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defaultThemeVersion="166925"/>
  <mc:AlternateContent xmlns:mc="http://schemas.openxmlformats.org/markup-compatibility/2006">
    <mc:Choice Requires="x15">
      <x15ac:absPath xmlns:x15ac="http://schemas.microsoft.com/office/spreadsheetml/2010/11/ac" url="https://mineducaciongovco-my.sharepoint.com/personal/fbarrera_mineducacion_gov_co/Documents/COMITES INSTITUCIONALES/COMITÈS INSTITUCIONALES  2022/COMITÉ INSTITUCIONAL 28 01 2022/PLANES APROBADOS/"/>
    </mc:Choice>
  </mc:AlternateContent>
  <xr:revisionPtr revIDLastSave="624" documentId="13_ncr:1_{2D775EF0-ED56-492D-A7D4-B522493B7837}" xr6:coauthVersionLast="46" xr6:coauthVersionMax="47" xr10:uidLastSave="{CC4C554B-FE0B-4BE8-91CC-A422A4678EF8}"/>
  <bookViews>
    <workbookView xWindow="-110" yWindow="-110" windowWidth="19420" windowHeight="10420" firstSheet="1" activeTab="2" xr2:uid="{88661C07-9287-4F48-A947-5018B9DF799F}"/>
  </bookViews>
  <sheets>
    <sheet name="Hoja3" sheetId="13" state="hidden" r:id="rId1"/>
    <sheet name="INDICADORES" sheetId="2" r:id="rId2"/>
    <sheet name="VERSIONAMIENTO" sheetId="14" r:id="rId3"/>
    <sheet name="deplegables indi hitos" sheetId="12" state="hidden" r:id="rId4"/>
    <sheet name="desplegables" sheetId="8" state="hidden" r:id="rId5"/>
  </sheets>
  <externalReferences>
    <externalReference r:id="rId6"/>
    <externalReference r:id="rId7"/>
    <externalReference r:id="rId8"/>
    <externalReference r:id="rId9"/>
  </externalReferences>
  <definedNames>
    <definedName name="_xlnm._FilterDatabase" localSheetId="4" hidden="1">desplegables!$A$2:$W$56</definedName>
    <definedName name="_xlnm._FilterDatabase" localSheetId="1" hidden="1">INDICADORES!$A$1:$XER$335</definedName>
    <definedName name="año">[1]Listas!$A$2</definedName>
    <definedName name="AQ">#REF!</definedName>
    <definedName name="centro_costo">[1]Listas!$J$2:$J$46</definedName>
    <definedName name="codigos">[2]Listas_Desp3!$A$1:$J$5</definedName>
    <definedName name="CRITERIO_DÍAS">[3]INFORMACIÓN!$L$3:$L$8</definedName>
    <definedName name="dd">#REF!</definedName>
    <definedName name="fuente_recursos">[1]Listas!$H$2:$H$7</definedName>
    <definedName name="modalidad">[1]Listas!$D$2:$D$42</definedName>
    <definedName name="plazo">[1]Listas!$B$2</definedName>
    <definedName name="Proyectos">[2]Listas_Desp3!$B$1:$J$1</definedName>
    <definedName name="tipo_contrato">[1]Listas!$F$2:$F$42</definedName>
    <definedName name="VALIDADOR">[3]INFORMACIÓN!$Q$18:$Q$19</definedName>
  </definedNames>
  <calcPr calcId="191028" calcCompleted="0"/>
  <pivotCaches>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175" i="2" l="1"/>
  <c r="BC175" i="2"/>
  <c r="BB175" i="2"/>
  <c r="BO174" i="2"/>
  <c r="BE174" i="2"/>
  <c r="BC174" i="2"/>
  <c r="BB174" i="2"/>
  <c r="BO173" i="2"/>
  <c r="BC173" i="2"/>
  <c r="BB173" i="2"/>
  <c r="BO172" i="2"/>
  <c r="BC172" i="2"/>
  <c r="BB172" i="2"/>
  <c r="BE171" i="2"/>
  <c r="BC171" i="2"/>
  <c r="BB171" i="2"/>
  <c r="BO170" i="2"/>
  <c r="BC170" i="2"/>
  <c r="BB170" i="2"/>
  <c r="BO169" i="2"/>
  <c r="BC169" i="2"/>
  <c r="BB169" i="2"/>
  <c r="BE168" i="2"/>
  <c r="BC168" i="2"/>
  <c r="BB168" i="2"/>
  <c r="BO167" i="2"/>
  <c r="BC167" i="2"/>
  <c r="BB167" i="2"/>
  <c r="BO166" i="2"/>
  <c r="BC166" i="2"/>
  <c r="BB166" i="2"/>
  <c r="BO165" i="2"/>
  <c r="BE165" i="2"/>
  <c r="BC165" i="2"/>
  <c r="BB165" i="2"/>
  <c r="BE164" i="2"/>
  <c r="BF164" i="2" s="1"/>
  <c r="BB164" i="2"/>
  <c r="BO163" i="2"/>
  <c r="BC163" i="2"/>
  <c r="BB163" i="2"/>
  <c r="BO162" i="2"/>
  <c r="BM162" i="2"/>
  <c r="BN162" i="2" s="1"/>
  <c r="BJ162" i="2"/>
  <c r="BK162" i="2" s="1"/>
  <c r="BD162" i="2"/>
  <c r="BC162" i="2"/>
  <c r="BB162" i="2"/>
  <c r="BO161" i="2"/>
  <c r="BJ161" i="2"/>
  <c r="BK161" i="2" s="1"/>
  <c r="BL161" i="2" s="1"/>
  <c r="BM161" i="2" s="1"/>
  <c r="BN161" i="2" s="1"/>
  <c r="BC161" i="2"/>
  <c r="BB161" i="2"/>
  <c r="BO160" i="2"/>
  <c r="BM160" i="2"/>
  <c r="BN160" i="2" s="1"/>
  <c r="BJ160" i="2"/>
  <c r="BK160" i="2" s="1"/>
  <c r="BG160" i="2"/>
  <c r="BH160" i="2" s="1"/>
  <c r="BE160" i="2"/>
  <c r="BC160" i="2"/>
  <c r="BB160" i="2"/>
  <c r="BO159" i="2"/>
  <c r="BM159" i="2"/>
  <c r="BN159" i="2" s="1"/>
  <c r="BJ159" i="2"/>
  <c r="BK159" i="2" s="1"/>
  <c r="BG159" i="2"/>
  <c r="BH159" i="2" s="1"/>
  <c r="BE159" i="2"/>
  <c r="BC159" i="2"/>
  <c r="BB159" i="2"/>
  <c r="BO158" i="2"/>
  <c r="BM158" i="2"/>
  <c r="BN158" i="2" s="1"/>
  <c r="BJ158" i="2"/>
  <c r="BK158" i="2" s="1"/>
  <c r="BG158" i="2"/>
  <c r="BH158" i="2" s="1"/>
  <c r="BE158" i="2"/>
  <c r="BC158" i="2"/>
  <c r="BB158" i="2"/>
  <c r="BO157" i="2"/>
  <c r="BM157" i="2"/>
  <c r="BN157" i="2" s="1"/>
  <c r="BJ157" i="2"/>
  <c r="BK157" i="2" s="1"/>
  <c r="BG157" i="2"/>
  <c r="BH157" i="2" s="1"/>
  <c r="BE157" i="2"/>
  <c r="BC157" i="2"/>
  <c r="BB157" i="2"/>
  <c r="BO156" i="2"/>
  <c r="BM156" i="2"/>
  <c r="BN156" i="2" s="1"/>
  <c r="BJ156" i="2"/>
  <c r="BK156" i="2" s="1"/>
  <c r="BG156" i="2"/>
  <c r="BH156" i="2" s="1"/>
  <c r="BE156" i="2"/>
  <c r="BC156" i="2"/>
  <c r="BB156" i="2"/>
  <c r="BO155" i="2"/>
  <c r="BM155" i="2"/>
  <c r="BN155" i="2" s="1"/>
  <c r="BJ155" i="2"/>
  <c r="BK155" i="2" s="1"/>
  <c r="BG155" i="2"/>
  <c r="BH155" i="2" s="1"/>
  <c r="BE155" i="2"/>
  <c r="BC155" i="2"/>
  <c r="BB155" i="2"/>
  <c r="BO154" i="2"/>
  <c r="BC154" i="2"/>
  <c r="BB154" i="2"/>
  <c r="BO153" i="2"/>
  <c r="BM153" i="2"/>
  <c r="BN153" i="2" s="1"/>
  <c r="BJ153" i="2"/>
  <c r="BK153" i="2" s="1"/>
  <c r="BE153" i="2"/>
  <c r="BC153" i="2"/>
  <c r="BB153" i="2"/>
  <c r="BO152" i="2"/>
  <c r="BJ152" i="2"/>
  <c r="BK152" i="2" s="1"/>
  <c r="BL152" i="2" s="1"/>
  <c r="BM152" i="2" s="1"/>
  <c r="BN152" i="2" s="1"/>
  <c r="BC152" i="2"/>
  <c r="BB152" i="2"/>
  <c r="BO151" i="2"/>
  <c r="BM151" i="2"/>
  <c r="BN151" i="2" s="1"/>
  <c r="BJ151" i="2"/>
  <c r="BK151" i="2" s="1"/>
  <c r="BH151" i="2"/>
  <c r="BE151" i="2"/>
  <c r="BC151" i="2"/>
  <c r="BB151" i="2"/>
  <c r="BO150" i="2"/>
  <c r="BC150" i="2"/>
  <c r="BB150" i="2"/>
  <c r="BO149" i="2" l="1"/>
  <c r="BL149" i="2"/>
  <c r="BM149" i="2" s="1"/>
  <c r="BN149" i="2" s="1"/>
  <c r="BJ149" i="2"/>
  <c r="BC149" i="2"/>
  <c r="BB149" i="2"/>
  <c r="BO148" i="2"/>
  <c r="BC148" i="2"/>
  <c r="BB148" i="2"/>
  <c r="BO147" i="2"/>
  <c r="BC147" i="2"/>
  <c r="BB147" i="2"/>
  <c r="BO146" i="2"/>
  <c r="BK146" i="2"/>
  <c r="BL146" i="2" s="1"/>
  <c r="BM146" i="2" s="1"/>
  <c r="BN146" i="2" s="1"/>
  <c r="BC146" i="2"/>
  <c r="BB146" i="2"/>
  <c r="BO145" i="2"/>
  <c r="BG145" i="2"/>
  <c r="BH145" i="2" s="1"/>
  <c r="BI145" i="2" s="1"/>
  <c r="BJ145" i="2" s="1"/>
  <c r="BK145" i="2" s="1"/>
  <c r="BL145" i="2" s="1"/>
  <c r="BM145" i="2" s="1"/>
  <c r="BN145" i="2" s="1"/>
  <c r="BF145" i="2"/>
  <c r="BE145" i="2"/>
  <c r="BD145" i="2"/>
  <c r="BC145" i="2"/>
  <c r="BB145" i="2"/>
  <c r="BO144" i="2"/>
  <c r="BC144" i="2"/>
  <c r="BB144" i="2"/>
  <c r="BO143" i="2"/>
  <c r="BG143" i="2"/>
  <c r="BH143" i="2" s="1"/>
  <c r="BI143" i="2" s="1"/>
  <c r="BJ143" i="2" s="1"/>
  <c r="BK143" i="2" s="1"/>
  <c r="BL143" i="2" s="1"/>
  <c r="BM143" i="2" s="1"/>
  <c r="BN143" i="2" s="1"/>
  <c r="BF143" i="2"/>
  <c r="BE143" i="2"/>
  <c r="BD143" i="2"/>
  <c r="BC143" i="2"/>
  <c r="BB143" i="2"/>
  <c r="BO142" i="2"/>
  <c r="BG142" i="2"/>
  <c r="BH142" i="2" s="1"/>
  <c r="BI142" i="2" s="1"/>
  <c r="BJ142" i="2" s="1"/>
  <c r="BK142" i="2" s="1"/>
  <c r="BL142" i="2" s="1"/>
  <c r="BM142" i="2" s="1"/>
  <c r="BN142" i="2" s="1"/>
  <c r="BF142" i="2"/>
  <c r="BE142" i="2"/>
  <c r="BD142" i="2"/>
  <c r="BC142" i="2"/>
  <c r="BB142" i="2"/>
  <c r="BO141" i="2"/>
  <c r="BL141" i="2"/>
  <c r="BM141" i="2" s="1"/>
  <c r="BN141" i="2" s="1"/>
  <c r="BC141" i="2"/>
  <c r="BB141" i="2"/>
  <c r="BO140" i="2"/>
  <c r="BH140" i="2"/>
  <c r="BF140" i="2"/>
  <c r="BC140" i="2"/>
  <c r="BB140" i="2"/>
  <c r="BO139" i="2"/>
  <c r="BG139" i="2"/>
  <c r="BH139" i="2" s="1"/>
  <c r="BI139" i="2" s="1"/>
  <c r="BJ139" i="2" s="1"/>
  <c r="BK139" i="2" s="1"/>
  <c r="BL139" i="2" s="1"/>
  <c r="BM139" i="2" s="1"/>
  <c r="BN139" i="2" s="1"/>
  <c r="BF139" i="2"/>
  <c r="BE139" i="2"/>
  <c r="BD139" i="2"/>
  <c r="BC139" i="2"/>
  <c r="BB139" i="2"/>
  <c r="BO138" i="2"/>
  <c r="BG138" i="2"/>
  <c r="BH138" i="2" s="1"/>
  <c r="BI138" i="2" s="1"/>
  <c r="BJ138" i="2" s="1"/>
  <c r="BK138" i="2" s="1"/>
  <c r="BL138" i="2" s="1"/>
  <c r="BM138" i="2" s="1"/>
  <c r="BN138" i="2" s="1"/>
  <c r="BF138" i="2"/>
  <c r="BE138" i="2"/>
  <c r="BD138" i="2"/>
  <c r="BC138" i="2"/>
  <c r="BB138" i="2"/>
  <c r="BO137" i="2"/>
  <c r="BG137" i="2"/>
  <c r="BH137" i="2" s="1"/>
  <c r="BI137" i="2" s="1"/>
  <c r="BJ137" i="2" s="1"/>
  <c r="BK137" i="2" s="1"/>
  <c r="BL137" i="2" s="1"/>
  <c r="BM137" i="2" s="1"/>
  <c r="BN137" i="2" s="1"/>
  <c r="BF137" i="2"/>
  <c r="BE137" i="2"/>
  <c r="BD137" i="2"/>
  <c r="BC137" i="2"/>
  <c r="BB137" i="2"/>
  <c r="BO136" i="2"/>
  <c r="BC136" i="2"/>
  <c r="BB136" i="2"/>
  <c r="BO135" i="2"/>
  <c r="BC135" i="2"/>
  <c r="BB135" i="2"/>
  <c r="BO134" i="2"/>
  <c r="BN134" i="2"/>
  <c r="BK134" i="2"/>
  <c r="BE134" i="2"/>
  <c r="BC134" i="2"/>
  <c r="BB134" i="2"/>
  <c r="BO133" i="2"/>
  <c r="BK133" i="2"/>
  <c r="BG133" i="2"/>
  <c r="BH133" i="2" s="1"/>
  <c r="BE133" i="2"/>
  <c r="BC133" i="2"/>
  <c r="BB133" i="2"/>
  <c r="BO132" i="2"/>
  <c r="BC132" i="2"/>
  <c r="BB132" i="2"/>
  <c r="BO131" i="2"/>
  <c r="BK131" i="2"/>
  <c r="BE131" i="2"/>
  <c r="BC131" i="2"/>
  <c r="BB131" i="2"/>
  <c r="BO130" i="2"/>
  <c r="BC130" i="2"/>
  <c r="BB130" i="2"/>
  <c r="BO129" i="2"/>
  <c r="BC129" i="2"/>
  <c r="BB129" i="2"/>
  <c r="BO128" i="2"/>
  <c r="BM128" i="2"/>
  <c r="BN128" i="2" s="1"/>
  <c r="BE128" i="2"/>
  <c r="BC128" i="2"/>
  <c r="BB128" i="2"/>
  <c r="BO127" i="2"/>
  <c r="BC127" i="2"/>
  <c r="BB127" i="2"/>
  <c r="BO126" i="2"/>
  <c r="BE126" i="2"/>
  <c r="BC126" i="2"/>
  <c r="BB126" i="2"/>
  <c r="BO125" i="2"/>
  <c r="BN125" i="2"/>
  <c r="BJ125" i="2"/>
  <c r="BG125" i="2"/>
  <c r="BH125" i="2" s="1"/>
  <c r="BE125" i="2"/>
  <c r="BC125" i="2"/>
  <c r="BB125" i="2"/>
  <c r="BO124" i="2"/>
  <c r="BC124" i="2"/>
  <c r="BB124" i="2"/>
  <c r="BN123" i="2"/>
  <c r="BM123" i="2"/>
  <c r="BK123" i="2"/>
  <c r="BJ123" i="2"/>
  <c r="BH123" i="2"/>
  <c r="BG123" i="2"/>
  <c r="BC123" i="2"/>
  <c r="BB123" i="2"/>
  <c r="AX123" i="2"/>
  <c r="BN122" i="2"/>
  <c r="BL122" i="2"/>
  <c r="BJ122" i="2"/>
  <c r="BH122" i="2"/>
  <c r="BF122" i="2"/>
  <c r="BC122" i="2"/>
  <c r="BB122" i="2"/>
  <c r="BM121" i="2"/>
  <c r="BN121" i="2" s="1"/>
  <c r="BJ121" i="2"/>
  <c r="BK121" i="2" s="1"/>
  <c r="BG121" i="2"/>
  <c r="BH121" i="2" s="1"/>
  <c r="BC121" i="2"/>
  <c r="BB121" i="2"/>
  <c r="BM120" i="2"/>
  <c r="BN120" i="2" s="1"/>
  <c r="BJ120" i="2"/>
  <c r="BK120" i="2" s="1"/>
  <c r="BG120" i="2"/>
  <c r="BH120" i="2" s="1"/>
  <c r="BC120" i="2"/>
  <c r="BB120" i="2"/>
  <c r="BN119" i="2"/>
  <c r="BM119" i="2"/>
  <c r="BL119" i="2"/>
  <c r="BK119" i="2"/>
  <c r="BJ119" i="2"/>
  <c r="BC119" i="2"/>
  <c r="BB119" i="2"/>
  <c r="BN118" i="2"/>
  <c r="BM118" i="2"/>
  <c r="BL118" i="2"/>
  <c r="BK118" i="2"/>
  <c r="BJ118" i="2"/>
  <c r="BC118" i="2"/>
  <c r="BB118" i="2"/>
  <c r="BC117" i="2"/>
  <c r="BB117" i="2"/>
  <c r="BC116" i="2"/>
  <c r="BB116" i="2"/>
  <c r="BC115" i="2"/>
  <c r="BB115" i="2"/>
  <c r="BC114" i="2"/>
  <c r="BB114" i="2"/>
  <c r="BC113" i="2"/>
  <c r="BB113" i="2"/>
  <c r="BN112" i="2"/>
  <c r="BM112" i="2"/>
  <c r="BL112" i="2"/>
  <c r="BK112" i="2"/>
  <c r="BJ112" i="2"/>
  <c r="BC112" i="2"/>
  <c r="BB112" i="2"/>
  <c r="BN111" i="2"/>
  <c r="BM111" i="2"/>
  <c r="BL111" i="2"/>
  <c r="BK111" i="2"/>
  <c r="BJ111" i="2"/>
  <c r="BC111" i="2"/>
  <c r="BB111" i="2"/>
  <c r="BO335" i="2" l="1"/>
  <c r="BC335" i="2"/>
  <c r="BB335" i="2"/>
  <c r="BO334" i="2"/>
  <c r="BF334" i="2"/>
  <c r="BG334" i="2" s="1"/>
  <c r="BH334" i="2" s="1"/>
  <c r="BI334" i="2" s="1"/>
  <c r="BJ334" i="2" s="1"/>
  <c r="BK334" i="2" s="1"/>
  <c r="BL334" i="2" s="1"/>
  <c r="BM334" i="2" s="1"/>
  <c r="BN334" i="2" s="1"/>
  <c r="BC334" i="2"/>
  <c r="BB334" i="2"/>
  <c r="BO333" i="2"/>
  <c r="BE333" i="2"/>
  <c r="BF333" i="2" s="1"/>
  <c r="BG333" i="2" s="1"/>
  <c r="BH333" i="2" s="1"/>
  <c r="BI333" i="2" s="1"/>
  <c r="BJ333" i="2" s="1"/>
  <c r="BK333" i="2" s="1"/>
  <c r="BL333" i="2" s="1"/>
  <c r="BM333" i="2" s="1"/>
  <c r="BN333" i="2" s="1"/>
  <c r="BC333" i="2"/>
  <c r="BB333" i="2"/>
  <c r="BO332" i="2"/>
  <c r="BC332" i="2"/>
  <c r="BB332" i="2"/>
  <c r="BO331" i="2"/>
  <c r="BL331" i="2"/>
  <c r="BI331" i="2"/>
  <c r="BE331" i="2"/>
  <c r="BF331" i="2" s="1"/>
  <c r="BC331" i="2"/>
  <c r="BB331" i="2"/>
  <c r="BO330" i="2"/>
  <c r="BE330" i="2"/>
  <c r="BF330" i="2" s="1"/>
  <c r="BG330" i="2" s="1"/>
  <c r="BH330" i="2" s="1"/>
  <c r="BI330" i="2" s="1"/>
  <c r="BJ330" i="2" s="1"/>
  <c r="BK330" i="2" s="1"/>
  <c r="BL330" i="2" s="1"/>
  <c r="BM330" i="2" s="1"/>
  <c r="BN330" i="2" s="1"/>
  <c r="BC330" i="2"/>
  <c r="BB330" i="2"/>
  <c r="BO329" i="2"/>
  <c r="BL329" i="2"/>
  <c r="BI329" i="2"/>
  <c r="BF329" i="2"/>
  <c r="BC329" i="2"/>
  <c r="BB329" i="2"/>
  <c r="BO328" i="2"/>
  <c r="BC328" i="2"/>
  <c r="BB328" i="2"/>
  <c r="BO327" i="2"/>
  <c r="BC327" i="2"/>
  <c r="BB327" i="2"/>
  <c r="BO326" i="2"/>
  <c r="BC326" i="2"/>
  <c r="BB326" i="2"/>
  <c r="BO325" i="2"/>
  <c r="BC325" i="2"/>
  <c r="BB325" i="2"/>
  <c r="BO324" i="2"/>
  <c r="BC324" i="2"/>
  <c r="BB324" i="2"/>
  <c r="BC323" i="2"/>
  <c r="BB323" i="2"/>
  <c r="BO322" i="2"/>
  <c r="BC322" i="2"/>
  <c r="BB322" i="2"/>
  <c r="BO321" i="2"/>
  <c r="BC321" i="2"/>
  <c r="BB321" i="2"/>
  <c r="BO320" i="2"/>
  <c r="BC320" i="2"/>
  <c r="BB320" i="2"/>
  <c r="BO319" i="2"/>
  <c r="BC319" i="2"/>
  <c r="BB319" i="2"/>
  <c r="BO318" i="2"/>
  <c r="BC318" i="2"/>
  <c r="BB318" i="2"/>
  <c r="BO317" i="2"/>
  <c r="BC317" i="2"/>
  <c r="BB317" i="2"/>
  <c r="BO316" i="2"/>
  <c r="BC316" i="2"/>
  <c r="BB316" i="2"/>
  <c r="BC315" i="2"/>
  <c r="BB315" i="2"/>
  <c r="BO314" i="2"/>
  <c r="BC314" i="2"/>
  <c r="BB314" i="2"/>
  <c r="BO313" i="2"/>
  <c r="BC313" i="2"/>
  <c r="BB313" i="2"/>
  <c r="BO312" i="2"/>
  <c r="BC312" i="2"/>
  <c r="BB312" i="2"/>
  <c r="BO311" i="2"/>
  <c r="BC311" i="2"/>
  <c r="BB311" i="2"/>
  <c r="BO310" i="2"/>
  <c r="BC310" i="2"/>
  <c r="BB310" i="2"/>
  <c r="BO309" i="2"/>
  <c r="BC309" i="2"/>
  <c r="BB309" i="2"/>
  <c r="BC308" i="2"/>
  <c r="BB308" i="2"/>
  <c r="BC307" i="2"/>
  <c r="BB307" i="2"/>
  <c r="BO306" i="2"/>
  <c r="BC306" i="2"/>
  <c r="BB306" i="2"/>
  <c r="BO305" i="2"/>
  <c r="BC305" i="2"/>
  <c r="BB305" i="2"/>
  <c r="BO304" i="2"/>
  <c r="BC304" i="2"/>
  <c r="BB304" i="2"/>
  <c r="BC303" i="2"/>
  <c r="BB303" i="2"/>
  <c r="BO302" i="2"/>
  <c r="BC302" i="2"/>
  <c r="BB302" i="2"/>
  <c r="BO301" i="2"/>
  <c r="BC301" i="2"/>
  <c r="BB301" i="2"/>
  <c r="BO300" i="2"/>
  <c r="BC300" i="2"/>
  <c r="BB300" i="2"/>
  <c r="BO299" i="2"/>
  <c r="BC299" i="2"/>
  <c r="BB299" i="2"/>
  <c r="BO298" i="2"/>
  <c r="BC298" i="2"/>
  <c r="BB298" i="2"/>
  <c r="BO297" i="2"/>
  <c r="BC297" i="2"/>
  <c r="BB297" i="2"/>
  <c r="BC296" i="2"/>
  <c r="BB296" i="2"/>
  <c r="BO295" i="2"/>
  <c r="BC295" i="2"/>
  <c r="BB295" i="2"/>
  <c r="BO294" i="2"/>
  <c r="BC294" i="2"/>
  <c r="BB294" i="2"/>
  <c r="BE293" i="2"/>
  <c r="BF293" i="2" s="1"/>
  <c r="BG293" i="2" s="1"/>
  <c r="BH293" i="2" s="1"/>
  <c r="BI293" i="2" s="1"/>
  <c r="BJ293" i="2" s="1"/>
  <c r="BK293" i="2" s="1"/>
  <c r="BL293" i="2" s="1"/>
  <c r="BM293" i="2" s="1"/>
  <c r="BN293" i="2" s="1"/>
  <c r="BO293" i="2" s="1"/>
  <c r="BC293" i="2"/>
  <c r="BB293" i="2"/>
  <c r="BE292" i="2"/>
  <c r="BF292" i="2" s="1"/>
  <c r="BG292" i="2" s="1"/>
  <c r="BH292" i="2" s="1"/>
  <c r="BI292" i="2" s="1"/>
  <c r="BJ292" i="2" s="1"/>
  <c r="BK292" i="2" s="1"/>
  <c r="BL292" i="2" s="1"/>
  <c r="BM292" i="2" s="1"/>
  <c r="BN292" i="2" s="1"/>
  <c r="BO292" i="2" s="1"/>
  <c r="BC292" i="2"/>
  <c r="BB292" i="2"/>
  <c r="BE291" i="2"/>
  <c r="BF291" i="2" s="1"/>
  <c r="BG291" i="2" s="1"/>
  <c r="BH291" i="2" s="1"/>
  <c r="BI291" i="2" s="1"/>
  <c r="BJ291" i="2" s="1"/>
  <c r="BK291" i="2" s="1"/>
  <c r="BL291" i="2" s="1"/>
  <c r="BM291" i="2" s="1"/>
  <c r="BN291" i="2" s="1"/>
  <c r="BO291" i="2" s="1"/>
  <c r="BC291" i="2"/>
  <c r="BB291" i="2"/>
  <c r="BE290" i="2"/>
  <c r="BF290" i="2" s="1"/>
  <c r="BG290" i="2" s="1"/>
  <c r="BH290" i="2" s="1"/>
  <c r="BI290" i="2" s="1"/>
  <c r="BJ290" i="2" s="1"/>
  <c r="BK290" i="2" s="1"/>
  <c r="BL290" i="2" s="1"/>
  <c r="BM290" i="2" s="1"/>
  <c r="BN290" i="2" s="1"/>
  <c r="BO290" i="2" s="1"/>
  <c r="BC290" i="2"/>
  <c r="BB290" i="2"/>
  <c r="BE289" i="2"/>
  <c r="BF289" i="2" s="1"/>
  <c r="BG289" i="2" s="1"/>
  <c r="BH289" i="2" s="1"/>
  <c r="BI289" i="2" s="1"/>
  <c r="BJ289" i="2" s="1"/>
  <c r="BK289" i="2" s="1"/>
  <c r="BL289" i="2" s="1"/>
  <c r="BM289" i="2" s="1"/>
  <c r="BN289" i="2" s="1"/>
  <c r="BO289" i="2" s="1"/>
  <c r="BC289" i="2"/>
  <c r="BB289" i="2"/>
  <c r="BO288" i="2"/>
  <c r="BC288" i="2"/>
  <c r="BB288" i="2"/>
  <c r="BB287" i="2"/>
  <c r="BO286" i="2"/>
  <c r="BM286" i="2"/>
  <c r="BN286" i="2" s="1"/>
  <c r="BJ286" i="2"/>
  <c r="BK286" i="2" s="1"/>
  <c r="BG286" i="2"/>
  <c r="BH286" i="2" s="1"/>
  <c r="BE286" i="2"/>
  <c r="BC286" i="2"/>
  <c r="BB286" i="2"/>
  <c r="BO285" i="2"/>
  <c r="BM285" i="2"/>
  <c r="BN285" i="2" s="1"/>
  <c r="BJ285" i="2"/>
  <c r="BK285" i="2" s="1"/>
  <c r="BG285" i="2"/>
  <c r="BH285" i="2" s="1"/>
  <c r="BE285" i="2"/>
  <c r="BC285" i="2"/>
  <c r="BB285" i="2"/>
  <c r="BO284" i="2"/>
  <c r="BC284" i="2"/>
  <c r="BB284" i="2"/>
  <c r="BO283" i="2"/>
  <c r="BJ283" i="2"/>
  <c r="BK283" i="2" s="1"/>
  <c r="BL283" i="2" s="1"/>
  <c r="BM283" i="2" s="1"/>
  <c r="BN283" i="2" s="1"/>
  <c r="BC283" i="2"/>
  <c r="BB283" i="2"/>
  <c r="BO282" i="2"/>
  <c r="BM282" i="2"/>
  <c r="BN282" i="2" s="1"/>
  <c r="BJ282" i="2"/>
  <c r="BK282" i="2" s="1"/>
  <c r="BG282" i="2"/>
  <c r="BH282" i="2" s="1"/>
  <c r="BE282" i="2"/>
  <c r="BC282" i="2"/>
  <c r="BB282" i="2"/>
  <c r="BO281" i="2"/>
  <c r="BC281" i="2"/>
  <c r="BB281" i="2"/>
  <c r="BO280" i="2"/>
  <c r="BC280" i="2"/>
  <c r="BB280" i="2"/>
  <c r="BO279" i="2"/>
  <c r="BJ279" i="2"/>
  <c r="BK279" i="2" s="1"/>
  <c r="BL279" i="2" s="1"/>
  <c r="BM279" i="2" s="1"/>
  <c r="BN279" i="2" s="1"/>
  <c r="BC279" i="2"/>
  <c r="BB279" i="2"/>
  <c r="BO278" i="2"/>
  <c r="BO277" i="2"/>
  <c r="BC277" i="2"/>
  <c r="BB277" i="2"/>
  <c r="BG276" i="2"/>
  <c r="BI276" i="2" s="1"/>
  <c r="BF276" i="2"/>
  <c r="BB276" i="2"/>
  <c r="AW276" i="2"/>
  <c r="AX276" i="2" s="1"/>
  <c r="BO275" i="2"/>
  <c r="BC275" i="2"/>
  <c r="BB275" i="2"/>
  <c r="BO274" i="2"/>
  <c r="BL274" i="2"/>
  <c r="BM274" i="2" s="1"/>
  <c r="BN274" i="2" s="1"/>
  <c r="BH274" i="2"/>
  <c r="BI274" i="2" s="1"/>
  <c r="BJ274" i="2" s="1"/>
  <c r="BC274" i="2"/>
  <c r="BB274" i="2"/>
  <c r="BO273" i="2"/>
  <c r="BC273" i="2"/>
  <c r="BB273" i="2"/>
  <c r="BO272" i="2"/>
  <c r="BJ272" i="2"/>
  <c r="BK272" i="2" s="1"/>
  <c r="BL272" i="2" s="1"/>
  <c r="BM272" i="2" s="1"/>
  <c r="BN272" i="2" s="1"/>
  <c r="BC272" i="2"/>
  <c r="BB272" i="2"/>
  <c r="BO271" i="2"/>
  <c r="BM271" i="2"/>
  <c r="BN271" i="2" s="1"/>
  <c r="BJ271" i="2"/>
  <c r="BK271" i="2" s="1"/>
  <c r="BG271" i="2"/>
  <c r="BH271" i="2" s="1"/>
  <c r="BE271" i="2"/>
  <c r="BC271" i="2"/>
  <c r="BB271" i="2"/>
  <c r="BO270" i="2"/>
  <c r="BC270" i="2"/>
  <c r="BB270" i="2"/>
  <c r="BO269" i="2"/>
  <c r="BN269" i="2"/>
  <c r="BM269" i="2"/>
  <c r="BL269" i="2"/>
  <c r="BK269" i="2"/>
  <c r="BJ269" i="2"/>
  <c r="BI269" i="2"/>
  <c r="BH269" i="2"/>
  <c r="BG269" i="2"/>
  <c r="BF269" i="2"/>
  <c r="BE269" i="2"/>
  <c r="BD269" i="2"/>
  <c r="BC269" i="2"/>
  <c r="BB269" i="2"/>
  <c r="BO268" i="2"/>
  <c r="BM268" i="2"/>
  <c r="BN268" i="2" s="1"/>
  <c r="BJ268" i="2"/>
  <c r="BK268" i="2" s="1"/>
  <c r="BG268" i="2"/>
  <c r="BH268" i="2" s="1"/>
  <c r="BE268" i="2"/>
  <c r="BC268" i="2"/>
  <c r="BB268" i="2"/>
  <c r="BO267" i="2"/>
  <c r="BC267" i="2"/>
  <c r="BB267" i="2"/>
  <c r="BO266" i="2"/>
  <c r="BM266" i="2"/>
  <c r="BN266" i="2" s="1"/>
  <c r="BJ266" i="2"/>
  <c r="BK266" i="2" s="1"/>
  <c r="BG266" i="2"/>
  <c r="BH266" i="2" s="1"/>
  <c r="BE266" i="2"/>
  <c r="BC266" i="2"/>
  <c r="BB266" i="2"/>
  <c r="BO265" i="2"/>
  <c r="BM265" i="2"/>
  <c r="BN265" i="2" s="1"/>
  <c r="BJ265" i="2"/>
  <c r="BK265" i="2" s="1"/>
  <c r="BG265" i="2"/>
  <c r="BH265" i="2" s="1"/>
  <c r="BE265" i="2"/>
  <c r="BC265" i="2"/>
  <c r="BB265" i="2"/>
  <c r="BO264" i="2"/>
  <c r="BC264" i="2"/>
  <c r="BB264" i="2"/>
  <c r="BO263" i="2"/>
  <c r="BM263" i="2"/>
  <c r="BN263" i="2" s="1"/>
  <c r="BJ263" i="2"/>
  <c r="BK263" i="2" s="1"/>
  <c r="BG263" i="2"/>
  <c r="BH263" i="2" s="1"/>
  <c r="BE263" i="2"/>
  <c r="BC263" i="2"/>
  <c r="BB263" i="2"/>
  <c r="BO262" i="2"/>
  <c r="BH262" i="2"/>
  <c r="BE262" i="2"/>
  <c r="BC262" i="2"/>
  <c r="BB262" i="2"/>
  <c r="BO261" i="2"/>
  <c r="BC261" i="2"/>
  <c r="BB261" i="2"/>
  <c r="BO260" i="2"/>
  <c r="BC260" i="2"/>
  <c r="BB260" i="2"/>
  <c r="BO258" i="2"/>
  <c r="BM258" i="2"/>
  <c r="BN258" i="2" s="1"/>
  <c r="BJ258" i="2"/>
  <c r="BK258" i="2" s="1"/>
  <c r="BG258" i="2"/>
  <c r="BH258" i="2" s="1"/>
  <c r="BE258" i="2"/>
  <c r="BC258" i="2"/>
  <c r="BB258" i="2"/>
  <c r="BO257" i="2"/>
  <c r="BM257" i="2"/>
  <c r="BN257" i="2" s="1"/>
  <c r="BJ257" i="2"/>
  <c r="BK257" i="2" s="1"/>
  <c r="BG257" i="2"/>
  <c r="BH257" i="2" s="1"/>
  <c r="BE257" i="2"/>
  <c r="BC257" i="2"/>
  <c r="BB257" i="2"/>
  <c r="BO256" i="2"/>
  <c r="BM256" i="2"/>
  <c r="BN256" i="2" s="1"/>
  <c r="BJ256" i="2"/>
  <c r="BK256" i="2" s="1"/>
  <c r="BG256" i="2"/>
  <c r="BH256" i="2" s="1"/>
  <c r="BE256" i="2"/>
  <c r="BC256" i="2"/>
  <c r="BB256" i="2"/>
  <c r="BO255" i="2"/>
  <c r="BM255" i="2"/>
  <c r="BN255" i="2" s="1"/>
  <c r="BJ255" i="2"/>
  <c r="BK255" i="2" s="1"/>
  <c r="BG255" i="2"/>
  <c r="BH255" i="2" s="1"/>
  <c r="BE255" i="2"/>
  <c r="BC255" i="2"/>
  <c r="BB255" i="2"/>
  <c r="BO254" i="2"/>
  <c r="BM254" i="2"/>
  <c r="BN254" i="2" s="1"/>
  <c r="BJ254" i="2"/>
  <c r="BK254" i="2" s="1"/>
  <c r="BG254" i="2"/>
  <c r="BH254" i="2" s="1"/>
  <c r="BE254" i="2"/>
  <c r="BC254" i="2"/>
  <c r="BB254" i="2"/>
  <c r="BO253" i="2"/>
  <c r="BM253" i="2"/>
  <c r="BN253" i="2" s="1"/>
  <c r="BJ253" i="2"/>
  <c r="BK253" i="2" s="1"/>
  <c r="BG253" i="2"/>
  <c r="BH253" i="2" s="1"/>
  <c r="BE253" i="2"/>
  <c r="BC253" i="2"/>
  <c r="BB253" i="2"/>
  <c r="BO252" i="2"/>
  <c r="BM252" i="2"/>
  <c r="BN252" i="2" s="1"/>
  <c r="BJ252" i="2"/>
  <c r="BK252" i="2" s="1"/>
  <c r="BG252" i="2"/>
  <c r="BH252" i="2" s="1"/>
  <c r="BE252" i="2"/>
  <c r="BC252" i="2"/>
  <c r="BB252" i="2"/>
  <c r="BO251" i="2"/>
  <c r="BM251" i="2"/>
  <c r="BN251" i="2" s="1"/>
  <c r="BJ251" i="2"/>
  <c r="BK251" i="2" s="1"/>
  <c r="BG251" i="2"/>
  <c r="BH251" i="2" s="1"/>
  <c r="BE251" i="2"/>
  <c r="BC251" i="2"/>
  <c r="BB251" i="2"/>
  <c r="BO250" i="2"/>
  <c r="BM250" i="2"/>
  <c r="BN250" i="2" s="1"/>
  <c r="BJ250" i="2"/>
  <c r="BK250" i="2" s="1"/>
  <c r="BG250" i="2"/>
  <c r="BH250" i="2" s="1"/>
  <c r="BE250" i="2"/>
  <c r="BC250" i="2"/>
  <c r="BB250" i="2"/>
  <c r="BO249" i="2"/>
  <c r="BC249" i="2"/>
  <c r="BB249" i="2"/>
  <c r="BO248" i="2"/>
  <c r="BC248" i="2"/>
  <c r="BB248" i="2"/>
  <c r="BO247" i="2"/>
  <c r="BM247" i="2"/>
  <c r="BN247" i="2" s="1"/>
  <c r="BJ247" i="2"/>
  <c r="BK247" i="2" s="1"/>
  <c r="BD247" i="2"/>
  <c r="BC247" i="2"/>
  <c r="BB247" i="2"/>
  <c r="BO246" i="2"/>
  <c r="BM246" i="2"/>
  <c r="BN246" i="2" s="1"/>
  <c r="BJ246" i="2"/>
  <c r="BK246" i="2" s="1"/>
  <c r="BG246" i="2"/>
  <c r="BH246" i="2" s="1"/>
  <c r="BE246" i="2"/>
  <c r="BC246" i="2"/>
  <c r="BB246" i="2"/>
  <c r="BO245" i="2"/>
  <c r="BM245" i="2"/>
  <c r="BN245" i="2" s="1"/>
  <c r="BJ245" i="2"/>
  <c r="BK245" i="2" s="1"/>
  <c r="BG245" i="2"/>
  <c r="BH245" i="2" s="1"/>
  <c r="BE245" i="2"/>
  <c r="BC245" i="2"/>
  <c r="BB245" i="2"/>
  <c r="BO244" i="2"/>
  <c r="BM244" i="2"/>
  <c r="BN244" i="2" s="1"/>
  <c r="BJ244" i="2"/>
  <c r="BK244" i="2" s="1"/>
  <c r="BG244" i="2"/>
  <c r="BH244" i="2" s="1"/>
  <c r="BE244" i="2"/>
  <c r="BC244" i="2"/>
  <c r="BB244" i="2"/>
  <c r="BO243" i="2"/>
  <c r="BM243" i="2"/>
  <c r="BN243" i="2" s="1"/>
  <c r="BJ243" i="2"/>
  <c r="BK243" i="2" s="1"/>
  <c r="BG243" i="2"/>
  <c r="BH243" i="2" s="1"/>
  <c r="BE243" i="2"/>
  <c r="BC243" i="2"/>
  <c r="BB243" i="2"/>
  <c r="BO242" i="2"/>
  <c r="BM242" i="2"/>
  <c r="BN242" i="2" s="1"/>
  <c r="BJ242" i="2"/>
  <c r="BK242" i="2" s="1"/>
  <c r="BG242" i="2"/>
  <c r="BH242" i="2" s="1"/>
  <c r="BE242" i="2"/>
  <c r="BC242" i="2"/>
  <c r="BB242" i="2"/>
  <c r="BO241" i="2"/>
  <c r="BJ241" i="2"/>
  <c r="BK241" i="2" s="1"/>
  <c r="BL241" i="2" s="1"/>
  <c r="BM241" i="2" s="1"/>
  <c r="BN241" i="2" s="1"/>
  <c r="BD241" i="2"/>
  <c r="BE241" i="2" s="1"/>
  <c r="BF241" i="2" s="1"/>
  <c r="BG241" i="2" s="1"/>
  <c r="BH241" i="2" s="1"/>
  <c r="BC241" i="2"/>
  <c r="BB241" i="2"/>
  <c r="BO240" i="2"/>
  <c r="BJ240" i="2"/>
  <c r="BK240" i="2" s="1"/>
  <c r="BL240" i="2" s="1"/>
  <c r="BM240" i="2" s="1"/>
  <c r="BN240" i="2" s="1"/>
  <c r="BG240" i="2"/>
  <c r="BH240" i="2" s="1"/>
  <c r="BF240" i="2"/>
  <c r="BE240" i="2"/>
  <c r="BD240" i="2"/>
  <c r="BC240" i="2"/>
  <c r="BB240" i="2"/>
  <c r="BO239" i="2"/>
  <c r="BC239" i="2"/>
  <c r="BB239" i="2"/>
  <c r="BO238" i="2"/>
  <c r="BJ238" i="2"/>
  <c r="BK238" i="2" s="1"/>
  <c r="BL238" i="2" s="1"/>
  <c r="BM238" i="2" s="1"/>
  <c r="BN238" i="2" s="1"/>
  <c r="BC238" i="2"/>
  <c r="BO237" i="2"/>
  <c r="BC237" i="2"/>
  <c r="BB237" i="2"/>
  <c r="BO236" i="2"/>
  <c r="BC236" i="2"/>
  <c r="BB236" i="2"/>
  <c r="BO235" i="2"/>
  <c r="BJ235" i="2"/>
  <c r="BK235" i="2" s="1"/>
  <c r="BL235" i="2" s="1"/>
  <c r="BM235" i="2" s="1"/>
  <c r="BN235" i="2" s="1"/>
  <c r="BC235" i="2"/>
  <c r="BB235" i="2"/>
  <c r="BO234" i="2"/>
  <c r="BC234" i="2"/>
  <c r="BB234" i="2"/>
  <c r="BO233" i="2"/>
  <c r="BC233" i="2"/>
  <c r="BB233" i="2"/>
  <c r="BO232" i="2"/>
  <c r="BJ232" i="2"/>
  <c r="BK232" i="2" s="1"/>
  <c r="BL232" i="2" s="1"/>
  <c r="BM232" i="2" s="1"/>
  <c r="BN232" i="2" s="1"/>
  <c r="BC232" i="2"/>
  <c r="BB232" i="2"/>
  <c r="BO231" i="2"/>
  <c r="BC231" i="2"/>
  <c r="BB231" i="2"/>
  <c r="BO230" i="2"/>
  <c r="BJ230" i="2"/>
  <c r="BK230" i="2" s="1"/>
  <c r="BL230" i="2" s="1"/>
  <c r="BM230" i="2" s="1"/>
  <c r="BN230" i="2" s="1"/>
  <c r="BC230" i="2"/>
  <c r="BB230" i="2"/>
  <c r="BO229" i="2"/>
  <c r="BJ229" i="2"/>
  <c r="BK229" i="2" s="1"/>
  <c r="BL229" i="2" s="1"/>
  <c r="BM229" i="2" s="1"/>
  <c r="BN229" i="2" s="1"/>
  <c r="BC229" i="2"/>
  <c r="BB229" i="2"/>
  <c r="BO228" i="2"/>
  <c r="BM228" i="2"/>
  <c r="BN228" i="2" s="1"/>
  <c r="BJ228" i="2"/>
  <c r="BK228" i="2" s="1"/>
  <c r="BG228" i="2"/>
  <c r="BH228" i="2" s="1"/>
  <c r="BE228" i="2"/>
  <c r="BC228" i="2"/>
  <c r="BB228" i="2"/>
  <c r="BO227" i="2"/>
  <c r="BJ227" i="2"/>
  <c r="BK227" i="2" s="1"/>
  <c r="BL227" i="2" s="1"/>
  <c r="BM227" i="2" s="1"/>
  <c r="BN227" i="2" s="1"/>
  <c r="BC227" i="2"/>
  <c r="BB227" i="2"/>
  <c r="BO226" i="2"/>
  <c r="BJ226" i="2"/>
  <c r="BK226" i="2" s="1"/>
  <c r="BL226" i="2" s="1"/>
  <c r="BM226" i="2" s="1"/>
  <c r="BN226" i="2" s="1"/>
  <c r="BC226" i="2"/>
  <c r="BB226" i="2"/>
  <c r="BO225" i="2"/>
  <c r="BJ225" i="2"/>
  <c r="BK225" i="2" s="1"/>
  <c r="BL225" i="2" s="1"/>
  <c r="BM225" i="2" s="1"/>
  <c r="BN225" i="2" s="1"/>
  <c r="BC225" i="2"/>
  <c r="BB225" i="2"/>
  <c r="BO224" i="2"/>
  <c r="BJ224" i="2"/>
  <c r="BK224" i="2" s="1"/>
  <c r="BL224" i="2" s="1"/>
  <c r="BM224" i="2" s="1"/>
  <c r="BN224" i="2" s="1"/>
  <c r="BC224" i="2"/>
  <c r="BB224" i="2"/>
  <c r="BO223" i="2"/>
  <c r="BC223" i="2"/>
  <c r="BB223" i="2"/>
  <c r="BO222" i="2"/>
  <c r="BC222" i="2"/>
  <c r="BB222" i="2"/>
  <c r="BO221" i="2"/>
  <c r="BC221" i="2"/>
  <c r="BB221" i="2"/>
  <c r="BO220" i="2"/>
  <c r="BJ220" i="2"/>
  <c r="BK220" i="2" s="1"/>
  <c r="BL220" i="2" s="1"/>
  <c r="BM220" i="2" s="1"/>
  <c r="BN220" i="2" s="1"/>
  <c r="BC220" i="2"/>
  <c r="BB220" i="2"/>
  <c r="BO219" i="2"/>
  <c r="BC219" i="2"/>
  <c r="BB219" i="2"/>
  <c r="BO218" i="2"/>
  <c r="BG218" i="2"/>
  <c r="BH218" i="2" s="1"/>
  <c r="BI218" i="2" s="1"/>
  <c r="BJ218" i="2" s="1"/>
  <c r="BK218" i="2" s="1"/>
  <c r="BL218" i="2" s="1"/>
  <c r="BM218" i="2" s="1"/>
  <c r="BN218" i="2" s="1"/>
  <c r="BF218" i="2"/>
  <c r="BE218" i="2"/>
  <c r="BD218" i="2"/>
  <c r="BC218" i="2"/>
  <c r="BB218" i="2"/>
  <c r="BO217" i="2"/>
  <c r="BJ217" i="2"/>
  <c r="BK217" i="2" s="1"/>
  <c r="BL217" i="2" s="1"/>
  <c r="BM217" i="2" s="1"/>
  <c r="BN217" i="2" s="1"/>
  <c r="BC217" i="2"/>
  <c r="BB217" i="2"/>
  <c r="BO216" i="2"/>
  <c r="BJ216" i="2"/>
  <c r="BK216" i="2" s="1"/>
  <c r="BL216" i="2" s="1"/>
  <c r="BM216" i="2" s="1"/>
  <c r="BN216" i="2" s="1"/>
  <c r="BC216" i="2"/>
  <c r="BB216" i="2"/>
  <c r="BO215" i="2"/>
  <c r="BJ215" i="2"/>
  <c r="BK215" i="2" s="1"/>
  <c r="BL215" i="2" s="1"/>
  <c r="BM215" i="2" s="1"/>
  <c r="BN215" i="2" s="1"/>
  <c r="BC215" i="2"/>
  <c r="BB215" i="2"/>
  <c r="BO214" i="2"/>
  <c r="BJ214" i="2"/>
  <c r="BK214" i="2" s="1"/>
  <c r="BL214" i="2" s="1"/>
  <c r="BM214" i="2" s="1"/>
  <c r="BN214" i="2" s="1"/>
  <c r="BC214" i="2"/>
  <c r="BB214" i="2"/>
  <c r="BO213" i="2"/>
  <c r="BC213" i="2"/>
  <c r="BB213" i="2"/>
  <c r="BO212" i="2"/>
  <c r="BC212" i="2"/>
  <c r="BB212" i="2"/>
  <c r="BO211" i="2"/>
  <c r="BD211" i="2"/>
  <c r="BE211" i="2" s="1"/>
  <c r="BF211" i="2" s="1"/>
  <c r="BG211" i="2" s="1"/>
  <c r="BH211" i="2" s="1"/>
  <c r="BI211" i="2" s="1"/>
  <c r="BJ211" i="2" s="1"/>
  <c r="BK211" i="2" s="1"/>
  <c r="BL211" i="2" s="1"/>
  <c r="BM211" i="2" s="1"/>
  <c r="BN211" i="2" s="1"/>
  <c r="BC211" i="2"/>
  <c r="BB211" i="2"/>
  <c r="BO210" i="2"/>
  <c r="BC210" i="2"/>
  <c r="BB210" i="2"/>
  <c r="BO209" i="2"/>
  <c r="BG209" i="2"/>
  <c r="BH209" i="2" s="1"/>
  <c r="BI209" i="2" s="1"/>
  <c r="BJ209" i="2" s="1"/>
  <c r="BK209" i="2" s="1"/>
  <c r="BL209" i="2" s="1"/>
  <c r="BM209" i="2" s="1"/>
  <c r="BN209" i="2" s="1"/>
  <c r="BF209" i="2"/>
  <c r="BE209" i="2"/>
  <c r="BD209" i="2"/>
  <c r="BC209" i="2"/>
  <c r="BB209" i="2"/>
  <c r="BO208" i="2"/>
  <c r="BC208" i="2"/>
  <c r="BB208" i="2"/>
  <c r="BO207" i="2"/>
  <c r="BJ207" i="2"/>
  <c r="BK207" i="2" s="1"/>
  <c r="BL207" i="2" s="1"/>
  <c r="BM207" i="2" s="1"/>
  <c r="BN207" i="2" s="1"/>
  <c r="BD207" i="2"/>
  <c r="BE207" i="2" s="1"/>
  <c r="BF207" i="2" s="1"/>
  <c r="BG207" i="2" s="1"/>
  <c r="BH207" i="2" s="1"/>
  <c r="BC207" i="2"/>
  <c r="BB207" i="2"/>
  <c r="BO206" i="2"/>
  <c r="BM206" i="2"/>
  <c r="BN206" i="2" s="1"/>
  <c r="BJ206" i="2"/>
  <c r="BK206" i="2" s="1"/>
  <c r="BG206" i="2"/>
  <c r="BH206" i="2" s="1"/>
  <c r="BE206" i="2"/>
  <c r="BC206" i="2"/>
  <c r="BB206" i="2"/>
  <c r="BO205" i="2"/>
  <c r="BC205" i="2"/>
  <c r="BB205" i="2"/>
  <c r="BO204" i="2"/>
  <c r="BC204" i="2"/>
  <c r="BB204" i="2"/>
  <c r="BO203" i="2"/>
  <c r="BC203" i="2"/>
  <c r="BB203" i="2"/>
  <c r="BO202" i="2"/>
  <c r="BC202" i="2"/>
  <c r="BB202" i="2"/>
  <c r="BO201" i="2"/>
  <c r="BC201" i="2"/>
  <c r="BB201" i="2"/>
  <c r="BO200" i="2"/>
  <c r="BC200" i="2"/>
  <c r="BB200" i="2"/>
  <c r="BO199" i="2"/>
  <c r="BC199" i="2"/>
  <c r="BB199" i="2"/>
  <c r="BO198" i="2"/>
  <c r="BC198" i="2"/>
  <c r="BB198" i="2"/>
  <c r="BO197" i="2"/>
  <c r="BC197" i="2"/>
  <c r="BB197" i="2"/>
  <c r="BO196" i="2"/>
  <c r="BM196" i="2"/>
  <c r="BN196" i="2" s="1"/>
  <c r="BJ196" i="2"/>
  <c r="BK196" i="2" s="1"/>
  <c r="BG196" i="2"/>
  <c r="BH196" i="2" s="1"/>
  <c r="BE196" i="2"/>
  <c r="BC196" i="2"/>
  <c r="BB196" i="2"/>
  <c r="BO195" i="2"/>
  <c r="BM195" i="2"/>
  <c r="BN195" i="2" s="1"/>
  <c r="BJ195" i="2"/>
  <c r="BK195" i="2" s="1"/>
  <c r="BG195" i="2"/>
  <c r="BH195" i="2" s="1"/>
  <c r="BE195" i="2"/>
  <c r="BC195" i="2"/>
  <c r="BB195" i="2"/>
  <c r="BO194" i="2"/>
  <c r="BJ194" i="2"/>
  <c r="BK194" i="2" s="1"/>
  <c r="BL194" i="2" s="1"/>
  <c r="BM194" i="2" s="1"/>
  <c r="BN194" i="2" s="1"/>
  <c r="BC194" i="2"/>
  <c r="BB194" i="2"/>
  <c r="BO193" i="2"/>
  <c r="BM193" i="2"/>
  <c r="BN193" i="2" s="1"/>
  <c r="BJ193" i="2"/>
  <c r="BK193" i="2" s="1"/>
  <c r="BG193" i="2"/>
  <c r="BH193" i="2" s="1"/>
  <c r="BE193" i="2"/>
  <c r="BC193" i="2"/>
  <c r="BB193" i="2"/>
  <c r="BO192" i="2"/>
  <c r="BJ192" i="2"/>
  <c r="BK192" i="2" s="1"/>
  <c r="BL192" i="2" s="1"/>
  <c r="BM192" i="2" s="1"/>
  <c r="BN192" i="2" s="1"/>
  <c r="BC192" i="2"/>
  <c r="BB192" i="2"/>
  <c r="BO191" i="2"/>
  <c r="BC191" i="2"/>
  <c r="BB191" i="2"/>
  <c r="BO190" i="2"/>
  <c r="BC190" i="2"/>
  <c r="BB190" i="2"/>
  <c r="BO189" i="2"/>
  <c r="BJ189" i="2"/>
  <c r="BK189" i="2" s="1"/>
  <c r="BL189" i="2" s="1"/>
  <c r="BM189" i="2" s="1"/>
  <c r="BN189" i="2" s="1"/>
  <c r="BC189" i="2"/>
  <c r="BB189" i="2"/>
  <c r="BO188" i="2"/>
  <c r="BC188" i="2"/>
  <c r="BB188" i="2"/>
  <c r="BO187" i="2"/>
  <c r="BJ187" i="2"/>
  <c r="BK187" i="2" s="1"/>
  <c r="BL187" i="2" s="1"/>
  <c r="BM187" i="2" s="1"/>
  <c r="BN187" i="2" s="1"/>
  <c r="BC187" i="2"/>
  <c r="BB187" i="2"/>
  <c r="BO186" i="2"/>
  <c r="BC186" i="2"/>
  <c r="BB186" i="2"/>
  <c r="BO185" i="2"/>
  <c r="BC185" i="2"/>
  <c r="BB185" i="2"/>
  <c r="BO184" i="2"/>
  <c r="BC184" i="2"/>
  <c r="BB184" i="2"/>
  <c r="BO183" i="2"/>
  <c r="BC183" i="2"/>
  <c r="BB183" i="2"/>
  <c r="BO182" i="2"/>
  <c r="BG182" i="2"/>
  <c r="BH182" i="2" s="1"/>
  <c r="BI182" i="2" s="1"/>
  <c r="BJ182" i="2" s="1"/>
  <c r="BK182" i="2" s="1"/>
  <c r="BL182" i="2" s="1"/>
  <c r="BM182" i="2" s="1"/>
  <c r="BN182" i="2" s="1"/>
  <c r="BC182" i="2"/>
  <c r="BB182" i="2"/>
  <c r="BO181" i="2"/>
  <c r="BG181" i="2"/>
  <c r="BH181" i="2" s="1"/>
  <c r="BI181" i="2" s="1"/>
  <c r="BJ181" i="2" s="1"/>
  <c r="BK181" i="2" s="1"/>
  <c r="BL181" i="2" s="1"/>
  <c r="BM181" i="2" s="1"/>
  <c r="BN181" i="2" s="1"/>
  <c r="BC181" i="2"/>
  <c r="BB181" i="2"/>
  <c r="BO180" i="2"/>
  <c r="BC180" i="2"/>
  <c r="BB180" i="2"/>
  <c r="BO179" i="2"/>
  <c r="BC179" i="2"/>
  <c r="BB179" i="2"/>
  <c r="BO178" i="2"/>
  <c r="BJ178" i="2"/>
  <c r="BK178" i="2" s="1"/>
  <c r="BL178" i="2" s="1"/>
  <c r="BM178" i="2" s="1"/>
  <c r="BN178" i="2" s="1"/>
  <c r="BC178" i="2"/>
  <c r="BB178" i="2"/>
  <c r="BO177" i="2"/>
  <c r="BM177" i="2"/>
  <c r="BN177" i="2" s="1"/>
  <c r="BJ177" i="2"/>
  <c r="BK177" i="2" s="1"/>
  <c r="BG177" i="2"/>
  <c r="BH177" i="2" s="1"/>
  <c r="BE177" i="2"/>
  <c r="BC177" i="2"/>
  <c r="BB177" i="2"/>
  <c r="BO176" i="2"/>
  <c r="BM176" i="2"/>
  <c r="BN176" i="2" s="1"/>
  <c r="BJ176" i="2"/>
  <c r="BK176" i="2" s="1"/>
  <c r="BG176" i="2"/>
  <c r="BH176" i="2" s="1"/>
  <c r="BE176" i="2"/>
  <c r="BC176" i="2"/>
  <c r="BB176" i="2"/>
  <c r="BC276" i="2" l="1"/>
  <c r="BJ276" i="2"/>
  <c r="BK276" i="2"/>
  <c r="BH276" i="2"/>
  <c r="BM276" i="2" l="1"/>
  <c r="BL276" i="2"/>
  <c r="BO110" i="2"/>
  <c r="BC110" i="2"/>
  <c r="BB110" i="2"/>
  <c r="BO109" i="2"/>
  <c r="BJ109" i="2"/>
  <c r="BK109" i="2" s="1"/>
  <c r="BL109" i="2" s="1"/>
  <c r="BM109" i="2" s="1"/>
  <c r="BN109" i="2" s="1"/>
  <c r="BC109" i="2"/>
  <c r="BB109" i="2"/>
  <c r="BO108" i="2"/>
  <c r="BJ108" i="2"/>
  <c r="BK108" i="2" s="1"/>
  <c r="BL108" i="2" s="1"/>
  <c r="BM108" i="2" s="1"/>
  <c r="BN108" i="2" s="1"/>
  <c r="BC108" i="2"/>
  <c r="BB108" i="2"/>
  <c r="BO107" i="2"/>
  <c r="BJ107" i="2"/>
  <c r="BK107" i="2" s="1"/>
  <c r="BL107" i="2" s="1"/>
  <c r="BM107" i="2" s="1"/>
  <c r="BN107" i="2" s="1"/>
  <c r="BC107" i="2"/>
  <c r="BB107" i="2"/>
  <c r="BO106" i="2"/>
  <c r="BJ106" i="2"/>
  <c r="BK106" i="2" s="1"/>
  <c r="BL106" i="2" s="1"/>
  <c r="BM106" i="2" s="1"/>
  <c r="BN106" i="2" s="1"/>
  <c r="BC106" i="2"/>
  <c r="BB106" i="2"/>
  <c r="BO105" i="2"/>
  <c r="BJ105" i="2"/>
  <c r="BK105" i="2" s="1"/>
  <c r="BL105" i="2" s="1"/>
  <c r="BM105" i="2" s="1"/>
  <c r="BN105" i="2" s="1"/>
  <c r="BC105" i="2"/>
  <c r="BB105" i="2"/>
  <c r="BO104" i="2"/>
  <c r="BC104" i="2"/>
  <c r="BB104" i="2"/>
  <c r="BO103" i="2"/>
  <c r="BC103" i="2"/>
  <c r="BB103" i="2"/>
  <c r="BO102" i="2"/>
  <c r="BC102" i="2"/>
  <c r="BB102" i="2"/>
  <c r="BO101" i="2"/>
  <c r="BC101" i="2"/>
  <c r="BB101" i="2"/>
  <c r="BO100" i="2"/>
  <c r="BM100" i="2"/>
  <c r="BN100" i="2" s="1"/>
  <c r="BJ100" i="2"/>
  <c r="BK100" i="2" s="1"/>
  <c r="BG100" i="2"/>
  <c r="BH100" i="2" s="1"/>
  <c r="BE100" i="2"/>
  <c r="BC100" i="2"/>
  <c r="BB100" i="2"/>
  <c r="BO99" i="2"/>
  <c r="BC99" i="2"/>
  <c r="BB99" i="2"/>
  <c r="BO98" i="2"/>
  <c r="BC98" i="2"/>
  <c r="BB98" i="2"/>
  <c r="BO97" i="2"/>
  <c r="BC97" i="2"/>
  <c r="BB97" i="2"/>
  <c r="BO96" i="2"/>
  <c r="BC96" i="2"/>
  <c r="BB96" i="2"/>
  <c r="BO95" i="2"/>
  <c r="BC95" i="2"/>
  <c r="BB95" i="2"/>
  <c r="BO94" i="2"/>
  <c r="BM94" i="2"/>
  <c r="BN94" i="2" s="1"/>
  <c r="BJ94" i="2"/>
  <c r="BK94" i="2" s="1"/>
  <c r="BG94" i="2"/>
  <c r="BH94" i="2" s="1"/>
  <c r="BE94" i="2"/>
  <c r="BC94" i="2"/>
  <c r="BB94" i="2"/>
  <c r="BO93" i="2"/>
  <c r="BM93" i="2"/>
  <c r="BN93" i="2" s="1"/>
  <c r="BJ93" i="2"/>
  <c r="BK93" i="2" s="1"/>
  <c r="BG93" i="2"/>
  <c r="BH93" i="2" s="1"/>
  <c r="BE93" i="2"/>
  <c r="BC93" i="2"/>
  <c r="BB93" i="2"/>
  <c r="BO92" i="2"/>
  <c r="BM92" i="2"/>
  <c r="BN92" i="2" s="1"/>
  <c r="BJ92" i="2"/>
  <c r="BK92" i="2" s="1"/>
  <c r="BG92" i="2"/>
  <c r="BH92" i="2" s="1"/>
  <c r="BE92" i="2"/>
  <c r="BC92" i="2"/>
  <c r="BB92" i="2"/>
  <c r="BO91" i="2"/>
  <c r="BM91" i="2"/>
  <c r="BN91" i="2" s="1"/>
  <c r="BJ91" i="2"/>
  <c r="BK91" i="2" s="1"/>
  <c r="BG91" i="2"/>
  <c r="BH91" i="2" s="1"/>
  <c r="BE91" i="2"/>
  <c r="BC91" i="2"/>
  <c r="BB91" i="2"/>
  <c r="BO90" i="2"/>
  <c r="BJ90" i="2"/>
  <c r="BK90" i="2" s="1"/>
  <c r="BL90" i="2" s="1"/>
  <c r="BM90" i="2" s="1"/>
  <c r="BN90" i="2" s="1"/>
  <c r="BD90" i="2"/>
  <c r="BE90" i="2" s="1"/>
  <c r="BF90" i="2" s="1"/>
  <c r="BG90" i="2" s="1"/>
  <c r="BH90" i="2" s="1"/>
  <c r="BC90" i="2"/>
  <c r="BB90" i="2"/>
  <c r="BO89" i="2"/>
  <c r="BM89" i="2"/>
  <c r="BN89" i="2" s="1"/>
  <c r="BJ89" i="2"/>
  <c r="BK89" i="2" s="1"/>
  <c r="BG89" i="2"/>
  <c r="BH89" i="2" s="1"/>
  <c r="BE89" i="2"/>
  <c r="BC89" i="2"/>
  <c r="BB89" i="2"/>
  <c r="BO88" i="2"/>
  <c r="BL88" i="2"/>
  <c r="BM88" i="2" s="1"/>
  <c r="BN88" i="2" s="1"/>
  <c r="BH88" i="2"/>
  <c r="BI88" i="2" s="1"/>
  <c r="BJ88" i="2" s="1"/>
  <c r="BC88" i="2"/>
  <c r="BB88" i="2"/>
  <c r="BN276" i="2" l="1"/>
  <c r="BO276" i="2"/>
  <c r="AX24" i="2"/>
  <c r="AX41" i="2" l="1"/>
  <c r="AX30" i="2"/>
  <c r="AX29" i="2"/>
  <c r="AX27" i="2"/>
  <c r="AX7" i="2"/>
  <c r="AX15" i="2"/>
  <c r="BM86" i="2"/>
  <c r="BN86" i="2" s="1"/>
  <c r="BJ86" i="2"/>
  <c r="BK86" i="2" s="1"/>
  <c r="BG86" i="2"/>
  <c r="BH86" i="2" s="1"/>
  <c r="BE86" i="2"/>
  <c r="BM85" i="2"/>
  <c r="BN85" i="2" s="1"/>
  <c r="BJ85" i="2"/>
  <c r="BK85" i="2" s="1"/>
  <c r="BG85" i="2"/>
  <c r="BH85" i="2" s="1"/>
  <c r="BE85" i="2"/>
  <c r="BO84" i="2" l="1"/>
  <c r="BM84" i="2"/>
  <c r="BN84" i="2" s="1"/>
  <c r="BJ84" i="2"/>
  <c r="BK84" i="2" s="1"/>
  <c r="BG84" i="2"/>
  <c r="BH84" i="2" s="1"/>
  <c r="BE84" i="2"/>
  <c r="BC84" i="2"/>
  <c r="BB84" i="2"/>
  <c r="BO8" i="2" l="1"/>
  <c r="BO80" i="2"/>
  <c r="BO58" i="2"/>
  <c r="BO54" i="2"/>
  <c r="BO51" i="2"/>
  <c r="BO48" i="2"/>
  <c r="BO81" i="2"/>
  <c r="BJ81" i="2"/>
  <c r="BK81" i="2" s="1"/>
  <c r="BL81" i="2" s="1"/>
  <c r="BM81" i="2" s="1"/>
  <c r="BN81" i="2" s="1"/>
  <c r="BO49" i="2"/>
  <c r="BJ49" i="2"/>
  <c r="BK49" i="2" s="1"/>
  <c r="BL49" i="2" s="1"/>
  <c r="BM49" i="2" s="1"/>
  <c r="BN49" i="2" s="1"/>
  <c r="BO28" i="2"/>
  <c r="BJ28" i="2"/>
  <c r="BK28" i="2" s="1"/>
  <c r="BL28" i="2" s="1"/>
  <c r="BM28" i="2" s="1"/>
  <c r="BN28" i="2" s="1"/>
  <c r="BO25" i="2"/>
  <c r="BJ25" i="2"/>
  <c r="BK25" i="2" s="1"/>
  <c r="BL25" i="2" s="1"/>
  <c r="BM25" i="2" s="1"/>
  <c r="BN25" i="2" s="1"/>
  <c r="BO24" i="2"/>
  <c r="BJ24" i="2"/>
  <c r="BK24" i="2" s="1"/>
  <c r="BL24" i="2" s="1"/>
  <c r="BM24" i="2" s="1"/>
  <c r="BN24" i="2" s="1"/>
  <c r="BO15" i="2"/>
  <c r="BJ15" i="2"/>
  <c r="BK15" i="2" s="1"/>
  <c r="BL15" i="2" s="1"/>
  <c r="BM15" i="2" s="1"/>
  <c r="BN15" i="2" s="1"/>
  <c r="BJ13" i="2"/>
  <c r="BK13" i="2" s="1"/>
  <c r="BL13" i="2" s="1"/>
  <c r="BM13" i="2" s="1"/>
  <c r="BN13" i="2" s="1"/>
  <c r="BC83" i="2"/>
  <c r="BC82" i="2"/>
  <c r="BC81" i="2"/>
  <c r="BC80" i="2"/>
  <c r="BC79" i="2"/>
  <c r="BC78" i="2"/>
  <c r="BC77" i="2"/>
  <c r="BC76" i="2"/>
  <c r="BC75" i="2"/>
  <c r="BC74" i="2"/>
  <c r="BC73" i="2"/>
  <c r="BC72" i="2"/>
  <c r="BC71" i="2"/>
  <c r="BC70" i="2"/>
  <c r="BC69" i="2"/>
  <c r="BC68" i="2"/>
  <c r="BC67" i="2"/>
  <c r="BC66" i="2"/>
  <c r="BC65" i="2"/>
  <c r="BC64" i="2"/>
  <c r="BC63" i="2"/>
  <c r="BC62" i="2"/>
  <c r="BC61" i="2"/>
  <c r="BC60" i="2"/>
  <c r="BC59" i="2"/>
  <c r="BC58" i="2"/>
  <c r="BC57" i="2"/>
  <c r="BC56" i="2"/>
  <c r="BC55" i="2"/>
  <c r="BC54" i="2"/>
  <c r="BC53" i="2"/>
  <c r="BC52" i="2"/>
  <c r="BC51" i="2"/>
  <c r="BC50" i="2"/>
  <c r="BC49" i="2"/>
  <c r="BC48" i="2"/>
  <c r="BC47" i="2"/>
  <c r="BC46" i="2"/>
  <c r="BC45" i="2"/>
  <c r="BC44" i="2"/>
  <c r="BC43" i="2"/>
  <c r="BC42" i="2"/>
  <c r="BC41" i="2"/>
  <c r="BC40" i="2"/>
  <c r="BC39" i="2"/>
  <c r="BC38" i="2"/>
  <c r="BC37"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8" i="2"/>
  <c r="BC7" i="2"/>
  <c r="BC6" i="2"/>
  <c r="BC5" i="2"/>
  <c r="BC4" i="2"/>
  <c r="BC3" i="2"/>
  <c r="BC2" i="2"/>
  <c r="BO82" i="2"/>
  <c r="BM82" i="2"/>
  <c r="BN82" i="2" s="1"/>
  <c r="BJ82" i="2"/>
  <c r="BK82" i="2" s="1"/>
  <c r="BG82" i="2"/>
  <c r="BH82" i="2" s="1"/>
  <c r="BE82" i="2"/>
  <c r="BO79" i="2"/>
  <c r="BM79" i="2"/>
  <c r="BN79" i="2" s="1"/>
  <c r="BJ79" i="2"/>
  <c r="BK79" i="2" s="1"/>
  <c r="BG79" i="2"/>
  <c r="BH79" i="2" s="1"/>
  <c r="BE79" i="2"/>
  <c r="BO78" i="2"/>
  <c r="BM78" i="2"/>
  <c r="BN78" i="2" s="1"/>
  <c r="BJ78" i="2"/>
  <c r="BK78" i="2" s="1"/>
  <c r="BG78" i="2"/>
  <c r="BH78" i="2" s="1"/>
  <c r="BE78" i="2"/>
  <c r="BO77" i="2"/>
  <c r="BM77" i="2"/>
  <c r="BN77" i="2" s="1"/>
  <c r="BJ77" i="2"/>
  <c r="BK77" i="2" s="1"/>
  <c r="BG77" i="2"/>
  <c r="BH77" i="2" s="1"/>
  <c r="BE77" i="2"/>
  <c r="BO76" i="2"/>
  <c r="BM76" i="2"/>
  <c r="BN76" i="2" s="1"/>
  <c r="BJ76" i="2"/>
  <c r="BK76" i="2" s="1"/>
  <c r="BG76" i="2"/>
  <c r="BH76" i="2" s="1"/>
  <c r="BE76" i="2"/>
  <c r="BO75" i="2"/>
  <c r="BM75" i="2"/>
  <c r="BN75" i="2" s="1"/>
  <c r="BJ75" i="2"/>
  <c r="BK75" i="2" s="1"/>
  <c r="BG75" i="2"/>
  <c r="BH75" i="2" s="1"/>
  <c r="BE75" i="2"/>
  <c r="BO73" i="2"/>
  <c r="BM73" i="2"/>
  <c r="BN73" i="2" s="1"/>
  <c r="BJ73" i="2"/>
  <c r="BK73" i="2" s="1"/>
  <c r="BG73" i="2"/>
  <c r="BH73" i="2" s="1"/>
  <c r="BE73" i="2"/>
  <c r="BO72" i="2"/>
  <c r="BM72" i="2"/>
  <c r="BN72" i="2" s="1"/>
  <c r="BJ72" i="2"/>
  <c r="BK72" i="2" s="1"/>
  <c r="BG72" i="2"/>
  <c r="BH72" i="2" s="1"/>
  <c r="BE72" i="2"/>
  <c r="BO70" i="2"/>
  <c r="BM70" i="2"/>
  <c r="BN70" i="2" s="1"/>
  <c r="BJ70" i="2"/>
  <c r="BK70" i="2" s="1"/>
  <c r="BG70" i="2"/>
  <c r="BH70" i="2" s="1"/>
  <c r="BE70" i="2"/>
  <c r="BO68" i="2"/>
  <c r="BM68" i="2"/>
  <c r="BN68" i="2" s="1"/>
  <c r="BJ68" i="2"/>
  <c r="BK68" i="2" s="1"/>
  <c r="BG68" i="2"/>
  <c r="BH68" i="2" s="1"/>
  <c r="BE68" i="2"/>
  <c r="BO67" i="2"/>
  <c r="BM67" i="2"/>
  <c r="BN67" i="2" s="1"/>
  <c r="BJ67" i="2"/>
  <c r="BK67" i="2" s="1"/>
  <c r="BG67" i="2"/>
  <c r="BH67" i="2" s="1"/>
  <c r="BE67" i="2"/>
  <c r="BO66" i="2"/>
  <c r="BM66" i="2"/>
  <c r="BN66" i="2" s="1"/>
  <c r="BJ66" i="2"/>
  <c r="BK66" i="2" s="1"/>
  <c r="BG66" i="2"/>
  <c r="BH66" i="2" s="1"/>
  <c r="BE66" i="2"/>
  <c r="BO63" i="2"/>
  <c r="BM63" i="2"/>
  <c r="BN63" i="2" s="1"/>
  <c r="BJ63" i="2"/>
  <c r="BK63" i="2" s="1"/>
  <c r="BG63" i="2"/>
  <c r="BH63" i="2" s="1"/>
  <c r="BE63" i="2"/>
  <c r="BO62" i="2"/>
  <c r="BM62" i="2"/>
  <c r="BN62" i="2" s="1"/>
  <c r="BJ62" i="2"/>
  <c r="BK62" i="2" s="1"/>
  <c r="BG62" i="2"/>
  <c r="BH62" i="2" s="1"/>
  <c r="BE62" i="2"/>
  <c r="BO57" i="2"/>
  <c r="BM57" i="2"/>
  <c r="BN57" i="2" s="1"/>
  <c r="BJ57" i="2"/>
  <c r="BK57" i="2" s="1"/>
  <c r="BG57" i="2"/>
  <c r="BH57" i="2" s="1"/>
  <c r="BE57" i="2"/>
  <c r="BO55" i="2"/>
  <c r="BM55" i="2"/>
  <c r="BN55" i="2" s="1"/>
  <c r="BJ55" i="2"/>
  <c r="BK55" i="2" s="1"/>
  <c r="BG55" i="2"/>
  <c r="BH55" i="2" s="1"/>
  <c r="BE55" i="2"/>
  <c r="BO53" i="2"/>
  <c r="BM53" i="2"/>
  <c r="BN53" i="2" s="1"/>
  <c r="BJ53" i="2"/>
  <c r="BK53" i="2" s="1"/>
  <c r="BG53" i="2"/>
  <c r="BH53" i="2" s="1"/>
  <c r="BE53" i="2"/>
  <c r="BO46" i="2"/>
  <c r="BM46" i="2"/>
  <c r="BN46" i="2" s="1"/>
  <c r="BJ46" i="2"/>
  <c r="BK46" i="2" s="1"/>
  <c r="BG46" i="2"/>
  <c r="BH46" i="2" s="1"/>
  <c r="BE46" i="2"/>
  <c r="BO41" i="2"/>
  <c r="BM41" i="2"/>
  <c r="BN41" i="2" s="1"/>
  <c r="BJ41" i="2"/>
  <c r="BK41" i="2" s="1"/>
  <c r="BG41" i="2"/>
  <c r="BH41" i="2" s="1"/>
  <c r="BE41" i="2"/>
  <c r="BO35" i="2"/>
  <c r="BM35" i="2"/>
  <c r="BN35" i="2" s="1"/>
  <c r="BJ35" i="2"/>
  <c r="BK35" i="2" s="1"/>
  <c r="BG35" i="2"/>
  <c r="BH35" i="2" s="1"/>
  <c r="BE35" i="2"/>
  <c r="BO34" i="2"/>
  <c r="BM34" i="2"/>
  <c r="BN34" i="2" s="1"/>
  <c r="BJ34" i="2"/>
  <c r="BK34" i="2" s="1"/>
  <c r="BG34" i="2"/>
  <c r="BH34" i="2" s="1"/>
  <c r="BE34" i="2"/>
  <c r="BO33" i="2"/>
  <c r="BM33" i="2"/>
  <c r="BN33" i="2" s="1"/>
  <c r="BJ33" i="2"/>
  <c r="BK33" i="2" s="1"/>
  <c r="BG33" i="2"/>
  <c r="BH33" i="2" s="1"/>
  <c r="BE33" i="2"/>
  <c r="BO22" i="2"/>
  <c r="BM22" i="2"/>
  <c r="BN22" i="2" s="1"/>
  <c r="BJ22" i="2"/>
  <c r="BK22" i="2" s="1"/>
  <c r="BG22" i="2"/>
  <c r="BH22" i="2" s="1"/>
  <c r="BE22" i="2"/>
  <c r="BO19" i="2"/>
  <c r="BM19" i="2"/>
  <c r="BN19" i="2" s="1"/>
  <c r="BJ19" i="2"/>
  <c r="BK19" i="2" s="1"/>
  <c r="BG19" i="2"/>
  <c r="BH19" i="2" s="1"/>
  <c r="BE19" i="2"/>
  <c r="BO17" i="2"/>
  <c r="BM17" i="2"/>
  <c r="BN17" i="2" s="1"/>
  <c r="BJ17" i="2"/>
  <c r="BK17" i="2" s="1"/>
  <c r="BG17" i="2"/>
  <c r="BH17" i="2" s="1"/>
  <c r="BE17" i="2"/>
  <c r="BO16" i="2"/>
  <c r="BM16" i="2"/>
  <c r="BN16" i="2" s="1"/>
  <c r="BJ16" i="2"/>
  <c r="BK16" i="2" s="1"/>
  <c r="BG16" i="2"/>
  <c r="BH16" i="2" s="1"/>
  <c r="BE16" i="2"/>
  <c r="BO14" i="2"/>
  <c r="BM14" i="2"/>
  <c r="BN14" i="2" s="1"/>
  <c r="BJ14" i="2"/>
  <c r="BK14" i="2" s="1"/>
  <c r="BG14" i="2"/>
  <c r="BH14" i="2" s="1"/>
  <c r="BE14" i="2"/>
  <c r="BO6" i="2"/>
  <c r="BM6" i="2"/>
  <c r="BN6" i="2" s="1"/>
  <c r="BJ6" i="2"/>
  <c r="BK6" i="2" s="1"/>
  <c r="BG6" i="2"/>
  <c r="BH6" i="2" s="1"/>
  <c r="BE6" i="2"/>
  <c r="BO4" i="2"/>
  <c r="BM4" i="2"/>
  <c r="BN4" i="2" s="1"/>
  <c r="BJ4" i="2"/>
  <c r="BK4" i="2" s="1"/>
  <c r="BG4" i="2"/>
  <c r="BH4" i="2" s="1"/>
  <c r="BE4" i="2"/>
  <c r="BM7" i="2"/>
  <c r="BN7" i="2" s="1"/>
  <c r="BJ7" i="2"/>
  <c r="BK7" i="2" s="1"/>
  <c r="BG7" i="2"/>
  <c r="BH7" i="2" s="1"/>
  <c r="BE7" i="2"/>
  <c r="BO83" i="2"/>
  <c r="BO74" i="2"/>
  <c r="BO71" i="2"/>
  <c r="BO69" i="2"/>
  <c r="BO65" i="2"/>
  <c r="BO64" i="2"/>
  <c r="BO61" i="2"/>
  <c r="BO60" i="2"/>
  <c r="BO59" i="2"/>
  <c r="BO56" i="2"/>
  <c r="BO52" i="2"/>
  <c r="BO50" i="2"/>
  <c r="BO47" i="2"/>
  <c r="BO45" i="2"/>
  <c r="BO44" i="2"/>
  <c r="BO43" i="2"/>
  <c r="BO42" i="2"/>
  <c r="BO40" i="2"/>
  <c r="BO39" i="2"/>
  <c r="BO38" i="2"/>
  <c r="BO37" i="2"/>
  <c r="BO36" i="2"/>
  <c r="BO32" i="2"/>
  <c r="BO31" i="2"/>
  <c r="BO30" i="2"/>
  <c r="BO29" i="2"/>
  <c r="BO27" i="2"/>
  <c r="BO26" i="2"/>
  <c r="BO23" i="2"/>
  <c r="BO21" i="2"/>
  <c r="BO20" i="2"/>
  <c r="BO18" i="2"/>
  <c r="BO13" i="2"/>
  <c r="BO12" i="2"/>
  <c r="BO11" i="2"/>
  <c r="BO10" i="2"/>
  <c r="BO9" i="2"/>
  <c r="BO7" i="2"/>
  <c r="BO5" i="2"/>
  <c r="BO3" i="2"/>
  <c r="BB83" i="2"/>
  <c r="BB82" i="2"/>
  <c r="BB81" i="2"/>
  <c r="BB80" i="2"/>
  <c r="BB79" i="2"/>
  <c r="BB78" i="2"/>
  <c r="BB77" i="2"/>
  <c r="BB76" i="2"/>
  <c r="BB75" i="2"/>
  <c r="BB74" i="2"/>
  <c r="BB73" i="2"/>
  <c r="BB72" i="2"/>
  <c r="BB71" i="2"/>
  <c r="BB70" i="2"/>
  <c r="BB69" i="2"/>
  <c r="BB68" i="2"/>
  <c r="BB67" i="2"/>
  <c r="BB66" i="2"/>
  <c r="BB65" i="2"/>
  <c r="BB64" i="2"/>
  <c r="BB63" i="2"/>
  <c r="BB62" i="2"/>
  <c r="BB61" i="2"/>
  <c r="BB60" i="2"/>
  <c r="BB59" i="2"/>
  <c r="BB58" i="2"/>
  <c r="BB57" i="2"/>
  <c r="BB56" i="2"/>
  <c r="BB55" i="2"/>
  <c r="BB54" i="2"/>
  <c r="BB53" i="2"/>
  <c r="BB52" i="2"/>
  <c r="BB51" i="2"/>
  <c r="BB49" i="2"/>
  <c r="BB48" i="2"/>
  <c r="BB47" i="2"/>
  <c r="BB46" i="2"/>
  <c r="BD45" i="2"/>
  <c r="BB44" i="2"/>
  <c r="BB43" i="2"/>
  <c r="BB41" i="2"/>
  <c r="BB40" i="2"/>
  <c r="BB39" i="2"/>
  <c r="BB38" i="2"/>
  <c r="BB37" i="2"/>
  <c r="BB36" i="2"/>
  <c r="BB35" i="2"/>
  <c r="BB34" i="2"/>
  <c r="BB33" i="2"/>
  <c r="BD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D5" i="2"/>
  <c r="BB4" i="2"/>
  <c r="BB3" i="2"/>
  <c r="BM50" i="2"/>
  <c r="BN50" i="2" s="1"/>
  <c r="BJ50" i="2"/>
  <c r="BK50" i="2" s="1"/>
  <c r="BM45" i="2"/>
  <c r="BN45" i="2" s="1"/>
  <c r="BJ45" i="2"/>
  <c r="BK45" i="2" s="1"/>
  <c r="BM42" i="2"/>
  <c r="BN42" i="2" s="1"/>
  <c r="BJ42" i="2"/>
  <c r="BK42" i="2" s="1"/>
  <c r="BM32" i="2"/>
  <c r="BN32" i="2" s="1"/>
  <c r="BJ32" i="2"/>
  <c r="BK32" i="2" s="1"/>
  <c r="BM5" i="2"/>
  <c r="BN5" i="2" s="1"/>
  <c r="BJ5" i="2"/>
  <c r="BK5" i="2" s="1"/>
  <c r="BM3" i="2"/>
  <c r="BN3" i="2" s="1"/>
  <c r="BJ3" i="2"/>
  <c r="BK3" i="2" s="1"/>
  <c r="BO2" i="2"/>
  <c r="BM2" i="2"/>
  <c r="BN2" i="2" s="1"/>
  <c r="BJ2" i="2"/>
  <c r="BK2" i="2" s="1"/>
  <c r="BE44" i="2" l="1"/>
  <c r="BF48" i="2"/>
  <c r="BD54" i="2"/>
  <c r="BF58" i="2"/>
  <c r="BD51" i="2"/>
  <c r="BF44" i="2"/>
  <c r="BG48" i="2"/>
  <c r="BH48" i="2" s="1"/>
  <c r="BI48" i="2" s="1"/>
  <c r="BJ48" i="2" s="1"/>
  <c r="BK48" i="2" s="1"/>
  <c r="BL48" i="2" s="1"/>
  <c r="BM48" i="2" s="1"/>
  <c r="BN48" i="2" s="1"/>
  <c r="BE51" i="2"/>
  <c r="BE54" i="2"/>
  <c r="BG58" i="2"/>
  <c r="BH58" i="2" s="1"/>
  <c r="BI58" i="2" s="1"/>
  <c r="BJ58" i="2" s="1"/>
  <c r="BK58" i="2" s="1"/>
  <c r="BL58" i="2" s="1"/>
  <c r="BM58" i="2" s="1"/>
  <c r="BN58" i="2" s="1"/>
  <c r="BE80" i="2"/>
  <c r="BD80" i="2"/>
  <c r="BG44" i="2"/>
  <c r="BH44" i="2" s="1"/>
  <c r="BI44" i="2" s="1"/>
  <c r="BJ44" i="2" s="1"/>
  <c r="BK44" i="2" s="1"/>
  <c r="BL44" i="2" s="1"/>
  <c r="BM44" i="2" s="1"/>
  <c r="BN44" i="2" s="1"/>
  <c r="BD48" i="2"/>
  <c r="BF51" i="2"/>
  <c r="BF54" i="2"/>
  <c r="BD58" i="2"/>
  <c r="BF80" i="2"/>
  <c r="BD44" i="2"/>
  <c r="BE48" i="2"/>
  <c r="BG51" i="2"/>
  <c r="BH51" i="2" s="1"/>
  <c r="BI51" i="2" s="1"/>
  <c r="BJ51" i="2" s="1"/>
  <c r="BK51" i="2" s="1"/>
  <c r="BL51" i="2" s="1"/>
  <c r="BM51" i="2" s="1"/>
  <c r="BN51" i="2" s="1"/>
  <c r="BG54" i="2"/>
  <c r="BH54" i="2" s="1"/>
  <c r="BI54" i="2" s="1"/>
  <c r="BJ54" i="2" s="1"/>
  <c r="BK54" i="2" s="1"/>
  <c r="BL54" i="2" s="1"/>
  <c r="BM54" i="2" s="1"/>
  <c r="BN54" i="2" s="1"/>
  <c r="BE58" i="2"/>
  <c r="BG80" i="2"/>
  <c r="BH80" i="2" s="1"/>
  <c r="BI80" i="2" s="1"/>
  <c r="BJ80" i="2" s="1"/>
  <c r="BK80" i="2" s="1"/>
  <c r="BL80" i="2" s="1"/>
  <c r="BM80" i="2" s="1"/>
  <c r="BN80" i="2" s="1"/>
  <c r="BB45" i="2"/>
  <c r="BB5" i="2"/>
  <c r="BB32" i="2"/>
  <c r="BD2" i="2"/>
  <c r="BB2" i="2"/>
  <c r="BD3" i="2"/>
  <c r="BD42" i="2"/>
  <c r="BB42" i="2"/>
  <c r="BD50" i="2"/>
  <c r="BB50" i="2"/>
  <c r="BG5" i="2" l="1"/>
  <c r="BH5" i="2"/>
  <c r="BH42" i="2"/>
  <c r="BG42" i="2"/>
  <c r="BH3" i="2"/>
  <c r="BG3" i="2"/>
  <c r="BH247" i="2"/>
  <c r="BG247" i="2"/>
  <c r="BH2" i="2"/>
  <c r="BG2" i="2"/>
  <c r="BG50" i="2"/>
  <c r="BH50" i="2"/>
  <c r="BG162" i="2"/>
  <c r="BH162" i="2"/>
  <c r="BH32" i="2"/>
  <c r="BG32" i="2"/>
  <c r="BH45" i="2"/>
  <c r="BG4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tc={0036BEBA-6D50-4D97-9922-C17D2AD8A66B}</author>
    <author>tc={D6C8D288-4F85-4F04-A468-7EA99B259FE1}</author>
    <author>tc={E389E8EF-0D17-4615-B3C4-F36A95ECABBC}</author>
    <author>tc={CEE2FC69-1AAF-45A4-8915-AD3F7322CCAA}</author>
  </authors>
  <commentList>
    <comment ref="AV7" authorId="0" shapeId="0" xr:uid="{0036BEBA-6D50-4D97-9922-C17D2AD8A66B}">
      <text>
        <t>[Comentario encadenado]
Su versión de Excel le permite leer este comentario encadenado; sin embargo, las ediciones que se apliquen se quitarán si el archivo se abre en una versión más reciente de Excel. Más información: https://go.microsoft.com/fwlink/?linkid=870924
Comentario:
    Planeación aprobó subir meta a 964</t>
      </text>
    </comment>
    <comment ref="AN12" authorId="1" shapeId="0" xr:uid="{D6C8D288-4F85-4F04-A468-7EA99B259FE1}">
      <text>
        <t>[Comentario encadenado]
Su versión de Excel le permite leer este comentario encadenado; sin embargo, las ediciones que se apliquen se quitarán si el archivo se abre en una versión más reciente de Excel. Más información: https://go.microsoft.com/fwlink/?linkid=870924
Comentario:
    Modificar a tipo "Acumulado"</t>
      </text>
    </comment>
    <comment ref="M130" authorId="2" shapeId="0" xr:uid="{E389E8EF-0D17-4615-B3C4-F36A95ECABBC}">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Número de ETC con acompañamiento frente a las medidas que se deriven de la información entregada en el boletin de estrategias de permanencia.</t>
      </text>
    </comment>
    <comment ref="AM130" authorId="3" shapeId="0" xr:uid="{CEE2FC69-1AAF-45A4-8915-AD3F7322CCAA}">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 Trimestral</t>
      </text>
    </comment>
  </commentList>
</comments>
</file>

<file path=xl/sharedStrings.xml><?xml version="1.0" encoding="utf-8"?>
<sst xmlns="http://schemas.openxmlformats.org/spreadsheetml/2006/main" count="7402" uniqueCount="1548">
  <si>
    <t>Etiquetas de fila</t>
  </si>
  <si>
    <t>PAI</t>
  </si>
  <si>
    <t>Plan Sectorial</t>
  </si>
  <si>
    <t>PMI</t>
  </si>
  <si>
    <t>PND</t>
  </si>
  <si>
    <t xml:space="preserve">PND-Indígenas </t>
  </si>
  <si>
    <t>PND-NARP</t>
  </si>
  <si>
    <t>PND-Rrom</t>
  </si>
  <si>
    <t>Trazadora 2021</t>
  </si>
  <si>
    <t>Total general</t>
  </si>
  <si>
    <t>Despacho</t>
  </si>
  <si>
    <t>Dimensión MIPG</t>
  </si>
  <si>
    <t>Objetivo del SIG</t>
  </si>
  <si>
    <t>Procesos SIG</t>
  </si>
  <si>
    <t>Dirección</t>
  </si>
  <si>
    <t>Subdirección</t>
  </si>
  <si>
    <t>Meta Objetivos de Desarrollo Sostenible - ODS</t>
  </si>
  <si>
    <t>Objetivo del PND</t>
  </si>
  <si>
    <t>Objetivo del Plan Sectorial</t>
  </si>
  <si>
    <t>ID Dependencia de afectación</t>
  </si>
  <si>
    <t>Dependencia de afectación</t>
  </si>
  <si>
    <t>ID Indicador</t>
  </si>
  <si>
    <t>Indicador</t>
  </si>
  <si>
    <t>Origen</t>
  </si>
  <si>
    <t>CONPES</t>
  </si>
  <si>
    <t>Indígenas</t>
  </si>
  <si>
    <t>NARP</t>
  </si>
  <si>
    <t>Rrom</t>
  </si>
  <si>
    <t>Equidad de la Mujer</t>
  </si>
  <si>
    <t>Primera Infancia, Infancia y Adolescencia</t>
  </si>
  <si>
    <t>Víctimas</t>
  </si>
  <si>
    <t>Participacion Ciudadana</t>
  </si>
  <si>
    <t>Zonas futuro</t>
  </si>
  <si>
    <t>Discapacidad</t>
  </si>
  <si>
    <t>TIC</t>
  </si>
  <si>
    <t>CTeI</t>
  </si>
  <si>
    <t xml:space="preserve">Pactos Territoriales </t>
  </si>
  <si>
    <t>Construyendo País</t>
  </si>
  <si>
    <t>Acuerdos Sindicales</t>
  </si>
  <si>
    <t>Acuerdos con estudiantes ES</t>
  </si>
  <si>
    <t>Paro Buenaventura</t>
  </si>
  <si>
    <t>Paro Chocó</t>
  </si>
  <si>
    <t>Compromisos CRIDE</t>
  </si>
  <si>
    <t>Compromisos CRIHU</t>
  </si>
  <si>
    <t>Compromisos CRIC</t>
  </si>
  <si>
    <t>Rendicion de cuentas</t>
  </si>
  <si>
    <t>Tipo</t>
  </si>
  <si>
    <t>Periodicidad</t>
  </si>
  <si>
    <t>Tipo de acumulación</t>
  </si>
  <si>
    <t>Unidad de medida</t>
  </si>
  <si>
    <t>Días de rezago</t>
  </si>
  <si>
    <t>Fórmula de cálculo</t>
  </si>
  <si>
    <t>Medio de verificación</t>
  </si>
  <si>
    <t>Línea Base 2018</t>
  </si>
  <si>
    <t>Meta 2019</t>
  </si>
  <si>
    <t>Meta 2020</t>
  </si>
  <si>
    <t>Meta 2021</t>
  </si>
  <si>
    <t>Meta 2022</t>
  </si>
  <si>
    <t>Meta cuatrienio</t>
  </si>
  <si>
    <t>Avance 2019</t>
  </si>
  <si>
    <t>Avance 2020</t>
  </si>
  <si>
    <t>Avance 2021</t>
  </si>
  <si>
    <t>Rezago meta 2021</t>
  </si>
  <si>
    <t>Meta 2022 Total</t>
  </si>
  <si>
    <t>Meta enero</t>
  </si>
  <si>
    <t>Meta febrero</t>
  </si>
  <si>
    <t>Meta marzo</t>
  </si>
  <si>
    <t>Meta abril</t>
  </si>
  <si>
    <t>Meta mayo</t>
  </si>
  <si>
    <t>Meta junio</t>
  </si>
  <si>
    <t>Meta julio</t>
  </si>
  <si>
    <t>Meta agosto</t>
  </si>
  <si>
    <t>Meta septiembre</t>
  </si>
  <si>
    <t>Meta octubre</t>
  </si>
  <si>
    <t>Meta noviembre</t>
  </si>
  <si>
    <t>Meta diciembre</t>
  </si>
  <si>
    <t>VPBM</t>
  </si>
  <si>
    <t xml:space="preserve">Direccionamiento estratégico y planeación </t>
  </si>
  <si>
    <t>Aumentar los niveles de satisfacción del cliente y de los grupos de valor</t>
  </si>
  <si>
    <t>Diseño de instrumentos de política</t>
  </si>
  <si>
    <t>Dirección de Calidad para la Educación Preescolar, Básica y Media</t>
  </si>
  <si>
    <t>Subdirección de Referentes y Evaluación de la Calidad Educativa</t>
  </si>
  <si>
    <t>4.1. De aquí a 2030, asegurar que todas las niñas y todos los niños terminen la enseñanza primaria y secundaria, que ha de ser gratuita, equitativa y de calidad y producir resultados de aprendizaje pertinentes y efectivos.</t>
  </si>
  <si>
    <t>Brindar una educación con calidad y fomentar la permanencia en la educación inicial, preescolar, básica y media</t>
  </si>
  <si>
    <t>1. Apuesta por el desarrollo integral desde la Educación Inicial y hasta la Educación Media</t>
  </si>
  <si>
    <t>Referentes de Calidad Educativa</t>
  </si>
  <si>
    <t>Porcentaje de avance en el diseño o actualización de lineamientos  u orientaciones curriculares</t>
  </si>
  <si>
    <t>X</t>
  </si>
  <si>
    <t>Producto</t>
  </si>
  <si>
    <t>Trimestral</t>
  </si>
  <si>
    <t>Capacidad</t>
  </si>
  <si>
    <t>Porcentaje</t>
  </si>
  <si>
    <t>Sumatoria de hitos del Porcentaje de avance en el diseño o actualización de lineamientos  u orientaciones curriculares:
Hito 1: Diseño o actualización de lineamientos  u orientaciones curriculares. (50 %)
Hito 2: Validación  Interna y Externa del documento (30 %)
Hito 3: Publicación y  Socicalización de los lineamientos  u orientaciones curriculares ( 20%)</t>
  </si>
  <si>
    <t>2021
* orientaciones curriculares para el área de técnología e informatica (hito 1 y 2 80%)
* Orientaciones para el diseño, implementación y evaluación de Modelos Educativos Flexibles. (Hito 2 y 3, 50%)
* Orientaciones para la atención educativa a estudiantes en condición de enfermedad. (Hito 2 y 3, 50%)
2022
* orientaciones curriculares para el área de técnología e informatica (hito 3, 20%)
* Lineamiento Sociales (Hito 1 y 2, 80%)
* Lineamientos Ciencias (hitoi 1, 50%)</t>
  </si>
  <si>
    <t>Implementación de política</t>
  </si>
  <si>
    <t>Subdirección de Fomento de Competencias</t>
  </si>
  <si>
    <t>Jornada Única</t>
  </si>
  <si>
    <t xml:space="preserve">Porcentaje de estudiantes en establecimientos educativos oficiales con jornada única </t>
  </si>
  <si>
    <t>Resultado</t>
  </si>
  <si>
    <t>(Número de estudiantes del sector oficial en Jornada Única/Total de estudiantes del sector oficial educación regular (grados 0 a 11) reportados en el SIMAT )* 100</t>
  </si>
  <si>
    <t xml:space="preserve">Reporte Simat </t>
  </si>
  <si>
    <t>18.5</t>
  </si>
  <si>
    <t>Número de Entidades territoriales certificadas  acompañadas en la formulación y actualización de planes de implementación y mejoramiento de las condiciones que favorezcan el desarrollo integral de niños, niñas y adolescentes en Jornada Única.</t>
  </si>
  <si>
    <t xml:space="preserve">Gestión </t>
  </si>
  <si>
    <t>Mantenimiento</t>
  </si>
  <si>
    <t>Número</t>
  </si>
  <si>
    <t>Sumatoria de Entidades territoriales certificadas  con Planes  de implementación de la Jornada Única actualizados.</t>
  </si>
  <si>
    <t>Piju Actualizado
Acta de asistencia tecnica</t>
  </si>
  <si>
    <t xml:space="preserve">Número de establecimientos educativos de Jornada Única acompañadas para la promoción del desarrollo integral y trayectorias educativas completas a partir de procesos de innovación pedagógica y curricular  </t>
  </si>
  <si>
    <t>x</t>
  </si>
  <si>
    <t xml:space="preserve">
Sumatoria de estableciemientos educativos de Jornada Única acompañadas para la promoción del desarrollo integral y trayectorias educativas completas a partir de procesos de innovación pedagógica ycurricular   Se inicia el reporte con la sesión 1 y se cumple con los EE que completan las sesiones planeadas</t>
  </si>
  <si>
    <t>Actas de reuniones y listas de asistencia.
Listado de EE acompañados</t>
  </si>
  <si>
    <t>Número de  educadores docentes con procesos de cualificación y actualización pedagógica en el marco de la Jornada Única</t>
  </si>
  <si>
    <t>Flujo</t>
  </si>
  <si>
    <t>Sumatoria de Docentes y/o directivos docentes con procesos de cualificación y actualización pedagógica en el marco de la Jornada Única</t>
  </si>
  <si>
    <t>Listado de Docentes formados</t>
  </si>
  <si>
    <t>Número de sedes educativas con dotaciones pedagógicas de JU para fortalecer su PEI</t>
  </si>
  <si>
    <t>Acumulado</t>
  </si>
  <si>
    <t>Sumatoria de sedes educativas con dotaciones pedagógicas de JU para fortalecer su PEI</t>
  </si>
  <si>
    <t>Actas de entrega del material</t>
  </si>
  <si>
    <t>4.4. De aquí a 2030, aumentar considerablemente el número de jóvenes y adultos que tienen las competencias necesarias, en particular técnicas y profesionales, para acceder al empleo, el trabajo decente y el emprendimiento.</t>
  </si>
  <si>
    <t>Apuesta por una educación media con calidad y pertinencia para los jóvenes colombianos</t>
  </si>
  <si>
    <t>Educación Media</t>
  </si>
  <si>
    <t>Estudiantes de educación media con doble titulación (T)</t>
  </si>
  <si>
    <t xml:space="preserve"> </t>
  </si>
  <si>
    <t>Anual</t>
  </si>
  <si>
    <t xml:space="preserve">Sumatoria de estudiantes de educación media que obtienen un certificado del Servicio Nacional de Aprendizaje - SENA- </t>
  </si>
  <si>
    <t>Listado de estudiantes con doble titulación</t>
  </si>
  <si>
    <t>Número de ecosistemas de innovación en Educación Media implementados</t>
  </si>
  <si>
    <t>Sumatoria de ecosistemas de innovación en Educación Media implementados</t>
  </si>
  <si>
    <t xml:space="preserve">Lanzamiento de los ecosistemas de innovación </t>
  </si>
  <si>
    <t>Establecimientos educativos dotados con material pedagógico para fortalecer los ambientes de ambientes de aprendizaje de media.</t>
  </si>
  <si>
    <t>Sumatortia de Establecimientos educativos dotados con material pedagogico para fortalecer los ambientes de ambientes de aprendizaje de media.</t>
  </si>
  <si>
    <t>Actas de entregas y listado de EE</t>
  </si>
  <si>
    <t>Secretarias de Educación acompañadas en procesos de Orientación Socio-ocupacional para la Educación Media</t>
  </si>
  <si>
    <t>sumatoria de Secretarias de Educación acompañadas en procesos de Orientación Socio-ocupacional para la Educación Media</t>
  </si>
  <si>
    <t>Actas de acompañamiento</t>
  </si>
  <si>
    <t>Establecimientos Educativos con Socialización de Orientaciones curriculares en Programación, desarrollo de Software, Turismo con énfasis en segunda lengua, artes e industrias culturales y creativas y agropecuario</t>
  </si>
  <si>
    <t>Sumatoria de Establecimientos Educativos con Socialización de Orientaciones curriculares en Programación, desarrollo de Software, Turismo con énfasis en segunda lengua, artes e industrias culturales y creativas y agropecuario</t>
  </si>
  <si>
    <t>Acta de acompañamiento
Listado de Establecimientos educativo benenficiados</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</si>
  <si>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</si>
  <si>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Entornos Escolares para la vida, convivencia y la ciudadanía</t>
  </si>
  <si>
    <r>
      <t xml:space="preserve">Establecimientos educativos fortalecidos como entornos escolares para </t>
    </r>
    <r>
      <rPr>
        <sz val="11"/>
        <color rgb="FFFF0000"/>
        <rFont val="Calibri"/>
        <family val="2"/>
        <scheme val="minor"/>
      </rPr>
      <t>la vida</t>
    </r>
    <r>
      <rPr>
        <sz val="11"/>
        <color theme="1"/>
        <rFont val="Calibri"/>
        <family val="2"/>
        <scheme val="minor"/>
      </rPr>
      <t xml:space="preserve">, Convivencia y la ciudadanía </t>
    </r>
  </si>
  <si>
    <t>Semestral</t>
  </si>
  <si>
    <t>Sumatoria de EE que  desarrollan acciones de formación y acompañamiento y reciben materiales para promover las competencias ciudadanas y socioemocionales,  conocen los protocolos de prevención promovidos por el Ministerio de Educación Nacional,  implementan estrategias para la promoción de la participación  y participan de procesos de capacitación para la actualización de sus manuales de convivencia escolar.</t>
  </si>
  <si>
    <t>Listado de Establecimientos educativos fortalecidos</t>
  </si>
  <si>
    <t>Numero de Entidades territoriales certificadas en educación con asistencia técnica para fortalecer sus comités territoriales</t>
  </si>
  <si>
    <t>Sumatoria de ETC certificadas en educación con asistencia técnica para fortalecer sus comités territoriales</t>
  </si>
  <si>
    <t>Listado de ETC
Actas de asistencias técnica</t>
  </si>
  <si>
    <t>Número de estudiantes que fortalecen sus competencias ciudadanas y socioemocionales</t>
  </si>
  <si>
    <t>Sumatoria de estudiantes que fortalecen sus competencias ciudadana y socioemocionales valoradas a través de herramientas tecnológicas y de la matricula de estudiantes beneficiados de los espacios de formación y acompañamiento  a docentes, que se implementan  en coordinación con las secretarías  de educación.</t>
  </si>
  <si>
    <t>Número de personas de la comunidad educativa que participan en entornos escolares para la convivencia</t>
  </si>
  <si>
    <t>Sumatoria de personas (familias, estudiantes educadores) que participan en los espacios de fortalecimiento de capacidades y formación de la línea de entornos para la vida la convivencia y la ciudadanía</t>
  </si>
  <si>
    <t>Listas de asistencia y listados en excel</t>
  </si>
  <si>
    <t>Diseño de política</t>
  </si>
  <si>
    <t>Gestión</t>
  </si>
  <si>
    <t>Porcentaje de avance de la puesta en marcha y funcionamiento del  Canal De radio</t>
  </si>
  <si>
    <t>Sumatoria de hitos: 
Hito 1: Creación de contenido 40%
Hito 2: 120 días de Emisión de Contenido 40%
Hito 3: Divulgación del Canal Radial 20%</t>
  </si>
  <si>
    <t>Hito 1: Guiones pedagógicos
Hito 2: Grabaciones de la emisión y link
Hito 3: Piezas graficas de divulgación y link</t>
  </si>
  <si>
    <t>No de Webinar  alrededor de los referentes de Calidad</t>
  </si>
  <si>
    <t>Mensual</t>
  </si>
  <si>
    <t>Sumatoria de Webinar  alrededor de los referentes de Calidad</t>
  </si>
  <si>
    <t>Link de Webinar grabados
Convacotoria
Listado de participantes</t>
  </si>
  <si>
    <t>Número de Entidades Territoriales Certificadas con acompañamiento pedagógico en temas de flexibilización curricular, referentes de calidad y prácticas pedagógicas.</t>
  </si>
  <si>
    <t>Sumatoria de Entidades Territoriales Certificadas con acompañamiento pedagógico (oferta y demanda) en temas de flexibilización curricular, referentes de calidad y prácticas pedagógicas.</t>
  </si>
  <si>
    <t>Acta de AT
Listado de asistencia</t>
  </si>
  <si>
    <t>Evaluación</t>
  </si>
  <si>
    <t>Brecha entre los porcentajes de establecimientos no oficiales y oficiales en niveles A+, A y B, en pruebas Saber 11</t>
  </si>
  <si>
    <t>Reducción</t>
  </si>
  <si>
    <t>Brecha por sector en pruebas Saber 11° = % de colegios no oficiales en niveles de desempeño A+, A y B -  % de colegios oficiales en niveles de desempeño A+, A y B</t>
  </si>
  <si>
    <t>Resultados ICFES</t>
  </si>
  <si>
    <t>4. Más y mejor Educación Rural</t>
  </si>
  <si>
    <t>Porcentaje de colegios oficiales rurales en las categorías A+ y A de la Prueba Saber 11 </t>
  </si>
  <si>
    <t>Porcentaje de colegios oficiales rurales en categorías superiores de Saber 11° = (colegios oficiales rurales en categorías A+ y A / total de colegios oficiales rurales) * 100</t>
  </si>
  <si>
    <t>Número de Establecimientos Educativos que participan de las estrategias desarrolladas para el fortalecimiento del Sistema Institucional de Evaluación de los estudiantes (SIEE)</t>
  </si>
  <si>
    <t>Sumatoria  de establecimientos educativos que participan de las estrategias desarrolladas para el fortalecimiento del Sistema Institucional de Evaluación de los estudiantes (SIEE)</t>
  </si>
  <si>
    <t>Listado de EE participantes
Material de las estrategias</t>
  </si>
  <si>
    <t>Estudiantes de Media que participen en la estrategia para el fortalecimiento de competencias básicas y socioemocionales.</t>
  </si>
  <si>
    <t>Sumatoria de Estudiantes de Media que participen en la estrategia para el fortalecimiento de competencias básicas y socioemocionales.</t>
  </si>
  <si>
    <t>Listado de estudiantes</t>
  </si>
  <si>
    <t>Número  de  EE priorizado en el acompañamiento para la interpretación y uso de resultados</t>
  </si>
  <si>
    <t>Sumatoria de de  EE priorizado en el acompañamiento para la interpretación y uso de resultados</t>
  </si>
  <si>
    <t>Listado de EE acompañados
Reportes de la ETC</t>
  </si>
  <si>
    <t>Número de estudiantes que participan de la estrategia Evaluar para avanzar</t>
  </si>
  <si>
    <t>Sumatoria de estudiantes que partipan de la estrategia Evaluar para avanzar</t>
  </si>
  <si>
    <t>Reporte de ICFES de Estudiantes participantes</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</si>
  <si>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</si>
  <si>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Formación de Docentes</t>
  </si>
  <si>
    <t>Docentes y Directivos docentes que participan en procesos de formación para fortalecer sus capacidades profesionales</t>
  </si>
  <si>
    <t>Sumatoria de docentes y directivos docentes que participan en procesos de formación y en la escuela de liderazgo.</t>
  </si>
  <si>
    <t>Listado de educadores</t>
  </si>
  <si>
    <t>Número de directivos docentes que participan en la Escuela de Liderazgo</t>
  </si>
  <si>
    <t>Sumatoria de directivos docentes que participan en la Escuela de Liderazgo</t>
  </si>
  <si>
    <t>Docentes formados con programas de la promoción de la participación igualitaria de niños y niñas</t>
  </si>
  <si>
    <t>Docentes formados = Sumatoria de educadores formados en el período t en las diferentes ETC</t>
  </si>
  <si>
    <t>Listado de docentes formados</t>
  </si>
  <si>
    <t>Número de docentes que participan en programas de formación continua</t>
  </si>
  <si>
    <t>Sumatoria de docentes que participan en programas de formación continua y situada</t>
  </si>
  <si>
    <t>Listado de educadores
8000 ECDF 
2800 Fondo 1400
1200 Bilingüismo
2500 pnle
3000 Entornos</t>
  </si>
  <si>
    <t>Número de docentes en programas de formación posgradual y licenciaturas</t>
  </si>
  <si>
    <t>Sumatoria de docentes en programas de formación en pregrado y/o posgradual.</t>
  </si>
  <si>
    <t>Número de docentes acompañados en procesos de investigación e innovaciones en el aula</t>
  </si>
  <si>
    <t>Sumatoria de docentes acompañados en procesos de investigación e innovaciones en el aula</t>
  </si>
  <si>
    <t>010</t>
  </si>
  <si>
    <t>Calidad- PTA</t>
  </si>
  <si>
    <t xml:space="preserve">Número de docentes y directivos docentes acompañados con el Programa Todos a Aprender </t>
  </si>
  <si>
    <t>sumatoria de docentes y directivos docentes acompañados con el Programa Todos a Aprender</t>
  </si>
  <si>
    <t>Listado de docentes y directivos docentes (fuente  SIPTA)</t>
  </si>
  <si>
    <t>Número de establecimientos educativos acompañados por el Programa Todos a Aprender</t>
  </si>
  <si>
    <t>Sumatoria de establecimientos educativos acompañados con el Programa Todos a Aprender</t>
  </si>
  <si>
    <t>Listado de establecemiento educativos (Fuente de SIPTA)</t>
  </si>
  <si>
    <t>Número de directivos docentes formados en liderazgo pedagógico orientado a mejorar los aprendizajes de los estudiantes, particularmente de educación inicial y básica primaria.</t>
  </si>
  <si>
    <t>Sumatoria de directivos docentes formados en liderazgo pedagógico orientado a mejorar los aprendizajes de los estudiantes, particularmente de educación inicial y básica primaria.</t>
  </si>
  <si>
    <t>Listado de directivos docentes (fuente  SIPTA)</t>
  </si>
  <si>
    <t>Sedes dotadas con materiales pedagógicos entregados por el Programa Todos a Aprender</t>
  </si>
  <si>
    <t>Sumatoria de Sedes dotadas con materiales pedagógicos entregados por el Programa Todos a Aprender</t>
  </si>
  <si>
    <t>Listado de sedes que han recibido materiales pedagógicos</t>
  </si>
  <si>
    <t>Porcentaje de colegios oficiales en las categorías A+ y A de la Prueba Saber 11 </t>
  </si>
  <si>
    <t>Porcentaje de colegios oficiales en categorías superiores de Saber 11° = (colegios oficiales en categorías A+ y A / total de colegios oficiales) * 100</t>
  </si>
  <si>
    <t>PNLE</t>
  </si>
  <si>
    <t>Número de sedes educativas acompañadas en la renovación de las prácticas pedagógicas en el aula y generen el desarrollo de competencias comunicativas en los niños, niñas, adolescentes y jóvenes</t>
  </si>
  <si>
    <t>acumulado</t>
  </si>
  <si>
    <t>Sumatoria de sedes educativas acompañadas en la renovación de las prácticas pedagógicas en el aula y generen el desarrollo de competencias comunicativas en los niños, niñas, adolescentes y jóvenes</t>
  </si>
  <si>
    <t xml:space="preserve">Listado de asistencias 
Actas por de acompañamiento0 sedes
</t>
  </si>
  <si>
    <t>Número de Mediadores acompañados pedagógicamente para fortalecer procesos de lectura, escritura y oralidad.</t>
  </si>
  <si>
    <t xml:space="preserve">Sumatoria de mediadores que participan y cumplen todo el proceso de formación </t>
  </si>
  <si>
    <t>Lista de asistencias a eventos de formación</t>
  </si>
  <si>
    <t>Número de sedes educativas con colecciones bibliográficas entregadas para fortalecer procesos de lectura, escritura y oralidad.</t>
  </si>
  <si>
    <t>Sumatoria de sede con dotación de colecciones bibliográficas</t>
  </si>
  <si>
    <t>Actas de entrega de colecciones suscritas</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</si>
  <si>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</si>
  <si>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3. Educación Inclusiva e Intercultural</t>
  </si>
  <si>
    <t>Número de textos en lenguas indígenas y afro incorporados en las dotaciones del Plan Nacional de Lectura y Escritura</t>
  </si>
  <si>
    <t xml:space="preserve">Sumatoria de Libros en lenguas indígenas y afro incorporados en los listados de colecciones bibliográficas a entregar en las instituciones educativas  </t>
  </si>
  <si>
    <t>Listado de libros en lenguas étnicas incorporados en las dotaciones del PNLE</t>
  </si>
  <si>
    <t>Bilingüismo</t>
  </si>
  <si>
    <t xml:space="preserve">Número de EE fortalecidos en competencias comunicativas en  lengua extranjera </t>
  </si>
  <si>
    <t xml:space="preserve">Sumatoria de EE fortalecidos en competencias comunicativas en en lengua extranjera </t>
  </si>
  <si>
    <t>Listado de Establecmientos educativos  fortalecidos en competencias comunicativas en  lengua extranjera</t>
  </si>
  <si>
    <t xml:space="preserve">Número de estudiantes beneficiados con el APP B(The)1: Challenge </t>
  </si>
  <si>
    <t>Sumatoria de estudiantes nuevos de secundaria y media con ingreso al APP</t>
  </si>
  <si>
    <t>Reporte de estudiantes nuevos en la plataforma del APP B(The)1: Challenge</t>
  </si>
  <si>
    <t>Número de comunidades educativas étnicas fortalecidas en la recuperación de los relatos y saberes tradicionales  mediante la producción editorial con contenidos propios.</t>
  </si>
  <si>
    <t xml:space="preserve">Sumatoria de comunidades educativas étnicas con producción editorial con contenidos propios. </t>
  </si>
  <si>
    <t>Libros editados y publicados</t>
  </si>
  <si>
    <t>Más y mejor educación rural</t>
  </si>
  <si>
    <t>Porcentaje de municipios priorizados que cuentan con instituciones de educación media técnica que incorporan la formación técnica agropecuaria en la educación media (décimo y once) en municipios PDET</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</si>
  <si>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</si>
  <si>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Listado de municipios y establecmientos educativo acompañados</t>
  </si>
  <si>
    <t>Educación inicial de calidad para el desarrollo integral</t>
  </si>
  <si>
    <t>Número de  maestras y maestros de preescolar (grado transición) que reciben formación y acompañamiento situado a través del Programa Todos a Aprender</t>
  </si>
  <si>
    <t>Sumatoria de docentes de transición acompañados con el Programa Todos a Aprender</t>
  </si>
  <si>
    <t>Listado de docentes (fuente  SIPTA)</t>
  </si>
  <si>
    <t xml:space="preserve">Número de docentes de inglés formados en metodología, currículo, liderazgo y lenguas con objetivo específicos. </t>
  </si>
  <si>
    <t xml:space="preserve">Sumatoria de docentes de inglés formados en metodología, currículo, liderazgo y lenguas con objetivo específicos. </t>
  </si>
  <si>
    <t>Listado de docentes beneficiados</t>
  </si>
  <si>
    <t>Número de Escuelas Normales Superiores ENS participando en procesos de fortalecimiento.</t>
  </si>
  <si>
    <t>Sumatoria de ENS participando en procesos de fortalecimiento.</t>
  </si>
  <si>
    <t>Listado de Escuelas normales superiores</t>
  </si>
  <si>
    <t xml:space="preserve">Porcentaje de territorios definidos en el respectivo plan que cuentan con instituciones de educación media técnica que incorporan la formación técnica agropecuaria en la educación media (décimo y once) </t>
  </si>
  <si>
    <t xml:space="preserve">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t>
  </si>
  <si>
    <t>Listado de municipios y establecimientos educativo acompañados</t>
  </si>
  <si>
    <t>Establecimientos Educativos que acceden al SIUCE en funcionamiento</t>
  </si>
  <si>
    <t>Número de establecimientos que asisten a los procesos de capacitación para el uso del SIUCE*100/ Total de Establecimientos oficiales y no oficiales del país</t>
  </si>
  <si>
    <t xml:space="preserve">Porcentaje de avance en el diseñados y/o actualizados Modelos Educativos Flexibles </t>
  </si>
  <si>
    <t xml:space="preserve">Sumatoria de hitos de avance en el diseñados y/o actualizados Modelos Educativos Flexibles 
Hito 1: Diagnostico (20%) 
Hito 2: Contruccción de la Propuesta (fundamentación, Proposito) (20%) 
Hito 3: Producción del material educativo (Mallas curriculares,  recursos edutivos y evaluación) (20%) 
Hiton 4: Validación. (20%) 
Hitoa 5: Publicación y socialización  (20%) </t>
  </si>
  <si>
    <t>Modelo educativo flexible de educación para jóvenes y adultos diseñado y desarrollado</t>
  </si>
  <si>
    <t xml:space="preserve">Sumatoria de las actividades previstas por el Ministerio de Educación para el desarrollo de un modelo educativo flexible en cada una de las vigencias.
</t>
  </si>
  <si>
    <t>Documento con Diseño de proyectos, mallas curriculares, ruta pedagógica para docentes y evaluación que tendrá el MEF</t>
  </si>
  <si>
    <t>Número de participantes del concurso del Cuento Nacional de Escritura</t>
  </si>
  <si>
    <t>Sumatoria de participantes del concurso del Cuento</t>
  </si>
  <si>
    <t>Listado de participantes</t>
  </si>
  <si>
    <t xml:space="preserve">Número de emisiones del programa Historias en altavoz </t>
  </si>
  <si>
    <t xml:space="preserve">Sumatoria de emisiones de Historias en altavoz </t>
  </si>
  <si>
    <t>Guiones pedagógicos
Grabaciones de la emisión y link</t>
  </si>
  <si>
    <t>Gestión Interna</t>
  </si>
  <si>
    <t>Lineamiento de reconocimiento del Decreto 2957 de 2010 expedido</t>
  </si>
  <si>
    <t xml:space="preserve">Porcentaje de avance en lineamiento de reconocimiento del Decreto 2957 de 2010  </t>
  </si>
  <si>
    <t xml:space="preserve">D. Capítulo de comunidades  negras, afrocolombianas, raizales y palenqueras </t>
  </si>
  <si>
    <t>Inclusión y Equidad</t>
  </si>
  <si>
    <t xml:space="preserve">Número de Entidades Territoriales certificadas con asistencia técnica para favorecer la atención educativa de estudiantes con discapacidad, capacidades y talentos excepcionales y trastornos específicos del aprendizaje y del comportamiento. </t>
  </si>
  <si>
    <t xml:space="preserve">Sumatoria de Entidades Territoriales certificadas con asistencia técnica para favorecer la atención educativa de estudiantes con discapacidad, capacidades y talentos excepcionales y trastornos específicos del aprendizaje y del comportamiento. </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</si>
  <si>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</si>
  <si>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 xml:space="preserve">B. Capítulo de grupos Indígenas </t>
  </si>
  <si>
    <t>Pueblos con Planes de fortalecimiento de sus proyectos educativos comunitarios - PEC- formulados e implementados de manera concertada en territorios indígenas y en contexto de ciudad.</t>
  </si>
  <si>
    <t>Sumatoria de los pueblos con planes de fortalecimiento PEC, formulados e implementados</t>
  </si>
  <si>
    <t xml:space="preserve"> Planes de fortalecimiento de sus proyectos educativos comunitarios - PEC- Formulados</t>
  </si>
  <si>
    <t>Mesas técnicas que lleven al ajuste concertado de las pruebas SABER a fin de hacerlas pertinentes para los estudiantes indígenas, en el marco de la CONTCEPI</t>
  </si>
  <si>
    <t>Sumatorias de mesas técnicas realizadas</t>
  </si>
  <si>
    <t>Actas de mesas
Listados de asistencia</t>
  </si>
  <si>
    <t>Porcentaje de maestros y maestras indígenas de la Amazonía Colombiana formados en el marco del programa de formación docente concertado con la OPIAC</t>
  </si>
  <si>
    <t xml:space="preserve">Porcentaje </t>
  </si>
  <si>
    <t>(Número de maestros y maestras indígenas de la Amazonía Colombiana formados en el marco del programa de formación docente concertado con la OPIAC/Número total de maestros y maestras indígenas de la Amazonía colombiana)*</t>
  </si>
  <si>
    <t xml:space="preserve">Informe ejecutivo Anexando el Listado de maestros y maestras indígenas de la Amazonía Colombiana. </t>
  </si>
  <si>
    <t>Número de docentes y directivos docentes de la comunidad negra afrocolombiana, raizal y palenquera formados en programas de formación continua con el enfoque étnico de educación para las comunidades negras afrocolombianas raizales y palenqueras</t>
  </si>
  <si>
    <t>Sumatoria de docentes y directivos docentes de la comunidad negra afrocolombiana, raizal y palenquera formados en programas de formación continua con el enfoque étnico de educación para las comunidades negras afrocolombianas raizales y palenqueras</t>
  </si>
  <si>
    <t xml:space="preserve">Listado docentes y directivos docentes de la comunidad negra afrocolombiana, raizal y palenquera formados en programas de formación continua </t>
  </si>
  <si>
    <t>Número de docentes  y directivos docentes de la comunidad negra afrocolombiana, raizal y palenquera  formados en programas de formación  inicial o avanzada</t>
  </si>
  <si>
    <t>Sumatoria de docentes y directivos docentes de la comunidad negra afrocolombiana, raizal y palenquera formados en programas de formación  inicial y avanzada</t>
  </si>
  <si>
    <t>Listado de docentes  y directivos docentes de la comunidad negra afrocolombiana, raizal y palenquera  formados en programas de formación  inicial y avanzada</t>
  </si>
  <si>
    <t xml:space="preserve">Documento de orientaciones y lineamientos  expedido  para el desarrollo de la etnoeducación, que permita su articulación curricular en los establecimientos educativos etnoeducadores </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</si>
  <si>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</si>
  <si>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</si>
  <si>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</si>
  <si>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</si>
  <si>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Porcentaje de implementación del modelo educativo Nukak como educación itinerante,  en concertación con  la OPIAC </t>
  </si>
  <si>
    <t xml:space="preserve">Sumatoria del porcentaje de los docentes del pueblo Nukak formados </t>
  </si>
  <si>
    <t xml:space="preserve">Informe técnico anexando el Listado de docentes del pueblo Nukak formados </t>
  </si>
  <si>
    <t xml:space="preserve">Porcentaje de implementación del modelo educativo Jiw como educación itinerante,  en concertación con  la OPIAC </t>
  </si>
  <si>
    <t xml:space="preserve">Sumatoria del porcentaje de los docentes formados del pueblo Jiw </t>
  </si>
  <si>
    <t>Informe técnico anexando el Listado de docentes del pueblo.  pueblo Jiw formados</t>
  </si>
  <si>
    <t>Porcentaje de avance en el diseño, concertación e implementación  de un  modelo educativo flexible pertinente para la comunidad negra, afrocolombiana, raizal y palenquera</t>
  </si>
  <si>
    <t>Sumatoria de los siguientes hitos: (Modelo diseñado y concertado (20%)+ modelo en implementaicón (80%)</t>
  </si>
  <si>
    <t>Espacios para la reestructuración de las pruebas Saber con enfoque diferencial para las comunidades NARP.</t>
  </si>
  <si>
    <t>Sumatoria de Espacios para la reestructuración de las pruebas Saber con enfoque diferencial para las comunidades NARP.</t>
  </si>
  <si>
    <t>Porcentaje de avance en la implementación del plan para  promover el desarrollo de la cátedra de estudios afrocolombianos en establecimientos públicos y privados</t>
  </si>
  <si>
    <t>Sumatoria de los siguientes hitos: (Talleres de formación (20%)+ Plan diseñado y en implementación (80%)</t>
  </si>
  <si>
    <t>Hitos 1: Listados de asistencia y actas de reunión y presentaciones
Hitos 2: Documento del Plan diseñado  
Informes técnicos de la implementación</t>
  </si>
  <si>
    <t>Estrategia de formación a docentes y directivos docentes concertada con las comunidades  negras, afrocolombianas, raizales y palenqueras, para el fortalecimiento de las acciones y procesos de etnoeducación y educación intercultural implementada</t>
  </si>
  <si>
    <t xml:space="preserve">Estrategia de formación a docentes y directivos docentes concertada con las comunidades  negras, afrocolombianas, raizales y palenqueras ,  para el fortalecimiento de las acciones y procesos de etnoeducación y educación intercultural  implementada </t>
  </si>
  <si>
    <t xml:space="preserve">Documento de Estrategia de formación a docentes y directivos docentes concertada con las comunidades  negras, afrocolombianas, raizales y palenqueras ,  para el fortalecimiento de las acciones y procesos de etnoeducación y educación intercultural  implementada </t>
  </si>
  <si>
    <t>Etnoeducadores Negros, Afrocolombianos, Raizales y Palenqueros formados en el marco del Programa Todos a Aprender</t>
  </si>
  <si>
    <t>sumatoria de Etnoeducadores Negros, Afrocolombianos, Raizales y Palenqueros formados en el marco del Programa Todos a Aprender</t>
  </si>
  <si>
    <t xml:space="preserve">Listado de Etnoeducadores Negros, Afrocolombianos, Raizales y Palenqueros formados </t>
  </si>
  <si>
    <t xml:space="preserve">Lineamiento diseñado e implementado para la prevención del racismo y la discriminación en las instituciones educativas del territorio nacional </t>
  </si>
  <si>
    <t xml:space="preserve">lineamiento diseñado e implementado para la prevención del racismo y la discriminación en las instituciones educativas del territorio nacional </t>
  </si>
  <si>
    <t>Documento de lineamiento</t>
  </si>
  <si>
    <t>Porcentaje de avance en el diseño de textos educativos en lenguas nativas que recojan la identidad cultural y las historias de las comunidades</t>
  </si>
  <si>
    <t xml:space="preserve">sumatoria de los siguientes hitos: (etnoeducadores formados (30%)+Concertación con autoridades y comunidad educativa (30%)+ textos educativos diseñados (40%))
Para el 2020 el </t>
  </si>
  <si>
    <t>Libros diseñado, editados y publicados</t>
  </si>
  <si>
    <t>Porcentaje de avance en el fortalecimiento de la gestión del intercambio del conocimiento para la etnoeducación e interculturalidad  a través del trabajo en red</t>
  </si>
  <si>
    <t>Sumatoria de los siguientes hitos: (Talleres de formacióny consolidación de redes (25%)+ programa en implementación (35%) + programa en implementación (40%))</t>
  </si>
  <si>
    <t xml:space="preserve">hitos 1: Listados de asistencia y actas de reunión y presentaciones. Informe del estado de las redes
Hitos 2 y 3: Informes técnicos del programa implementado </t>
  </si>
  <si>
    <t>Entidades territoriales certificadas con programas de orientación vocacional a estudiantes de la educación media que hagan parte de comunidades NARP.</t>
  </si>
  <si>
    <t>Sumatoria de Entidades territoriales certificadas con programas de orientación socio ocupacional  a estudiantes de la educación media que hagan parte de comunidades NARP.</t>
  </si>
  <si>
    <t>Actas de acompañamiento en las ETC focalizadas</t>
  </si>
  <si>
    <t>Porcentaje de avance en la formulación, diseño e implementación de Proyectos etnoeducativos orientados al fortalecimiento de los saberes ancestrales raizales</t>
  </si>
  <si>
    <t>Sumatoria de los siguientes hitos: (Proyectos formulados y concertado (50%)+ proyectos en diseño (30%) + proyectos en implementación (20%))</t>
  </si>
  <si>
    <t>Proyectos en diseño</t>
  </si>
  <si>
    <t xml:space="preserve">Porcentaje de implementación del Programa de fortalecimiento de los saberes ancestrales en el marco de los proyectos educativos comunitarios </t>
  </si>
  <si>
    <t>Sumatoria de los siguientes hitos: (Programa formulado y concertado (25%)+ programa en implementación (35%) + programa en implementación (40%))</t>
  </si>
  <si>
    <t>Programa en implementación</t>
  </si>
  <si>
    <t>Porcentaje de Política nacional de Educación inclusiva, diferencial e intercultural concertada e implementada</t>
  </si>
  <si>
    <t>Sumatoria de los siguientes hitos: (Politica formulada (25%)+Politica concertada (25%)+ politica en implementación (50%))</t>
  </si>
  <si>
    <t>Politica concertada</t>
  </si>
  <si>
    <t>Porcentaje de política pública de etnoeducación y educación intercultural concertada e implementada para las comunidades negras afrocolombianas, raizales y palenqueras</t>
  </si>
  <si>
    <t xml:space="preserve">Sumatoria de los siguientes hitos: 50% Formulación y concertación (Formulación 25%  y concertación 25%)+ 50% implementación </t>
  </si>
  <si>
    <t>Politica concertación</t>
  </si>
  <si>
    <t xml:space="preserve">Porcentaje de avance del desarrollo de un programa de formación docentes y directivos docentes etnoeducadores  para el pueblo raizal </t>
  </si>
  <si>
    <t>Sumatoria de los siguientes hitos: (Programa formulado y concertado (30%)+ programa diseñado (40%) + programa en implementación (30%))</t>
  </si>
  <si>
    <t>2021: Documento del programa de formación docentes y directivos docentes etnoeducadores  para el pueblo raizal.
2022: Programa en implementación (actas de reuniones con la ETC para verificar la implemenación del programa)</t>
  </si>
  <si>
    <t>Docentes, directivos docentes y etnoeducadores formados en estrategias en contra de la discriminación y el racismo</t>
  </si>
  <si>
    <t>Sumatoria de Docentes, directivos docentes y etnoeducadores formados en estrategias en contra de la discriminación y el racismo</t>
  </si>
  <si>
    <t>Listado Docentes, directivos docentes y etnoeducadores formados en estrategias en contra de la discriminación y el racismo</t>
  </si>
  <si>
    <t>NA</t>
  </si>
  <si>
    <t>Programa para el Desarrollo de Competencias Básicas</t>
  </si>
  <si>
    <t>Docentes que divulgan sus experiencias significativas a través de encuentros de intercambio de saber y publicaciones</t>
  </si>
  <si>
    <t>Sumatoria de Docentes que divulgan sus experiencias significativas a través de encuentros de intercambio de saber y publicacione</t>
  </si>
  <si>
    <t>Publicaciones de experiencias significativas (link y pantallazo)</t>
  </si>
  <si>
    <t>Entidades territoriales certificadas con asistencia técnica en la divulgación del saber pedagógico</t>
  </si>
  <si>
    <t>Sumatoria de Entidades territoriales certificadas con asistencia técnica en la divulgación del saber pedagógico</t>
  </si>
  <si>
    <t>Actas y listados de asistencia</t>
  </si>
  <si>
    <t>Convalidaciones PBM</t>
  </si>
  <si>
    <t>Porcentaje de solicitudes de convalidaciones de básica primaria secundaria y media atendidas</t>
  </si>
  <si>
    <t>Número de convalidaciones atendidas en el periodo establecido (20 a 20)/ Total de convalidaciones radicadas en el periodo establecido (20 a 20)</t>
  </si>
  <si>
    <t>Reporte de solicitudes atendidas (sistema de convalidaciones)</t>
  </si>
  <si>
    <t>Docentes y directivos docentes acompañados en el fortalecimiento de sus experiencias significativas, las cuales fueron reconocidas en el FEN2021</t>
  </si>
  <si>
    <t>Sumatoria de docentes y directivos docentes acompañados en el fortalecimiento de sus experiencias significativas, las cuales fueron reconocidas en el FEN2021</t>
  </si>
  <si>
    <t>Número de emisiones de la estrategia Profe en tu Casa</t>
  </si>
  <si>
    <t>capacidad</t>
  </si>
  <si>
    <t xml:space="preserve">Sumatoria de emisiones de la estrategia Profe en tu Casa
</t>
  </si>
  <si>
    <t>Capitulos (link y Guiones pedagógicos)
Documento de Programación</t>
  </si>
  <si>
    <t>Sumatoria ETC  acompañadas para el fortalecimiento de los procesos evaluativos de los Establecimientos Educativos considerando las nuevas dinámicas para el retorno en pleno a la presencialidad.</t>
  </si>
  <si>
    <t>Convocatoria
Grabación de las sesiones 
Listado de Asistencia</t>
  </si>
  <si>
    <t>Número de Establecimientos Educativos que participan en la formación de la estrategia de Aulas sin Fronteras</t>
  </si>
  <si>
    <t>Sumatoria Número de Establecimientos Educativos que participan en la formación de la estrategia de Aulas sin Fronteras</t>
  </si>
  <si>
    <t>Listas de asistencia
Material utilizado en las formaciones
Actas</t>
  </si>
  <si>
    <t>despacho</t>
  </si>
  <si>
    <t>Proceso del SIG</t>
  </si>
  <si>
    <t>LISTA PROPUESTA</t>
  </si>
  <si>
    <t>TRANSVERSAL</t>
  </si>
  <si>
    <t>Control Interno</t>
  </si>
  <si>
    <t>Aumentar de manera sostenida el indice anual de desempeño institucional</t>
  </si>
  <si>
    <t>Contratación</t>
  </si>
  <si>
    <t>4. Educación de calidad</t>
  </si>
  <si>
    <t>1. Educación inicial de calidad para el desarrollo integral</t>
  </si>
  <si>
    <t>OFICINA ASESORA JURÍDICA</t>
  </si>
  <si>
    <t>Acta de entrega</t>
  </si>
  <si>
    <t>VES</t>
  </si>
  <si>
    <t>Aumentar la eficiencia del modelo operativo con el ahorro de recursos y la disminución de reprocesos</t>
  </si>
  <si>
    <t>Diseño de políticas e instrumentos</t>
  </si>
  <si>
    <t>Dirección de Calidad para la Educación Superior</t>
  </si>
  <si>
    <t>4.1. Asegurar que todas las niñas y todos los niños terminen la enseñanza primaria y secundaria, que ha de ser gratuita, equitativa y de calidad y producir resultados de aprendizaje pertinentes y efectivos.</t>
  </si>
  <si>
    <t>2. Brindar una educación con calidad y fomentar la permanencia en la educación inicial, preescolar, básica y media</t>
  </si>
  <si>
    <t>2. Apuesta para impulsar una Educación Superior incluyente y de calidad</t>
  </si>
  <si>
    <t>OFICINA DE CONTROL INTERNO</t>
  </si>
  <si>
    <t>Acta de reunión y/o listado de asistencia</t>
  </si>
  <si>
    <t xml:space="preserve">Evaluación de Resultados </t>
  </si>
  <si>
    <t>Evaluación de política</t>
  </si>
  <si>
    <t>Dirección de Cobertura y Equidad</t>
  </si>
  <si>
    <t>Dirección de Fomento de la Educación Superior</t>
  </si>
  <si>
    <t>3. Apuesta por una educación media con calidad y pertinencia para los jóvenes colombianos</t>
  </si>
  <si>
    <t xml:space="preserve">SUBDIRECCIÓN DE GESTIÓN ADMINISTRATIVA </t>
  </si>
  <si>
    <t>Base de datos</t>
  </si>
  <si>
    <t>Gestión con valores para Resultados</t>
  </si>
  <si>
    <t>Reducir el impacto de los riesgos estratégicos, tácticos y operativos, identificados en cada modelo referencial.</t>
  </si>
  <si>
    <t>Evaluación y asuntos disciplinarios</t>
  </si>
  <si>
    <t>Dirección de Fortalecimiento a la Gestión Territorial</t>
  </si>
  <si>
    <t>4.2. De aquí a 2030, asegurar que todas las niñas y todos los niños tengan acceso a servicios de atención y desarrollo en la primera infancia y educación preescolar de calidad, a fin de que estén preparados para la enseñanza primaria.</t>
  </si>
  <si>
    <t>4. Más y mejor educación rural</t>
  </si>
  <si>
    <t>ACOGIDA, BIENESTAR Y PERMANENCIA</t>
  </si>
  <si>
    <t>Contrato o convenio firmado</t>
  </si>
  <si>
    <t>Gestión del conocimiento y la Innovación</t>
  </si>
  <si>
    <t>Gestión administrativa</t>
  </si>
  <si>
    <t>Dirección de Primera Infancia</t>
  </si>
  <si>
    <t>4.3. Asegurar el acceso igualitario de todos los hombres y las mujeres a una formación técnica, profesional y superior de calidad, incluida la enseñanza universitaria.</t>
  </si>
  <si>
    <t>5. Apuesta para impulsar una educación superior incluyente y de calidad</t>
  </si>
  <si>
    <t>5. Alianza por la calidad y pertinencia de la educación y formación del talento humano</t>
  </si>
  <si>
    <t>APRENDIZAJE Y SINERGIA DEL CONOCIMIENTO</t>
  </si>
  <si>
    <t>Documento</t>
  </si>
  <si>
    <t xml:space="preserve">Información y Comunicación </t>
  </si>
  <si>
    <t>Gestión de alianzas</t>
  </si>
  <si>
    <t>Oficina Asesora de Comunicaciones</t>
  </si>
  <si>
    <t>6. Alianza por la calidad y pertinencia de la educación y formación del talento humano</t>
  </si>
  <si>
    <t>6. Desarrollo de capacidades para una gestión moderna del sector educativo</t>
  </si>
  <si>
    <t>ARQUITECTURA DEL SAC</t>
  </si>
  <si>
    <t>Informe</t>
  </si>
  <si>
    <t xml:space="preserve">Talento Humano </t>
  </si>
  <si>
    <t>Gestión de comunicaciones</t>
  </si>
  <si>
    <t>Oficina Asesora de Planeación y Finanzas</t>
  </si>
  <si>
    <t>7. Eficiencia y desarrollo de capacidades para una gestión moderna del sector educativo</t>
  </si>
  <si>
    <t>No Aplica</t>
  </si>
  <si>
    <t>BILINGÜISMO</t>
  </si>
  <si>
    <t>Orden de compra (Acuerdos Marco)</t>
  </si>
  <si>
    <t>Todas las dimensiones</t>
  </si>
  <si>
    <t>Gestión de procesos y mejora</t>
  </si>
  <si>
    <t>Oficina Asesora Jurídica</t>
  </si>
  <si>
    <t xml:space="preserve">4.6. Asegurar que todos los jóvenes y una proporción considerable de los adultos, tanto hombres como mujeres, estén alfabetizados y tengan nociones elementales de aritmética. </t>
  </si>
  <si>
    <t>CONVALIDACIONES</t>
  </si>
  <si>
    <t>Plan</t>
  </si>
  <si>
    <t>Gestión de servicios TIC</t>
  </si>
  <si>
    <t>Oficina de Control Interno</t>
  </si>
  <si>
    <t>CULTURA DE LA CALIDAD</t>
  </si>
  <si>
    <t>Reporte</t>
  </si>
  <si>
    <t>Gestión del conocimiento e innovación</t>
  </si>
  <si>
    <t>Oficina de Cooperación y Asuntos Internacionales</t>
  </si>
  <si>
    <t>EDUCACIÓN MEDIA</t>
  </si>
  <si>
    <t>Gestión del talento humano</t>
  </si>
  <si>
    <t>Oficina de Innovación Educativa con Uso de Nuevas Tecnologías</t>
  </si>
  <si>
    <t>EDUCACIÓN PRIVADA</t>
  </si>
  <si>
    <t>Gestión documental</t>
  </si>
  <si>
    <t>Oficina de Tecnología y Sistemas de Información</t>
  </si>
  <si>
    <t>ENTORNOS ESCOLARES PARA LA VIDA, CONVIVENCIA Y LA CIUDADANÍA</t>
  </si>
  <si>
    <t>Gestión financiera</t>
  </si>
  <si>
    <t>Secretaría General</t>
  </si>
  <si>
    <t>ODS 4. Educación de calidad</t>
  </si>
  <si>
    <t>EVALUACIÓN</t>
  </si>
  <si>
    <t>Gestión jurídica</t>
  </si>
  <si>
    <t>Subdirección de Acceso</t>
  </si>
  <si>
    <t>FINANCIAMIENTO DE LA EDUCACIÓN SUPERIOR</t>
  </si>
  <si>
    <t>Subdirección de Contratación</t>
  </si>
  <si>
    <t>Subdirección de Apoyo a la Gestión de las IES</t>
  </si>
  <si>
    <t>FORMACIÓN DE DOCENTES</t>
  </si>
  <si>
    <t>Planeación</t>
  </si>
  <si>
    <t>Subdirección de Desarrollo Organizacional</t>
  </si>
  <si>
    <t>Subdirección de Aseguramiento de la Calidad para la Educación Superior</t>
  </si>
  <si>
    <t>FORTALECIMIENTO DE LA EDUCACIÓN SUPERIOR PÚBLICA</t>
  </si>
  <si>
    <t>Servicio al ciudadano</t>
  </si>
  <si>
    <t>Subdirección de Gestión Administrativa</t>
  </si>
  <si>
    <t>Subdirección de Calidad</t>
  </si>
  <si>
    <t>GESTIÓN INSTITUCIONAL</t>
  </si>
  <si>
    <t>Subdirección de Gestión Financiera</t>
  </si>
  <si>
    <t>Subdirección de Cobertura</t>
  </si>
  <si>
    <t>GESTIÓN INTERNA</t>
  </si>
  <si>
    <t>Subdirección de Talento Humano</t>
  </si>
  <si>
    <t>GOBERNABILIDAD Y GOBERNANZA DEL SAC</t>
  </si>
  <si>
    <t>Unidad de Atención al Ciudadano</t>
  </si>
  <si>
    <t>INCLUSIÓN Y EQUIDAD</t>
  </si>
  <si>
    <t>Subdirección de Desarrollo Sectorial</t>
  </si>
  <si>
    <t>JORNADA ÚNICA</t>
  </si>
  <si>
    <t>MARCO NACIONAL DE CUALIFICACIONES</t>
  </si>
  <si>
    <t>Subdirección de Fortalecimiento Institucional</t>
  </si>
  <si>
    <t>REFERENTES DE CALIDAD EDUCATIVA</t>
  </si>
  <si>
    <t>FOMENTO A LA FORMACIÓN DE MAESTRÍAS Y DOCTORADOS</t>
  </si>
  <si>
    <t>Subdirección de Inspección y Vigilancia</t>
  </si>
  <si>
    <t>006</t>
  </si>
  <si>
    <t>FORTALECIMIENTO</t>
  </si>
  <si>
    <t>Subdirección de Monitoreo y Control</t>
  </si>
  <si>
    <t>007</t>
  </si>
  <si>
    <t>COBERTURA INFRAESTRUCTURA</t>
  </si>
  <si>
    <t>Subdirección de Permanencia</t>
  </si>
  <si>
    <t>009</t>
  </si>
  <si>
    <t>CALIDAD TRANSVERSAL</t>
  </si>
  <si>
    <t>Subdirección de Recursos Humanos del Sector Educativo</t>
  </si>
  <si>
    <t>CALIDAD PTA</t>
  </si>
  <si>
    <t>014</t>
  </si>
  <si>
    <t>PRIMERA INFANCIA</t>
  </si>
  <si>
    <t>015</t>
  </si>
  <si>
    <t>INNOVACION</t>
  </si>
  <si>
    <t>021</t>
  </si>
  <si>
    <t>FOMENTO - APOYO IES</t>
  </si>
  <si>
    <t>023</t>
  </si>
  <si>
    <t>GENERACIÓN E</t>
  </si>
  <si>
    <t>025</t>
  </si>
  <si>
    <t>OFICINA DE TECNOLOGÍA Y SISTEMAS DE INFORMACIÓN</t>
  </si>
  <si>
    <t>026</t>
  </si>
  <si>
    <t>UNIDAD DE ATENCIÓN AL CIUDADANO</t>
  </si>
  <si>
    <t>027</t>
  </si>
  <si>
    <t>SUBDIRECCIÓN DE DESARROLLO ORGANIZACIONAL</t>
  </si>
  <si>
    <t>028</t>
  </si>
  <si>
    <t>SUBDIRECCIÓN DE TALENTO HUMANO</t>
  </si>
  <si>
    <t>029</t>
  </si>
  <si>
    <t>OFICINA ASESORA DE COMUNICACIONES</t>
  </si>
  <si>
    <t>030</t>
  </si>
  <si>
    <t>OFICINA DE COOPERACIÓN Y ASUNTOS INTERNACIONALES</t>
  </si>
  <si>
    <t>031</t>
  </si>
  <si>
    <t>OFICINA ASESORA DE PLANEACIÓN Y FINANZAS</t>
  </si>
  <si>
    <t>Área líder</t>
  </si>
  <si>
    <t>Dependencia</t>
  </si>
  <si>
    <t>Nombre corto</t>
  </si>
  <si>
    <t>Objeto de gasto</t>
  </si>
  <si>
    <t>Código objeto de gasto</t>
  </si>
  <si>
    <t>recursos</t>
  </si>
  <si>
    <t>Concepto de gasto</t>
  </si>
  <si>
    <t>Mes de presentación de ofertas</t>
  </si>
  <si>
    <t>Duración</t>
  </si>
  <si>
    <t>MODALIDAD</t>
  </si>
  <si>
    <t>TIPO DE CONTRATO</t>
  </si>
  <si>
    <t>Fuente de los recursos</t>
  </si>
  <si>
    <t>Se requieren vigencias futuras</t>
  </si>
  <si>
    <t>Estado de solicitud de vigencias futuras</t>
  </si>
  <si>
    <t>Construcción de PAZ (Categoría)</t>
  </si>
  <si>
    <t>ID INDICADOR PMI</t>
  </si>
  <si>
    <t>Categorías Trazador Equidad de la Mujer</t>
  </si>
  <si>
    <t>Categorías Primera Infancia, Infancia y Adolescencia</t>
  </si>
  <si>
    <t>Categoria Participación Ciudadana</t>
  </si>
  <si>
    <t>DIRECCIÓN DE CALIDAD PARA LA EDUCACIÓN PREESCOLAR, BÁSICA Y MEDIA</t>
  </si>
  <si>
    <t>DESPACHO MINISTRO(A) DE EDUCACIÓN NACIONAL</t>
  </si>
  <si>
    <t>ATENCIÓN EDUCATIVA A GRUPOS ETNICOS</t>
  </si>
  <si>
    <t>CALIDAD ES</t>
  </si>
  <si>
    <t>GASTOS DE PERSONAL</t>
  </si>
  <si>
    <t>01</t>
  </si>
  <si>
    <t>Servicios profesionales</t>
  </si>
  <si>
    <t>ENERO</t>
  </si>
  <si>
    <t>DÍAS</t>
  </si>
  <si>
    <t>ACUERDO MARCO DE PRECIOS</t>
  </si>
  <si>
    <t>AGENCIA</t>
  </si>
  <si>
    <t>NO APLICA</t>
  </si>
  <si>
    <t xml:space="preserve">SI </t>
  </si>
  <si>
    <t>Pilar 1.4 Educación rural</t>
  </si>
  <si>
    <t>Autonomía económica y acceso a activos</t>
  </si>
  <si>
    <t>1. Primera infancia - 1.1. Salud</t>
  </si>
  <si>
    <t>Capacidad institucional para garantizar el derecho a la participación ciudadana- Fortalecimiento de la capacidad institucional para la promoción de la participación ciudadana</t>
  </si>
  <si>
    <t>DIRECCIÓN DE CALIDAD PARA LA EDUCACIÓN SUPERIOR</t>
  </si>
  <si>
    <t>ATENCIÓN EDUCATIVA A RURALIDAD Y ZONA FUTURO</t>
  </si>
  <si>
    <t>COLEGIO MAYOR DE CUNDINAMARCA</t>
  </si>
  <si>
    <t>ADQUISICIÓN DE BIENES  Y SERVICIOS</t>
  </si>
  <si>
    <t>02</t>
  </si>
  <si>
    <t>Tiquetes</t>
  </si>
  <si>
    <t>FEBRERO</t>
  </si>
  <si>
    <t>MES (S)</t>
  </si>
  <si>
    <t>BM-BIENES / LICITACIÓN PÚBLICA INTERNACIONAL</t>
  </si>
  <si>
    <t>ARRENDAMIENTO Y/O ADQUISICIÓN DE INMUEBL</t>
  </si>
  <si>
    <t>PRESUPUESTO DE ENTIDAD NACIONAL</t>
  </si>
  <si>
    <t>NO</t>
  </si>
  <si>
    <t>No solicitadas</t>
  </si>
  <si>
    <t>Pilar 1.8 Planes de acción para la transformación regional
PDET</t>
  </si>
  <si>
    <t>Educación y acceso a nuevas tecnologías</t>
  </si>
  <si>
    <t>1. Primera infancia - 1.2 Alimentación y nutrición</t>
  </si>
  <si>
    <t>Capacidad institucional para garantizar el derecho a la participación ciudadana- Difusión y publicidad para la participación</t>
  </si>
  <si>
    <t>DIRECCIÓN DE COBERTURA Y EQUIDAD</t>
  </si>
  <si>
    <t>COLEGIOS PRIVADOS</t>
  </si>
  <si>
    <t>FOMENTO</t>
  </si>
  <si>
    <t>TRANSFERENCIAS CORRIENTES</t>
  </si>
  <si>
    <t>03</t>
  </si>
  <si>
    <t>Papeleria y otros elementos de oficina</t>
  </si>
  <si>
    <t>MARZO</t>
  </si>
  <si>
    <t>AÑO (S)</t>
  </si>
  <si>
    <t>BM-BIENES / LICITACIÓN PÚBLICA NACIONAL</t>
  </si>
  <si>
    <t>CESIÓN DE CRÉDITOS</t>
  </si>
  <si>
    <t>RECURSOS DE CRÉDITO</t>
  </si>
  <si>
    <t>Solicitadas</t>
  </si>
  <si>
    <t xml:space="preserve">Pilar 2.2 Mecanismos demócraticos de participación ciudadana </t>
  </si>
  <si>
    <t>Salud y derechos sexuales y reproductivos</t>
  </si>
  <si>
    <t>1. Primera infancia - 1.3 Educación y formación integral</t>
  </si>
  <si>
    <t>Promoción de espacios para acción cívica y democrática- Instancias o espacios de participación</t>
  </si>
  <si>
    <t>DIRECCIÓN DE FOMENTO DE LA EDUCACIÓN SUPERIOR</t>
  </si>
  <si>
    <t>Logistica</t>
  </si>
  <si>
    <t>ABRIL</t>
  </si>
  <si>
    <t>BM-COMPARACION DE PRECIOS</t>
  </si>
  <si>
    <t>COMISIÓN</t>
  </si>
  <si>
    <t>RECURSOS PROPIOS</t>
  </si>
  <si>
    <r>
      <t>Pilar 4.1</t>
    </r>
    <r>
      <rPr>
        <b/>
        <sz val="11"/>
        <color rgb="FFCC00FF"/>
        <rFont val="Arial"/>
        <family val="2"/>
      </rPr>
      <t xml:space="preserve"> </t>
    </r>
    <r>
      <rPr>
        <b/>
        <sz val="11"/>
        <color rgb="FFFFFFFF"/>
        <rFont val="Arial"/>
        <family val="2"/>
      </rPr>
      <t>Programa Naciona Integral de Sustitución de Cultivos de uso ilícito (PNIS)</t>
    </r>
  </si>
  <si>
    <t>Mujer libre de violencias</t>
  </si>
  <si>
    <t>1. Primera infancia - 1.4 Ciudadanía y participación</t>
  </si>
  <si>
    <t>Fortalecimiento de procesos asociativos para organizaciones comunitarias y sociales- capacidades organizacionales</t>
  </si>
  <si>
    <t>DIRECCÍON DE FORTALECIMIENTO A LA GESTIÓN TERRITORIAL</t>
  </si>
  <si>
    <t>ICETEX</t>
  </si>
  <si>
    <t>Viáticos</t>
  </si>
  <si>
    <t>MAYO</t>
  </si>
  <si>
    <t>BM-CONSULT / SELECC BASADA EN CALID Y COSTOS</t>
  </si>
  <si>
    <t xml:space="preserve">COMODATO                                </t>
  </si>
  <si>
    <t>REGALÍAS</t>
  </si>
  <si>
    <t>Participación en los escenarios de poder y toma de decisiones</t>
  </si>
  <si>
    <t>1. Primera infancia - 1.5 Identidad y diversidad</t>
  </si>
  <si>
    <t>DIRECCIÓN DE LA CALIDAD PARA LA EDUCACIÓN SUPERIOR</t>
  </si>
  <si>
    <t>IES FORTALECIMIENTO</t>
  </si>
  <si>
    <t>Otro tipo de gasto</t>
  </si>
  <si>
    <t>JUNIO</t>
  </si>
  <si>
    <t>BM-CONSULT / SELECC CONSULTOR INDIV COMP 3HV</t>
  </si>
  <si>
    <t xml:space="preserve">COMPRAVENTA MERCANTIL               </t>
  </si>
  <si>
    <t>SGP</t>
  </si>
  <si>
    <t>Desarrollo institucional y transformación cultural</t>
  </si>
  <si>
    <t>1. Primera infancia - 1.6 Protección y prevención de vulnerabilidades</t>
  </si>
  <si>
    <t>DIRECCIÓN DE PRIMERA INFANCIA</t>
  </si>
  <si>
    <t>DIRECCION DE COBERTURA Y EQUIDAD</t>
  </si>
  <si>
    <t>INFRAESTRUCTURA</t>
  </si>
  <si>
    <t>JULIO</t>
  </si>
  <si>
    <t>BM-CONSULT / SELECC DE CONSULT INDIV CONT DIRECTA</t>
  </si>
  <si>
    <t xml:space="preserve">COMPRAVENTA Y/O SUMINISTRO </t>
  </si>
  <si>
    <t>1. Primera infancia - 1.7 Deporte, recreación, cultura juego, tecnología y medio ambiente</t>
  </si>
  <si>
    <t>RURAL</t>
  </si>
  <si>
    <t>AGOSTO</t>
  </si>
  <si>
    <t>BM-CONSULT/SELECCION FTE UNICA FIRMA</t>
  </si>
  <si>
    <t xml:space="preserve">CONCESIÓN                               </t>
  </si>
  <si>
    <t>2.  Infancia - 2.1. Salud</t>
  </si>
  <si>
    <t>SEPTIEMBRE</t>
  </si>
  <si>
    <t>BM-CONVENIOS DE COOPERACION</t>
  </si>
  <si>
    <t xml:space="preserve">CONSULTORÍA                             </t>
  </si>
  <si>
    <t>2.  Infancia - 2.2 Alimentación y nutrición</t>
  </si>
  <si>
    <t>DIRECCION DE FORTALECIMIENTO A LA GESTION TERRITORIAL</t>
  </si>
  <si>
    <t>TRAYECTORIAS</t>
  </si>
  <si>
    <t>OCTUBRE</t>
  </si>
  <si>
    <t>BM-CONVENIOS INTERADMINISTRATIVOS</t>
  </si>
  <si>
    <t>CONTRATACIÓN DIRECTA / EMPRÉSTITOS</t>
  </si>
  <si>
    <t>2.  Infancia - 2.3 Educación y formación integral</t>
  </si>
  <si>
    <t>UNIVERSIDAD DE CALDAS</t>
  </si>
  <si>
    <t>NOVIEMBRE</t>
  </si>
  <si>
    <t>BM-SELECCIÓN CALIFICACIÓN CONSULTORES</t>
  </si>
  <si>
    <t>CONTRATACIÓN DIRECTA / NO EXISTA PLURALIDAD DE OFERENTES</t>
  </si>
  <si>
    <t>2.  Infancia - 2.4 Ciudadanía y participación</t>
  </si>
  <si>
    <t>OFICINA DE COOPERACIÓN Y ASUNTOS INTERNACIONALES (OCAI)</t>
  </si>
  <si>
    <t>UNIVERSIDAD DE CÓRDOBA</t>
  </si>
  <si>
    <t>DICIEMBRE</t>
  </si>
  <si>
    <t>CONCURSO DE MÉRITOS / ABIERTO</t>
  </si>
  <si>
    <t>CONTRATACIÓN DIRECTA / SERVICIOS DE APOYO</t>
  </si>
  <si>
    <t>2.  Infancia - 2.5 Identidad y diversidad</t>
  </si>
  <si>
    <t>OFICINA DE INNOVACIÓN EDUCATIVA CON USO DE NUEVAS TECNOLOGÍAS</t>
  </si>
  <si>
    <t>DIRECCION DE PRIMERA INFANCIA</t>
  </si>
  <si>
    <t>UNIVERSIDAD DE LA AMAZONIA</t>
  </si>
  <si>
    <t>CONCURSO DE MÉRITOS / PTD</t>
  </si>
  <si>
    <t>CONTRATO DE APORTE</t>
  </si>
  <si>
    <t>2.  Infancia - 2.6 Protección y prevención de vulnerabilidades</t>
  </si>
  <si>
    <t>UNIVERSIDAD DE LOS LLANOS</t>
  </si>
  <si>
    <t>CONCURSO DE MÉRITOS / PTS</t>
  </si>
  <si>
    <t>CONTRATO INTERADMINISTRATIVO</t>
  </si>
  <si>
    <t>2.  Infancia - 2.7 Deporte, recreación, cultura juego, tecnología y medio ambiente</t>
  </si>
  <si>
    <t>PROGRAMA TODOS APRENDER</t>
  </si>
  <si>
    <t>UNIVERSIDAD DEL CAUCA</t>
  </si>
  <si>
    <t>CONTRATACIÓN DIRECTA / ARRENDAMIENTO DE INMUEBLES</t>
  </si>
  <si>
    <t>CONTRATOS DE ACTIVIDAD CIENTÍFICA Y TEC</t>
  </si>
  <si>
    <t>2.  Infancia - 2.8 Sexualidad autónoma y responsable</t>
  </si>
  <si>
    <t>PROGRAMA TRAYECTORIAS EDUCATIVAS EN ZONAS RURALES FOCALIZADAS</t>
  </si>
  <si>
    <t>GUAJIRA</t>
  </si>
  <si>
    <t>UNIVERSIDAD DEL PACÍFICO</t>
  </si>
  <si>
    <t>CONTRATACIÓN DIRECTA / COMPRAVENTA DE INMUEBLES</t>
  </si>
  <si>
    <t>CONTRATOS DE ESTABILIDAD JURÍDICA</t>
  </si>
  <si>
    <t>3.  Adolescencia - 3.1. Salud</t>
  </si>
  <si>
    <t>SECRETARÍA GENERAL</t>
  </si>
  <si>
    <t>SUBDIRECCIÓN DE CONTRATACIÓN</t>
  </si>
  <si>
    <t>JORNADA UNICA</t>
  </si>
  <si>
    <t>UNIVERSIDAD NACIONAL</t>
  </si>
  <si>
    <t>CONTRATACIÓN DIRECTA / CONTRATO DE APORTE</t>
  </si>
  <si>
    <t>CONVENIO DE ASOCIACIÓN</t>
  </si>
  <si>
    <t>3.  Adolescencia - 3.2 Alimentación y nutrición</t>
  </si>
  <si>
    <t>SUBDIRECCIÓN DE APOYO A LA GESTIÓN DE LAS IES</t>
  </si>
  <si>
    <t>UNIVERSIDAD NACIONAL ABIERTA Y A DISTANCIA UNAD</t>
  </si>
  <si>
    <t>CONTRATACIÓN DIRECTA / CONTRATOS INTERADMINISTRATIVOS</t>
  </si>
  <si>
    <t>CONVENIO DE COOPERACIÓN</t>
  </si>
  <si>
    <t>3.  Adolescencia - 3.3 Educación y formación integral</t>
  </si>
  <si>
    <t>SUBDIRECCIÓN DE ASEGURAMIENTO DE LA CALIDAD DE LA EDUCACIÓN SUPERIOR</t>
  </si>
  <si>
    <t>SUBDIRECCIÓN DE GESTIÓN ADMINISTRATIVA Y OPERACIONES</t>
  </si>
  <si>
    <t>UNIVERSIDAD PEDAGÓGICA NACIONAL</t>
  </si>
  <si>
    <t>CONTRATACIÓN DIRECTA / CONVENIO COOPERACIÓN</t>
  </si>
  <si>
    <t>CONVENIO INTERADMINISTRATIVO</t>
  </si>
  <si>
    <t>3.  Adolescencia - 3.4 Ciudadanía y participación</t>
  </si>
  <si>
    <t>SUBDIRECCIÓN DE GESTIÓN FINANCIERA</t>
  </si>
  <si>
    <t>UNIVERSIDAD PEDAGÓGICA Y TECNOLÓGICA DE COLOMBIA - UPTC</t>
  </si>
  <si>
    <t>CONTRATACIÓN DIRECTA / CONVENIO MARCO</t>
  </si>
  <si>
    <t xml:space="preserve">CORRETAJE                               </t>
  </si>
  <si>
    <t>3.  Adolescencia - 3.5 Identidad y diversidad</t>
  </si>
  <si>
    <t>SUBDIRECCIÓN DE DESARROLLO SECTORIAL</t>
  </si>
  <si>
    <t>UNIVERSIDAD POPULAR DEL CESAR</t>
  </si>
  <si>
    <t>CONTRATACIÓN DIRECTA / CONVENIOS INTERADMINISTRATIVOS</t>
  </si>
  <si>
    <t xml:space="preserve">DEPÓSITO                                </t>
  </si>
  <si>
    <t>3.  Adolescencia - 3.6 Protección y prevención de vulnerabilidades</t>
  </si>
  <si>
    <t>UNIVERSIDAD SURCOLOMBIANA</t>
  </si>
  <si>
    <t>CONTRATACIÓN DIRECTA / DESARROLLO DE ACTIVIDADES CIENTÍFICAS Y TECNOLÓGICAS</t>
  </si>
  <si>
    <t>FACTORING</t>
  </si>
  <si>
    <t>3.  Adolescencia - 3.7 Deporte, recreación, cultura juego, tecnología y medio ambiente</t>
  </si>
  <si>
    <t>VICEMINISTERIO DE EDUCACIÓN PREESCOLAR, BÁSICA Y MEDIA</t>
  </si>
  <si>
    <t>UNIVERSIDAD TECNOLÓGICA DE PEREIRA</t>
  </si>
  <si>
    <t xml:space="preserve">FIDUCIA Y/O ENCARGO FIDUCIARIO          </t>
  </si>
  <si>
    <t>3.  Adolescencia - 3.8 Sexualidad autónoma y responsable</t>
  </si>
  <si>
    <t>SUBDIRECCIÓN DE INSPECCIÓN Y VIGILANCIA</t>
  </si>
  <si>
    <t>UNIVERSIDAD TECNOLÓGICA DEL CHOCO-DIEGO LUIS CÓRDOBA</t>
  </si>
  <si>
    <t>FLETAMENTO</t>
  </si>
  <si>
    <t>3.  Adolescencia - 3.9 Oportunidades para la transición a la juventud</t>
  </si>
  <si>
    <t xml:space="preserve">PROGRAMA TODOS APRENDER </t>
  </si>
  <si>
    <t>UNIVERSIDADES</t>
  </si>
  <si>
    <t>FRANQUICIA</t>
  </si>
  <si>
    <t>4. Transversales - 4.1 Familia y cuidado</t>
  </si>
  <si>
    <t>4. Transversales - 4.2 Gobierno y capacidades fortalecidas</t>
  </si>
  <si>
    <t>SUBDIRECCIÓN ADMINISTRATIVA</t>
  </si>
  <si>
    <t>4. Transversales - 4.3 Superación de la pobreza</t>
  </si>
  <si>
    <t>MANTENIMIENTO Y/O REPARACIÓN</t>
  </si>
  <si>
    <t>SUBDIRECCION DE ACCESO</t>
  </si>
  <si>
    <t>Iniciativas PATR</t>
  </si>
  <si>
    <t>4. Transversales - 4.4 TICs y virtualización de las atenciones</t>
  </si>
  <si>
    <t xml:space="preserve">MEDIACIÓN O MANDATO                   </t>
  </si>
  <si>
    <t>SUBDIRECCIÓN DE ACCESO</t>
  </si>
  <si>
    <t>Otros</t>
  </si>
  <si>
    <t xml:space="preserve">OBRA PUBLICA                            </t>
  </si>
  <si>
    <t>ORDEN DE COMPRA</t>
  </si>
  <si>
    <t>ORDEN DE TRABAJO</t>
  </si>
  <si>
    <t>SUBDIRECCION DE CALIDAD</t>
  </si>
  <si>
    <t xml:space="preserve">OTROS          </t>
  </si>
  <si>
    <t>SUBDIRECCION DE CALIDAD DE PRIMERA INFANCIA</t>
  </si>
  <si>
    <t xml:space="preserve">PERMUTA                                 </t>
  </si>
  <si>
    <t>SUBDIRECCION DE COBERTURA</t>
  </si>
  <si>
    <t xml:space="preserve">PRESTACIÓN DE SERVICIOS                 </t>
  </si>
  <si>
    <t>SUBDIRECCIÓN DE COBERTURA DE PRIMERA INFANCIA</t>
  </si>
  <si>
    <t>PRESTACIÓN DE SERVICIOS APOYO</t>
  </si>
  <si>
    <t>PRESTACIÓN DE SERVICIOS DE SALUD</t>
  </si>
  <si>
    <t>PRESTACIÓN DE SERVICIOS PROFESIONALES</t>
  </si>
  <si>
    <t xml:space="preserve">PRÉSTAMO O MUTUO     </t>
  </si>
  <si>
    <t>SUBDIRECCION DE FOMENTO DE COMPETENCIAS</t>
  </si>
  <si>
    <t>PUBLICIDAD</t>
  </si>
  <si>
    <t>SUBDIRECCIÓN DE FOMENTO DE COMPETENCIAS</t>
  </si>
  <si>
    <t>RENTING</t>
  </si>
  <si>
    <t>SUBDIRECCION DE FORTALECIMIENTO INSTITUCIONAL</t>
  </si>
  <si>
    <t xml:space="preserve">SEGUROS             </t>
  </si>
  <si>
    <t>SUBDIRECCIÓN DE FORTALECIMIENTO INSTITUCIONAL</t>
  </si>
  <si>
    <t xml:space="preserve">TRANSPORTE                              </t>
  </si>
  <si>
    <t>SUBDIRECCION DE MONITOREO Y CONTROL</t>
  </si>
  <si>
    <t>SUBDIRECCIÓN DE MONITOREO Y CONTROL</t>
  </si>
  <si>
    <t>SUBDIRECCIÓN DE PERMANENCIA</t>
  </si>
  <si>
    <t>SUBDIRECCION DE RECURSOS HUMANOS DEL SECTOR EDUCATIVO</t>
  </si>
  <si>
    <t>SUBDIRECCIÓN DE RECURSOS HUMANOS DEL SECTOR EDUCATIVO</t>
  </si>
  <si>
    <t>SUBDIRECCION DE REFERENTES Y EVALUACION DE LA CALIDAD EDUCATIVA</t>
  </si>
  <si>
    <t>SUBDIRECCIÓN DE REFERENTES Y EVALUACIÓN DE LA CALIDAD EDUCATIVA</t>
  </si>
  <si>
    <t>Grupos étnicos</t>
  </si>
  <si>
    <t>Sedes Dotadas con mobiliario y elementos didácticos</t>
  </si>
  <si>
    <t>Porcentaje Instituciones educativas con dotación de  elementos didácticos, mobiliarios y demás herramientas que faciliten el ejercicio de la etnoeducación</t>
  </si>
  <si>
    <t>Tasa de cobertura bruta para la educación media</t>
  </si>
  <si>
    <t>Tasa de cobertura bruta para la educación media rural </t>
  </si>
  <si>
    <t>Tasa de deserción en la educación preescolar, básica y media del sector oficial </t>
  </si>
  <si>
    <t>Tasa de analfabetismo de la población de 15 años y más</t>
  </si>
  <si>
    <t>Porcentaje de residencias escolares fortalecidas y cualificadas en el servicio educativo</t>
  </si>
  <si>
    <t>Porcentaje de avance en la concertación e implementación del  Lineamiento para internados que atienden población indígena, en el marco de la CONTCEPI</t>
  </si>
  <si>
    <t>Estrategia de gratuidad, acceso y permanencia a la educación preescolar básica y media diseñada e implementada</t>
  </si>
  <si>
    <t>Número de ETC con acompañamiento para apoyo a la reorganización de plantas de cargos</t>
  </si>
  <si>
    <t>Porcentaje de avance en la realización de las actividades de bienestar programadas</t>
  </si>
  <si>
    <t>Numero de ETC con acompañamiento para la implementación de la estrategia de fortalecimiento a la gestión territorial</t>
  </si>
  <si>
    <t>No. de ETC que se encuentran en estado critico alto y critico medio en el indicador global de desempeño</t>
  </si>
  <si>
    <t xml:space="preserve">Numero de ETC acompañadas en aspectos conceptuales sobre el uso de los recursos del sector </t>
  </si>
  <si>
    <t>Norma concertada y expedida que regule el SEIP</t>
  </si>
  <si>
    <t xml:space="preserve">Diseñar, concertar y expedir el Lineamiento educativo para la preservación de la cultura indígena  en el marco del SEIP </t>
  </si>
  <si>
    <t xml:space="preserve">Porcentaje de implementación del plan de acción para la socialización y posicionamiento del proceso SEIP, concertado.  </t>
  </si>
  <si>
    <t xml:space="preserve">Norma concertada y expedida que regule el SEIP con la incorporación del capítulo amazónico </t>
  </si>
  <si>
    <t>Tasa de cobertura neta en educación para el grado transición</t>
  </si>
  <si>
    <t>Porcentaje de Niños y Niñas que transitan al sistema educativo</t>
  </si>
  <si>
    <t>Talento humano en procesos de formación inicial, en servicio y/o avanzada, que realiza acciones para la atención integral de la primera infancia.</t>
  </si>
  <si>
    <t>Porcentaje de niños y niñas en preescolar oficial, que acceden a dotaciones de aula y otros recursos pedagógicos que potencian su desarrollo y aprendizaje</t>
  </si>
  <si>
    <t>Aulas de preescolar con colecciones de libros especializados para primera infancia</t>
  </si>
  <si>
    <t>Niños y niñas con educación inicial en el marco de la atención integral (MEN+ICBF)-sinergia</t>
  </si>
  <si>
    <t>Niños y niñas en preescolar con educación inicial en el marco de la atención integral (MEN)-PAI</t>
  </si>
  <si>
    <t>Porcentaje de niños y niñas en primera infancia que cuentan con atención integral en zonas rurales</t>
  </si>
  <si>
    <t>Porcentaje de niños y niñas en primera infancia que cuentan con atención integral en zonas rurales en municipios PDET</t>
  </si>
  <si>
    <t>Cobertura universal de atención integral para niños y niñas en primera infancia en zonas rurales</t>
  </si>
  <si>
    <t>Porcentaje de niñas y niños en primera infancia que cuentan con atención integral en zonas rurales con acuerdos colectivos para la sustitución de cultivos de uso ilícito.</t>
  </si>
  <si>
    <t>Número de unidades o sedes de Educación Inicial públicos y privados registrados con procesos de acompañamiento técnico en Educación Inicial y Preescolar</t>
  </si>
  <si>
    <t>Estrategia para fomentar el acceso de las comunidades NARP a servicios de educación inicial diseñada e implementada</t>
  </si>
  <si>
    <t>Diseño e implementación del Modelo de monitoreo y evaluación y  del índice de Innovación Educativa</t>
  </si>
  <si>
    <t>Número de docentes, directivos docentes, y estudiantes beneficiados en el marco de las iniciativas y estrategias  para fomentar la Innovación Educativa de cara a promover transformación digital</t>
  </si>
  <si>
    <t>Estrategia de acompañamiento para el fortalecimiento de competencias pedagógicas y  tecnológicas de docentes del sector oficial de educación preescolar, básica y media, mediante la producción de Recursos Educativos Digitales -RED y Objetos Virtuales de Aprendizaje -OVA</t>
  </si>
  <si>
    <t>Porcentaje de avance en la ejecución de los Planes de Fomento a la Calidad</t>
  </si>
  <si>
    <t>Porcentaje de avance en el proceso de revisión integral de fuentes y usos de los recursos de las Instituciones de Educación Superior públicas</t>
  </si>
  <si>
    <t>Estudiantes beneficiados por el componente de equidad de Generación E</t>
  </si>
  <si>
    <t>Estudiantes de alto rendimiento académico y bajos ingresos beneficiados por el componente de excelencia de Generación E</t>
  </si>
  <si>
    <t>Nuevos cupos en educación técnica, tecnológica, y superior, habilitados en zonas rurales</t>
  </si>
  <si>
    <t>Nuevos cupos en educación técnica, tecnológica, y superior, habilitados en municipios del programa de desarrollo con Enfoque territorial PDET</t>
  </si>
  <si>
    <t>Número de beneficiarios de subsidios y condonaciones de créditos otorgados a través del Icetex</t>
  </si>
  <si>
    <t>Número de beneficiarios adjudicados en los fondos poblacionales</t>
  </si>
  <si>
    <t>Número de beneficiarios renovados en los fondos poblacionales</t>
  </si>
  <si>
    <t>Número de beneficiarios adjudicados en Fondos NO poblacionales determinados por Ley (excluye Generación E)</t>
  </si>
  <si>
    <t>Porcentaje de incremento anual de beneficiarios del Fondo especial para el pueblo Rrom (créditos educativos)</t>
  </si>
  <si>
    <t xml:space="preserve">Porcentaje de avance en el proceso de producción y publicación de la información estadística del sector </t>
  </si>
  <si>
    <t>Porcentaje de avance en el proceso de revisión conceptual, soporte, actualización y mejoramiento de los sistemas de información de educación superior y fortalecimiento de la analítica</t>
  </si>
  <si>
    <t>Porcentaje de avance de la estrategia para promover a Colombia como destino académico y científico</t>
  </si>
  <si>
    <t xml:space="preserve">Número de estudiantes en programas TyT en IES y Programas Acreditados 
</t>
  </si>
  <si>
    <t>Número de Instituciones de Educación Superior oficiales con énfasis rural en líneas de inversión de sus Planes de Fomento a la Calidad</t>
  </si>
  <si>
    <t>Número de proyectos con oferta de Educación Superior en nodos de desarrollo Rural (énfasis municipios PDET)</t>
  </si>
  <si>
    <t xml:space="preserve">Avance en la estrategia de promoción, acceso y permanencia para la formación profesional de las mujeres en disciplinas no tradicionales para ellas, formulada e implementada </t>
  </si>
  <si>
    <t>Número de Instituciones de Educación Superior con políticas de Educación Inclusiva e Intercultural definidas</t>
  </si>
  <si>
    <t>Instituciones de educación superior públicas con gestión en los Consejos Superiores para ampliación de cupos para la población Rrom</t>
  </si>
  <si>
    <t>Número de beneficiarios renovados en Fondos NO poblacionales (excluye Generación E)</t>
  </si>
  <si>
    <t>Número de estudiantes en programas virtuales y a distancia</t>
  </si>
  <si>
    <t>Porcentaje de avance del proyecto de Infraestructura para la Universidad Autónoma Indígena Intercultural</t>
  </si>
  <si>
    <t>Instituciones de Educación Superior públicas con proyectos destinados al mejoramiento de los factores de alta calidad</t>
  </si>
  <si>
    <t xml:space="preserve">Consejos Superiores de universidades públicas realizados en los que el MEN presenta propuesta de aumento de cupos para la población de comunidades NARP </t>
  </si>
  <si>
    <t xml:space="preserve">Consejos Superiores de universidades públicas realizados en los que el MEN presenta propuesta de creación del programa técnico de médicos tradicionales, parteros, sobanderos y demás sanadores de los territorios de comunidades NARP </t>
  </si>
  <si>
    <t>Porcentaje de avance en el diseño e implementación del programa especifico para la promoción, acceso, permanencia y graduación de estudiantes indígenas en la educación superior concertado</t>
  </si>
  <si>
    <t>Nuevos cupos otorgados para estudiantes indígenas en el Fondo Álvaro Ulcue Chocue abiertos</t>
  </si>
  <si>
    <t xml:space="preserve">Porcentaje de solicitudes de acompañamiento para el  diseño,  construcción  y dotación efectivamente realizados. </t>
  </si>
  <si>
    <t>Porcentaje de Instituciones de Educación Superior Indígenas con asignación de recursos suficientes para su funcionamiento</t>
  </si>
  <si>
    <t>Programa de acceso, permanencia y graduación a la educación superior del nivel profesional para las comunidades NARP implementado</t>
  </si>
  <si>
    <t>Estrategia para garantizar el acceso a educación de calidad de la comunidad NARP diseñada e implementada</t>
  </si>
  <si>
    <t>Porcentaje de acompañamiento técnico a las solicitudes de creación de instituciones de educación superior etnoeducativas y universidades étnicas propias de la comunidades NARP</t>
  </si>
  <si>
    <t>IES publicas con presencia en territorio mayoritariamente NARP con asignación de recursos adicionales en el marco del acuerdo de la mesa de dialogo para la construcción de acuerdos para  educación pública para fortalecimiento de su base presupuestal y para inversión</t>
  </si>
  <si>
    <t>Realizar acompañamiento técnico universidades públicas en  la formulación y ejecución de proyectos orientados al mejoramiento de infraestructura física y dotación.</t>
  </si>
  <si>
    <t>Estudiantes de Generación E con participación en actividades del eje de bienestar y permanencia</t>
  </si>
  <si>
    <t>Porcentaje de avance en el proceso de distribución y asignación de recursos adicionales para el fortalecimiento de los presupuestos de las IES públicas</t>
  </si>
  <si>
    <t>Porcentaje de avance en el proceso de seguimiento y actualización de los Planes de Fortalecimiento Institucional (PFI) formulados por las IES públicas</t>
  </si>
  <si>
    <t>Porcentaje de avance en la gestión y acompañamiento a los procesos y proyectos para el fortalecimiento de la infraestructura física y de las capacidades de investigación y formación de alto nivel de las IES públicas con recursos del SGR</t>
  </si>
  <si>
    <t>Porcentaje de avance en el proceso de distribución y asignación de recursos estructurales para las IES públicas</t>
  </si>
  <si>
    <t xml:space="preserve">Número de IES impactadas por las líneas del servicio del Laboratorio de Innovación Educativa para la Educación Superior Co-Lab
</t>
  </si>
  <si>
    <t>Reglamentación del sistema de aseguramiento de la calidad de la educación superior e implementación de una nueva plataforma tecnológica</t>
  </si>
  <si>
    <t xml:space="preserve">Porcentaje de avance en el diseño e implementación de una estrategia para la correcta conservacion y destinación de bienes y rentas de las IES </t>
  </si>
  <si>
    <t>TRANSVERSALES</t>
  </si>
  <si>
    <t xml:space="preserve">Recursos recaudados por gestión de cobro coactivo </t>
  </si>
  <si>
    <t>Porcentaje de conceptos externos expedidos en un término inferior a 2 dias respecto a lo establecido por norma</t>
  </si>
  <si>
    <t>Número de anuarios estadísticos sectoriales publicados (nacional, departamentales  y para las ETC)</t>
  </si>
  <si>
    <t>Informe de número de estudiantes impactados por establecimiento educativo que participa en procesos de formación y acompañamiento  para fortalecer competencias ciudadanas  y socioemocionales.</t>
  </si>
  <si>
    <t xml:space="preserve">Anual </t>
  </si>
  <si>
    <t xml:space="preserve">2021:
Modelo Educativo Guajira (hitos 2 y 3)
Estrategia Educativa para las Ruralidades ( Hito 4 y 5) 
2022:
Modelo Educativo Guajira (hitos 4 y 5)
</t>
  </si>
  <si>
    <t>anual</t>
  </si>
  <si>
    <t>Número de Entidades Territoriales acompañadas para el fortalecimiento de los procesos evaluativos de los Establecimientos Educativos considerando las nuevas dinámicas para el retorno en pleno a la presencialidad.</t>
  </si>
  <si>
    <t xml:space="preserve">Implementación de política </t>
  </si>
  <si>
    <t>Eficiencia y desarrollo de capacidades para una gestión moderna del sector educativo</t>
  </si>
  <si>
    <t xml:space="preserve">Fortalecimiento </t>
  </si>
  <si>
    <t xml:space="preserve">Porcentaje  de Entidades Territoriales Certificadas con acompañamiento para la atención educativa pertinente a grupos etnicos </t>
  </si>
  <si>
    <t>Cuatrimestral</t>
  </si>
  <si>
    <t>[No. de ETC acompañadas / No. De ETC focalizados)</t>
  </si>
  <si>
    <t>Listado de asistencia, informe cualitaivo</t>
  </si>
  <si>
    <t xml:space="preserve">Sumatoria de las ETC acompañadas por la estrategia de fortalecimiento </t>
  </si>
  <si>
    <t>Actas de asistencia tecnica</t>
  </si>
  <si>
    <t>semestral</t>
  </si>
  <si>
    <t>Sumatoria de las ETC que se encuentran en estado critico alto y critico medio en el indicador global de desempeño</t>
  </si>
  <si>
    <t>Informe anual de monitoreo</t>
  </si>
  <si>
    <t xml:space="preserve">Sumatoria de las ETC acompañadas en aspectos conceptuales sobre el uso de los recursos del sector </t>
  </si>
  <si>
    <t>Actas de visita, insumos de realización de los talleres</t>
  </si>
  <si>
    <t>Sumatoria de entidades acompañadas</t>
  </si>
  <si>
    <t xml:space="preserve">Porcentaje de vacantes con el proceso finalizado en el Sistema Maestro </t>
  </si>
  <si>
    <t>Número de vacante finalizadas en el sistema maestro/Número total de vacantes en el sistema maestro</t>
  </si>
  <si>
    <t>Informe Sistema Maestro</t>
  </si>
  <si>
    <t>88.15</t>
  </si>
  <si>
    <t xml:space="preserve">
Actividades de bienestar realizadas/ Actividades programadas</t>
  </si>
  <si>
    <t>Cronograma con los avances  de las actividades de Bienestar Laboral Docente (Juegos Nacionales, Encuentro folclorico, Mujer Maestra) ejecutados</t>
  </si>
  <si>
    <t xml:space="preserve"> norma expedida que regule el SEIP </t>
  </si>
  <si>
    <t>Norma expedida</t>
  </si>
  <si>
    <t xml:space="preserve">Sumatoria de los siguientes hitos: Lineamiento diseñado (30%) y concertado (50%)+lineamiento expedido en el marco del SEIP (20%)
</t>
  </si>
  <si>
    <t>Lineamiento educativo para la preservación de la cultura indígena expedido</t>
  </si>
  <si>
    <t>Lineamientos técnicos concertados y expedidos  en el marco de la CONTCEPI</t>
  </si>
  <si>
    <t xml:space="preserve">(Lineamientos técnicos expedidos/Número de necesidades técnicas requeridas por la CONTCEPI y que impliquen la construcción de un lineamiento)
</t>
  </si>
  <si>
    <t>Lineamientos técnicos expedidos</t>
  </si>
  <si>
    <t xml:space="preserve"> Entidades territoriales certificadas acompañadas técnicamente para la implementación de los lineamientos concertados </t>
  </si>
  <si>
    <t xml:space="preserve">(Número de Entidades territoriales certificadas acompañadas técnicamente para la implementación de los lineamientos concertados/Número Total de Entidades Territoriales certificadas)
</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</si>
  <si>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</si>
  <si>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</si>
  <si>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implementado</t>
  </si>
  <si>
    <t>(Número de acciones ejecutadas/Número de acciones planeadas)</t>
  </si>
  <si>
    <t>Actas y listados de asistencia para la socialización y posicionamiento del SEIP</t>
  </si>
  <si>
    <t xml:space="preserve">normas  concertada y expedidas que regule el SEIP con la incorporación del capítulo amazónico </t>
  </si>
  <si>
    <t>Norma expedida con la incorporación del Capítulo Amazónico</t>
  </si>
  <si>
    <t>A.45 Porcentaje de provisión de vacantes definitivas ofertadas a través de concursos diseñados para territorios definidos en el respectivo plan</t>
  </si>
  <si>
    <t>IPE = (#Vacantes provistas)/(#Vacantes ofertadas-#Vacantes excluibles)*100</t>
  </si>
  <si>
    <t>Documento con el Reporte oficial de docentes y directivos activos del SINEB elegibles de los concursos de méritos.</t>
  </si>
  <si>
    <t>A.45P Porcentaje de provisión de vacantes definitivas ofertadas a través de concursos diseñados para municipios PDET</t>
  </si>
  <si>
    <t>Prodcuto</t>
  </si>
  <si>
    <t>IPEp=(#Vacantes provistas)/(#Vacantes ofertadas-#Vacantes excluibles)*100</t>
  </si>
  <si>
    <t>Documento con el Reporte oficial de docentes y directivos de municipios PDET activos del SINEB elegibles de los concursos de méritos.</t>
  </si>
  <si>
    <t xml:space="preserve">Estatuto de profesionalización docente y directivo docente de etnoeducadores de las comunidades negras, afrocolombianas, raizales y palenqueras  consultado,  protocolizado  y radicado </t>
  </si>
  <si>
    <t>Estatuto protocolizado y radicado</t>
  </si>
  <si>
    <t>Estatuto de profesionalización docente y directivo docente de etnoeducadores radicado</t>
  </si>
  <si>
    <t>Porcentaje de avance en el proceso de reglamentación del Capítulo VI de la Ley 70 de 1993.</t>
  </si>
  <si>
    <t xml:space="preserve">Sumatoria de los siguientes hitos: (proyecto de ley del estatuto radicado en el congreso (70%) +Implementación (30%)  </t>
  </si>
  <si>
    <t>Proyecto de Ley radicado 
Informe de gestión</t>
  </si>
  <si>
    <t>Porcentaje de Docentes y directivos docentes etnoeducadores vinculados y  cualificados en las Instituciones de Educación Oficial en los niveles de preescolar, básica y media, en el marco del estatuto de profesionalización docente</t>
  </si>
  <si>
    <t xml:space="preserve">Acumulado </t>
  </si>
  <si>
    <t>Número de Docentes y directivos docentes etnoeducadores  vinculados y cualificados / Número total de Docentes y directivos docentes etnoeducadores</t>
  </si>
  <si>
    <t>Base de datos de Docentes y directivos docentes etnoeducadores vinculados y  cualificados</t>
  </si>
  <si>
    <t>Porcentaje de la Ruta metodológica para la expedición del estatuto de profesionalización para docentes y directivos docentes etnoeducadores de las comunidades Negras, Afrocolombianas, Raizal y Palenquera financiada</t>
  </si>
  <si>
    <t xml:space="preserve">Ruta metodológica implementada / ruta programada diseñada </t>
  </si>
  <si>
    <t>Documento de avance de Ruta metodológica para la expedición del estatuto de profesionalización para docentes y directivos docentes etnoeducadores</t>
  </si>
  <si>
    <t xml:space="preserve">Porcentaje de vinculación de Perfiles de  docentes y directivos docentes etnoeducadores, incluidos los  de lenguas nativas de conformidad con el estatuto de etnoeducación de comunidades NARP. </t>
  </si>
  <si>
    <t xml:space="preserve">Número de perfiles vinculados / número de perfiles suceptibles a ser vinculados </t>
  </si>
  <si>
    <t xml:space="preserve">Base de datos de perfiles de Docentes y directivos docentes vinculados con el estatuto de etnoeducación de comunidades NARP. </t>
  </si>
  <si>
    <t>Porcentaje de personal auxiliar en lengua nativa palenquera y raizal al servicio educativo vinculado en el estatuto de profesionalización para docentes y directivos docentes etnoeducadores de las comunidades Negras, Afrocolombianas, Raizal y Palenquera</t>
  </si>
  <si>
    <t xml:space="preserve">Número de personal auxiliar en lengua nativa palenquera y raizal al servicio educativo vinculado en el estatuto de profesionalización para docentes y directivos docentes etnoeducadores / Número total de personal auxiliar en lengua nativa palenquera y raizal al servicio educativo </t>
  </si>
  <si>
    <t xml:space="preserve">Base de datos de personal auxiliar en lengua nativa palenquera y raizal  vinculados con el estatuto de etnoeducación de comunidades NARP. </t>
  </si>
  <si>
    <t>Porcentaje de Establecimientos educativos que se configuren y cumplan con los criterios establecidos en el estatuto etnoeducativo reconocidos</t>
  </si>
  <si>
    <t xml:space="preserve">Número de Establecimientos educativos  que se configuren  y cumplan con los criterios establecidos en el estatuto etnoeducativo  reconocidos/Número total de estableciemientos que adelanten el rpoceso para configurarse como establecimiento étnoeducativo </t>
  </si>
  <si>
    <t>Base de datos de establecimientos educativos</t>
  </si>
  <si>
    <t>Implementación de la politica</t>
  </si>
  <si>
    <t>Cobertura Infraestructura</t>
  </si>
  <si>
    <t>Sedes rurales construidas y/o mejoradas en municipios PDET</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</si>
  <si>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</si>
  <si>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1. Base de datos con la relación de las sedes educativas entregadas.
2. Acta de entrega del mobiliario escolar en las sedes educativas</t>
  </si>
  <si>
    <t>Sedes rurales construidas y/o mejoradas</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</si>
  <si>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</si>
  <si>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 xml:space="preserve">Aulas terminadas y entregadas en educación preescolar, básica y media </t>
  </si>
  <si>
    <t>Sumatoria de aulas básicas terminadas y entregadas, tanto en zonas rurales como urbanas, bien sea por construcción o mejoramiento.
Sumatoria acumulada del total de aulas terminadas a la fecha de corte
Ar=∑ A it
Ar = sumatoria de aulas terminadas y entregadas prestación del servicio educativo, tanto en zonas rurales como urbanas. 
A = Aulas terminadas por construcción o mejoramiento
i = Número de sedes rurales intervenidas desde 1 hasta n.
t = Año de observación</t>
  </si>
  <si>
    <t>1. Acta de cierre, entrega y recibo final de la etapa 2   ó
2. Acta de cierre y recibo a satisfacción contrato de obra fase 2</t>
  </si>
  <si>
    <t xml:space="preserve">Aulas funcionales construidas en colegios oficiales </t>
  </si>
  <si>
    <t>SumAS5:BI6atoria acumulada del total de aulas funcionales terminadas a la fecha de corte.
Ar=∑ A it
Ar = sumatoria de AULAS FUNCIONALES terminadas y entregadas prestación del servicio educativo, tanto en zonas rurales como urbanas. 
A = AULAS FUNCIONALES intervenidas por construcción o mejoramiento
i = Número de sedes rurales intervenidas desde 1 hasta n.
t = Año de observación</t>
  </si>
  <si>
    <t>1.  Acta de cierre, entrega y recibo final de la etapa 2   ó
2. Acta de cierre y recibo a satisfacción contrato de obra fase 2</t>
  </si>
  <si>
    <t>Sedes dotadas con mobiliario escolar, menaje cocina - comedor y/o elementos para residencias escolares</t>
  </si>
  <si>
    <t>Sumatoria mensual del total de sedes dotadas a la fecha de corte.
Ar=∑ N t
Ar = sumatoria de SEDES DOTADAS
N = SEDES DOTADAS
t = Mes de observación</t>
  </si>
  <si>
    <t>1. Acta de entrega de la dotación de mobiliario escolar y/o base de datos con la relación de las entregas</t>
  </si>
  <si>
    <t>Porcentaje de implementación de la linea de financiación de proyectos de infraestructura</t>
  </si>
  <si>
    <t>Sumatoria de los siguientes hitos: (40% implementación de la linea de financiamiento + 35% implementación de la linea de financiamiento +25% implementación de la linea de financiamiento)</t>
  </si>
  <si>
    <t xml:space="preserve">Relación de proyectos de infraestructura financiados </t>
  </si>
  <si>
    <t xml:space="preserve">Base de datos de Instituciones educativas dotadas </t>
  </si>
  <si>
    <t>Porcentaje de colegios diseñados y construidos en  municipios con comunidades mayoritariamente negra, afrocolombiana, raizal y palenquera</t>
  </si>
  <si>
    <t>Número de colegios  diseñados, construidos  o mejorados / proyectos presentados y avalados  para diseño, construcción o mejora</t>
  </si>
  <si>
    <t xml:space="preserve">Base de datos de proyectos  construidos </t>
  </si>
  <si>
    <t>Número Instituciones educativas con dotación de  elementos didácticos, mobiliarios y demás herramientas que faciliten el ejercicio de la etnoeducación/Número total de instituciones  educativas viabilizados y priorizados para dotación de mobiliario</t>
  </si>
  <si>
    <t>Porcentaje de obras de infraestructura en municipios PDET, terminadas con recursos del PGN</t>
  </si>
  <si>
    <t>Número de obras terminadas / número de obras proyectadas</t>
  </si>
  <si>
    <t>Acta de entrega y/o base de datos con la relación de las sedes educativas intervenidas y entregadas</t>
  </si>
  <si>
    <t xml:space="preserve">Porcentaje de ETC que reciben asistencia técnica en temáticas de contratación del servicio educativo </t>
  </si>
  <si>
    <t>Número de ETC asistidas técnicamente en contratación servicio educativo / Número de ETC que solicitan asistencia técnica en contratación del servicio educativo</t>
  </si>
  <si>
    <t xml:space="preserve">Informes de actividades de Asistencia técnica </t>
  </si>
  <si>
    <t>Número de reportes de seguimiento a matrícula rezagada por ETCs</t>
  </si>
  <si>
    <t>Bimestral</t>
  </si>
  <si>
    <t>Sumatoria del reporte comparativo de matrícula actual frente al reporte de matrícula de la vigencia inmediatamente anterior, para identificar las ETC que vienen rezagadas</t>
  </si>
  <si>
    <t>Número de residencias escolares entregadas con obras de infrestructura y/o dotación de mobiliario</t>
  </si>
  <si>
    <t>Sumatoria de residencias escolares fortalecidas, bien sea con obras de mejoramiento o dotación de mobiliario (Ambientes escolares) en el periodo</t>
  </si>
  <si>
    <t xml:space="preserve">Listado de residencias escolares intervenidas </t>
  </si>
  <si>
    <t>TCB media = (Matriculados en educación media / Población con edades entre 15 y 16 años) x 100</t>
  </si>
  <si>
    <t>Reporte DANE - Reporte OAPF</t>
  </si>
  <si>
    <t>Número de ETC con asistencias técnicas realizadas en las SE en donde no se garantice la trayectoria educativa en la continuidad hacia los grados 10° y 11 para promover la inclusión educativa en esos grados.</t>
  </si>
  <si>
    <t xml:space="preserve">Sumatoria número de asistencias técnicas realizadas en las SE en donde no se garantice la trayectoría educativa
</t>
  </si>
  <si>
    <t xml:space="preserve">Listado de asistencia, grabación o acta de asistencias técnicas realizadas en SE donde no se garantice la trayectoria educativa </t>
  </si>
  <si>
    <t>Número de ETC con acompañamiento en la formulación e Implementación de planes de permanencia que incorporen el componente de educación media para promover la trayectoria completa.</t>
  </si>
  <si>
    <t xml:space="preserve">Numero de ETC con planes de permanencia formulados y que contengan componente de educación media </t>
  </si>
  <si>
    <t xml:space="preserve">Planes de permanencia formulados </t>
  </si>
  <si>
    <t>TCB media = (Matriculados en educación media en la zona rural/ Población con edades entre 15 y 16 años de la zona rural) x 100</t>
  </si>
  <si>
    <t>Reporte OAPF</t>
  </si>
  <si>
    <t xml:space="preserve">Número de docentes capacitados en Modelos Educativos Flexibles con focalización en Media Rural 
</t>
  </si>
  <si>
    <t>Sumatoria número de docentes capacitados en Modelos Educativos Flexibles</t>
  </si>
  <si>
    <t>Listado docentes capacitados en MEF</t>
  </si>
  <si>
    <t xml:space="preserve">Tasa de deserción = (Sumatoria de desertores en transición, básica y media del sector oficial / Sumatoria de aprobados, reprobados y desertores en transición, básica y media del sector oficial) * 100
</t>
  </si>
  <si>
    <t>Reporte de OAPF</t>
  </si>
  <si>
    <t xml:space="preserve">Número de asistencias técnicas a SE certificadas frente a estrategias de permanencia para prevenir la deserción escolar y promover las trayectorias educativas completas 
</t>
  </si>
  <si>
    <t>Sumatoria de ETC con asistencias técnicas realizadas</t>
  </si>
  <si>
    <t>Lista de asistencia, grabación, acta de reunión
(Focalizar las ETC objeto de este indicador)</t>
  </si>
  <si>
    <t xml:space="preserve">Número de SE certificadas acompañadas para la implementación de la estrategia de de búsqueda activa </t>
  </si>
  <si>
    <t>Sumatoria de búsquedas activas implementadas en el periodo</t>
  </si>
  <si>
    <t>Planes de permanencia implementados con el componente de busqueda activa
(Focalizar las ETC objeto de este indicador)</t>
  </si>
  <si>
    <t>Tasa de Analfabetismo = (población de 15 y más años que no sabe leer ni escribir / población total de 15 y más años) * 100</t>
  </si>
  <si>
    <t xml:space="preserve">SIMAT </t>
  </si>
  <si>
    <t xml:space="preserve">Número de acompañammiento a las ETC´s en la socialización de los procesos de modelos de alfabetización a través de medios alternativos digitales, radiales y de tv. 
</t>
  </si>
  <si>
    <t xml:space="preserve">Sumatoria número de ETC´s acompañadas para la socialización de modelos de alfabetización a traves de medios alternativos digitales, radiales y de tv. </t>
  </si>
  <si>
    <t>Listado de ETC con  modelos implementados
(Focalizar las ETC objeto de este indicador)</t>
  </si>
  <si>
    <t>Número de iniciativas de alfabetización financiadas del banco  de proyectos de la convocatoria de Alfabetización.</t>
  </si>
  <si>
    <t xml:space="preserve">Sumatoria número de iniciativas financiadas en el periodo
</t>
  </si>
  <si>
    <t>Listado de proyectos financiados</t>
  </si>
  <si>
    <t>Subdirección de permanencia</t>
  </si>
  <si>
    <t>Personas mayores de 15 años alfabetizadas en las zonas rurales</t>
  </si>
  <si>
    <t>Sumatoria de personas mayores de 15 años alfabetizadas en las zonas rurales</t>
  </si>
  <si>
    <t>Personas mayores de 15 años alfabetizadas en las zonas rurales de municipios PDET</t>
  </si>
  <si>
    <t>Sumatoria de personas mayores de 15 años alfabetizadas en las zonas rurales de municipios PDET</t>
  </si>
  <si>
    <t>Porcentaje de instituciones educativas rurales que requieren y cuentan con modelos educativos flexibles implementados</t>
  </si>
  <si>
    <t>(Sumatoria de sedes educativas rurales fortalecidas con modelos educativos flexibles / Número total de sedes educativas rurales)*100</t>
  </si>
  <si>
    <t xml:space="preserve">Contrato y focalización </t>
  </si>
  <si>
    <t>Porcentaje de instituciones educativas rurales  en municipios PDET que requieren y cuentan con modelos educativos flexibles implementados</t>
  </si>
  <si>
    <t>(Número de sedes educativas rurales en municipios PDET fortalecidas con modelos educativos flexibles/ Número total de sedes educativas rurales en municipios PDET)*100</t>
  </si>
  <si>
    <t>Porcentaje de residencias escolares fortalecidas y cualificadas en el servicio educativo = (Residencias escolares fortalecidas y cualificadas / Total de residencias escolares) * 100</t>
  </si>
  <si>
    <t>Número de reportes de monitoreo sobre la cualificación de residencias, identificando el fortalecimiento por componentes.</t>
  </si>
  <si>
    <t>Número de reportes generados en el periodo</t>
  </si>
  <si>
    <t>Matriz de seguimiento</t>
  </si>
  <si>
    <t>Porcentaje de Secretarías de Educación Certificadas con transporte escolar rural contratado que cumpla con la normatividad</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</si>
  <si>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</si>
  <si>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 xml:space="preserve">Registro de contratos suscritos por las secretarías </t>
  </si>
  <si>
    <t>Porcentaje de establecimientos educativos oficiales en zonas rurales con dotación gratuita de material pedagógico (útiles y textos) pertinente
A 42</t>
  </si>
  <si>
    <t>(Número de sedes educativas rurales fortalecidas y dotadas con material pedagógico/ Número total de sedes educativas rurales)*100</t>
  </si>
  <si>
    <t>Documento con la Relación de sedes educativas beneficiadas con dotación o material pedagógico durante la vigencia</t>
  </si>
  <si>
    <t>Porcentaje de establecimientos educativos oficiales en zonas rurales de municipios PDET con dotación gratuita de material pedagógico (útiles y textos) pertinente
A 42P</t>
  </si>
  <si>
    <t>(Número de sedes educativas rurales en municipios PDET fortalecidas y dotadas con material pedagógico/ Número total de sedes educativas rurales en municipios PDET)*100</t>
  </si>
  <si>
    <t>Documento con la relación de sedes  educativas en municipios PDET beneficiadas con dotación o material pedagógico durante la vigencia</t>
  </si>
  <si>
    <t xml:space="preserve">Sumatoria de los siguientes hitos: 30%  concertación del  documento  + 70% asistencia técnica para la implementación
</t>
  </si>
  <si>
    <t xml:space="preserve">2021:Documento concertado
2022. Asistencias técnicas para implementacón </t>
  </si>
  <si>
    <t xml:space="preserve"> Estrategia diseñada e implementada </t>
  </si>
  <si>
    <t>Documento de Estrategia gratuidad, acceso y permanencia</t>
  </si>
  <si>
    <t>Porcentaje de avance en la promoción del acceso y permanencia en la basica, media y superior de las comunidades NARP víctimas del conflicto</t>
  </si>
  <si>
    <t>Sumatoria del número de acciones de promoción para el acceso y permanencia en la basica, media y superior de las comunidades NARP víctimas del conflicto realizadas/Número de acciones de promoción para el acceso y permanencia en la basica, media y superior de las comunidades NARP víctimas del conflicto programadas</t>
  </si>
  <si>
    <t xml:space="preserve">Informes con reporte acciones </t>
  </si>
  <si>
    <t xml:space="preserve">Tasa de Analfabetismo Rural </t>
  </si>
  <si>
    <t>Tasa de Analfabetismo = (población de 15 y más años que no sabe leer ni escribir en los centros poblados y rural disperso / población total de 15 y más años que se encuentra ubicada en centros poblados y rural disperso) * 100</t>
  </si>
  <si>
    <t>Anexo estadístico que dispone el DANE  
Archivo en excel con  relación del número de beneficiarios en las zonas rurales del país para cada vigencia</t>
  </si>
  <si>
    <t>Erradicación del analfabetismo rural</t>
  </si>
  <si>
    <t>(Población de 15 y más años que no sabe leer ni escribir en los centros poblados y rural disperso / población total de 15 y más años que se encuentra ubicada en Centros poblados y rural disperso) * 100</t>
  </si>
  <si>
    <t>Porcentaje de avance en la implementación de programas de atención educativa de infancia y adolescencia para comunidades negras afrocolombianas raizal y palenquera</t>
  </si>
  <si>
    <t>Número de ETC beneficiadas de programas que contribuyen a la permanencia en la trayectoria educativa en los establecimientos educativos de las comunidades NARP / Número de ETC con población NARP superior al 10% frente al total de su matricula.</t>
  </si>
  <si>
    <t xml:space="preserve">Listado de ETC beneficiadas de programas que contribuyen a la permanencia en la trayectoria educativa en los establecimientos educativos de las comunidades NARP </t>
  </si>
  <si>
    <t>Primera Infancia</t>
  </si>
  <si>
    <t>TCN transición = (Matriculados en transición con 5 años / Población de 5 años) x 100</t>
  </si>
  <si>
    <t>Reporte OAFP</t>
  </si>
  <si>
    <t>Niños y niñas de 5 años que ingresan al sistema educativo/niños y niñas de 5 años identificados para ingreso al sistema educativo</t>
  </si>
  <si>
    <t>Resultados cruce con SIMAT</t>
  </si>
  <si>
    <t>Sumatoria de personas que trabajan con primera infancia que estan en proceso de formación y/o cualificación para la Atención Integral de los niños y niñas menores de seis años.</t>
  </si>
  <si>
    <t>Reporte SIPI</t>
  </si>
  <si>
    <t>NND  = NNDOT / NN
Dónde:
NND = Porcentaje de niños y niñas en preescolar cuyas sedes cuentan con fortaleciminento de ambientes pedagògicos.
NN = Niños y niñas en preescolar oficial.
NNDOT  = Niños y niñas en preescolar cuyas sedes cuentan con dotación para el fortaleciminento de ambientes pedagògicos.</t>
  </si>
  <si>
    <t>Reporte SSDIPI</t>
  </si>
  <si>
    <t>Sumatoria de aulas de preescolar con colecciones de libros especializados para primera infancia</t>
  </si>
  <si>
    <t>Reporte de entregas realizadas</t>
  </si>
  <si>
    <t>Sumatoria del número de niños y niñas en preescolar y servicios de atención del ICBF, cargados en el SSDIPI que están recibiendo a la fecha de corte educación inicial en el marco de la Atención Integral</t>
  </si>
  <si>
    <t>Sumatoria del número de niños y niñas en preescolar, cargados en el SSDIPI que están recibiendo a la fecha de corte educación inicial en el marco de la Atención Integral</t>
  </si>
  <si>
    <t>(Número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t>
  </si>
  <si>
    <t>(Número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</si>
  <si>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</si>
  <si>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t>
  </si>
  <si>
    <t>Secretarías de Educación con implemetación de la estrategia alianza familia - escuela</t>
  </si>
  <si>
    <t>Sumatoria de Secretarías de Educación con rerporte de implemetación de la alianza familia - escuela</t>
  </si>
  <si>
    <t>Reporte SIMAT</t>
  </si>
  <si>
    <t>educación inicial de calidad para el desarrollo integral</t>
  </si>
  <si>
    <t>Sumatoria de unidades o sedes de la educación inicial públicos y privados registrados con procesos de acompañamiento técnico en educación inicial y preescolar</t>
  </si>
  <si>
    <t>Estrategia para fomentar el acceso de las comunidades NARP a servicios de educación inicial diseñada y en fase de implementación</t>
  </si>
  <si>
    <t xml:space="preserve">Documento de estrategia </t>
  </si>
  <si>
    <t>Porcentaje de talento humano vinculado a los servicios de educación inicial que ha participado en procesos de formación inicial, en servicio o avanzada.</t>
  </si>
  <si>
    <t>No. total de talento humano vinculado a servicios de educación inicial, que ha participado de proceso de formación inicial, en servicio o avanzada / No. total de talento humano vinculado a servicios de educación inicial x 100</t>
  </si>
  <si>
    <t>Innovación</t>
  </si>
  <si>
    <t>Diseño e implementación de estrategias para sensibilizar y promover hábitos de uso responsable de las TIC y  propiedad intelectual</t>
  </si>
  <si>
    <t>SD 3995 (Seguridad Digital)</t>
  </si>
  <si>
    <t>Porcentaje de avance en el cumplimiento de la ejecución de la estrategia</t>
  </si>
  <si>
    <t>Informes trimestrales parciales de la implementación de  la estrategia</t>
  </si>
  <si>
    <t>Estrategia Nacional diseñada e implementada de Edutainment (entretenimiento educativo)  en metodologías activas, especialmente en las relacionadas con el enfoque educativo STEAM+A</t>
  </si>
  <si>
    <t>TD 3975 (Transformacion Digital)</t>
  </si>
  <si>
    <t>Informe de Plan de implementación de la estrategia</t>
  </si>
  <si>
    <t>TPA 3988 (Tecnologias para aprender)</t>
  </si>
  <si>
    <t>Porcentaje de avance en el cumplimiento del modelo 
2021 Diseño
2022 Implementación en ETC focalizadas</t>
  </si>
  <si>
    <t>Informe de implementación del Modelo de monitoreo y evaluación y del indice de innovación educativa (Documentos Técnicos)</t>
  </si>
  <si>
    <t xml:space="preserve">Diseño e implementación de la estrategia de uso, circulación y movilización de contenidos educativos por cánales análogos y digitales </t>
  </si>
  <si>
    <t xml:space="preserve">Informe del plan de la ejecución de la estrategia </t>
  </si>
  <si>
    <t>Sumatoria de docentes, directivos docentes, y estudiantes formados</t>
  </si>
  <si>
    <r>
      <t xml:space="preserve">Número de Secretarías de educación acompañadas en el marco de las iniciativas y estrategias  para </t>
    </r>
    <r>
      <rPr>
        <b/>
        <sz val="11"/>
        <color theme="1"/>
        <rFont val="Calibri"/>
        <family val="2"/>
        <scheme val="minor"/>
      </rPr>
      <t>fomentar la Innovación Educativa de cara a promover transformación digital</t>
    </r>
  </si>
  <si>
    <t>Sumatoria de  Secretarías de educación acompañadas</t>
  </si>
  <si>
    <t>Informe del avance en la estrategia de divulgación y socialización de los recursos digitales producidos</t>
  </si>
  <si>
    <t>Estrategia de acceso a medios digitales y tecnológicos diseñada e implementadas para niños, niñas y jóvenes de comunidades negras, afrocolombianas, raizal y palenqueras en condición de discapacidad y con talentos excepcionales</t>
  </si>
  <si>
    <t>Gestion</t>
  </si>
  <si>
    <t>2020:  Diseño de la estrategia (100%)
2021: Implementación estrategia (100%)
2022: Seguimiento a la estrategia  (100%)</t>
  </si>
  <si>
    <t xml:space="preserve">2020: Documento de la estrategia diseñada.
2021: Avance en Implementación de estrategía
2022: Seguimiento a la estrategia </t>
  </si>
  <si>
    <t>Porcentaje de avance en el acceso a nuevas tecnologías en las instituciones etnoeducativas oficiales en el territorio nacional que cuenten con viabilidad técnica</t>
  </si>
  <si>
    <t>Sumatoria de los siguientes hitos: 70%  Gestión  con los Aliados  del ecosistema de Innovación educativa para facilitar y promover el acceso a nuevas tecnologías + 30%  Gestión de una oferta de contenidos educativos</t>
  </si>
  <si>
    <t>* Relación de aliados del ecosistema de Innovación educativa para facilitar y promover el acceso a nuevas tecnologías
* Listado de oferta de contenidos educativos</t>
  </si>
  <si>
    <t>Implementación de la Estrategia  MEN TERRITORIO CREATIVO</t>
  </si>
  <si>
    <t>Informe de ejecución de la estrategia (Documento resúmen y matriz)</t>
  </si>
  <si>
    <t xml:space="preserve">Informe de ejecución de la estrategia </t>
  </si>
  <si>
    <t>Fortalecimiento del Ecosistema Digital Colombia Aprende, para la consolidación e integración de servicios de aprendizaje con perspectiva de trayectorias educativas</t>
  </si>
  <si>
    <t>Apuesta para impulsar una educación superior incluyente y de calidad</t>
  </si>
  <si>
    <t>Fortalecimiento de la Educación Superior Pública</t>
  </si>
  <si>
    <t>Sumatoria del ponderado de los hitos definidos</t>
  </si>
  <si>
    <t>De acuerdo a lo entregables definidos en los hitos</t>
  </si>
  <si>
    <t>Sumatoria de ponderados de hitos</t>
  </si>
  <si>
    <t>De acuerdo a los hitos definidos</t>
  </si>
  <si>
    <r>
      <t xml:space="preserve">Número de proyectos de infraestructura Física en IES publicas y privadas acompañados en su formulación y estructuración susceptibles de ser financiados con regalías, con tasa compensada FINDETER </t>
    </r>
    <r>
      <rPr>
        <sz val="11"/>
        <rFont val="Calibri"/>
        <family val="2"/>
        <scheme val="minor"/>
      </rPr>
      <t>o recursos de inversión del VES</t>
    </r>
  </si>
  <si>
    <t xml:space="preserve">Suma de proyectos de Infraestructura con acompañamiento.
</t>
  </si>
  <si>
    <t>Soportes de conceptos y pronunciamientos técnicos</t>
  </si>
  <si>
    <t>Fomento de la educación superior</t>
  </si>
  <si>
    <t>Tasa de cobertura en educación superior</t>
  </si>
  <si>
    <t>E27</t>
  </si>
  <si>
    <t>Tasa de Cobertura Bruta educación superior = (Matriculados en programas de pregrado / Población entre 17 y 21 años) x 100</t>
  </si>
  <si>
    <t>Reportes anuales Subdirección de Desarrollo Sectorial</t>
  </si>
  <si>
    <t>Tasa de deserción anual en programas universitarios</t>
  </si>
  <si>
    <t>TD período = (Desertores período t / matrícula período t-2) * 100</t>
  </si>
  <si>
    <t xml:space="preserve">Generación E </t>
  </si>
  <si>
    <t>E3-E4-E5</t>
  </si>
  <si>
    <t>Generación E (equidad) = Sumatoria de estudiantes de Generación E - Sumatoria de estudiantes beneficiarios del componente de excelencia de Generación E en el periodo t</t>
  </si>
  <si>
    <t>Reportes de seguimiento por el equipo de gestión de Generación E</t>
  </si>
  <si>
    <t>Generación E (excelencia) = Sumatoria de estudiantes matriculados en IES acreditadas en alta calidad en el período t - beneficiarios del componente de excelencia de Generación E</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</si>
  <si>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</si>
  <si>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Informes de estrategia de educación rural</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</si>
  <si>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</si>
  <si>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Becas con créditos condonables en educación técnica, tecnológica y universitaria otorgadas a la población rural más pobre, incluyendo personas con discapacidad</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</si>
  <si>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</si>
  <si>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Becas con créditos condonables en educación técnica, tecnológica y universitaria otorgadas a la población de municipios PDET, incluyendo personas con discapacidad</t>
  </si>
  <si>
    <t>Sumatoria de beneficiarios de créditos condonables en educación técnica profesional, tecnológica y universitaria otorgados a la población rural con condiciones socioeconómicas vulnerables de municipios PDET, incluyendo personas con discapacidad.</t>
  </si>
  <si>
    <t>Financiamiento de la Educación Superior</t>
  </si>
  <si>
    <t>Suma de los estudiantes con créditos Icetex que son beneficiarios de subsidios de tasa o sostenimiento o de condonaciones del 25%  o como mejores Saber PRO.</t>
  </si>
  <si>
    <t>Informes desde ICETEX</t>
  </si>
  <si>
    <t>F08</t>
  </si>
  <si>
    <t>E3-E5-E27</t>
  </si>
  <si>
    <t>Suma de los nuevos beneficiarios adjudicados en los fondos poblacionales (Indígenas, Comunidades Negras, Rrom, Víctimas y Discapacidad)</t>
  </si>
  <si>
    <t>Suma de los beneficiarios renovados en los fondos poblacionales (Indígenas, Comunidades Negras, Rrom, Víctimas y Discapacidad)</t>
  </si>
  <si>
    <t>Suma de los nuevos beneficiarios adjudicados en los fondos NO poblacionales (Mejores Bachilleres, Mejores Saber PRO, Omaira, DIH, Luis Robles, Ciudadanos de Paz, Hipólita, Fondo de Veteranos y el Fondo Lideres Afrodescendientes)</t>
  </si>
  <si>
    <t>Gestión con valores para resultados</t>
  </si>
  <si>
    <t>1.A.1</t>
  </si>
  <si>
    <t>Incremento porcentual anual = ((Beneficiarios año t - Beneficiarios año t-1) / Beneficiarios año t-1) * 100</t>
  </si>
  <si>
    <t>Suma de los beneficiarios renovados en los fondos NO poblacionales (Mejores Bachilleres, Mejores Saber PRO, Ser Pilo Paga, Omaira, DIH, Luis Robles, Ciudadanos de Paz, Hipólita)</t>
  </si>
  <si>
    <t>Número de documentos técnicos y de análisis sectorial de educación superior</t>
  </si>
  <si>
    <t>Sumatoria de documentos generados</t>
  </si>
  <si>
    <t>De acuerdo a la cantidad de documentos generados</t>
  </si>
  <si>
    <t>Sumatoria  de estudiantes en programas TyT en IES y Programas Acreditados</t>
  </si>
  <si>
    <t>Reporte Anual de la Subdirección de Desarrollo Sectorial</t>
  </si>
  <si>
    <t>Fomento a la Formación de maestrías y doctorados</t>
  </si>
  <si>
    <t>Estudiantes matriculados en programas de maestría y doctorado</t>
  </si>
  <si>
    <t>E34</t>
  </si>
  <si>
    <t>Estudiantes en programas de maestría y doctorado = Sumatoria de estudiantes matriculados en IES en programas de maestría y doctorado en el período t</t>
  </si>
  <si>
    <t>Tasa de tránsito inmediato a la educación superior en zonas rurales</t>
  </si>
  <si>
    <t>TTI  = (estudiantes de primer curso que provienen de zonas rurales matriculados en programas académicos de pregrado en el período t  / estudiantes matriculados en grado 11 en período t-1 que residen en zonas rurales) * 100</t>
  </si>
  <si>
    <t>Sumatoria de proyectos en los planes de fomento con énfasis de regionalización y rural en IES Publicas</t>
  </si>
  <si>
    <t>Planes de Fomento a la Calidad de las IES</t>
  </si>
  <si>
    <t>Sumatoria de proyectos con oferta de educación en nodos de desarrollo rural.</t>
  </si>
  <si>
    <t>Informes de avance de la implementación de la estrategia de Ruralidad</t>
  </si>
  <si>
    <t>Nuevos programas de educación técnica, tecnológica y universitaria en áreas relacionadas con el desarrollo rural</t>
  </si>
  <si>
    <t xml:space="preserve">Producto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</si>
  <si>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</si>
  <si>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 xml:space="preserve">Reporte de programas diseñados, con ampliación de lugar de oferta en el marco de las acciones de fomento </t>
  </si>
  <si>
    <t>Porcentaje de avance en la implementación de la  estrategia de promoción, acceso y permanencia para la formación profesional de las mujeres en disciplinas no tradicionales para ellas formuladas e implementadas</t>
  </si>
  <si>
    <t>Documento de la estrategia de acceso y permanencia con enfoque de género</t>
  </si>
  <si>
    <t>F05</t>
  </si>
  <si>
    <t>E20</t>
  </si>
  <si>
    <t>Sumatoria de Instituciones de Educación Superior con políticas de Educación Inclusiva e Intercultural definidas</t>
  </si>
  <si>
    <t>Reporte de las IES, seguimiento por SAGIES</t>
  </si>
  <si>
    <t>1.A.15</t>
  </si>
  <si>
    <t>IES con gestión = Sumatoria de IES con gestión para la ampliación de cupos en el período t</t>
  </si>
  <si>
    <t>Reporte IES</t>
  </si>
  <si>
    <t xml:space="preserve">Número de IES que cuentan con acciones en la implementación de los lineamientos de prevención, detección y atención a las violencias basadas en género </t>
  </si>
  <si>
    <t>Suma de avances porcentuales según los hitos</t>
  </si>
  <si>
    <t>Documento de la estrategia y lineamientos</t>
  </si>
  <si>
    <t>Alianza por la calidad y pertinencia de la educación y formación del talento humano</t>
  </si>
  <si>
    <t>Marco Nacional de Cualificaciones</t>
  </si>
  <si>
    <t>Reglamentación e implementación del Marco Nacional de Cualificaciones (MNC)</t>
  </si>
  <si>
    <t>3866
3920</t>
  </si>
  <si>
    <t>%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t>
  </si>
  <si>
    <t>De acuerdo a los entregables definidos en los hitos</t>
  </si>
  <si>
    <t>Sumatoria de número de estudiantes que están matriculados en  programas de educación virtual  y a distancia.</t>
  </si>
  <si>
    <t>Reporte de matricula Subdirección de Desarrollo Sectorial</t>
  </si>
  <si>
    <t xml:space="preserve">Porcentaje de avance del proyecto de Infraestructura para la Universidad Autónoma Indígena Intercultural de acuerdo a los hitos:
(Estudios técnicos detallados. (30%)+ Avances de obra del proyecto. (70%)
</t>
  </si>
  <si>
    <t>Sumatoria de IES públicas que formulan o implementan Planes de Fomento a la Calidad</t>
  </si>
  <si>
    <t>Planes recibidos</t>
  </si>
  <si>
    <t>Número de IES acompañadas en el fortalecimiento de los sistemas internos de aseguramiento de la calidad</t>
  </si>
  <si>
    <t>Suma del número de IES acompañadas técnicamente para el fortalecimiento de los Sistemas Internos de Aseguramiento de la Calidad en el marco del Decreto 1330 de 2019.</t>
  </si>
  <si>
    <t>Reporte Seguimiento SAGIES</t>
  </si>
  <si>
    <t>Sumatoria de los siguientes hitos: (diseño del programa 25%+ programa concertado 25%+ Implementación del programa 50%)</t>
  </si>
  <si>
    <t>Informes del diseño e implementacion del programa de acceso y permanencia</t>
  </si>
  <si>
    <t>Sumatoria de nuevos cupos otorgados  para estudiantes indígenas en  convocatoria anual</t>
  </si>
  <si>
    <t>Acta de adjudicación de créditos condonables  de la Junta Administradora del Fondo Álvaro Ulcué Chocué</t>
  </si>
  <si>
    <t xml:space="preserve">Sumatoria de sesiones de Consejos Superiores de universidades públicas realizados en los que el MEN presenta propuesta de aumento de cupos para la población de comunidades NARP </t>
  </si>
  <si>
    <t>Actas consejos superiores</t>
  </si>
  <si>
    <t xml:space="preserve">Sumatoria de sesiones  de Consejos Superiores de universidades públicas realizados en los que el MEN presenta propuesta de creación del programa técnico de médicos tradicionales, parteros, sobanderos y demás sanadores de los territorios de comunidades NARP </t>
  </si>
  <si>
    <t>Propuestas de creación de programas de licenciatura en etnoeducación que enfatice en los procesos pedagógicos y de investigación en comunidades negras, afrocolombianas, raizal y palenqueras presentadas a Consejos superiores de IES públicas</t>
  </si>
  <si>
    <t xml:space="preserve">Sumatoria de consejos superiores de IES en los que presenta  la solicitud de creación de programas de licenciatura en etnoeducación </t>
  </si>
  <si>
    <t>Solicitudes elevadas a consejos superiores</t>
  </si>
  <si>
    <t xml:space="preserve">Propuestas presentadas a Consejos superiores de IES para la creación de oferta y acceso con criterios de  enfoque diferenciado y afirmativo para los  estudiantes de las comunidades negras, afrocolombianas, raizales y palenqueras </t>
  </si>
  <si>
    <t>Sumatoria de  Consejos superiores de IES en los que presenta  la solicitud de creación de oferta y acceso con criterios de  enfoque diferenciado y afirmativo para los  estudiantes de las comunidades negras, afrocolombianas, raizales y palenqueras</t>
  </si>
  <si>
    <t>Informes del diseño e implementacion de estrategia  de acceso</t>
  </si>
  <si>
    <t xml:space="preserve">Número de acompañamientos realizados/Número de acompañamientos solicitados </t>
  </si>
  <si>
    <t>Actas de asistencia técnica desarrolladas</t>
  </si>
  <si>
    <t>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t>
  </si>
  <si>
    <t>Resoluciones de giro de recursos</t>
  </si>
  <si>
    <t>IES públicas y privadas y centros de Investigación, con acceso y uso de información científica</t>
  </si>
  <si>
    <t>Sumatoria de Instituciones, con acceso y uso de información científica</t>
  </si>
  <si>
    <t>De acuerdo a lo hitos definidos</t>
  </si>
  <si>
    <r>
      <t xml:space="preserve">Porcentaje de avance del proyecto de Infraestructura </t>
    </r>
    <r>
      <rPr>
        <strike/>
        <sz val="11"/>
        <rFont val="Calibri"/>
        <family val="2"/>
        <scheme val="minor"/>
      </rPr>
      <t>para la Universidad del Valle.</t>
    </r>
  </si>
  <si>
    <t>Informe de avance del proyecto de Infraestructura para la Universidad del Valle.</t>
  </si>
  <si>
    <t>Sumatoria de beneficiarios del programa de Generación E que participan de las actividades del eje de bienestar y permanencia / Total de beneficiarios del programa de Generación E</t>
  </si>
  <si>
    <t>Reporte semestral del equipo técnico de Generación E</t>
  </si>
  <si>
    <t xml:space="preserve">Sumatoria de los porcentajes asociados a los hitos </t>
  </si>
  <si>
    <t>porcentaje</t>
  </si>
  <si>
    <t xml:space="preserve">Informes de seguimiento MEN y entregables de las IES públicas (videos / infografías)
</t>
  </si>
  <si>
    <t xml:space="preserve">Sumatoria de los porcentajes asociados a los hitos 
</t>
  </si>
  <si>
    <t>Informes de seguimiento</t>
  </si>
  <si>
    <t>Número de IES públicas y privadas acompañadas para fomentar el diseño de  programas basados en los catálogos de cualificaciones</t>
  </si>
  <si>
    <t>Sumatoria de las IES públicas y privadas acompañadas para fomentar el diseño de  programas  basados en los catálogos de cualificaciones</t>
  </si>
  <si>
    <t xml:space="preserve">1. Documento que contiene la descripción de la estrategia y herramientas técnicas y metodológicas a utilizar en el  acompañamiento a las IES.
2. Informe de  resultados e impactos del acompañamiento realizado a las IES para  diseñar oferta basada en cualificaciones de los catálogos sectoriales.
</t>
  </si>
  <si>
    <t>Sumatoria de los porcentajes asociados a los hitos</t>
  </si>
  <si>
    <t>Numero</t>
  </si>
  <si>
    <t>Sumatoria de los hitos del desarrollo de las líneas de servicio del laboratorio de innovación educativa en E.S Co-Lab</t>
  </si>
  <si>
    <t>Número de IES Indígenas con asignación de recursos  para su funcionamiento /Número de IES indígenas en funcionamiento</t>
  </si>
  <si>
    <t>Porcentaje de nuevos estudiantes que acceden a educación superior a traves de del fondo condonable del ICETEX y otras estrategias que beneficien a las comunidades NARP</t>
  </si>
  <si>
    <t>Sumatoria de estudiantes NARP que acceden a educación superior a traves del fondo de comunidades negras y otras estrategias de acceso con relación al número de beneficiarios del Fondo de comunidades negras en el cuatrenio anterior/Total de estudiantes proyectados a 2022 (18.000)</t>
  </si>
  <si>
    <t>Acta de adjudicación de créditos condonables  de la Junta Administradora del Fondo Especial de Comunidades Negras</t>
  </si>
  <si>
    <t>Numero de acompañamientos efectivamente  realizados/ número de solicitudes de acompañamiento recibidas</t>
  </si>
  <si>
    <t>Reporte de asistencias técncias realizadas , actas de reunión</t>
  </si>
  <si>
    <t>Documento presentado ante el SUE y ASCUN resultado del acompañamiento del MEN a comunidades negras, afrocolombianas, raizales y palenqueras para la creación de un programa  de formación a docentes en estudios afrocolombianos</t>
  </si>
  <si>
    <t>Documento presentado ante el SUE y ASCUN resultado del acompañamiento  del MEN a comunidades negras, afrocolombianas, raizales y palenqueras para la creación de un programa  de formación a docentes en estudios afrocolombianos</t>
  </si>
  <si>
    <t>ND</t>
  </si>
  <si>
    <t>Otorgar el apoyo de sostenimiento al 70%de los beneficiarios aprobados en el componente de Equidad del programa de Generación E, en articulación con el programa Jóvenes en Acción</t>
  </si>
  <si>
    <t>(Sumatoria de beneficiarios del componente de equidad que cumplen requisitos para ser participante del programa JeA / Total de beneficiarios del componente de equidad aprobados a 2021</t>
  </si>
  <si>
    <t>Porcentaje de avance en la ejecución de las actividades definidas en la estrategia para el fomento de la educación en modalidad dual de acuerdo con el Conpes 4023 de 2021</t>
  </si>
  <si>
    <t>Porcentaje de avance de acuerdo con los Hitos</t>
  </si>
  <si>
    <t>Documentos de seguimiento de cada una de las etapas</t>
  </si>
  <si>
    <t>Apropiación del MNC y fortalecimiento de catálogos sectoriales</t>
  </si>
  <si>
    <t xml:space="preserve"> (% Avance en estrategia de apropiación de Áreas internas MEN (30%)+ % Avance gestión de apropiación MNC con actores externos (40%)+ % Avance en el fortalecimiento a catálogos sectoriales de cualificaciones (30%))</t>
  </si>
  <si>
    <t xml:space="preserve">1. Plan de apropiación del MNC en áreas internas del MEN
1. Informe de gestión sobre las acciones de socialización, apropiación y usabilidad del MNC con actores externos y áreas internas
1. Plan de fortalecimiento  y  actualización de cualificaciones de catálogos sectoriales de cualificaciones
2. Informe de catálogos fortalecidos
</t>
  </si>
  <si>
    <t>Arquitectura del SAC</t>
  </si>
  <si>
    <t>Indicador compuesto que mide el avance de acuerdo con: i) Reglamentación para el sistema de aseguramiento expedido (RE) , ii) avance en la implementación de la Red de Conocimiento - SACES (RC) y iii) avance en el diseño y desarrollo del Nuevo sistema de información (SI)
Metodología de Medición: Fórmula de
cálculo: SAC = (RE* 0,35) + (RC * 0,15) + (SI * 0,5)</t>
  </si>
  <si>
    <t>i) Informe de avance en el proceso de expedición de iniciativas reglamentarias y regulatorias y de documentos académicos para el sistema de aseguramiento de la calidad.
ii) Informe de avance en las actividades para la implentación de la Red de Conocimiento SACES realizadas durante la vigencia.
iii) Informe de avance en las actividades realizadas durante las fases del proyecto del nuevo sistema de información.</t>
  </si>
  <si>
    <t>Gobernabilidad y gobernanza del SAC</t>
  </si>
  <si>
    <t>Reglamentación para el sistema de aseguramiento expedido</t>
  </si>
  <si>
    <t xml:space="preserve">Sumatoria de iniciativas reglamentarias, iniciativas regulatorias y documentos académicos para la educación superior, construiridos conforme a parámetros normativos e internos del MEN.
</t>
  </si>
  <si>
    <t>Iniciativas reglamentarias, iniciativas regulatorias y documentos académicos construidos.</t>
  </si>
  <si>
    <t>Aprendizaje y sinergia del conocimiento</t>
  </si>
  <si>
    <t xml:space="preserve">Porcentaje de avance en el diseño e implementación de la red de conocimiento de SACES </t>
  </si>
  <si>
    <t>(A/B)*100
A = Número de actividades realizadas para la implementación de la Red SACES
B = Número de actividades planeadas para la implementación de la Red SACES</t>
  </si>
  <si>
    <t>Informe de avance de de las actividades realizadas para la implementación de la Red SACES en relación con las actividades planeadas para la vigencia</t>
  </si>
  <si>
    <t xml:space="preserve">Porcentaje de avance en el diseño y desarrollo del Nuevo sistema de información para el sistema de aseguramiento de la calidad </t>
  </si>
  <si>
    <t>A+B+C+D
A. Etapa SACES I (55%) (2019) 
B. Etapa SACES II (35%) (2020)
C. Etapa SACES III (5%) (2021)
D. Etapa SACES IV (5%) (2022)</t>
  </si>
  <si>
    <t>A. Etapa SACES I: (2019)
* Contrato de modelamiento y especificación 
* Documento de especifiación detallada BPMN de 13 trámites del Sistema de Aseguramiento de la Calidad 
* Aplicación Convalidaciones en producción 
* Aplicación Registro Calificadio en Certificación (Pre radicado) 
B. Etapa SACES II: (2020)
* Documento técnico de alto nivel del Proyecto de Gestión integral de pares 
* Especificación detallada de la fase I del proyecto de Gestión Integral de pares
* Fase I de la aplicación de gestión integral de apres en el ambiente de producción 
C. Etapa SACES III: (2021)
* Contrato(s) diseño y modelamiento del trámite de Acreditación en Alta Calidad y Fase II y III de Gestión integral de pares 
* Documento de especificación detallada BPMN del trámite de Acreditación en Alta Calidad; Fase II y III del Proyecto de Gestión Integral de pares; y Control de cambios de Registro Calificado
* Fases II y III de la aplicación de gestión integral de pares en el ambiente de producción 
* Aplicación del trámite de Registro calificado con ajustes de control de cambios implementados y en ambiente de producción 
* Adquisición de licencias de Bizagi 
D. Etapa SACES IV: (2022)
D. Etapa SACES IV: (2022)
* Contratación control de cambios Convalida Gestión de Pares (Horas Fabricante)
* Contratación controles de cambio Registro Calificado y Registros maestros bases de datos 
* Desarrollo de controles de cambio Registro calificado, Convalida y Gestión de Pares
* Adquisición de licencias Bizagi, renovación de licenias RPA
* Contrato de Soporte implementador 12 meses</t>
  </si>
  <si>
    <t>Porcentaje de avance en la definición del Subsistema de Movilidad Educativa y Formativa</t>
  </si>
  <si>
    <t>Fórmula= A+B+C
A: Desarrollo de 5 talleres de socialización 
B: Desarrollo de 5 talleres pedagógicos de transferencia 
C: Lineamientos para la implementación del esquema de movilidad educativa y formativa validados por el viceministerio de educación superior.</t>
  </si>
  <si>
    <t>Informe de desarrollo de los talleres.
Lineamientos validados por el viceministerio de educación superior.</t>
  </si>
  <si>
    <t>Porcentaje de avance en la estrategia de articulación de los actores del SAC y órganos de asesoría (CONACES-CESU-CNA-COMISIÓN PERMANENTE)</t>
  </si>
  <si>
    <t xml:space="preserve">
Número de actividades ejecutadas / Número de actividades   programadas  
</t>
  </si>
  <si>
    <t xml:space="preserve">Informe de las actividades ejecutadas.
</t>
  </si>
  <si>
    <t>Cultura de la Calidad</t>
  </si>
  <si>
    <t>Porcentaje de avance en la conformación del banco de pares</t>
  </si>
  <si>
    <t>trimestral</t>
  </si>
  <si>
    <t>A+B+C+D
A= Depuración de la Base de Datos de Pares contra la Base de Datos de la Registraduría Nacional del Estado Civil (20%)
B=Actualización de la Base de Datos del Banco de Pares en el SACES (20%)
C= Publicación del Acto Administrativo de Banco de Pares (30%)
D= Actualización y verificación de la información y Calidad de datos de los pares en la nueva base de datos (30%)</t>
  </si>
  <si>
    <t>A= Base de datos del Banco de Pares, consolidada y operando en el nuevo SACES (2020).
B= Documento de soporte de verificación de información y calidad de data de los pares académicos (2020).
C= Acto administrativo de pares publicado (2020).
D= Base de datos actualizada y verificada - (2021 - 2022).</t>
  </si>
  <si>
    <t>Porcentaje de solicitudes atendidas de registro calificado radicadas por las Instituciones de Educación Superior</t>
  </si>
  <si>
    <t>(A/B)*100
A= Número de solicitudes que cuentan con acto administrativo proyectado.
B= Número de solicitudes radicadas
Donde B incluye las solicitudes de la vigencia anterior + las solicitudes radicadas en la vigencia actual.
Nota: Se entiende como atendidas las solicitudes  que ya cuentan con acto administrativo proyectado, es decir remitido a numeración y notificación.</t>
  </si>
  <si>
    <t>Reporte de segumiento por etapas a las solicitudes de registro calificado radicadas por las IES en SACES</t>
  </si>
  <si>
    <t>Porcentaje de solicitudes de convalidaciones atendidas</t>
  </si>
  <si>
    <t>(A/B)*100
A= Número de solicitudes de convalidaciones atendidas
B= Número de solicitudes de convalidaciones radicadas
Donde B incluye el rezago de la vigencia anterior + las solicitudes radicadas en la vigencia actual</t>
  </si>
  <si>
    <t>Reporte de segumiento a las solicitudes de convalidaciones radicadas</t>
  </si>
  <si>
    <t>Porcentaje de medidas preventivas y/o de vigilancia especial en IES gestionadas.</t>
  </si>
  <si>
    <t>A/B * 100
A= Número Total de Medidas gestionadas con corte al periodo evaluado
B=Número Total de Medidas Vigentes al corte del periodo evaluado
Nota: Se entiende por gestionadas aquellas medidas que cumplen ciertas actividades de acuerdo a su naturaleza, que hacen que la medida este bajo control y seguimiento.</t>
  </si>
  <si>
    <t>Reporte  de seguimiento de indicador con las medidas impuestas frente a las gestionadas.</t>
  </si>
  <si>
    <t>Suma A+B+C+D+E
Hitos 2021
A. Modelo de operación del proceso preventivo: Organización (estructuración de capacitación a IES y cronograma de trabajo). para planificación y ejecución de la estrategia. (5%) 
B.Contratación Firma Financiera (8%)
C.Ejecución de acciones de seguimiento y prevención (capacitaciones, visitas, medidas adoptadas entre otras según aplique) para la vigencia (6%)
D.Generación segundo reporte de alertas tempranas a partir del Tablero Financiero (6%)
E.Análisis de la vigencia, acciones ejecutadas, resultados alcanzados, lecciones aprendidas y oportunidades de mejora (5%) 
Hitos 2022
A.Modelo de operación del proceso preventivo: Cronograma de trabajo, para planificación, ejecución y prueba de la estrategia Marzo (1%) 
B. Contratación Firma Financiera (4%)
C. Ejecución de acciones de seguimiento y prevención (capacitaciones, visitas, medidas adoptadas entre otras según aplique) para la vigencia (1%)
D.Generación de tercer reporte de alertas tempranas a partir del Tablero Financiero (2%)
E.Análisis de las acciones ejecutadas, resultados alcanzados cuatrienio y prueba de la estrategia (2%)</t>
  </si>
  <si>
    <t>MV 2021
1. Documento con modelo de operación para planificación y ejecución de la estrategia.
2.Acta de inicio de contratación de la firma para la vigencia
3. Reporte de seguimiento de acciones ejecutadas para la vigencia.
4. Segundo Reporte de Alertas tempranas
5. Informe de Gestión de resultados de la vigencia.
MV  2022
6.Documento con modelo de operación para planificación, ejecución y prueba de la estrategia
7.Acta de inicio de contratación de la firma para la vigencia
8.Reporte de seguimiento de acciones ejecutadas para la vigencia
9.Tercer Reporte de Alertas tempranas
10.Informe de Gestión de resultados cuatrienio con prueba de la estrategia.</t>
  </si>
  <si>
    <t>Porcentaje de avance en la implementación del Modelo integrado de formación, evaluación, retroalimentación y seguimiento al desempeño de los pares académicos de acreditación.</t>
  </si>
  <si>
    <t>Fórmula= Número de actividades ejecutadas / Número de actividades programadas</t>
  </si>
  <si>
    <t>Archivo de las actividades programadas con el respectivo avance.</t>
  </si>
  <si>
    <t>Porcentaje de avance en la estrategia de Internacionalización del Sistema Nacional de Acreditación SNA</t>
  </si>
  <si>
    <t xml:space="preserve">Fórmula= Número de actividades ejecutadas / Número de actividades programadas 
</t>
  </si>
  <si>
    <t>Porcentaje de avance en la implementación de Estrategias Pedagógicas de Apropiación del nuevo modelo de acreditación de Alta Calidad</t>
  </si>
  <si>
    <t xml:space="preserve">Fórmula=  Número de actividades ejecutadas / Número de actividades programadas  
</t>
  </si>
  <si>
    <t>Porcentaje de  investigaciones administrativas abiertas, gestionadas.</t>
  </si>
  <si>
    <t xml:space="preserve"> ((A / B)* 100
A=Sumatoria de actuaciones que avancen a la siguiente etapa procesal en el marco de las investigaciones.
B=Línea base de investigaciones en etapas posteriores a la investigación preliminar.</t>
  </si>
  <si>
    <t>Actos administrativos de las investigaciones en etapa preliminar que impulsen a la siguiente etapa del procedimiento, hasta la culminación del proceso.</t>
  </si>
  <si>
    <t>Cultura de la calidad</t>
  </si>
  <si>
    <t>Porcentaje de visitas administrativas realizadas a programas de derecho de IES no acreditadas</t>
  </si>
  <si>
    <t xml:space="preserve">Fórmula= (A/B)*100
A= Numero de visitas adelantadas a los programas de derecho ofertados y desarrollados por IES no acreditadas
B= Número de programas de derecho ofertados y desarrollados por IES no acreditadas </t>
  </si>
  <si>
    <t xml:space="preserve">Informes de visita de verificacion de las condiciones de calidad a los programas de derecho ofertados y desarrollados por IES no acreditadas .- Archivo de la Subdirección de Inspección y Vigilancia </t>
  </si>
  <si>
    <t>Porcentaje de trámites de RC atendidos en menor tiempo establecido en el Decreto 1330 de 2019</t>
  </si>
  <si>
    <t>(A/B)*100
A= Número de solicitudes de RC finalizadas en menor tiempo establecido en el Decreto 1330 de 2019
B= Número de  solicitudes de RC finalizadas
Nota: Se entiende por finalizadas las solicitudes que cuentan con acto administrativo remitido a numeración y notificación.</t>
  </si>
  <si>
    <t>Reporte de segumiento a las solicitudes de registro calificado radicadas por las IES</t>
  </si>
  <si>
    <t>Porcentaje de trámites de convalidaciones atendidos en menor tiempo al establecido en la Resolución 10687 de 2019</t>
  </si>
  <si>
    <t>(A/B)*100
A= Número de solicitudes de convalidaciones finalizadas en menor tiempo establecido en la Resolución 10687 de 2019
B= Número de  solicitudes de convalidaciones finalizadas</t>
  </si>
  <si>
    <t>Porcentaje de solicitudes de convalidación atendidas en instancia de recurso de reposición</t>
  </si>
  <si>
    <t>Formula de Cálculo: (A/B)*100
A= No. Solicitudes atendidas de recursos de reposición
B= No. Solicitudes radicadas de recursos de reposición</t>
  </si>
  <si>
    <t>Reporte de segumiento de recursos de resposición radicados y cerrados</t>
  </si>
  <si>
    <t>Gestión de recursos físicos</t>
  </si>
  <si>
    <t>Porcentaje de ejecución del plan de mantenimiento preventivo de los bienes inmuebles</t>
  </si>
  <si>
    <t>Actividades ejecutadas del Plan de Mantenimiento de Infraestructura/ Actividades definidas en el Plan de Mantenimiento de infraestructura</t>
  </si>
  <si>
    <t>Informe seguimiento plan de mantenimiento</t>
  </si>
  <si>
    <t>Porcentaje de Mesas de ayuda administrativas atendidas en los tiempos establecidos</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</si>
  <si>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</si>
  <si>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Informe seguimiento mesas de ayuda</t>
  </si>
  <si>
    <t>Porcentaje de bienes en custodia de los colaboradores</t>
  </si>
  <si>
    <t>Bienes en custodia de los colaboradores / Bienes asignados y registrados en el Sistema</t>
  </si>
  <si>
    <t>Informe de  bienes en custodia de los colaboradores</t>
  </si>
  <si>
    <t>Porcentaje de avance de los programas ambientales de las sedes del MEN</t>
  </si>
  <si>
    <t>% promedio de ejecución de los programas ambientales / % promedio programado</t>
  </si>
  <si>
    <t xml:space="preserve">Informe seguimiento de los programas ambientales </t>
  </si>
  <si>
    <t>Porcentaje de ahorro programado en el consumo de combustible de los vehículos</t>
  </si>
  <si>
    <t>Consumo autorizado menos consumo mes / Ahorro del 35% programado para la vigencia
Notas: 
• Se programa un ahorro del 35%  para la vigencia a partir de los límites autorizados en Circular de Austeridad vigente. 
• Los ahorros se van acumulando de un mes a otro.</t>
  </si>
  <si>
    <t>Informe seguimiento consumo de combustible</t>
  </si>
  <si>
    <t>Porcentaje de seguimientos realizados a las legalizaciones de comisiones de servicio efectuadas por las dependencias</t>
  </si>
  <si>
    <t>Número de seguimientos realizados en el período/Número Comisiones gestionadas en el período</t>
  </si>
  <si>
    <t>Informe seguimiento realizado en el periodo a las comisiones de servicio</t>
  </si>
  <si>
    <t>Gestión de recursos</t>
  </si>
  <si>
    <t>Porcentaje de ejecución presupuestal de reservas</t>
  </si>
  <si>
    <t>(Reserva pagada+ Reserva liberada) / Reserva constituida</t>
  </si>
  <si>
    <t>Reporte de Ejecución Presupuestal  Reserva</t>
  </si>
  <si>
    <t>Porcentaje de ejecución presupuestal (obligado)</t>
  </si>
  <si>
    <t>Total obligado/ Apropiación vigente</t>
  </si>
  <si>
    <t>Reporte de Ejecución Presupuestal  Vigencia</t>
  </si>
  <si>
    <t>99,95</t>
  </si>
  <si>
    <t>Porcentaje de avance de informes de ejecución de recursos entregados en administración recibidos</t>
  </si>
  <si>
    <t>Informes de legalización recibidos / Cantidad de informes por legalizar a cierre de vigencia anterior
Notas: 
• Los resultados de diciembre, se reportarán el 15 de febrero de la siguiente vigencia (Rezago de 45 días).
• El numerador corresponde a los informes de los meses legalizados en el trimestre reportado.
• Los trimestres de reporte se basan en las fechas estipuladas por la Contaduría General de la Nación para la información contable.</t>
  </si>
  <si>
    <t>Reporte de informes recibidos</t>
  </si>
  <si>
    <t>Porcentaje de ejecución presupuestal (comprometido)</t>
  </si>
  <si>
    <t>Total comprometido/ Apropiación vigente</t>
  </si>
  <si>
    <t>99,99</t>
  </si>
  <si>
    <t>Porcentaje PAC Ejecutado</t>
  </si>
  <si>
    <t>PAC  Ejecutado/ PAC Programado
Nota: Este indicador no es acumulable de un periodo a otro dentro de la vigencia.</t>
  </si>
  <si>
    <t>Reporte Mensual INPANUT - SIIF MINHACIENDA</t>
  </si>
  <si>
    <t>Porcentaje de recaudo recursos Ley 21 de 1982</t>
  </si>
  <si>
    <t>Monto recaudado/ Monto proyectado de recaudo</t>
  </si>
  <si>
    <t>Informe de avance de recaudo</t>
  </si>
  <si>
    <t>Porcentaje de recaudo recursos Ley 1697 de 2013</t>
  </si>
  <si>
    <t>Monto recaudado / Monto proyectado de recaudo
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t>
  </si>
  <si>
    <t xml:space="preserve">Porcentaje de procesos finalizados o con decisiones de fondo </t>
  </si>
  <si>
    <t>Número  de procesos  finalizados o con decisiones de fondo / Número de procesos iniciados
Nota:  Los  procesos iniciados corresponden a las vigencias 2017, 2018, 2019, 2020 y 2021</t>
  </si>
  <si>
    <t>Informe ejecutivo</t>
  </si>
  <si>
    <t>Número de actividades realizadas para la prevención de conductas que conlleven a faltas disciplinarias</t>
  </si>
  <si>
    <t>Sumatoria de actividades de prevención de realizadas</t>
  </si>
  <si>
    <t>Número de comités de la Secretaría General realizados</t>
  </si>
  <si>
    <t>Bimensual</t>
  </si>
  <si>
    <t>Sumatoria de comités de la Secretaría General realizados</t>
  </si>
  <si>
    <t>Actas de reunión</t>
  </si>
  <si>
    <t>Valor recaudado durante el periodo</t>
  </si>
  <si>
    <t>Base de datos de cobro coactivo</t>
  </si>
  <si>
    <t>#conceptos externos expedidos hasta con 2 días menos que lo establecido por norma /Total de conceptos externos expedidos por el area</t>
  </si>
  <si>
    <t>Base de conceptos</t>
  </si>
  <si>
    <t>Porcentaje de registro de demandas nuevas en Ekogui</t>
  </si>
  <si>
    <t xml:space="preserve"># de procesos nuevos registrados en ekogui./ # de procesos judiciales nuevos en el mes  </t>
  </si>
  <si>
    <t>Excel de observaciones a los informes mensuales de las firmas</t>
  </si>
  <si>
    <t>Número de Informes del Estado de la Gestión del Riesgo presentados</t>
  </si>
  <si>
    <t>Número de Informes del Estado de la Gestión del Riesgo presentados / Informes del Estado de la Gestión del Riesgo progrramados</t>
  </si>
  <si>
    <t>Número de estrategías de autocontrol implementadas</t>
  </si>
  <si>
    <t>Estrategias para fomentar la cultura de autocontrol   implementadas</t>
  </si>
  <si>
    <t>Informe de Resultado de la Estrategia</t>
  </si>
  <si>
    <t>Porcentaje de seguimiento a respuestas entes de control</t>
  </si>
  <si>
    <t>Numero de solicitudes a las que se realiza seguimiento/ Total de solicitudes recibidas</t>
  </si>
  <si>
    <t>Matriz de seguimiento a respuestas entes de control</t>
  </si>
  <si>
    <t>Porcentaje de seguimiento a las acciones de mejora</t>
  </si>
  <si>
    <t>Nùmero de seguimientos a las acciones de mejora realizados / Seguimientos a las acciones de mejora programados.</t>
  </si>
  <si>
    <t>Publicación Página web</t>
  </si>
  <si>
    <t>Porcentaje de auditorías realizadas</t>
  </si>
  <si>
    <t>Auditorías realizadas / auditorías programadas</t>
  </si>
  <si>
    <t>Informes de auditorías</t>
  </si>
  <si>
    <t>Gestión de Contratación</t>
  </si>
  <si>
    <t xml:space="preserve">Número de capacitaciones en gestión contractual realizadas </t>
  </si>
  <si>
    <t xml:space="preserve">Sumatoria de capacitaciones en gestión contractual realizadas </t>
  </si>
  <si>
    <t>Listas de asistencia</t>
  </si>
  <si>
    <t xml:space="preserve">Número de Boletines Informativos de actualización de la gestión contractual publicados y difundidos a través de comunicación interna del MEN </t>
  </si>
  <si>
    <t xml:space="preserve">Sumatoria de Boletines Informativos de actualización de la gestión contractual, pubicados y difundidos en comunicación interna del MEN
</t>
  </si>
  <si>
    <t>Boletín publicado en comunicación interna</t>
  </si>
  <si>
    <t>Porcentaje de actas de liquidación o de cierre contractual revisadas</t>
  </si>
  <si>
    <t>Acumiulado</t>
  </si>
  <si>
    <t>No. de actas de liquidación o de cierre revisadas  en el periodo / No. de actas de liquidación o cierre radicadas para revisar al inicio del periodo</t>
  </si>
  <si>
    <t>Base de datos liquidaciones</t>
  </si>
  <si>
    <t>Numero de mesas de seguimiento proceso de liquidación y cierre</t>
  </si>
  <si>
    <t>Sumatoria de mesas de trabajo realizadas</t>
  </si>
  <si>
    <t>Actas de mesas de acompañamiento</t>
  </si>
  <si>
    <t>Número de trámites contractuales apoyados en la etapa de planeación</t>
  </si>
  <si>
    <t>Sumatoria de trámites contractuales apoyados en la etapa de planeación. 
Nota: Los trámites contractuales están definidos como procesos de contratación con mesa de trabajo realizada y estudio previo aprobado en NEON.</t>
  </si>
  <si>
    <t>Informe de trámites contractuales con mesa de trabao realizada y estudio previo aprobado en NEON.</t>
  </si>
  <si>
    <t>Número de visitas de la Página Web del MEN</t>
  </si>
  <si>
    <t>Sumatoria de visitas a la página a web del MEN</t>
  </si>
  <si>
    <t>Informe de Google Analytic</t>
  </si>
  <si>
    <t>Número de cuentas alcanzadas a través de los contenidos divulgados en las redes sociales del  Ministerio</t>
  </si>
  <si>
    <t>Sumatoria de cuentas alcanzadas a través de los contenidos divulgados en las redes sociales del Ministerio
Nota: Alcance de facebook e instagram e impresiones de twitter</t>
  </si>
  <si>
    <t>Informe de Redes Sociales</t>
  </si>
  <si>
    <t>Número de contenidos comunicacionales internos divulgados</t>
  </si>
  <si>
    <t>Sumatoria de contenidos comunicacionales internos divulgados</t>
  </si>
  <si>
    <t>Informe de Comunicación Interna</t>
  </si>
  <si>
    <t xml:space="preserve">Número de asesorías, acompañamientos y eventos institucionales realizados </t>
  </si>
  <si>
    <t xml:space="preserve">Sumatoria de asesorías, acompañamientos y eventos institucionales realizados </t>
  </si>
  <si>
    <t>Informe mensual asesorías, acompañamientos y eventos</t>
  </si>
  <si>
    <t>Número de contenidos comunicacionales externos divulgados</t>
  </si>
  <si>
    <t>Sumatoria de contenidos comunicacionales externos  divulgados</t>
  </si>
  <si>
    <t>Informe de Comunicación Externa</t>
  </si>
  <si>
    <t xml:space="preserve">Número de boletines elaborados con información sobre desempeño sectorial según avances en Plan Nacional de Desarrollo y Plan de Acción Institucional (PAI) </t>
  </si>
  <si>
    <t>Sumatoria de los boletines publicados</t>
  </si>
  <si>
    <t>Boletines publicados</t>
  </si>
  <si>
    <t xml:space="preserve">Lineamiento técnico y financiero para canastas educativas construido y concertado </t>
  </si>
  <si>
    <t>Documento del lineamiento técnico y financiero</t>
  </si>
  <si>
    <t xml:space="preserve">Variable indígena dentro de la tipología de ETC con presencia de pueblos indígenas  construida, concertada e incorporada  en el marco de la CONTCEPI </t>
  </si>
  <si>
    <t>Documento de la variable indígena</t>
  </si>
  <si>
    <t xml:space="preserve">Lineamiento técnico de Canastas educativas construido y concertado </t>
  </si>
  <si>
    <t>Porcentaje de avance en el diseño e implementación del micrositio de información estadística sectorial</t>
  </si>
  <si>
    <t>Actividades ejecutadas / actividades programadas</t>
  </si>
  <si>
    <t>De acuerdo a los entregables definidos en el formato de hitos</t>
  </si>
  <si>
    <t>Sumatoria de los anuarios estadisticos publicados
*Nota:Comprende los anuarios nacional y para educación preescolar básica y media y educación superior</t>
  </si>
  <si>
    <t>Anuarios estadísticos publicados</t>
  </si>
  <si>
    <t>Número de documentos elaborados con temáticas relevantes de la política educativa</t>
  </si>
  <si>
    <t>Sumatoria de los documentos elaborados</t>
  </si>
  <si>
    <t>Documentos elaborados</t>
  </si>
  <si>
    <t xml:space="preserve">Recursos del Sistema General de Regalías (SGR) aprobados para el sector educativo </t>
  </si>
  <si>
    <t xml:space="preserve">Sumatoria de los recursos del Sistema General de Regalías (SGR) aprobados para el sector educativo </t>
  </si>
  <si>
    <t>Matriz de proyectos aprobados</t>
  </si>
  <si>
    <t>60.000.000.000</t>
  </si>
  <si>
    <t>120.000.000.000</t>
  </si>
  <si>
    <t>180.000.000.000</t>
  </si>
  <si>
    <t>240.000.000.000</t>
  </si>
  <si>
    <t>300.000.000.000</t>
  </si>
  <si>
    <t>400.000.000.000</t>
  </si>
  <si>
    <t>500.000.000.000</t>
  </si>
  <si>
    <t>600.000.000.000</t>
  </si>
  <si>
    <t>700.000.000.000</t>
  </si>
  <si>
    <t>800.000.000.000</t>
  </si>
  <si>
    <t>900.000.000.000</t>
  </si>
  <si>
    <t>Número de boletines elaborados con información sobre desempeño institucional según avances en los proyectos de inversión</t>
  </si>
  <si>
    <t>Número de piezas gráficas divulgadas con información sobre políticas transversales</t>
  </si>
  <si>
    <t>Sumatoria de piezas gráficas divulgadas
Notas:
• Las piezas se divulgarán a través de los canales internos con el apoyo de la Oficina Asesora de Comunicaciones.
• La divulgación de las piezas requerirá del visto bueno de los responsables de los contenidos incluidos.
• Entre los contenidos de las piezas se tienen los resultados y otros temas de interés en las diferentes políticas transversales.</t>
  </si>
  <si>
    <t>Piezas gráficas divulgadas</t>
  </si>
  <si>
    <t xml:space="preserve">Porcentaje de avance en la actualización de documentos asociados al proceso y a las actividades que desarrolla el grupo de Finanzas y Auditorías de la OAPF en el proceso de planeación. </t>
  </si>
  <si>
    <t xml:space="preserve">Número de documentos actualizados en el Sistema Integrado de Gestión / Número de documentos del Sistema Integrado de Gestión asociados al proceso y a las actividades que desarrolla el Grupo de Finanzas y Auditorías de la OAPF en el proceso de planeación.
Nota: La actualización comprende la revisión, ajuste y publicación en SIG de procedimientos, formatos y otros documentos asociados al Grupo de Finanzas y Auditorías en el proceso de planeación.
</t>
  </si>
  <si>
    <t>Documentos del SIG actualizados o formulados</t>
  </si>
  <si>
    <t>Número de boletines elaborados con información estadística</t>
  </si>
  <si>
    <t>Sumatoria de los boletines publicados
Nota: Los boletines mensuales tendrán información estadística de uno de los siguientes temas: matrícula, eficiencia o poblaciones.</t>
  </si>
  <si>
    <t>Boletines elaborados</t>
  </si>
  <si>
    <t>Recursos de cooperación gestionados con el apoyo y acompañamiento de la OCAI</t>
  </si>
  <si>
    <t>Sumatoria de los recursos de cooperación gestionados
Nota: Comprende recursos de cooperación técnica y financiera</t>
  </si>
  <si>
    <t>Documento soporte cooperación  y/o matriz de relación de cooperación</t>
  </si>
  <si>
    <t>Número de espacios de articulación con aliados internacionales y del sector privado realizados</t>
  </si>
  <si>
    <t>Sumatoria de espacios de articulación con aliados internacionales y del sector privado realizados</t>
  </si>
  <si>
    <t>Informe del espacio de articulación</t>
  </si>
  <si>
    <t>Número de acciones de promoción de la internacionalización de la educación superior de Colombia desarrolladas</t>
  </si>
  <si>
    <t xml:space="preserve">Sumatoria de acciones de promoción de la internacionalización de la educación superior desarrolladas </t>
  </si>
  <si>
    <t>Reporte de las acciones de promoción</t>
  </si>
  <si>
    <t xml:space="preserve">Nivel de percepción medido en la Encuesta sobre Ambiente y Desempeño Institucional Nacional EDI </t>
  </si>
  <si>
    <t xml:space="preserve">Promedio simple de los indicadores de cada componente medido en la encuesta sobre Ambiente y Desempeño Institucional Nacional (EDI) consolidado para el sector administrativo. 
• Nota: 
Los resultados de la vigencia a medir con corte 31 de diciembre, los calculará el DANE en el mes de octube de la siguiente vigencia (Rezago de 300 días)
</t>
  </si>
  <si>
    <t>Resultados Encuesta sobre Ambiente y Desempeño Institucional Nacional (EDI) publicados por el DANE</t>
  </si>
  <si>
    <t>Posición del Sector Educación acorde con el Índice de Gestión y Desempeño evaluado por Función Pública</t>
  </si>
  <si>
    <t xml:space="preserve">Posición del Sector Educación acorde con el Indice de Gestión y Desempeño Sectorial publicado por el Departamento Administrativo de la Función Pública acorde con lo diligenciado por las entidades en el FURAG.
• Nota: 
Los resultados de la vigencia a medir con corte 31 de diciembre, los calculará el DAFP en el mes de julio de la siguiente vigencia (Rezago de 210 días)
</t>
  </si>
  <si>
    <t>Resultados de Gestión y Desempeño Sectorial publicados por el DAFP</t>
  </si>
  <si>
    <t>1-3</t>
  </si>
  <si>
    <t>Índice de Gestión y Desempeño Institucional del Ministerio de Educación Nacional  evaluado por Función Pública</t>
  </si>
  <si>
    <t xml:space="preserve">Indice de Gestión y Desempeño Institucional publicado por el Departamento Administrativo de la Función Pública acorde con lo diligenciado en el FURAG. 
• Nota: 
Los resultados de la vigencia a medir con corte 31 de diciembre, los calculará el DAFP en el mes de julio de la siguiente vigencia (Rezago de 210 días)
</t>
  </si>
  <si>
    <t xml:space="preserve">Resultados de Gestión y Desempeño Institucional publicados por el DAFP </t>
  </si>
  <si>
    <t>Porcentaje de avance del plan de acompañamiento sectorial al cierre de brechas</t>
  </si>
  <si>
    <t>(Total de acciones ejecutadas dentro del período/Total de acciones del plan de acompañamiento)*100
• Nota:
Este indicador responde a la palanca: Implementar la mejora continua en las políticas y procesos sectoriales</t>
  </si>
  <si>
    <t>Informe de resultados</t>
  </si>
  <si>
    <t>Porcentaje de avance del plan de trabajo para los procesos y políticas priorizadas</t>
  </si>
  <si>
    <t xml:space="preserve">(Total  de acciones ejecutadas dentro del periodo /Total de acciones del plan de trabajo del periodo)*100
• Nota:
Este indicador responde a la palanca: Implementar la mejora continua en las políticas y procesos institucionales </t>
  </si>
  <si>
    <t>Plan de priorizaciòn de intervenciòn de procesos</t>
  </si>
  <si>
    <t>Porcentaje de oportunidad en la atención de requerimientos</t>
  </si>
  <si>
    <t>(Total  de acciones de intervención para la mejora de los procesos realizadas  /Total de intervenciones planeadas para el periodo)*100
• Nota:
Este indicador responde a la palanca: Dar cumplimiento a los requisitos del sistema integrado de gestión y sus modelos referenciales</t>
  </si>
  <si>
    <t>Informe de Resultados de la intervención de procesos</t>
  </si>
  <si>
    <t>Índice  de satisfacción de los grupos de valor (EAV) .</t>
  </si>
  <si>
    <t>Promedio ponderado del nivel de satisfacción de los servicios prestados.
• Nota:
Este indicador responde a la palanca: Aumentar la satisfacción de los grupos de valor</t>
  </si>
  <si>
    <t>Informe encuesta de satisfacción</t>
  </si>
  <si>
    <t>Grupo Interno de Trabajo creado para promover el desarrollo y fortalecimiento de  la educación para las  comunidades NARP  al interior del MEN</t>
  </si>
  <si>
    <t>Grupo interno creado</t>
  </si>
  <si>
    <t>Proyecto de acto administrativo</t>
  </si>
  <si>
    <t>Porcentaje de avance en la implementación de un nuevo Canal de Servicio</t>
  </si>
  <si>
    <t>Número de actividades ejecutadas / Número de actividades planeadas para la implementación del nuevo Canal de Servicio</t>
  </si>
  <si>
    <t>Informe de avance</t>
  </si>
  <si>
    <t xml:space="preserve">Porcentaje de asistencias técnicas a las Secretarías de Educaciín Certificadas con aplicativo SAC en el Modelo Integrado de Planeación y Gestión - Servicio al Ciudadano </t>
  </si>
  <si>
    <t>Número de asistencias técnicas realizadas en las Secretarías de Educación  / Total asistencias técnicas programadas 
Nota: Se programa 1 (una) asistencia técnica por Secretaría de Educación Certificada con el Aplicativo SAC (85 SEC)</t>
  </si>
  <si>
    <t>Informe ejecutivo de las asistencias técnicas</t>
  </si>
  <si>
    <t>Porcentaje de avance en la organización técnica de documentos</t>
  </si>
  <si>
    <t>Número de documentos organizados / total de documentos  por  organizar</t>
  </si>
  <si>
    <t>Informe de documentos organizados</t>
  </si>
  <si>
    <t>Porcentaje de avance en la digitalización de documentos</t>
  </si>
  <si>
    <t>Número de documentos digitalizados / total de documentos a  digitalizar</t>
  </si>
  <si>
    <t xml:space="preserve">Informe de  documentos digitalizados </t>
  </si>
  <si>
    <t xml:space="preserve">Porcentaje de avance en la implementación de la solución tecnológica (SGDEA) basada en el Modelo de Gestión Documental de la Entidad </t>
  </si>
  <si>
    <t>Número de actividades ejecutadas / Número de actividades planeadas para la implementación de la solución tecnológica (SGDEA) 
SGDEA: Sistema de Gestión de Documentos Electrónicos de Archivo</t>
  </si>
  <si>
    <t>Informe de  avance</t>
  </si>
  <si>
    <t>Porcentaje de avance de la actualización de información de los servidores y de la planta de personal en SIGEP ll</t>
  </si>
  <si>
    <t>Actividades ejecutadas para la actualización de información de los servidores y de la planta de personal en SIGEP ll / Actividades programadas para la actualización de información de los servidores y de la planta de personal en SIGEP ll</t>
  </si>
  <si>
    <t>Plan Operativo SIGEP</t>
  </si>
  <si>
    <t>Porcentaje de provisión de la planta de personal del Ministerio de Educación Nacional</t>
  </si>
  <si>
    <t>(Número de empleos provistos de la planta de personal del MEN / Número total de empleos de la planta de personal)*100
Notas: 
• Planta de personal incluye Carrera Administrativa y Libre Nombramiento y Remoción
•El indicador no será acumulable</t>
  </si>
  <si>
    <t>Plan Operativo Ingreso y retiro</t>
  </si>
  <si>
    <t xml:space="preserve">Porcentaje de competencias identificadas como críticas para el cumplimiento de las metas estratégicas del Ministerio </t>
  </si>
  <si>
    <t>Número de competencias laborales identificadas como críticas / Total de competencias laborales definidas en el Decreto 815 de 2018 y Resolución 3335 de 2015</t>
  </si>
  <si>
    <t>Documento Técnico Competencias identificadas</t>
  </si>
  <si>
    <t>Porcentaje de avance en la ejecución del Plan de Bienestar e Incentivos</t>
  </si>
  <si>
    <t>Actividades ejecutadas del Plan de Bienestar e Incentivos / Actividades programadas del Plan de Bienestar e Incentivos</t>
  </si>
  <si>
    <t>Plan Operativo Bienestar e Incentivos</t>
  </si>
  <si>
    <t>Porcentaje de la planta de personal del Ministerio en modalidad de teletrabajo suplementario</t>
  </si>
  <si>
    <t>Planta de personal del Ministerio en modalidad de teletrabajo suplementario / Planta total de personal del Ministerio</t>
  </si>
  <si>
    <t>Plan Operativo Teletrabajo</t>
  </si>
  <si>
    <t>Porcentaje de avance en la ejecución del Plan de Seguridad y Salud en el Trabajo</t>
  </si>
  <si>
    <t>Actividades ejecutadas del Plan de Seguridad y Salud en el Trabajo / Actividades programadas del Plan de Seguridad y Salud en el Trabajo</t>
  </si>
  <si>
    <t>Plan Operativo SGSST</t>
  </si>
  <si>
    <t>Porcentaje de avance en la ejecución del Plan de Capacitación del Ministerio</t>
  </si>
  <si>
    <t>Actividades ejecutadas del Plan de capacitación del Ministerio / Actividades programadas del Plan de capacitación del Ministerio</t>
  </si>
  <si>
    <t>Plan Operativo PIC</t>
  </si>
  <si>
    <t>Gestión de Servicios TIC</t>
  </si>
  <si>
    <t>Porcentaje de avance en la implementación del Plan de fortalecimiento de servicios tecnológicos</t>
  </si>
  <si>
    <t>Número de actividades ejecutadas del plan de fortalecimiento de servicios tecnológicos / Número total de actividades planeadas
ESTRATEGIAS PARA MOVILIZAR LA META
1. Migración servicios no críticos a la Nube.
2. Continuar la modernización de la red LAN del Ministerio.
3.  Modernización de la solución de control de acceso.
4. Reducción de riesgos de seguridad informática.
5.  Diseñar e implementar nuevas modalidades de suministro de equipos de cómputo para los colaboradores del Ministerio.</t>
  </si>
  <si>
    <t>Informe de avance  en la implementación del plan de fortalecimiento de servicios tecnológicos</t>
  </si>
  <si>
    <t>Porcentaje de avance en la implementación del plan integral de acompañamiento a las entidades adscritas y vinculadas en TI</t>
  </si>
  <si>
    <t>Número de actividades ejecutadas del plan integral de acompañamiento / Número total de actividades planeadas
ESTRATEGIAS PARA MOVILIZAR LA META
1. Acompañamiento en Gobierno Digital
2. Acompañamiento en Seguridad Digital
3. Apropiación de buenas prácticas de gestión</t>
  </si>
  <si>
    <t>Informe de avances en la implementación del plan integral de acompañamiento</t>
  </si>
  <si>
    <t>Porcentaje de avance en la implementación de la Política de Gobierno Digital</t>
  </si>
  <si>
    <t>Número de actividades ejecutadas del plan de implementación de la política de Gobierno Digital / Número de actividades planeadas
ESTRATEGIAS PARA MOVILIZAR LA META
Preparación para medición FURAG</t>
  </si>
  <si>
    <t>Informe de avance del plan de implementación de la Política de Gobierno Digital</t>
  </si>
  <si>
    <t>Porcentaje de avance en la implementación del Plan de Seguridad y Privacidad de la Información</t>
  </si>
  <si>
    <t xml:space="preserve">Número de actividades ejecutadas del plan de Seguridad y Privacidad de la Información / Número total de actividades planeadas
ESTRATEGIAS PARA MOVILIZAR LA META
1. Generación de protocolos de paso a producción incluyendo IPv6. 
2. Campaña de divulgación en Seguridad y Privacidad de la información </t>
  </si>
  <si>
    <t>Informe de avance del Plan de Seguridad y Privacidad de la Información</t>
  </si>
  <si>
    <t>Porcentaje de avance en la implementación de la Arquitectura Empresarial del Sector Educación</t>
  </si>
  <si>
    <t xml:space="preserve">Avance real ejecutado de las estrategias para movilizar la meta / Avance Planeado de las estrategias para movilizar la meta
ESTRATEGIAS PARA MOVILIZAR LA META
1. Acompañar la renovación de los servicios de información para que cumplan con la arquitectura objetivo 
2.  Servicios de datos implementados para los ocho (8) registros únicos. 
3. Calidad sobre los datos maestros, acciones e históricos  </t>
  </si>
  <si>
    <t>Informe de avance en la implementación de la Arquitectura Empresarial del Sector Educación</t>
  </si>
  <si>
    <t>Porcentaje de avance en el fortalecimiento de los servicios de información existentes y nuevos</t>
  </si>
  <si>
    <t>Sumatoria del avance real ejecutado de las fases de ingeniería de software de todos los proyectos / Sumatoria del avance planeado de las fases de ingeniería de software de todos los proyectos</t>
  </si>
  <si>
    <t>Informe de avance en el fortalecimiento de los servicios de información existentes y nuevos</t>
  </si>
  <si>
    <t>Número de proyectos de las Secretarías de Educación viabilizados para "Conectividad escolar en Instituciones Educativas Oficiales"</t>
  </si>
  <si>
    <t>Número de proyectos de las Secretarías de Educación viabilizados por la Estrategia de Conectividad Escolar en Instituciones Educativas Oficiales</t>
  </si>
  <si>
    <t>Informe de proyectos de conectividad escolar viabilizados</t>
  </si>
  <si>
    <t xml:space="preserve">Se ajusta periodicidad de medición del indicador, teniendo en cuenta que este se realiza de manera trimestral
no se puede proyectar la distribución de cumplimiento hasta tanto no se tenga la proyección uno a uno de los proyectos FFIE, que de acuerdo a la reunión realizada se espera contar con la información al finalizar el mes, lo anterior dado que ellos tienen incidencia directa en estos indicadores. </t>
  </si>
  <si>
    <t xml:space="preserve">No es posble ajustar la periodicidad ya que ello implica reconstruir reportes anteriores.  Se continua con la periodicidad Semestral.
Pendiente la programación de metas </t>
  </si>
  <si>
    <t>Se ajusta la evidencia FFIE;
La evidencia que demuestra la entrega es el recibo a satisfacción de las actividades de obra por la interventoría.</t>
  </si>
  <si>
    <t>Pendiente validar si es viable ajuste de MV. Pendiente propuesta de metas por aprte del FFIE</t>
  </si>
  <si>
    <t xml:space="preserve">El cumplimiento del indicador depende del FFIE toda vez que las aulas gestionadas directamente por el MEN ya se entregaron.
Se ajusta la evidencia proyectos FFIE;
La evidencia que demuestra la entrega es el recibo a satisfacción de las actividades de obra por la interventoría. </t>
  </si>
  <si>
    <t xml:space="preserve">Pendiente la programación de metas pro parte del FFIE y del cierre de convocatoria 2021 </t>
  </si>
  <si>
    <t xml:space="preserve">no se puede proyectar la distribución de cumplimiento hasta tanto no se tenga la proyección uno a uno de los proyectos FFIE, que de acuerdo a la reunión realizada se espera contar con la información al finalizar el mes, lo anterior dado que ellos tienen incidencia directa en estos indicadores. </t>
  </si>
  <si>
    <t>Pendiente la programación de metas de dotación de proyectos que termina el FFIE</t>
  </si>
  <si>
    <t>Revisar las cifras destinadas a proyectos de indigenas y establecer si en 2022 el procentaje es el 25% o es otra</t>
  </si>
  <si>
    <t xml:space="preserve">Este indicador no responde a ningún compromiso, por ser un indicador creado por presidencia en el marco de las gestiones PDET a nivel país. 
no se puede proyectar la distribución de cumplimiento hasta tanto no se tenga la proyección uno a uno de los proyectos FFIE, que de acuerdo a la reunión realizada se espera contar con la información al finalizar el mes, lo anterior dado que ellos tienen incidencia directa en estos indicadores. </t>
  </si>
  <si>
    <t>Se mantiene</t>
  </si>
  <si>
    <t>no se puede proyectar la distribución de cumplimiento hasta tanto no se tenga la proyección uno a uno de los proyectos FFIE, que de acuerdo a la reunión realizada se espera contar con la información al finalizar el mes, lo anterior dado que ellos tienen incidencia directa en estos indicadores.</t>
  </si>
  <si>
    <t>Pendiente la programación de metas de dotación de resiencias  que termina el FFIE</t>
  </si>
  <si>
    <t xml:space="preserve">El indicador se mantiene </t>
  </si>
  <si>
    <t xml:space="preserve">El indicador se mantiene 
</t>
  </si>
  <si>
    <t>OK</t>
  </si>
  <si>
    <r>
      <rPr>
        <b/>
        <sz val="11"/>
        <color rgb="FF444444"/>
        <rFont val="Helvetica Neue"/>
        <family val="2"/>
      </rPr>
      <t xml:space="preserve">Ajuste del indicador: </t>
    </r>
    <r>
      <rPr>
        <sz val="11"/>
        <color rgb="FF444444"/>
        <rFont val="Helvetica Neue"/>
        <family val="2"/>
      </rPr>
      <t xml:space="preserve">Número de ETC con acompañamiento en la formulación e Implementación de planes de permanencia que incorporen el componente de educación media para promover la trayectoria completa.
</t>
    </r>
    <r>
      <rPr>
        <b/>
        <sz val="11"/>
        <color rgb="FF444444"/>
        <rFont val="Helvetica Neue"/>
        <family val="2"/>
      </rPr>
      <t xml:space="preserve">Justificación: </t>
    </r>
    <r>
      <rPr>
        <sz val="11"/>
        <color rgb="FF444444"/>
        <rFont val="Helvetica Neue"/>
        <family val="2"/>
      </rPr>
      <t>Tal como está formulado implica la desagregación de planes de permanencia separados para educación media, lo que no es posible realizarse. En el l 2018 se realizaron planes de permanencia diferenciados para  este ciclo, frente a lo cual se encontraron inconvenientes con las SE, ya que no podían realizar  la formulación de estas acciones diferenciales.</t>
    </r>
  </si>
  <si>
    <t>Ok 
Se ajsuta el nombre del indicador, se precisa su alcance, se ajusta la fórmula y medio de verificación.</t>
  </si>
  <si>
    <t>Ok</t>
  </si>
  <si>
    <r>
      <rPr>
        <b/>
        <sz val="11"/>
        <color theme="1"/>
        <rFont val="Helvetica Neue"/>
        <family val="2"/>
      </rPr>
      <t>Ajuste del indicador:</t>
    </r>
    <r>
      <rPr>
        <sz val="11"/>
        <color theme="1"/>
        <rFont val="Helvetica Neue"/>
        <family val="2"/>
      </rPr>
      <t xml:space="preserve"> Número de docentes capacitados en Modelos Educativos Flexibles con focalización en Media Rural 
</t>
    </r>
    <r>
      <rPr>
        <b/>
        <sz val="11"/>
        <color theme="1"/>
        <rFont val="Helvetica Neue"/>
        <family val="2"/>
      </rPr>
      <t>Periodicidad</t>
    </r>
    <r>
      <rPr>
        <sz val="11"/>
        <color theme="1"/>
        <rFont val="Helvetica Neue"/>
        <family val="2"/>
      </rPr>
      <t xml:space="preserve">: Semestral  
</t>
    </r>
    <r>
      <rPr>
        <b/>
        <sz val="11"/>
        <color theme="1"/>
        <rFont val="Helvetica Neue"/>
        <family val="2"/>
      </rPr>
      <t>Justificación:</t>
    </r>
    <r>
      <rPr>
        <sz val="11"/>
        <color theme="1"/>
        <rFont val="Helvetica Neue"/>
        <family val="2"/>
      </rPr>
      <t xml:space="preserve"> Se solicita el ajuste ya que no se realiza atención directa en la implementación de Modelos Educativos Flexibles, sino a través de procesos que tienen incidencia en  su desarrollo dentro de las IE. Es preciso aclarar que la meta se establece focalizando la capacitación por SE en Media Rural pero la Subdirección aborda otros Modelos Educativos dirigidos a ciclos de primaria y básica. 
</t>
    </r>
  </si>
  <si>
    <t>OK
Se ajusta el nombre del indicador ya que la gestión del MEN es directa sobre el docente capacitado.
La periodicidad se mentiene trimestral</t>
  </si>
  <si>
    <r>
      <rPr>
        <b/>
        <sz val="11"/>
        <color theme="1"/>
        <rFont val="Helvetica Neue"/>
        <family val="2"/>
      </rPr>
      <t>Ajuste del indicador:</t>
    </r>
    <r>
      <rPr>
        <sz val="11"/>
        <color theme="1"/>
        <rFont val="Helvetica Neue"/>
        <family val="2"/>
      </rPr>
      <t xml:space="preserve"> Número de asistencias técnicas a SE certificadas frente a estrategias de permanencia para prevenir la deserción escolar y promover las trayectorias educativas completas 
</t>
    </r>
    <r>
      <rPr>
        <b/>
        <sz val="11"/>
        <color theme="1"/>
        <rFont val="Helvetica Neue"/>
        <family val="2"/>
      </rPr>
      <t>Periodicidad:</t>
    </r>
    <r>
      <rPr>
        <sz val="11"/>
        <color theme="1"/>
        <rFont val="Helvetica Neue"/>
        <family val="2"/>
      </rPr>
      <t xml:space="preserve"> Bimestral
</t>
    </r>
    <r>
      <rPr>
        <b/>
        <sz val="11"/>
        <color theme="1"/>
        <rFont val="Helvetica Neue"/>
        <family val="2"/>
      </rPr>
      <t xml:space="preserve">Justificación: </t>
    </r>
    <r>
      <rPr>
        <sz val="11"/>
        <color theme="1"/>
        <rFont val="Helvetica Neue"/>
        <family val="2"/>
      </rPr>
      <t xml:space="preserve">Se solicita ajustar, ya que recoge todas las acciones de acompañamiento adelantadas en el componente de permanencia y no sólo centrado en los reportes, los cuales son una actividad realizada en las asistencias pero no se reducen a ello. </t>
    </r>
  </si>
  <si>
    <t>OK
Se ajusta el nombre del indicador , la periodicidad se cambia a bimestral y se precisa el medio de verificación</t>
  </si>
  <si>
    <r>
      <rPr>
        <b/>
        <sz val="11"/>
        <color theme="1"/>
        <rFont val="Helvetica Neue"/>
        <family val="2"/>
      </rPr>
      <t xml:space="preserve">Ajuste de indicador: </t>
    </r>
    <r>
      <rPr>
        <sz val="11"/>
        <color theme="1"/>
        <rFont val="Helvetica Neue"/>
        <family val="2"/>
      </rPr>
      <t xml:space="preserve">Número de SE certificadas acompañadas para la implementación de la estrategia de de búsqueda activa 
</t>
    </r>
    <r>
      <rPr>
        <b/>
        <sz val="11"/>
        <color theme="1"/>
        <rFont val="Helvetica Neue"/>
        <family val="2"/>
      </rPr>
      <t>Justificación</t>
    </r>
    <r>
      <rPr>
        <sz val="11"/>
        <color theme="1"/>
        <rFont val="Helvetica Neue"/>
        <family val="2"/>
      </rPr>
      <t xml:space="preserve">:  Tal como se presenta el indicador se sugiere que el MEN tiene en cabeza de la Subdirección la implementación del componente de búsqueda activa; no obstante la gestión realizada por el equipo es el proceso de acompañamiento y gestión con las SE, quienes toman la decisión de implementar la estrategia. Así, algunas SE no cuenta con esta oferta por lo que el reporte del indicador no puede realizarse, tal como está, desde la Subdirección. </t>
    </r>
  </si>
  <si>
    <t>OK
Se ajusta el nombre del indicador, se precisa el medio de verificación</t>
  </si>
  <si>
    <r>
      <rPr>
        <b/>
        <sz val="11"/>
        <color theme="1"/>
        <rFont val="Helvetica Neue"/>
        <family val="2"/>
      </rPr>
      <t>Ajuste del indicador:</t>
    </r>
    <r>
      <rPr>
        <sz val="11"/>
        <color theme="1"/>
        <rFont val="Helvetica Neue"/>
        <family val="2"/>
      </rPr>
      <t xml:space="preserve"> Número de acompañammiento a las ETC´s en la socialización de los procesos de modelos de alfabetización a través de medios alternativos digitales, radiales y de tv. 
</t>
    </r>
    <r>
      <rPr>
        <b/>
        <sz val="11"/>
        <color theme="1"/>
        <rFont val="Helvetica Neue"/>
        <family val="2"/>
      </rPr>
      <t>Periodicidad:</t>
    </r>
    <r>
      <rPr>
        <sz val="11"/>
        <color theme="1"/>
        <rFont val="Helvetica Neue"/>
        <family val="2"/>
      </rPr>
      <t xml:space="preserve"> Semestral 
</t>
    </r>
    <r>
      <rPr>
        <b/>
        <sz val="11"/>
        <color theme="1"/>
        <rFont val="Helvetica Neue"/>
        <family val="2"/>
      </rPr>
      <t xml:space="preserve">Justificación: </t>
    </r>
    <r>
      <rPr>
        <sz val="11"/>
        <color theme="1"/>
        <rFont val="Helvetica Neue"/>
        <family val="2"/>
      </rPr>
      <t xml:space="preserve">Se ajusta el indicador ya que el equipo se encarga de apoyar los procesos de socialización de los modelos de alfababetización, cuya implementación podrá ser diferencial en cada ETC por lo que depende del fortalecimiento al interior de las entidades más que la gestión del equipo desde el Ministerio de Educación </t>
    </r>
  </si>
  <si>
    <t>OK
Se ajusta nombre del indicador precisando su alcance y el medio de verificación</t>
  </si>
  <si>
    <t>El indicador se mantiene</t>
  </si>
  <si>
    <t xml:space="preserve">El indicador de mantiene 
</t>
  </si>
  <si>
    <r>
      <rPr>
        <b/>
        <sz val="11"/>
        <color theme="1"/>
        <rFont val="Helvetica Neue"/>
        <family val="2"/>
      </rPr>
      <t xml:space="preserve">Ajuste del indicador: </t>
    </r>
    <r>
      <rPr>
        <sz val="11"/>
        <color theme="1"/>
        <rFont val="Helvetica Neue"/>
        <family val="2"/>
      </rPr>
      <t xml:space="preserve">Número de reportes de monitoreo sobre la cualificación de residencias, identificando el fortalecimiento por componentes
</t>
    </r>
    <r>
      <rPr>
        <b/>
        <sz val="11"/>
        <color theme="1"/>
        <rFont val="Helvetica Neue"/>
        <family val="2"/>
      </rPr>
      <t xml:space="preserve">
Justificación: </t>
    </r>
    <r>
      <rPr>
        <sz val="11"/>
        <color theme="1"/>
        <rFont val="Helvetica Neue"/>
        <family val="2"/>
      </rPr>
      <t xml:space="preserve">No es posible identificar directamente las fuentes de financiación, por lo que en el seguimiento que se realiza a las residencia se incluye un componente que permite acercarse a este monitoreo de forma más general. Asimismo, el indicador debe centrarse en la cualificación de las residencias en todos sus componentes y no sólo en la focalización sobre el origen de los recursos </t>
    </r>
  </si>
  <si>
    <t xml:space="preserve">Se encuentra en proceso de ajuste por la Oficina de planeación según solicitud de la Subdirección </t>
  </si>
  <si>
    <t xml:space="preserve">Se sugiere ajustar tal como aparece la denominación en el PND, centrado en: "Concertar en el marco de la CONTCEPI, un lineamiento para los internados que atienden población indígena”.
 En este sentido, el MEN, en cabeza de la Subdirrección, realizará, solamente, el reporte al seguimiento del proceso de concertación  y no la implementación del mismo, ya que ésta es responsabilidad de los grupos indígenas en sus territorios  </t>
  </si>
  <si>
    <t>Se mantiene el nombre del indicador tal como aparece en SINERGIA</t>
  </si>
  <si>
    <t>Se solicita modificar el medio de verificación puesto que en el año 2021 se adelantó el documento con el diseño de la estrategia, para 2022 se quiere mostrar la implementación de la estrategia</t>
  </si>
  <si>
    <t>Pendiente revisar el porcentaje de avance trmestral para verificar las metas
OAPF Se ajustó programación trimestral del metas OK</t>
  </si>
  <si>
    <t>Se solicita modificar el medio de verificación puesto que el documento de la estrategia ya fue desarrollada, para el año 2022 seria el documento del plan de la implementación de la estrategia</t>
  </si>
  <si>
    <t>Se solicita modificar el medio de verificación del indicador puesto que para el 2022 se iniciaría la  implementación del Modelo de monitoreo y evaluación y del indice de innovación educativa, ya que en el 2021 se definió el diseño del modelo de Monitoreo y Evaluación</t>
  </si>
  <si>
    <t xml:space="preserve">
OK
Se valida el ajuste realizado </t>
  </si>
  <si>
    <t>Pendiente definir o confirmar la periodicidad del indicador
OAPF Se mantuvo la periodicidad OK</t>
  </si>
  <si>
    <t>En razón a la natualeza de la actividad a medir, se ajustó el tipo de acumulación y meta del cuatrienio.
OAPF Se mantuvo la periodicidad anual OK</t>
  </si>
  <si>
    <t>OK
Se valida el indicador</t>
  </si>
  <si>
    <t>Pendiente incorporar hito relacionado con la oferta de contenidos educcativos
OAPF Se mantuvo la periodicidad OK</t>
  </si>
  <si>
    <t>OK Indicador
Pendiente definición de hitos
OAPF Se ajustó programación trimestral del metas OK</t>
  </si>
  <si>
    <t xml:space="preserve">OK
Reemplaza el 331
se amplia espectro de estrategias . Pendiente ajustar programación de metas
</t>
  </si>
  <si>
    <t>Apuesta por el desarrollo integral desde la educación inicial y hasta la educación media</t>
  </si>
  <si>
    <t>Apuesta por el desarrollo integral desde la Educación Inicial y hasta la Educación Media</t>
  </si>
  <si>
    <t>Educación inclusiva e intercultural</t>
  </si>
  <si>
    <t>Educación Inclusiva e Intercultural</t>
  </si>
  <si>
    <t>Más y mejor Educación Rural</t>
  </si>
  <si>
    <t>Desarrollo de capacidades para una gestión moderna del sector educativo</t>
  </si>
  <si>
    <t>Capítulo del Plan Sectorial</t>
  </si>
  <si>
    <t>Historial de Cambios</t>
  </si>
  <si>
    <t>Versión</t>
  </si>
  <si>
    <t>Fecha</t>
  </si>
  <si>
    <t>Observaciones</t>
  </si>
  <si>
    <t>Se crea el documento de conformidad con los lineamientos institucionales establecidos y la normatividad vigente.</t>
  </si>
  <si>
    <t>Versión aprobada por el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</si>
</sst>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_-* #,##0_-;\-* #,##0_-;_-* &quot;-&quot;??_-;_-@_-"/>
    <numFmt numFmtId="166" formatCode="&quot;$&quot;\ #,##0"/>
    <numFmt numFmtId="167" formatCode="0.0"/>
  </numFmts>
  <fonts count="31">
    <font>
      <sz val="11"/>
      <color theme="1"/>
      <name val="Calibri"/>
      <family val="2"/>
      <scheme val="minor"/>
    </font>
    <font>
      <sz val="11"/>
      <color theme="1"/>
      <name val="Calibri"/>
      <family val="2"/>
      <scheme val="minor"/>
    </font>
    <font>
      <sz val="11"/>
      <color rgb="FFFF0000"/>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sz val="10"/>
      <color theme="1"/>
      <name val="Calibri"/>
      <family val="2"/>
      <scheme val="minor"/>
    </font>
    <font>
      <sz val="11"/>
      <name val="Calibri"/>
      <family val="2"/>
      <scheme val="minor"/>
    </font>
    <font>
      <b/>
      <sz val="11"/>
      <color theme="0"/>
      <name val="Calibri"/>
      <family val="2"/>
      <scheme val="minor"/>
    </font>
    <font>
      <sz val="11"/>
      <color rgb="FF000000"/>
      <name val="Calibri"/>
      <family val="2"/>
      <scheme val="minor"/>
    </font>
    <font>
      <sz val="10"/>
      <name val="Arial"/>
      <family val="2"/>
    </font>
    <font>
      <sz val="14"/>
      <color theme="1"/>
      <name val="Calibri"/>
      <family val="2"/>
      <scheme val="minor"/>
    </font>
    <font>
      <b/>
      <sz val="11"/>
      <color theme="1"/>
      <name val="Calibri"/>
      <family val="2"/>
      <scheme val="minor"/>
    </font>
    <font>
      <b/>
      <sz val="12"/>
      <color rgb="FF009999"/>
      <name val="Calibri"/>
      <family val="2"/>
      <scheme val="minor"/>
    </font>
    <font>
      <b/>
      <sz val="11"/>
      <color rgb="FFCC00FF"/>
      <name val="Arial"/>
      <family val="2"/>
    </font>
    <font>
      <b/>
      <sz val="11"/>
      <color rgb="FFFFFFFF"/>
      <name val="Arial"/>
      <family val="2"/>
    </font>
    <font>
      <sz val="11"/>
      <name val="Arial"/>
      <family val="2"/>
    </font>
    <font>
      <sz val="10"/>
      <name val="Arial Narrow"/>
      <family val="2"/>
    </font>
    <font>
      <sz val="11"/>
      <color theme="2"/>
      <name val="Calibri"/>
      <family val="2"/>
      <scheme val="minor"/>
    </font>
    <font>
      <sz val="11"/>
      <color theme="1"/>
      <name val="Helvetica Neue"/>
      <family val="2"/>
    </font>
    <font>
      <sz val="11"/>
      <name val="Helvetica Neue"/>
      <family val="2"/>
    </font>
    <font>
      <sz val="11"/>
      <name val="Helvetica Neue"/>
    </font>
    <font>
      <strike/>
      <sz val="11"/>
      <name val="Calibri"/>
      <family val="2"/>
      <scheme val="minor"/>
    </font>
    <font>
      <sz val="11"/>
      <color theme="0" tint="-0.34998626667073579"/>
      <name val="Calibri"/>
      <family val="2"/>
      <scheme val="minor"/>
    </font>
    <font>
      <sz val="11"/>
      <color theme="0" tint="-0.249977111117893"/>
      <name val="Calibri"/>
      <family val="2"/>
      <scheme val="minor"/>
    </font>
    <font>
      <sz val="11"/>
      <color theme="1"/>
      <name val="Helvetica Neue"/>
    </font>
    <font>
      <sz val="11"/>
      <color rgb="FF444444"/>
      <name val="Helvetica Neue"/>
      <family val="2"/>
    </font>
    <font>
      <b/>
      <sz val="11"/>
      <color rgb="FF444444"/>
      <name val="Helvetica Neue"/>
      <family val="2"/>
    </font>
    <font>
      <b/>
      <sz val="11"/>
      <color theme="1"/>
      <name val="Helvetica Neue"/>
      <family val="2"/>
    </font>
    <font>
      <b/>
      <sz val="11"/>
      <color theme="1"/>
      <name val="Arial"/>
      <family val="2"/>
    </font>
    <font>
      <sz val="12"/>
      <color theme="1"/>
      <name val="Arial"/>
      <family val="2"/>
    </font>
  </fonts>
  <fills count="15">
    <fill>
      <patternFill patternType="none"/>
    </fill>
    <fill>
      <patternFill patternType="gray125"/>
    </fill>
    <fill>
      <patternFill patternType="solid">
        <fgColor rgb="FF0066CC"/>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theme="4"/>
      </patternFill>
    </fill>
    <fill>
      <patternFill patternType="solid">
        <fgColor theme="9" tint="0.39997558519241921"/>
        <bgColor indexed="64"/>
      </patternFill>
    </fill>
    <fill>
      <patternFill patternType="solid">
        <fgColor theme="4" tint="0.39997558519241921"/>
        <bgColor theme="4"/>
      </patternFill>
    </fill>
    <fill>
      <patternFill patternType="solid">
        <fgColor rgb="FF00B050"/>
        <bgColor theme="4"/>
      </patternFill>
    </fill>
    <fill>
      <patternFill patternType="solid">
        <fgColor theme="4" tint="0.79998168889431442"/>
        <bgColor theme="4" tint="0.79998168889431442"/>
      </patternFill>
    </fill>
    <fill>
      <patternFill patternType="solid">
        <fgColor rgb="FF75B24C"/>
        <bgColor indexed="64"/>
      </patternFill>
    </fill>
    <fill>
      <patternFill patternType="solid">
        <fgColor theme="7" tint="0.79998168889431442"/>
        <bgColor indexed="64"/>
      </patternFill>
    </fill>
    <fill>
      <patternFill patternType="solid">
        <fgColor rgb="FFFFFF00"/>
        <bgColor indexed="64"/>
      </patternFill>
    </fill>
    <fill>
      <patternFill patternType="solid">
        <fgColor rgb="FFECF5E7"/>
        <bgColor indexed="64"/>
      </patternFill>
    </fill>
    <fill>
      <patternFill patternType="solid">
        <fgColor theme="0"/>
        <bgColor indexed="64"/>
      </patternFill>
    </fill>
  </fills>
  <borders count="29">
    <border>
      <left/>
      <right/>
      <top/>
      <bottom/>
      <diagonal/>
    </border>
    <border>
      <left style="thin">
        <color theme="0"/>
      </left>
      <right/>
      <top style="thin">
        <color theme="0"/>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indexed="64"/>
      </right>
      <top style="thin">
        <color rgb="FF002060"/>
      </top>
      <bottom style="thin">
        <color rgb="FF002060"/>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9999"/>
      </left>
      <right style="thin">
        <color rgb="FF009999"/>
      </right>
      <top style="thin">
        <color rgb="FF009999"/>
      </top>
      <bottom style="thin">
        <color rgb="FF009999"/>
      </bottom>
      <diagonal/>
    </border>
    <border>
      <left style="medium">
        <color theme="0"/>
      </left>
      <right/>
      <top style="medium">
        <color theme="0"/>
      </top>
      <bottom style="thin">
        <color theme="4" tint="0.39997558519241921"/>
      </bottom>
      <diagonal/>
    </border>
    <border>
      <left style="thin">
        <color theme="0"/>
      </left>
      <right/>
      <top style="thin">
        <color theme="0"/>
      </top>
      <bottom style="thin">
        <color theme="4" tint="0.39997558519241921"/>
      </bottom>
      <diagonal/>
    </border>
    <border>
      <left style="thin">
        <color rgb="FF002060"/>
      </left>
      <right style="thin">
        <color rgb="FF002060"/>
      </right>
      <top style="thin">
        <color rgb="FF002060"/>
      </top>
      <bottom style="thin">
        <color theme="4" tint="0.39997558519241921"/>
      </bottom>
      <diagonal/>
    </border>
    <border>
      <left style="thin">
        <color rgb="FF002060"/>
      </left>
      <right/>
      <top style="thin">
        <color rgb="FF002060"/>
      </top>
      <bottom/>
      <diagonal/>
    </border>
    <border>
      <left style="thin">
        <color rgb="FF002060"/>
      </left>
      <right style="thin">
        <color indexed="64"/>
      </right>
      <top style="thin">
        <color rgb="FF002060"/>
      </top>
      <bottom/>
      <diagonal/>
    </border>
    <border>
      <left style="thin">
        <color indexed="64"/>
      </left>
      <right/>
      <top style="thin">
        <color indexed="64"/>
      </top>
      <bottom style="thin">
        <color indexed="64"/>
      </bottom>
      <diagonal/>
    </border>
    <border>
      <left/>
      <right/>
      <top style="thin">
        <color rgb="FF002060"/>
      </top>
      <bottom style="thin">
        <color rgb="FF00206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s>
  <cellStyleXfs count="9">
    <xf numFmtId="0" fontId="0"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xf numFmtId="0" fontId="1" fillId="0" borderId="0"/>
    <xf numFmtId="0" fontId="9" fillId="0" borderId="0"/>
    <xf numFmtId="9" fontId="1" fillId="0" borderId="0" applyFont="0" applyFill="0" applyBorder="0" applyAlignment="0" applyProtection="0"/>
  </cellStyleXfs>
  <cellXfs count="280">
    <xf numFmtId="0" fontId="0" fillId="0" borderId="0" xfId="0"/>
    <xf numFmtId="0" fontId="5" fillId="0" borderId="0" xfId="0" applyFont="1" applyAlignment="1" applyProtection="1">
      <alignment horizontal="center" vertical="center" wrapText="1"/>
      <protection locked="0"/>
    </xf>
    <xf numFmtId="2" fontId="0" fillId="0" borderId="2" xfId="1" applyNumberFormat="1" applyFont="1" applyFill="1" applyBorder="1" applyAlignment="1" applyProtection="1">
      <alignment horizontal="center" vertical="center" wrapText="1"/>
    </xf>
    <xf numFmtId="2" fontId="0" fillId="0" borderId="2" xfId="1" applyNumberFormat="1" applyFont="1" applyFill="1" applyBorder="1" applyAlignment="1" applyProtection="1">
      <alignment horizontal="center" vertical="center" wrapText="1"/>
      <protection locked="0"/>
    </xf>
    <xf numFmtId="4" fontId="0" fillId="0" borderId="2" xfId="1" applyNumberFormat="1" applyFont="1" applyFill="1" applyBorder="1" applyAlignment="1" applyProtection="1">
      <alignment horizontal="center" vertical="center" wrapText="1"/>
    </xf>
    <xf numFmtId="3" fontId="0" fillId="0" borderId="2" xfId="1" applyNumberFormat="1" applyFont="1" applyFill="1" applyBorder="1" applyAlignment="1" applyProtection="1">
      <alignment horizontal="center" vertical="center" wrapText="1"/>
    </xf>
    <xf numFmtId="0" fontId="0" fillId="0" borderId="0" xfId="0" applyProtection="1">
      <protection locked="0"/>
    </xf>
    <xf numFmtId="0" fontId="0" fillId="0" borderId="0" xfId="0" applyAlignment="1" applyProtection="1">
      <alignment wrapText="1"/>
      <protection locked="0"/>
    </xf>
    <xf numFmtId="4" fontId="0" fillId="0" borderId="2" xfId="2" applyNumberFormat="1" applyFont="1" applyFill="1" applyBorder="1" applyAlignment="1" applyProtection="1">
      <alignment horizontal="center" vertical="center" wrapText="1"/>
    </xf>
    <xf numFmtId="3" fontId="0" fillId="0" borderId="2" xfId="1" applyNumberFormat="1" applyFont="1" applyFill="1" applyBorder="1" applyAlignment="1" applyProtection="1">
      <alignment horizontal="center" vertical="center" wrapText="1"/>
      <protection locked="0"/>
    </xf>
    <xf numFmtId="4" fontId="0" fillId="0" borderId="2" xfId="1"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center"/>
      <protection locked="0"/>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xf>
    <xf numFmtId="164" fontId="0" fillId="0" borderId="2" xfId="1" applyNumberFormat="1" applyFont="1" applyFill="1" applyBorder="1" applyAlignment="1" applyProtection="1">
      <alignment horizontal="center" vertical="center" wrapText="1"/>
    </xf>
    <xf numFmtId="0" fontId="8" fillId="3"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166" fontId="8" fillId="7" borderId="10" xfId="0" applyNumberFormat="1" applyFont="1" applyFill="1" applyBorder="1" applyAlignment="1" applyProtection="1">
      <alignment horizontal="center" vertical="center" wrapText="1"/>
      <protection locked="0"/>
    </xf>
    <xf numFmtId="0" fontId="0" fillId="0" borderId="0" xfId="0" applyAlignment="1">
      <alignment horizontal="left"/>
    </xf>
    <xf numFmtId="166" fontId="8" fillId="8" borderId="10"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11" fillId="0" borderId="0" xfId="0" applyFont="1"/>
    <xf numFmtId="0" fontId="11" fillId="0" borderId="0" xfId="0" applyFont="1" applyAlignment="1">
      <alignment vertical="center"/>
    </xf>
    <xf numFmtId="0" fontId="0" fillId="0" borderId="4" xfId="0" applyBorder="1" applyAlignment="1" applyProtection="1">
      <alignment vertical="center" wrapText="1"/>
      <protection locked="0"/>
    </xf>
    <xf numFmtId="0" fontId="12" fillId="9" borderId="9" xfId="0" applyFont="1" applyFill="1" applyBorder="1"/>
    <xf numFmtId="0" fontId="8" fillId="6" borderId="0" xfId="0" applyFont="1" applyFill="1" applyAlignment="1">
      <alignment horizontal="center" vertical="center" wrapText="1"/>
    </xf>
    <xf numFmtId="0" fontId="0" fillId="0" borderId="0" xfId="0" pivotButton="1"/>
    <xf numFmtId="0" fontId="13" fillId="0" borderId="14" xfId="0" applyFont="1" applyBorder="1" applyAlignment="1">
      <alignment horizontal="center"/>
    </xf>
    <xf numFmtId="0" fontId="0" fillId="0" borderId="14" xfId="0" applyBorder="1"/>
    <xf numFmtId="0" fontId="4" fillId="2"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0" fillId="0" borderId="0" xfId="0" applyAlignment="1">
      <alignment horizontal="center" vertical="center"/>
    </xf>
    <xf numFmtId="0" fontId="4" fillId="5" borderId="15" xfId="0" applyFont="1" applyFill="1" applyBorder="1" applyAlignment="1">
      <alignment horizontal="center" vertical="top" wrapText="1"/>
    </xf>
    <xf numFmtId="0" fontId="9" fillId="0" borderId="0" xfId="0" applyFont="1" applyAlignment="1">
      <alignment vertical="center"/>
    </xf>
    <xf numFmtId="0" fontId="0" fillId="0" borderId="0" xfId="0" applyAlignment="1">
      <alignment vertical="center"/>
    </xf>
    <xf numFmtId="49" fontId="0" fillId="0" borderId="0" xfId="0" applyNumberFormat="1" applyAlignment="1">
      <alignment horizontal="center" vertical="center"/>
    </xf>
    <xf numFmtId="0" fontId="16" fillId="0" borderId="0" xfId="5" applyFont="1"/>
    <xf numFmtId="0" fontId="7" fillId="0" borderId="0" xfId="0" applyFont="1" applyAlignment="1">
      <alignment horizontal="left" vertical="center" readingOrder="1"/>
    </xf>
    <xf numFmtId="0" fontId="0" fillId="0" borderId="0" xfId="0" applyAlignment="1">
      <alignment horizontal="center" vertical="center" wrapText="1"/>
    </xf>
    <xf numFmtId="0" fontId="0" fillId="0" borderId="0" xfId="0" applyAlignment="1">
      <alignment horizontal="left" vertical="center" indent="1"/>
    </xf>
    <xf numFmtId="0" fontId="8" fillId="2" borderId="11" xfId="0" applyFont="1" applyFill="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49" fontId="0" fillId="0" borderId="0" xfId="0" applyNumberFormat="1" applyAlignment="1">
      <alignment horizontal="center"/>
    </xf>
    <xf numFmtId="0" fontId="0" fillId="0" borderId="0" xfId="0" applyAlignment="1">
      <alignment horizontal="justify" vertical="center"/>
    </xf>
    <xf numFmtId="0" fontId="0" fillId="11" borderId="0" xfId="0" applyFill="1"/>
    <xf numFmtId="0" fontId="0" fillId="11" borderId="0" xfId="0" applyFill="1" applyAlignment="1">
      <alignment horizontal="center"/>
    </xf>
    <xf numFmtId="0" fontId="0" fillId="11" borderId="0" xfId="0" applyFill="1" applyAlignment="1">
      <alignment vertical="center"/>
    </xf>
    <xf numFmtId="0" fontId="0" fillId="11" borderId="0" xfId="0" applyFill="1" applyAlignment="1">
      <alignment horizontal="center" vertical="center"/>
    </xf>
    <xf numFmtId="0" fontId="0" fillId="0" borderId="4" xfId="0" applyBorder="1" applyAlignment="1" applyProtection="1">
      <alignment horizontal="left" vertical="center" wrapText="1"/>
      <protection locked="0"/>
    </xf>
    <xf numFmtId="1" fontId="0" fillId="0" borderId="4" xfId="0" applyNumberFormat="1" applyBorder="1" applyAlignment="1" applyProtection="1">
      <alignment horizontal="center" vertical="center" wrapText="1"/>
      <protection locked="0"/>
    </xf>
    <xf numFmtId="0" fontId="7" fillId="0" borderId="2"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horizontal="left" vertical="top" wrapText="1"/>
    </xf>
    <xf numFmtId="0" fontId="0" fillId="0" borderId="2" xfId="0" applyFill="1" applyBorder="1" applyAlignment="1" applyProtection="1">
      <alignment horizontal="center" vertical="center" wrapText="1"/>
      <protection locked="0"/>
    </xf>
    <xf numFmtId="2" fontId="0" fillId="0" borderId="3" xfId="0" applyNumberFormat="1" applyFill="1" applyBorder="1" applyAlignment="1">
      <alignment horizontal="center" vertical="center" wrapText="1"/>
    </xf>
    <xf numFmtId="2" fontId="0" fillId="0" borderId="8" xfId="0" applyNumberFormat="1" applyFill="1" applyBorder="1" applyAlignment="1">
      <alignment horizontal="center" vertical="center" wrapText="1"/>
    </xf>
    <xf numFmtId="0" fontId="0" fillId="0" borderId="4" xfId="0" applyFill="1" applyBorder="1" applyAlignment="1" applyProtection="1">
      <alignment horizontal="left" wrapText="1"/>
      <protection locked="0"/>
    </xf>
    <xf numFmtId="0" fontId="0" fillId="0" borderId="0" xfId="0" applyFill="1" applyAlignment="1" applyProtection="1">
      <alignment horizontal="left" wrapText="1"/>
      <protection locked="0"/>
    </xf>
    <xf numFmtId="2" fontId="0" fillId="0" borderId="3" xfId="0" applyNumberFormat="1" applyFill="1" applyBorder="1" applyAlignment="1" applyProtection="1">
      <alignment horizontal="center" vertical="center" wrapText="1"/>
      <protection locked="0"/>
    </xf>
    <xf numFmtId="0" fontId="0" fillId="0" borderId="0" xfId="0" applyFill="1" applyProtection="1">
      <protection locked="0"/>
    </xf>
    <xf numFmtId="43" fontId="0" fillId="0" borderId="2" xfId="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vertical="top" wrapText="1"/>
    </xf>
    <xf numFmtId="0" fontId="0" fillId="0" borderId="2" xfId="0" applyBorder="1" applyAlignment="1" applyProtection="1">
      <alignment horizontal="center" vertical="center" wrapText="1"/>
      <protection locked="0"/>
    </xf>
    <xf numFmtId="3" fontId="0" fillId="0" borderId="2" xfId="2" applyNumberFormat="1" applyFont="1" applyFill="1" applyBorder="1" applyAlignment="1" applyProtection="1">
      <alignment horizontal="center" vertical="center" wrapText="1"/>
    </xf>
    <xf numFmtId="2" fontId="0" fillId="0" borderId="3" xfId="0" applyNumberFormat="1" applyBorder="1" applyAlignment="1">
      <alignment horizontal="center" vertical="center" wrapText="1"/>
    </xf>
    <xf numFmtId="2" fontId="0" fillId="0" borderId="3" xfId="0" applyNumberFormat="1" applyBorder="1" applyAlignment="1" applyProtection="1">
      <alignment horizontal="center" vertical="center" wrapText="1"/>
      <protection locked="0"/>
    </xf>
    <xf numFmtId="2" fontId="0" fillId="0" borderId="8" xfId="0" applyNumberFormat="1" applyBorder="1" applyAlignment="1">
      <alignment horizontal="center" vertical="center" wrapText="1"/>
    </xf>
    <xf numFmtId="0" fontId="0" fillId="0" borderId="0" xfId="0" applyAlignment="1" applyProtection="1">
      <alignment horizontal="left" wrapText="1"/>
      <protection locked="0"/>
    </xf>
    <xf numFmtId="0" fontId="0" fillId="0" borderId="2" xfId="0" quotePrefix="1" applyBorder="1" applyAlignment="1">
      <alignment horizontal="center" vertical="center" wrapText="1"/>
    </xf>
    <xf numFmtId="0" fontId="0" fillId="0" borderId="4" xfId="0" applyBorder="1" applyAlignment="1">
      <alignment vertical="center" wrapText="1"/>
    </xf>
    <xf numFmtId="0" fontId="0" fillId="0" borderId="0" xfId="0" applyAlignment="1">
      <alignment vertical="center" wrapText="1"/>
    </xf>
    <xf numFmtId="0" fontId="17" fillId="0" borderId="4" xfId="0" applyFont="1" applyBorder="1" applyAlignment="1">
      <alignment horizontal="left" vertical="center"/>
    </xf>
    <xf numFmtId="0" fontId="0" fillId="0" borderId="0" xfId="0" applyAlignment="1">
      <alignment horizontal="left" vertical="center" wrapText="1"/>
    </xf>
    <xf numFmtId="0" fontId="0" fillId="0" borderId="17" xfId="0" applyBorder="1" applyAlignment="1">
      <alignment horizontal="left" vertical="center" wrapText="1"/>
    </xf>
    <xf numFmtId="0" fontId="17" fillId="0" borderId="4" xfId="0" applyFont="1" applyBorder="1" applyAlignment="1">
      <alignment horizontal="left" vertical="center" wrapText="1"/>
    </xf>
    <xf numFmtId="0" fontId="9" fillId="0" borderId="2" xfId="0" applyFont="1" applyBorder="1" applyAlignment="1">
      <alignment horizontal="center" vertical="center" wrapText="1"/>
    </xf>
    <xf numFmtId="164" fontId="0" fillId="0" borderId="2" xfId="4" applyNumberFormat="1" applyFont="1" applyFill="1" applyBorder="1" applyAlignment="1" applyProtection="1">
      <alignment horizontal="center" vertical="center" wrapText="1"/>
    </xf>
    <xf numFmtId="0" fontId="0" fillId="0" borderId="0" xfId="0" applyAlignment="1" applyProtection="1">
      <alignment horizontal="left" vertical="center" wrapText="1"/>
      <protection locked="0"/>
    </xf>
    <xf numFmtId="2" fontId="0" fillId="0" borderId="2" xfId="1" applyNumberFormat="1" applyFont="1" applyFill="1" applyBorder="1" applyAlignment="1">
      <alignment horizontal="center" vertical="center" wrapText="1"/>
    </xf>
    <xf numFmtId="4" fontId="0" fillId="0" borderId="3" xfId="0" applyNumberForma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9" fillId="0" borderId="4" xfId="0" applyFont="1" applyBorder="1" applyAlignment="1">
      <alignment horizontal="left" vertical="center" wrapText="1" indent="1"/>
    </xf>
    <xf numFmtId="4" fontId="0" fillId="0" borderId="2" xfId="4" applyNumberFormat="1" applyFont="1" applyFill="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20" fillId="0" borderId="4" xfId="0" applyFont="1" applyBorder="1" applyAlignment="1">
      <alignment horizontal="left" vertical="center" wrapText="1"/>
    </xf>
    <xf numFmtId="0" fontId="19" fillId="0" borderId="4" xfId="0" applyFont="1" applyBorder="1" applyAlignment="1">
      <alignment horizontal="justify" vertical="center" wrapText="1"/>
    </xf>
    <xf numFmtId="0" fontId="19" fillId="0" borderId="4" xfId="0" applyFont="1" applyBorder="1" applyAlignment="1">
      <alignment horizontal="left" vertical="center" wrapText="1"/>
    </xf>
    <xf numFmtId="0" fontId="19" fillId="0" borderId="4" xfId="0" applyFont="1" applyBorder="1" applyAlignment="1">
      <alignment horizontal="center" vertical="center" wrapText="1"/>
    </xf>
    <xf numFmtId="0" fontId="19" fillId="0" borderId="4" xfId="0" applyFont="1" applyBorder="1" applyAlignment="1" applyProtection="1">
      <alignment horizontal="center" vertical="center" wrapText="1"/>
      <protection locked="0"/>
    </xf>
    <xf numFmtId="2" fontId="19" fillId="0" borderId="4" xfId="1" applyNumberFormat="1" applyFont="1" applyFill="1" applyBorder="1" applyAlignment="1" applyProtection="1">
      <alignment horizontal="center" vertical="center" wrapText="1"/>
    </xf>
    <xf numFmtId="2" fontId="19" fillId="0" borderId="4" xfId="1" applyNumberFormat="1" applyFont="1" applyFill="1" applyBorder="1" applyAlignment="1" applyProtection="1">
      <alignment horizontal="center" vertical="center" wrapText="1"/>
      <protection locked="0"/>
    </xf>
    <xf numFmtId="164" fontId="19" fillId="0" borderId="4" xfId="1" applyNumberFormat="1" applyFont="1" applyFill="1" applyBorder="1" applyAlignment="1" applyProtection="1">
      <alignment horizontal="center" vertical="center" wrapText="1"/>
    </xf>
    <xf numFmtId="2" fontId="19" fillId="0" borderId="4" xfId="0" applyNumberFormat="1" applyFont="1" applyBorder="1" applyAlignment="1">
      <alignment horizontal="center" vertical="center" wrapText="1"/>
    </xf>
    <xf numFmtId="2" fontId="19" fillId="0" borderId="4" xfId="0" applyNumberFormat="1" applyFont="1" applyBorder="1" applyAlignment="1" applyProtection="1">
      <alignment horizontal="center" vertical="center" wrapText="1"/>
      <protection locked="0"/>
    </xf>
    <xf numFmtId="0" fontId="19" fillId="0" borderId="4" xfId="0" applyFont="1" applyBorder="1" applyAlignment="1">
      <alignment horizontal="left" vertical="center"/>
    </xf>
    <xf numFmtId="0" fontId="21" fillId="0" borderId="4" xfId="0" applyFont="1" applyBorder="1" applyAlignment="1" applyProtection="1">
      <alignment horizontal="center" vertical="center" wrapText="1"/>
      <protection locked="0"/>
    </xf>
    <xf numFmtId="3" fontId="19" fillId="0" borderId="4" xfId="2" applyNumberFormat="1" applyFont="1" applyFill="1" applyBorder="1" applyAlignment="1" applyProtection="1">
      <alignment horizontal="center" vertical="center" wrapText="1"/>
    </xf>
    <xf numFmtId="3" fontId="19" fillId="0" borderId="4" xfId="2" applyNumberFormat="1" applyFont="1" applyFill="1" applyBorder="1" applyAlignment="1" applyProtection="1">
      <alignment horizontal="center" vertical="center" wrapText="1"/>
      <protection locked="0"/>
    </xf>
    <xf numFmtId="4" fontId="19" fillId="0" borderId="4" xfId="2" applyNumberFormat="1" applyFont="1" applyFill="1" applyBorder="1" applyAlignment="1" applyProtection="1">
      <alignment horizontal="center" vertical="center" wrapText="1"/>
    </xf>
    <xf numFmtId="164" fontId="19" fillId="0" borderId="4" xfId="2" applyNumberFormat="1" applyFont="1" applyFill="1" applyBorder="1" applyAlignment="1" applyProtection="1">
      <alignment horizontal="center" vertical="center" wrapText="1"/>
    </xf>
    <xf numFmtId="0" fontId="19" fillId="0" borderId="4" xfId="0" applyFont="1" applyBorder="1" applyAlignment="1">
      <alignment horizontal="left" vertical="top" wrapText="1"/>
    </xf>
    <xf numFmtId="0" fontId="21" fillId="0" borderId="4" xfId="0" applyFont="1" applyBorder="1" applyAlignment="1">
      <alignment horizontal="left" vertical="center" wrapText="1" indent="1"/>
    </xf>
    <xf numFmtId="0" fontId="19" fillId="0" borderId="4" xfId="0" applyFont="1" applyBorder="1" applyAlignment="1" applyProtection="1">
      <alignment horizontal="center" wrapText="1"/>
      <protection locked="0"/>
    </xf>
    <xf numFmtId="0" fontId="19" fillId="0" borderId="4" xfId="0" applyFont="1" applyBorder="1" applyAlignment="1">
      <alignment vertical="center" wrapText="1"/>
    </xf>
    <xf numFmtId="3" fontId="0" fillId="0" borderId="2" xfId="2" applyNumberFormat="1" applyFont="1" applyFill="1" applyBorder="1" applyAlignment="1">
      <alignment horizontal="center" vertical="center" wrapText="1"/>
    </xf>
    <xf numFmtId="3" fontId="0" fillId="0" borderId="3" xfId="2" applyNumberFormat="1" applyFont="1" applyBorder="1" applyAlignment="1" applyProtection="1">
      <alignment horizontal="center" vertical="center" wrapText="1"/>
      <protection locked="0"/>
    </xf>
    <xf numFmtId="3" fontId="0" fillId="0" borderId="3" xfId="2" applyNumberFormat="1" applyFont="1" applyBorder="1" applyAlignment="1">
      <alignment horizontal="center" vertical="center" wrapText="1"/>
    </xf>
    <xf numFmtId="3" fontId="0" fillId="0" borderId="8" xfId="2" applyNumberFormat="1" applyFont="1" applyBorder="1" applyAlignment="1">
      <alignment horizontal="center" vertical="center" wrapText="1"/>
    </xf>
    <xf numFmtId="3" fontId="0" fillId="0" borderId="3" xfId="0" applyNumberFormat="1" applyBorder="1" applyAlignment="1" applyProtection="1">
      <alignment horizontal="center" vertical="center" wrapText="1"/>
      <protection locked="0"/>
    </xf>
    <xf numFmtId="3" fontId="0" fillId="0" borderId="3" xfId="0" applyNumberFormat="1" applyBorder="1" applyAlignment="1">
      <alignment horizontal="center" vertical="center" wrapText="1"/>
    </xf>
    <xf numFmtId="3" fontId="0" fillId="0" borderId="8" xfId="0" applyNumberFormat="1" applyBorder="1" applyAlignment="1">
      <alignment horizontal="center" vertical="center" wrapText="1"/>
    </xf>
    <xf numFmtId="0" fontId="0" fillId="0" borderId="6" xfId="0"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6" xfId="0" applyBorder="1" applyAlignment="1">
      <alignment horizontal="left" vertical="center" wrapText="1"/>
    </xf>
    <xf numFmtId="2" fontId="0" fillId="0" borderId="6" xfId="1" applyNumberFormat="1" applyFont="1" applyFill="1" applyBorder="1" applyAlignment="1" applyProtection="1">
      <alignment horizontal="center" vertical="center" wrapText="1"/>
    </xf>
    <xf numFmtId="2" fontId="0" fillId="0" borderId="6" xfId="1" applyNumberFormat="1" applyFont="1" applyFill="1" applyBorder="1" applyAlignment="1" applyProtection="1">
      <alignment horizontal="center" vertical="center" wrapText="1"/>
      <protection locked="0"/>
    </xf>
    <xf numFmtId="164" fontId="0" fillId="0" borderId="6" xfId="1" applyNumberFormat="1" applyFont="1" applyFill="1" applyBorder="1" applyAlignment="1" applyProtection="1">
      <alignment horizontal="center" vertical="center" wrapText="1"/>
    </xf>
    <xf numFmtId="2" fontId="0" fillId="0" borderId="18" xfId="0" applyNumberFormat="1" applyBorder="1" applyAlignment="1">
      <alignment horizontal="center" vertical="center" wrapText="1"/>
    </xf>
    <xf numFmtId="2" fontId="0" fillId="0" borderId="19" xfId="0" applyNumberFormat="1" applyBorder="1" applyAlignment="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4" xfId="0" applyBorder="1" applyAlignment="1">
      <alignment horizontal="left" vertical="center" wrapText="1"/>
    </xf>
    <xf numFmtId="2" fontId="0" fillId="0" borderId="4" xfId="1" applyNumberFormat="1" applyFont="1" applyFill="1" applyBorder="1" applyAlignment="1" applyProtection="1">
      <alignment horizontal="center" vertical="center" wrapText="1"/>
    </xf>
    <xf numFmtId="0" fontId="7" fillId="0" borderId="2" xfId="0" applyFont="1" applyBorder="1" applyAlignment="1">
      <alignment horizontal="center" vertical="center" wrapText="1"/>
    </xf>
    <xf numFmtId="2" fontId="7" fillId="0" borderId="2" xfId="1" applyNumberFormat="1" applyFont="1" applyFill="1" applyBorder="1" applyAlignment="1" applyProtection="1">
      <alignment horizontal="center" vertical="center" wrapText="1"/>
      <protection locked="0"/>
    </xf>
    <xf numFmtId="0" fontId="17" fillId="0" borderId="20" xfId="0" applyFont="1" applyBorder="1" applyAlignment="1">
      <alignment vertical="center" wrapText="1"/>
    </xf>
    <xf numFmtId="0" fontId="0" fillId="0" borderId="12" xfId="0" applyBorder="1" applyAlignment="1">
      <alignment vertical="center" wrapText="1"/>
    </xf>
    <xf numFmtId="2" fontId="0" fillId="0" borderId="5" xfId="1" applyNumberFormat="1" applyFont="1" applyFill="1" applyBorder="1" applyAlignment="1" applyProtection="1">
      <alignment horizontal="center" vertical="center" wrapText="1"/>
    </xf>
    <xf numFmtId="0" fontId="0" fillId="0" borderId="7" xfId="0"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top" wrapText="1"/>
    </xf>
    <xf numFmtId="2" fontId="0" fillId="0" borderId="4" xfId="1" applyNumberFormat="1" applyFont="1" applyFill="1" applyBorder="1" applyAlignment="1" applyProtection="1">
      <alignment horizontal="center" vertical="center" wrapText="1"/>
      <protection locked="0"/>
    </xf>
    <xf numFmtId="3" fontId="0" fillId="0" borderId="4" xfId="2" applyNumberFormat="1" applyFont="1" applyFill="1" applyBorder="1" applyAlignment="1" applyProtection="1">
      <alignment horizontal="center" vertical="center" wrapText="1"/>
    </xf>
    <xf numFmtId="164" fontId="0" fillId="0" borderId="4" xfId="1" applyNumberFormat="1" applyFont="1" applyFill="1" applyBorder="1" applyAlignment="1" applyProtection="1">
      <alignment horizontal="center" vertical="center" wrapText="1"/>
    </xf>
    <xf numFmtId="2" fontId="0" fillId="0" borderId="4" xfId="0" applyNumberFormat="1" applyBorder="1" applyAlignment="1">
      <alignment horizontal="center" vertical="center" wrapText="1"/>
    </xf>
    <xf numFmtId="2" fontId="0" fillId="0" borderId="4" xfId="0" applyNumberFormat="1" applyBorder="1" applyAlignment="1" applyProtection="1">
      <alignment horizontal="center" vertical="center" wrapText="1"/>
      <protection locked="0"/>
    </xf>
    <xf numFmtId="2" fontId="7" fillId="0" borderId="4" xfId="1" applyNumberFormat="1" applyFont="1" applyFill="1" applyBorder="1" applyAlignment="1" applyProtection="1">
      <alignment horizontal="center" vertical="center" wrapText="1"/>
    </xf>
    <xf numFmtId="2" fontId="7" fillId="0" borderId="4" xfId="1" applyNumberFormat="1" applyFont="1" applyFill="1" applyBorder="1" applyAlignment="1" applyProtection="1">
      <alignment horizontal="center" vertical="center" wrapText="1"/>
      <protection locked="0"/>
    </xf>
    <xf numFmtId="2" fontId="7" fillId="0" borderId="4" xfId="0" applyNumberFormat="1" applyFont="1" applyBorder="1" applyAlignment="1" applyProtection="1">
      <alignment horizontal="center" vertical="center" wrapText="1"/>
      <protection locked="0"/>
    </xf>
    <xf numFmtId="49" fontId="0" fillId="0" borderId="4" xfId="0" applyNumberFormat="1" applyBorder="1" applyAlignment="1">
      <alignment horizontal="center" vertical="center" wrapText="1"/>
    </xf>
    <xf numFmtId="4" fontId="0" fillId="0" borderId="4" xfId="2" applyNumberFormat="1" applyFont="1" applyFill="1" applyBorder="1" applyAlignment="1" applyProtection="1">
      <alignment horizontal="center" vertical="center" wrapText="1"/>
    </xf>
    <xf numFmtId="3" fontId="0" fillId="0" borderId="4" xfId="1" applyNumberFormat="1" applyFont="1" applyFill="1" applyBorder="1" applyAlignment="1" applyProtection="1">
      <alignment horizontal="center" vertical="center" wrapText="1"/>
    </xf>
    <xf numFmtId="3" fontId="0" fillId="0" borderId="4" xfId="1" applyNumberFormat="1" applyFont="1" applyFill="1" applyBorder="1" applyAlignment="1" applyProtection="1">
      <alignment horizontal="center" vertical="center" wrapText="1"/>
      <protection locked="0"/>
    </xf>
    <xf numFmtId="2" fontId="7" fillId="0" borderId="4" xfId="0" applyNumberFormat="1" applyFont="1" applyBorder="1" applyAlignment="1">
      <alignment horizontal="center" vertical="center" wrapText="1"/>
    </xf>
    <xf numFmtId="41" fontId="0" fillId="0" borderId="4" xfId="2" applyFont="1" applyFill="1" applyBorder="1" applyAlignment="1" applyProtection="1">
      <alignment horizontal="center" vertical="center" wrapText="1"/>
    </xf>
    <xf numFmtId="41" fontId="0" fillId="0" borderId="4" xfId="2" applyFont="1" applyFill="1" applyBorder="1" applyAlignment="1" applyProtection="1">
      <alignment horizontal="center" vertical="center" wrapText="1"/>
      <protection locked="0"/>
    </xf>
    <xf numFmtId="1" fontId="0" fillId="0" borderId="4" xfId="1" applyNumberFormat="1" applyFont="1" applyFill="1" applyBorder="1" applyAlignment="1" applyProtection="1">
      <alignment horizontal="center" vertical="center" wrapText="1"/>
    </xf>
    <xf numFmtId="1" fontId="0" fillId="0" borderId="4" xfId="1" applyNumberFormat="1" applyFont="1" applyFill="1" applyBorder="1" applyAlignment="1" applyProtection="1">
      <alignment horizontal="center" vertical="center" wrapText="1"/>
      <protection locked="0"/>
    </xf>
    <xf numFmtId="164" fontId="0" fillId="0" borderId="4" xfId="2" applyNumberFormat="1" applyFont="1" applyFill="1" applyBorder="1" applyAlignment="1" applyProtection="1">
      <alignment horizontal="center" vertical="center" wrapText="1"/>
    </xf>
    <xf numFmtId="3" fontId="0" fillId="0" borderId="4" xfId="2" applyNumberFormat="1" applyFont="1" applyFill="1" applyBorder="1" applyAlignment="1" applyProtection="1">
      <alignment horizontal="center" vertical="center" wrapText="1"/>
      <protection locked="0"/>
    </xf>
    <xf numFmtId="0" fontId="7" fillId="0" borderId="4" xfId="0" applyFont="1" applyBorder="1" applyAlignment="1">
      <alignment horizontal="left" vertical="top" wrapText="1"/>
    </xf>
    <xf numFmtId="0" fontId="7" fillId="0" borderId="4" xfId="0"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4" fontId="7" fillId="0" borderId="4" xfId="1" applyNumberFormat="1" applyFont="1" applyFill="1" applyBorder="1" applyAlignment="1" applyProtection="1">
      <alignment horizontal="center" vertical="center" wrapText="1"/>
    </xf>
    <xf numFmtId="164" fontId="7" fillId="0" borderId="4" xfId="1" applyNumberFormat="1" applyFont="1" applyFill="1" applyBorder="1" applyAlignment="1" applyProtection="1">
      <alignment horizontal="center" vertical="center" wrapText="1"/>
    </xf>
    <xf numFmtId="2" fontId="0" fillId="0" borderId="2" xfId="3" applyNumberFormat="1" applyFont="1" applyFill="1" applyBorder="1" applyAlignment="1" applyProtection="1">
      <alignment horizontal="center" vertical="center" wrapText="1"/>
    </xf>
    <xf numFmtId="2" fontId="0" fillId="12" borderId="2" xfId="1" applyNumberFormat="1" applyFont="1" applyFill="1" applyBorder="1" applyAlignment="1" applyProtection="1">
      <alignment horizontal="center" vertical="center" wrapText="1"/>
    </xf>
    <xf numFmtId="0" fontId="7" fillId="0" borderId="2" xfId="0" applyFont="1" applyBorder="1" applyAlignment="1" applyProtection="1">
      <alignment horizontal="left" vertical="center" wrapText="1"/>
      <protection locked="0"/>
    </xf>
    <xf numFmtId="0" fontId="0" fillId="0" borderId="4" xfId="0" applyBorder="1" applyProtection="1">
      <protection locked="0"/>
    </xf>
    <xf numFmtId="0" fontId="0" fillId="0" borderId="5" xfId="0" applyBorder="1" applyAlignment="1" applyProtection="1">
      <alignment horizontal="center" vertical="center" wrapText="1"/>
      <protection locked="0"/>
    </xf>
    <xf numFmtId="2" fontId="0" fillId="0" borderId="2" xfId="3" applyNumberFormat="1" applyFont="1" applyFill="1" applyBorder="1" applyAlignment="1" applyProtection="1">
      <alignment horizontal="center" vertical="center" wrapText="1"/>
      <protection locked="0"/>
    </xf>
    <xf numFmtId="164" fontId="0" fillId="0" borderId="2" xfId="4" applyNumberFormat="1" applyFont="1" applyFill="1"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vertical="top" wrapText="1"/>
      <protection locked="0"/>
    </xf>
    <xf numFmtId="1" fontId="0" fillId="0" borderId="2" xfId="1" applyNumberFormat="1" applyFont="1" applyFill="1" applyBorder="1" applyAlignment="1" applyProtection="1">
      <alignment horizontal="center" vertical="center" wrapText="1"/>
      <protection locked="0"/>
    </xf>
    <xf numFmtId="3" fontId="0" fillId="0" borderId="2" xfId="2" applyNumberFormat="1" applyFont="1" applyFill="1" applyBorder="1" applyAlignment="1" applyProtection="1">
      <alignment horizontal="center" vertical="center" wrapText="1"/>
      <protection locked="0"/>
    </xf>
    <xf numFmtId="2" fontId="0" fillId="13" borderId="2" xfId="8" applyNumberFormat="1" applyFont="1" applyFill="1" applyBorder="1" applyAlignment="1" applyProtection="1">
      <alignment horizontal="center" vertical="center" wrapText="1"/>
      <protection locked="0"/>
    </xf>
    <xf numFmtId="164" fontId="0" fillId="0" borderId="2" xfId="1" applyNumberFormat="1" applyFont="1" applyFill="1" applyBorder="1" applyAlignment="1" applyProtection="1">
      <alignment horizontal="center" vertical="center" wrapText="1"/>
      <protection locked="0"/>
    </xf>
    <xf numFmtId="2" fontId="0" fillId="0" borderId="8" xfId="0" applyNumberFormat="1" applyBorder="1" applyAlignment="1" applyProtection="1">
      <alignment horizontal="center" vertical="center" wrapText="1"/>
      <protection locked="0"/>
    </xf>
    <xf numFmtId="2" fontId="0" fillId="13" borderId="2" xfId="0" applyNumberFormat="1" applyFill="1" applyBorder="1" applyAlignment="1" applyProtection="1">
      <alignment horizontal="center" vertical="center" wrapText="1"/>
      <protection locked="0"/>
    </xf>
    <xf numFmtId="2" fontId="0" fillId="14" borderId="2" xfId="8" applyNumberFormat="1" applyFont="1" applyFill="1" applyBorder="1" applyAlignment="1" applyProtection="1">
      <alignment horizontal="center" vertical="center" wrapText="1"/>
      <protection locked="0"/>
    </xf>
    <xf numFmtId="1" fontId="0" fillId="0" borderId="3" xfId="0" applyNumberFormat="1" applyBorder="1" applyAlignment="1" applyProtection="1">
      <alignment horizontal="center" vertical="center" wrapText="1"/>
      <protection locked="0"/>
    </xf>
    <xf numFmtId="1" fontId="0" fillId="0" borderId="8" xfId="0" applyNumberFormat="1" applyBorder="1" applyAlignment="1">
      <alignment horizontal="center" vertical="center" wrapText="1"/>
    </xf>
    <xf numFmtId="41" fontId="0" fillId="0" borderId="2" xfId="2" applyFont="1" applyFill="1" applyBorder="1" applyAlignment="1" applyProtection="1">
      <alignment horizontal="center" vertical="center" wrapText="1"/>
    </xf>
    <xf numFmtId="41" fontId="0" fillId="0" borderId="3" xfId="2" applyFont="1" applyFill="1" applyBorder="1" applyAlignment="1">
      <alignment horizontal="center" vertical="center" wrapText="1"/>
    </xf>
    <xf numFmtId="41" fontId="0" fillId="0" borderId="3" xfId="2" applyFont="1" applyFill="1" applyBorder="1" applyAlignment="1" applyProtection="1">
      <alignment horizontal="center" vertical="center" wrapText="1"/>
      <protection locked="0"/>
    </xf>
    <xf numFmtId="41" fontId="0" fillId="0" borderId="8" xfId="2"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pplyProtection="1">
      <alignment horizontal="center"/>
      <protection locked="0"/>
    </xf>
    <xf numFmtId="0" fontId="0" fillId="0" borderId="21" xfId="0" applyBorder="1" applyAlignment="1">
      <alignment horizontal="center" vertical="center" wrapText="1"/>
    </xf>
    <xf numFmtId="0" fontId="0" fillId="0" borderId="4" xfId="0" applyBorder="1" applyAlignment="1" applyProtection="1">
      <alignment horizontal="center" vertical="center"/>
      <protection locked="0"/>
    </xf>
    <xf numFmtId="2" fontId="0" fillId="0" borderId="3" xfId="1" applyNumberFormat="1" applyFont="1" applyFill="1" applyBorder="1" applyAlignment="1" applyProtection="1">
      <alignment horizontal="center" vertical="center" wrapText="1"/>
      <protection locked="0"/>
    </xf>
    <xf numFmtId="2" fontId="0" fillId="0" borderId="4" xfId="0" applyNumberFormat="1" applyBorder="1" applyAlignment="1" applyProtection="1">
      <alignment horizontal="center" vertical="center"/>
      <protection locked="0"/>
    </xf>
    <xf numFmtId="3" fontId="0" fillId="0" borderId="2" xfId="2" applyNumberFormat="1" applyFont="1" applyBorder="1" applyAlignment="1">
      <alignment horizontal="center" vertical="center" wrapText="1"/>
    </xf>
    <xf numFmtId="1" fontId="0" fillId="0" borderId="2" xfId="1" applyNumberFormat="1" applyFont="1" applyFill="1" applyBorder="1" applyAlignment="1" applyProtection="1">
      <alignment horizontal="center" vertical="center" wrapText="1"/>
    </xf>
    <xf numFmtId="1" fontId="0" fillId="0" borderId="2" xfId="2" applyNumberFormat="1" applyFont="1" applyFill="1" applyBorder="1" applyAlignment="1" applyProtection="1">
      <alignment horizontal="center" vertical="center" wrapText="1"/>
    </xf>
    <xf numFmtId="1" fontId="0" fillId="0" borderId="3" xfId="0" applyNumberFormat="1" applyBorder="1" applyAlignment="1">
      <alignment horizontal="center" vertical="center" wrapText="1"/>
    </xf>
    <xf numFmtId="0" fontId="7" fillId="14" borderId="2" xfId="0" applyFont="1" applyFill="1" applyBorder="1" applyAlignment="1">
      <alignment horizontal="left" vertical="center" wrapText="1"/>
    </xf>
    <xf numFmtId="0" fontId="0" fillId="14" borderId="2" xfId="0" applyFill="1" applyBorder="1" applyAlignment="1">
      <alignment horizontal="left" vertical="center" wrapText="1"/>
    </xf>
    <xf numFmtId="0" fontId="0" fillId="14" borderId="2" xfId="0" applyFill="1" applyBorder="1" applyAlignment="1">
      <alignment horizontal="center" vertical="center" wrapText="1"/>
    </xf>
    <xf numFmtId="2" fontId="0" fillId="14" borderId="2" xfId="1" applyNumberFormat="1" applyFont="1" applyFill="1" applyBorder="1" applyAlignment="1" applyProtection="1">
      <alignment horizontal="center" vertical="center" wrapText="1"/>
    </xf>
    <xf numFmtId="4" fontId="0" fillId="14" borderId="2" xfId="1" applyNumberFormat="1" applyFont="1" applyFill="1" applyBorder="1" applyAlignment="1" applyProtection="1">
      <alignment horizontal="center" vertical="center" wrapText="1"/>
    </xf>
    <xf numFmtId="3" fontId="0" fillId="14" borderId="2" xfId="1" applyNumberFormat="1" applyFont="1" applyFill="1" applyBorder="1" applyAlignment="1" applyProtection="1">
      <alignment horizontal="center" vertical="center" wrapText="1"/>
    </xf>
    <xf numFmtId="3" fontId="0" fillId="14" borderId="2" xfId="2" applyNumberFormat="1" applyFont="1" applyFill="1" applyBorder="1" applyAlignment="1" applyProtection="1">
      <alignment horizontal="center" vertical="center" wrapText="1"/>
    </xf>
    <xf numFmtId="3" fontId="0" fillId="14" borderId="4" xfId="1" applyNumberFormat="1" applyFont="1" applyFill="1" applyBorder="1" applyAlignment="1" applyProtection="1">
      <alignment horizontal="center" vertical="center" wrapText="1"/>
      <protection locked="0"/>
    </xf>
    <xf numFmtId="164" fontId="0" fillId="14" borderId="2" xfId="1" applyNumberFormat="1" applyFont="1" applyFill="1" applyBorder="1" applyAlignment="1" applyProtection="1">
      <alignment horizontal="center" vertical="center" wrapText="1"/>
    </xf>
    <xf numFmtId="3" fontId="0" fillId="14" borderId="3" xfId="0" applyNumberFormat="1" applyFill="1" applyBorder="1" applyAlignment="1">
      <alignment horizontal="center" vertical="center" wrapText="1"/>
    </xf>
    <xf numFmtId="3" fontId="0" fillId="14" borderId="4" xfId="0" applyNumberFormat="1" applyFill="1" applyBorder="1" applyAlignment="1">
      <alignment horizontal="center" vertical="center" wrapText="1"/>
    </xf>
    <xf numFmtId="165" fontId="0" fillId="14" borderId="0" xfId="0" applyNumberFormat="1" applyFill="1" applyAlignment="1">
      <alignment wrapText="1"/>
    </xf>
    <xf numFmtId="0" fontId="0" fillId="14" borderId="0" xfId="0" applyFill="1" applyAlignment="1">
      <alignment wrapText="1"/>
    </xf>
    <xf numFmtId="0" fontId="0" fillId="14" borderId="2" xfId="0" applyFill="1" applyBorder="1" applyAlignment="1">
      <alignment horizontal="left" vertical="top" wrapText="1"/>
    </xf>
    <xf numFmtId="3" fontId="0" fillId="14" borderId="4" xfId="1" applyNumberFormat="1" applyFont="1" applyFill="1" applyBorder="1" applyAlignment="1" applyProtection="1">
      <alignment horizontal="center" vertical="center" wrapText="1"/>
    </xf>
    <xf numFmtId="0" fontId="0" fillId="0" borderId="0" xfId="0" applyAlignment="1">
      <alignment wrapText="1"/>
    </xf>
    <xf numFmtId="1" fontId="0" fillId="14" borderId="2" xfId="1" applyNumberFormat="1" applyFont="1" applyFill="1" applyBorder="1" applyAlignment="1" applyProtection="1">
      <alignment horizontal="center" vertical="center" wrapText="1"/>
    </xf>
    <xf numFmtId="1" fontId="0" fillId="14" borderId="3" xfId="0" applyNumberFormat="1" applyFill="1" applyBorder="1" applyAlignment="1">
      <alignment horizontal="center" vertical="center" wrapText="1"/>
    </xf>
    <xf numFmtId="1" fontId="0" fillId="14" borderId="4" xfId="0" applyNumberFormat="1" applyFill="1" applyBorder="1" applyAlignment="1">
      <alignment horizontal="center" vertical="center" wrapText="1"/>
    </xf>
    <xf numFmtId="1" fontId="0" fillId="0" borderId="3" xfId="1" applyNumberFormat="1" applyFont="1" applyFill="1" applyBorder="1" applyAlignment="1" applyProtection="1">
      <alignment horizontal="center" vertical="center" wrapText="1"/>
    </xf>
    <xf numFmtId="0" fontId="0" fillId="14" borderId="2" xfId="0" quotePrefix="1" applyFill="1" applyBorder="1" applyAlignment="1">
      <alignment horizontal="center" vertical="center" wrapText="1"/>
    </xf>
    <xf numFmtId="165" fontId="6" fillId="14" borderId="2" xfId="1" applyNumberFormat="1" applyFont="1" applyFill="1" applyBorder="1" applyAlignment="1" applyProtection="1">
      <alignment horizontal="center" vertical="center" wrapText="1"/>
    </xf>
    <xf numFmtId="41" fontId="6" fillId="14" borderId="2" xfId="2" applyFont="1" applyFill="1" applyBorder="1" applyAlignment="1" applyProtection="1">
      <alignment horizontal="center" vertical="center" wrapText="1"/>
    </xf>
    <xf numFmtId="43" fontId="6" fillId="14" borderId="2" xfId="1" applyFont="1" applyFill="1" applyBorder="1" applyAlignment="1" applyProtection="1">
      <alignment horizontal="center" vertical="center" wrapText="1"/>
    </xf>
    <xf numFmtId="2" fontId="6" fillId="14" borderId="2" xfId="1" applyNumberFormat="1" applyFont="1" applyFill="1" applyBorder="1" applyAlignment="1" applyProtection="1">
      <alignment horizontal="center" vertical="center" wrapText="1"/>
    </xf>
    <xf numFmtId="3" fontId="6" fillId="14" borderId="2" xfId="1" applyNumberFormat="1" applyFont="1" applyFill="1" applyBorder="1" applyAlignment="1" applyProtection="1">
      <alignment horizontal="center" vertical="center" wrapText="1"/>
    </xf>
    <xf numFmtId="2" fontId="6" fillId="14" borderId="3" xfId="0" applyNumberFormat="1" applyFont="1" applyFill="1" applyBorder="1" applyAlignment="1">
      <alignment horizontal="center" vertical="center" wrapText="1"/>
    </xf>
    <xf numFmtId="4" fontId="6" fillId="14" borderId="3" xfId="0" applyNumberFormat="1" applyFont="1" applyFill="1" applyBorder="1" applyAlignment="1">
      <alignment horizontal="center" vertical="center" wrapText="1"/>
    </xf>
    <xf numFmtId="3" fontId="6" fillId="14" borderId="3" xfId="0" applyNumberFormat="1" applyFont="1" applyFill="1" applyBorder="1" applyAlignment="1">
      <alignment horizontal="center" vertical="center" wrapText="1"/>
    </xf>
    <xf numFmtId="165" fontId="6" fillId="14" borderId="4" xfId="1" applyNumberFormat="1" applyFont="1" applyFill="1" applyBorder="1" applyAlignment="1" applyProtection="1">
      <alignment horizontal="center" vertical="center" wrapText="1"/>
    </xf>
    <xf numFmtId="4" fontId="0" fillId="14" borderId="2" xfId="2" applyNumberFormat="1" applyFont="1" applyFill="1" applyBorder="1" applyAlignment="1" applyProtection="1">
      <alignment horizontal="center" vertical="center" wrapText="1"/>
    </xf>
    <xf numFmtId="165" fontId="0" fillId="0" borderId="3" xfId="1" applyNumberFormat="1" applyFont="1" applyBorder="1" applyAlignment="1" applyProtection="1">
      <alignment vertical="center" wrapText="1"/>
    </xf>
    <xf numFmtId="165" fontId="0" fillId="0" borderId="19" xfId="1" applyNumberFormat="1" applyFont="1" applyBorder="1" applyAlignment="1" applyProtection="1">
      <alignment horizontal="center" vertical="center" wrapText="1"/>
    </xf>
    <xf numFmtId="1" fontId="0" fillId="0" borderId="4" xfId="0" applyNumberFormat="1" applyBorder="1" applyAlignment="1">
      <alignment horizontal="center" vertical="center" wrapText="1"/>
    </xf>
    <xf numFmtId="0" fontId="0" fillId="12" borderId="2" xfId="0" applyFill="1" applyBorder="1" applyAlignment="1">
      <alignment horizontal="center" vertical="center" wrapText="1"/>
    </xf>
    <xf numFmtId="1" fontId="0" fillId="14" borderId="4" xfId="0" applyNumberFormat="1" applyFill="1" applyBorder="1" applyAlignment="1" applyProtection="1">
      <alignment horizontal="center" vertical="center" wrapText="1"/>
      <protection locked="0"/>
    </xf>
    <xf numFmtId="49" fontId="0" fillId="14" borderId="2" xfId="1" applyNumberFormat="1" applyFont="1" applyFill="1" applyBorder="1" applyAlignment="1" applyProtection="1">
      <alignment horizontal="center" vertical="center" wrapText="1"/>
    </xf>
    <xf numFmtId="165" fontId="0" fillId="14" borderId="4" xfId="1" applyNumberFormat="1" applyFont="1" applyFill="1" applyBorder="1" applyAlignment="1" applyProtection="1">
      <alignment horizontal="center" vertical="center" wrapText="1"/>
    </xf>
    <xf numFmtId="1" fontId="0" fillId="14" borderId="2" xfId="1" applyNumberFormat="1" applyFont="1" applyFill="1" applyBorder="1" applyAlignment="1" applyProtection="1">
      <alignment horizontal="center" vertical="center" wrapText="1"/>
      <protection locked="0"/>
    </xf>
    <xf numFmtId="1" fontId="0" fillId="14" borderId="3" xfId="0" applyNumberFormat="1" applyFill="1" applyBorder="1" applyAlignment="1" applyProtection="1">
      <alignment horizontal="center" vertical="center" wrapText="1"/>
      <protection locked="0"/>
    </xf>
    <xf numFmtId="2" fontId="0" fillId="14" borderId="2" xfId="1" applyNumberFormat="1" applyFont="1" applyFill="1" applyBorder="1" applyAlignment="1" applyProtection="1">
      <alignment horizontal="center" vertical="center" wrapText="1"/>
      <protection locked="0"/>
    </xf>
    <xf numFmtId="167" fontId="0" fillId="14" borderId="2" xfId="1" applyNumberFormat="1" applyFont="1" applyFill="1" applyBorder="1" applyAlignment="1" applyProtection="1">
      <alignment horizontal="center" vertical="center" wrapText="1"/>
      <protection locked="0"/>
    </xf>
    <xf numFmtId="167" fontId="0" fillId="14" borderId="7" xfId="1" applyNumberFormat="1" applyFont="1" applyFill="1" applyBorder="1" applyAlignment="1" applyProtection="1">
      <alignment horizontal="center" vertical="center" wrapText="1"/>
      <protection locked="0"/>
    </xf>
    <xf numFmtId="0" fontId="7" fillId="14" borderId="2" xfId="0" applyFont="1" applyFill="1" applyBorder="1" applyAlignment="1">
      <alignment horizontal="center" vertical="center" wrapText="1"/>
    </xf>
    <xf numFmtId="0" fontId="7" fillId="14" borderId="2" xfId="0" applyFont="1" applyFill="1" applyBorder="1" applyAlignment="1">
      <alignment horizontal="left" vertical="top" wrapText="1"/>
    </xf>
    <xf numFmtId="0" fontId="7" fillId="12" borderId="2" xfId="0" applyFont="1" applyFill="1" applyBorder="1" applyAlignment="1">
      <alignment horizontal="center" vertical="center" wrapText="1"/>
    </xf>
    <xf numFmtId="2" fontId="7" fillId="14" borderId="2" xfId="1" applyNumberFormat="1" applyFont="1" applyFill="1" applyBorder="1" applyAlignment="1" applyProtection="1">
      <alignment horizontal="center" vertical="center" wrapText="1"/>
    </xf>
    <xf numFmtId="2" fontId="7" fillId="14" borderId="2" xfId="1" applyNumberFormat="1" applyFont="1" applyFill="1" applyBorder="1" applyAlignment="1" applyProtection="1">
      <alignment horizontal="center" vertical="center" wrapText="1"/>
      <protection locked="0"/>
    </xf>
    <xf numFmtId="1" fontId="0" fillId="14" borderId="7" xfId="1" applyNumberFormat="1" applyFont="1" applyFill="1" applyBorder="1" applyAlignment="1" applyProtection="1">
      <alignment horizontal="center" vertical="center" wrapText="1"/>
      <protection locked="0"/>
    </xf>
    <xf numFmtId="1" fontId="0" fillId="14" borderId="2" xfId="8" applyNumberFormat="1" applyFont="1" applyFill="1" applyBorder="1" applyAlignment="1" applyProtection="1">
      <alignment horizontal="center" vertical="center" wrapText="1"/>
    </xf>
    <xf numFmtId="2" fontId="0" fillId="14" borderId="2" xfId="8" applyNumberFormat="1" applyFont="1" applyFill="1" applyBorder="1" applyAlignment="1" applyProtection="1">
      <alignment horizontal="center" vertical="center" wrapText="1"/>
    </xf>
    <xf numFmtId="2" fontId="0" fillId="14" borderId="3" xfId="0" applyNumberFormat="1" applyFill="1" applyBorder="1" applyAlignment="1">
      <alignment horizontal="center" vertical="center" wrapText="1"/>
    </xf>
    <xf numFmtId="2" fontId="0" fillId="14" borderId="4" xfId="0" applyNumberFormat="1" applyFill="1" applyBorder="1" applyAlignment="1">
      <alignment horizontal="center" vertical="center" wrapText="1"/>
    </xf>
    <xf numFmtId="2" fontId="0" fillId="14" borderId="2" xfId="0" applyNumberFormat="1" applyFill="1" applyBorder="1" applyAlignment="1">
      <alignment horizontal="center" vertical="center" wrapText="1"/>
    </xf>
    <xf numFmtId="2" fontId="23" fillId="12" borderId="2" xfId="1" applyNumberFormat="1" applyFont="1" applyFill="1" applyBorder="1" applyAlignment="1" applyProtection="1">
      <alignment horizontal="center" vertical="center" wrapText="1"/>
      <protection locked="0"/>
    </xf>
    <xf numFmtId="2" fontId="23" fillId="12" borderId="3" xfId="0" applyNumberFormat="1" applyFont="1" applyFill="1" applyBorder="1" applyAlignment="1" applyProtection="1">
      <alignment horizontal="center" vertical="center" wrapText="1"/>
      <protection locked="0"/>
    </xf>
    <xf numFmtId="2" fontId="24" fillId="12" borderId="2" xfId="1" applyNumberFormat="1" applyFont="1" applyFill="1" applyBorder="1" applyAlignment="1" applyProtection="1">
      <alignment horizontal="center" vertical="center" wrapText="1"/>
      <protection locked="0"/>
    </xf>
    <xf numFmtId="0" fontId="0" fillId="14" borderId="2" xfId="0" applyFill="1" applyBorder="1" applyAlignment="1" applyProtection="1">
      <alignment horizontal="center" vertical="center" wrapText="1"/>
      <protection locked="0"/>
    </xf>
    <xf numFmtId="164" fontId="0" fillId="14" borderId="2" xfId="1" applyNumberFormat="1" applyFont="1" applyFill="1" applyBorder="1" applyAlignment="1" applyProtection="1">
      <alignment horizontal="center" vertical="center" wrapText="1"/>
      <protection locked="0"/>
    </xf>
    <xf numFmtId="2" fontId="0" fillId="14" borderId="3" xfId="0" applyNumberFormat="1" applyFill="1" applyBorder="1" applyAlignment="1" applyProtection="1">
      <alignment horizontal="center" vertical="center" wrapText="1"/>
      <protection locked="0"/>
    </xf>
    <xf numFmtId="2" fontId="0" fillId="14" borderId="8" xfId="0" applyNumberFormat="1" applyFill="1" applyBorder="1" applyAlignment="1" applyProtection="1">
      <alignment horizontal="center" vertical="center" wrapText="1"/>
      <protection locked="0"/>
    </xf>
    <xf numFmtId="0" fontId="0" fillId="0" borderId="4" xfId="0" applyBorder="1" applyAlignment="1" applyProtection="1">
      <alignment horizontal="left" vertical="top" wrapText="1"/>
      <protection locked="0"/>
    </xf>
    <xf numFmtId="0" fontId="25" fillId="0" borderId="4"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19" fillId="0" borderId="4" xfId="0" applyFont="1" applyBorder="1" applyAlignment="1" applyProtection="1">
      <alignment horizontal="left" vertical="center" wrapText="1"/>
      <protection locked="0"/>
    </xf>
    <xf numFmtId="0" fontId="0" fillId="0" borderId="4" xfId="0" applyBorder="1" applyAlignment="1" applyProtection="1">
      <alignment horizontal="left" wrapText="1"/>
      <protection locked="0"/>
    </xf>
    <xf numFmtId="0" fontId="0" fillId="0" borderId="2" xfId="0" applyFont="1" applyFill="1" applyBorder="1" applyAlignment="1">
      <alignment horizontal="center" vertical="center" wrapText="1"/>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0" fontId="30" fillId="0" borderId="26" xfId="0" applyFont="1" applyBorder="1" applyAlignment="1">
      <alignment horizontal="center" vertical="center" wrapText="1"/>
    </xf>
    <xf numFmtId="0" fontId="30" fillId="0" borderId="25" xfId="0" applyFont="1" applyBorder="1" applyAlignment="1">
      <alignment vertical="center" wrapText="1"/>
    </xf>
    <xf numFmtId="0" fontId="29" fillId="0" borderId="27" xfId="0" applyFont="1" applyBorder="1" applyAlignment="1">
      <alignment horizontal="justify" vertical="center" wrapText="1"/>
    </xf>
    <xf numFmtId="0" fontId="29" fillId="0" borderId="28" xfId="0" applyFont="1" applyBorder="1" applyAlignment="1">
      <alignment horizontal="justify" vertical="center" wrapText="1"/>
    </xf>
    <xf numFmtId="0" fontId="29" fillId="0" borderId="28" xfId="0" applyFont="1" applyBorder="1" applyAlignment="1">
      <alignment horizontal="center" vertical="center" wrapText="1"/>
    </xf>
    <xf numFmtId="0" fontId="30" fillId="0" borderId="4" xfId="0" applyFont="1" applyBorder="1" applyAlignment="1">
      <alignment vertical="center" wrapText="1"/>
    </xf>
    <xf numFmtId="14" fontId="30" fillId="0" borderId="4" xfId="0" applyNumberFormat="1"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cellXfs>
  <cellStyles count="9">
    <cellStyle name="Millares" xfId="1" builtinId="3"/>
    <cellStyle name="Millares [0]" xfId="2" builtinId="6"/>
    <cellStyle name="Millares [0] 2" xfId="4" xr:uid="{48D88395-EE8C-49F8-A3E6-F7A94E0829D5}"/>
    <cellStyle name="Millares 4" xfId="3" xr:uid="{CF862DEF-5183-4133-B7B2-6A1A1F333781}"/>
    <cellStyle name="Normal" xfId="0" builtinId="0"/>
    <cellStyle name="Normal 2" xfId="5" xr:uid="{10C691AB-ECD3-4541-9AEF-DAD2076AEFE9}"/>
    <cellStyle name="Normal 2 2" xfId="7" xr:uid="{E47CF378-AD42-46BD-9011-F820F589EE8F}"/>
    <cellStyle name="Normal 3" xfId="6" xr:uid="{E4619C43-C2CE-4091-BA3B-0F83B6092713}"/>
    <cellStyle name="Porcentaje" xfId="8" builtinId="5"/>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clindo_mineducacion_gov_co/Documents/DISCO%20D/PRESUPUESTO%202021/PAA/Plantilla%20PLC%202021%20Cargue%20NEON-Direcci&#243;n%20de%20Fomento%20de%20la%20Educaci&#243;n%20Superi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OneDrive%20-%20mineducacion.gov.co/Planeaci&#243;n%20MEN/2020/OAPF/PAI/Anexo%20presupuestal%20final%20OAPF.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triz%20de%20Eventos%20TEQUENDAM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varela\AppData\Local\Microsoft\Windows\INetCache\Content.Outlook\4I4F1TCJ\Copia%20de%20PAI%20SGF%202022%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 2021"/>
      <sheetName val="Hoja2"/>
      <sheetName val="PLC 2021 (2)"/>
      <sheetName val="PROGRAMABLE EN PLC"/>
      <sheetName val="OPS"/>
      <sheetName val="Hoja1"/>
      <sheetName val="Listas"/>
    </sheetNames>
    <sheetDataSet>
      <sheetData sheetId="0"/>
      <sheetData sheetId="1"/>
      <sheetData sheetId="2"/>
      <sheetData sheetId="3"/>
      <sheetData sheetId="4"/>
      <sheetData sheetId="5"/>
      <sheetData sheetId="6">
        <row r="2">
          <cell r="A2">
            <v>2021</v>
          </cell>
          <cell r="B2" t="str">
            <v>DÍAS CALENDARIO</v>
          </cell>
          <cell r="D2" t="str">
            <v>ACUERDO MARCO DE PRECIOS</v>
          </cell>
          <cell r="F2" t="str">
            <v>AGENCIA</v>
          </cell>
          <cell r="H2" t="str">
            <v>NO APLICA</v>
          </cell>
          <cell r="J2" t="str">
            <v>ALFABETIZAR JÓVENES Y ADULTOS</v>
          </cell>
        </row>
        <row r="3">
          <cell r="D3" t="str">
            <v>BM-SELECCIÓN CALIFICACIÓN CONSULTORES</v>
          </cell>
          <cell r="F3" t="str">
            <v>ARRENDAMIENTO Y/O ADQUISICIÓN DE INMUEBL</v>
          </cell>
          <cell r="H3" t="str">
            <v>PRESUPUESTO DE ENTIDAD NACIONAL</v>
          </cell>
          <cell r="J3" t="str">
            <v>DESPACHO MINISTRO(A) DE EDUCACIÓN NACIONAL</v>
          </cell>
        </row>
        <row r="4">
          <cell r="D4" t="str">
            <v>BM-BIENES / LICITACIÓN PÚBLICA INTERNACIONAL</v>
          </cell>
          <cell r="F4" t="str">
            <v>CESIÓN DE CRÉDITOS</v>
          </cell>
          <cell r="H4" t="str">
            <v>RECURSOS DE CRÉDITO</v>
          </cell>
          <cell r="J4" t="str">
            <v>DIRECCIÓN DE CALIDAD PARA LA EDUCACIÓN PREESCOLAR, BÁSICA Y MEDIA</v>
          </cell>
        </row>
        <row r="5">
          <cell r="D5" t="str">
            <v>BM-BIENES / LICITACIÓN PÚBLICA NACIONAL</v>
          </cell>
          <cell r="F5" t="str">
            <v>COMISIÓN</v>
          </cell>
          <cell r="H5" t="str">
            <v>RECURSOS PROPIOS</v>
          </cell>
          <cell r="J5" t="str">
            <v>DIRECCIÓN DE COBERTURA Y EQUIDAD</v>
          </cell>
        </row>
        <row r="6">
          <cell r="D6" t="str">
            <v>BM-CONSULT / SELECC BASADA EN CALID Y COSTOS</v>
          </cell>
          <cell r="F6" t="str">
            <v xml:space="preserve">COMODATO                                </v>
          </cell>
          <cell r="H6" t="str">
            <v>REGALÍAS</v>
          </cell>
          <cell r="J6" t="str">
            <v>DIRECCIÓN DE FOMENTO DE LA EDUCACIÓN SUPERIOR</v>
          </cell>
        </row>
        <row r="7">
          <cell r="D7" t="str">
            <v>BM-CONSULT / SELECC DE CONSULT INDIV CONT DIRECTA</v>
          </cell>
          <cell r="F7" t="str">
            <v xml:space="preserve">COMPRAVENTA MERCANTIL               </v>
          </cell>
          <cell r="H7" t="str">
            <v>SGP</v>
          </cell>
          <cell r="J7" t="str">
            <v>DIRECCIÓN DE LA CALIDAD PARA LA EDUCACIÓN SUPERIOR</v>
          </cell>
        </row>
        <row r="8">
          <cell r="D8" t="str">
            <v>BM-CONSULT / SELECC CONSULTOR INDIV COMP 3HV</v>
          </cell>
          <cell r="F8" t="str">
            <v xml:space="preserve">COMPRAVENTA Y/O SUMINISTRO </v>
          </cell>
          <cell r="J8" t="str">
            <v>DIRECCIÓN DE PRIMERA INFANCIA</v>
          </cell>
        </row>
        <row r="9">
          <cell r="D9" t="str">
            <v>BM-CONSULT/SELECCION FTE UNICA FIRMA</v>
          </cell>
          <cell r="F9" t="str">
            <v xml:space="preserve">CONCESIÓN                               </v>
          </cell>
          <cell r="J9" t="str">
            <v>DIRECCÍON DE FORTALECIMIENTO A LA GESTIÓN TERRITORIAL</v>
          </cell>
        </row>
        <row r="10">
          <cell r="D10" t="str">
            <v>BM-COMPARACION DE PRECIOS</v>
          </cell>
          <cell r="F10" t="str">
            <v xml:space="preserve">CONSULTORÍA                             </v>
          </cell>
          <cell r="J10" t="str">
            <v>FORTALECIMIENTO DEL DESARROLLO DE COMPETENCIAS EN LENGUA EXTRANJERA</v>
          </cell>
        </row>
        <row r="11">
          <cell r="D11" t="str">
            <v>BM-CONVENIOS INTERADMINISTRATIVOS</v>
          </cell>
          <cell r="F11" t="str">
            <v>CONTRATO DE APORTE</v>
          </cell>
          <cell r="J11" t="str">
            <v>JORNADA UNICA</v>
          </cell>
        </row>
        <row r="12">
          <cell r="D12" t="str">
            <v>BM-CONVENIOS DE COOPERACION</v>
          </cell>
          <cell r="F12" t="str">
            <v>CONTRATO INTERADMINISTRATIVO</v>
          </cell>
          <cell r="J12" t="str">
            <v>MODERNIZACIÓN DE LA EDUCACIÓN MEDIA</v>
          </cell>
        </row>
        <row r="13">
          <cell r="D13" t="str">
            <v>CONCURSO DE MÉRITOS / ABIERTO</v>
          </cell>
          <cell r="F13" t="str">
            <v>CONTRATOS DE ACTIVIDAD CIENTÍFICA Y TEC</v>
          </cell>
          <cell r="J13" t="str">
            <v>OFICINA ASESORA DE COMUNICACIONES</v>
          </cell>
        </row>
        <row r="14">
          <cell r="D14" t="str">
            <v>CONCURSO DE MÉRITOS / PTD</v>
          </cell>
          <cell r="F14" t="str">
            <v>CONTRATOS DE ESTABILIDAD JURÍDICA</v>
          </cell>
          <cell r="J14" t="str">
            <v>OFICINA ASESORA DE PLANEACIÓN Y FINANZAS</v>
          </cell>
        </row>
        <row r="15">
          <cell r="D15" t="str">
            <v>CONCURSO DE MÉRITOS / PTS</v>
          </cell>
          <cell r="F15" t="str">
            <v>CONVENIO DE ASOCIACIÓN</v>
          </cell>
          <cell r="J15" t="str">
            <v>OFICINA ASESORA JURÍDICA</v>
          </cell>
        </row>
        <row r="16">
          <cell r="D16" t="str">
            <v>CONTRATACIÓN DIRECTA / ARRENDAMIENTO DE INMUEBLES</v>
          </cell>
          <cell r="F16" t="str">
            <v>CONVENIO DE COOPERACIÓN</v>
          </cell>
          <cell r="J16" t="str">
            <v>OFICINA DE CONTROL INTERNO</v>
          </cell>
        </row>
        <row r="17">
          <cell r="D17" t="str">
            <v>CONTRATACIÓN DIRECTA / COMPRAVENTA DE INMUEBLES</v>
          </cell>
          <cell r="F17" t="str">
            <v>CONVENIO INTERADMINISTRATIVO</v>
          </cell>
          <cell r="J17" t="str">
            <v>OFICINA DE COOPERACIÓN Y ASUNTOS INTERNACIONALES</v>
          </cell>
        </row>
        <row r="18">
          <cell r="D18" t="str">
            <v>CONTRATACIÓN DIRECTA / CONTRATO DE APORTE</v>
          </cell>
          <cell r="F18" t="str">
            <v xml:space="preserve">CORRETAJE                               </v>
          </cell>
          <cell r="J18" t="str">
            <v>OFICINA DE INNOVACIÓN EDUCATIVA CON USO DE NUEVAS TECNOLOGÍAS</v>
          </cell>
        </row>
        <row r="19">
          <cell r="D19" t="str">
            <v>CONTRATACIÓN DIRECTA / CONTRATOS INTERADMINISTRATIVOS</v>
          </cell>
          <cell r="F19" t="str">
            <v xml:space="preserve">DEPÓSITO                                </v>
          </cell>
          <cell r="J19" t="str">
            <v>OFICINA DE TECNOLOGÍA Y SISTEMAS DE INFORMACIÓN</v>
          </cell>
        </row>
        <row r="20">
          <cell r="D20" t="str">
            <v>CONTRATACIÓN DIRECTA / CONVENIO COOPERACIÓN</v>
          </cell>
          <cell r="F20" t="str">
            <v>FACTORING</v>
          </cell>
          <cell r="J20" t="str">
            <v>PLAN NACIONAL DE LECTURA</v>
          </cell>
        </row>
        <row r="21">
          <cell r="D21" t="str">
            <v>CONTRATACIÓN DIRECTA / CONVENIO MARCO</v>
          </cell>
          <cell r="F21" t="str">
            <v xml:space="preserve">FIDUCIA Y/O ENCARGO FIDUCIARIO          </v>
          </cell>
          <cell r="J21" t="str">
            <v>PROGRAMA DE APOYO EN GESTIÓN AL PLAN DE EDUCACIÓN DE CALIDAD</v>
          </cell>
        </row>
        <row r="22">
          <cell r="D22" t="str">
            <v>CONTRATACIÓN DIRECTA / CONVENIOS INTERADMINISTRATIVOS</v>
          </cell>
          <cell r="F22" t="str">
            <v>FLETAMENTO</v>
          </cell>
          <cell r="J22" t="str">
            <v>PROGRAMA TODOS A APRENDER</v>
          </cell>
        </row>
        <row r="23">
          <cell r="D23" t="str">
            <v>CONTRATACIÓN DIRECTA / DESARROLLO DE ACTIVIDADES CIENTÍFICAS Y TECNOLÓGICAS</v>
          </cell>
          <cell r="F23" t="str">
            <v>FRANQUICIA</v>
          </cell>
          <cell r="J23" t="str">
            <v>PROYECTO DE EDUCACIÓN RURAL PER II</v>
          </cell>
        </row>
        <row r="24">
          <cell r="D24" t="str">
            <v>CONTRATACIÓN DIRECTA / EMPRÉSTITOS</v>
          </cell>
          <cell r="F24" t="str">
            <v>INTERMEDIACIÓN DE SEGUROS</v>
          </cell>
          <cell r="J24" t="str">
            <v>PROYECTO DE MODERNIZACIÓN</v>
          </cell>
        </row>
        <row r="25">
          <cell r="D25" t="str">
            <v>CONTRATACIÓN DIRECTA / NO EXISTA PLURALIDAD DE OFERENTES</v>
          </cell>
          <cell r="F25" t="str">
            <v>INTERVENTORÍA</v>
          </cell>
          <cell r="J25" t="str">
            <v>SECRETARÍA GENERAL</v>
          </cell>
        </row>
        <row r="26">
          <cell r="D26" t="str">
            <v>CONTRATACIÓN DIRECTA / SERVICIOS DE APOYO</v>
          </cell>
          <cell r="F26" t="str">
            <v xml:space="preserve">LEASING                                 </v>
          </cell>
          <cell r="J26" t="str">
            <v>SUBDIRECCION DE CALIDAD DE PRIMERA INFANCIA</v>
          </cell>
        </row>
        <row r="27">
          <cell r="D27" t="str">
            <v>CONTRATACIÓN DIRECTA / SERVICIOS PROFESIONALES</v>
          </cell>
          <cell r="F27" t="str">
            <v>MANTENIMIENTO Y/O REPARACIÓN</v>
          </cell>
          <cell r="J27" t="str">
            <v>SUBDIRECCIÓN DE ACCESO</v>
          </cell>
        </row>
        <row r="28">
          <cell r="D28" t="str">
            <v>CONTRATACIÓN DIRECTA / URGENCIA MANIFIESTA</v>
          </cell>
          <cell r="F28" t="str">
            <v xml:space="preserve">MEDIACIÓN O MANDATO                   </v>
          </cell>
          <cell r="J28" t="str">
            <v>SUBDIRECCIÓN DE APOYO A LA GESTIÓN DE LAS INST. DE EDU. SUPERIOR</v>
          </cell>
        </row>
        <row r="29">
          <cell r="D29" t="str">
            <v>CONVENIO COMISIÓN DE ESTUDIOS</v>
          </cell>
          <cell r="F29" t="str">
            <v xml:space="preserve">OBRA PUBLICA                            </v>
          </cell>
          <cell r="J29" t="str">
            <v>SUBDIRECCIÓN DE ASEGURAMIENTO DE LA CALIDAD DE LA EDUCACIÓN SUPERIOR</v>
          </cell>
        </row>
        <row r="30">
          <cell r="D30" t="str">
            <v>INSTRUMENTO DE AGREGACIÓN A LA DEMANDA</v>
          </cell>
          <cell r="F30" t="str">
            <v>ORDEN DE COMPRA</v>
          </cell>
          <cell r="J30" t="str">
            <v>SUBDIRECCIÓN DE COBERTURA DE PRIMERA INFANCIA</v>
          </cell>
        </row>
        <row r="31">
          <cell r="D31" t="str">
            <v>LICITACIÓN / ENCARGO FIDUCIARIO</v>
          </cell>
          <cell r="F31" t="str">
            <v>ORDEN DE TRABAJO</v>
          </cell>
          <cell r="J31" t="str">
            <v>SUBDIRECCIÓN DE CONTRATACIÓN</v>
          </cell>
        </row>
        <row r="32">
          <cell r="D32" t="str">
            <v>LICITACIÓN / OBRA PÚBLICA</v>
          </cell>
          <cell r="F32" t="str">
            <v xml:space="preserve">OTROS          </v>
          </cell>
          <cell r="J32" t="str">
            <v>SUBDIRECCIÓN DE DESARROLLO ORGANIZACIONAL</v>
          </cell>
        </row>
        <row r="33">
          <cell r="D33" t="str">
            <v>LICITACIÓN PÚBLICA</v>
          </cell>
          <cell r="F33" t="str">
            <v xml:space="preserve">PERMUTA                                 </v>
          </cell>
          <cell r="J33" t="str">
            <v>SUBDIRECCIÓN DE DESARROLLO SECTORIAL DE LA EDUCACIÓN SUPERIOR</v>
          </cell>
        </row>
        <row r="34">
          <cell r="D34" t="str">
            <v>MINIMA CUANTIA</v>
          </cell>
          <cell r="F34" t="str">
            <v xml:space="preserve">PRESTACIÓN DE SERVICIOS                 </v>
          </cell>
          <cell r="J34" t="str">
            <v>SUBDIRECCIÓN DE FOMENTO DE COMPETENCIAS</v>
          </cell>
        </row>
        <row r="35">
          <cell r="D35" t="str">
            <v>MODIFICATORIOS (ADICIONES, PRÓRROGAS Y MODIFICACIONES)</v>
          </cell>
          <cell r="F35" t="str">
            <v>PRESTACIÓN DE SERVICIOS APOYO</v>
          </cell>
          <cell r="J35" t="str">
            <v>SUBDIRECCIÓN DE FORTALECIMIENTO INSTITUCIONAL</v>
          </cell>
        </row>
        <row r="36">
          <cell r="D36" t="str">
            <v>REDUCCIONES</v>
          </cell>
          <cell r="F36" t="str">
            <v>PRESTACIÓN DE SERVICIOS DE SALUD</v>
          </cell>
          <cell r="J36" t="str">
            <v>SUBDIRECCIÓN DE GESTIÓN ADMINISTRATIVA Y OPERACIONES</v>
          </cell>
        </row>
        <row r="37">
          <cell r="D37" t="str">
            <v>REGÍMEN ESPECIAL / CONVENIO ASOCIACIÓN</v>
          </cell>
          <cell r="F37" t="str">
            <v>PRESTACIÓN DE SERVICIOS PROFESIONALES</v>
          </cell>
          <cell r="J37" t="str">
            <v>SUBDIRECCIÓN DE GESTIÓN FINANCIERA</v>
          </cell>
        </row>
        <row r="38">
          <cell r="D38" t="str">
            <v>SELECCIÓN ABREVIADA / BOLSA DE PRODUCTOS</v>
          </cell>
          <cell r="F38" t="str">
            <v xml:space="preserve">PRÉSTAMO O MUTUO     </v>
          </cell>
          <cell r="J38" t="str">
            <v>SUBDIRECCIÓN DE INSPECCIÓN Y VIGILANCIA</v>
          </cell>
        </row>
        <row r="39">
          <cell r="D39" t="str">
            <v>SELECCIÓN ABREVIADA / LICITACIÓN DECLARADA DESIERTA</v>
          </cell>
          <cell r="F39" t="str">
            <v>PUBLICIDAD</v>
          </cell>
          <cell r="J39" t="str">
            <v>SUBDIRECCIÓN DE MONITOREO Y CONTROL</v>
          </cell>
        </row>
        <row r="40">
          <cell r="D40" t="str">
            <v>SELECCIÓN ABREVIADA / MENOR CUANTÍA</v>
          </cell>
          <cell r="F40" t="str">
            <v>RENTING</v>
          </cell>
          <cell r="J40" t="str">
            <v>SUBDIRECCIÓN DE PERMANENCIA</v>
          </cell>
        </row>
        <row r="41">
          <cell r="D41" t="str">
            <v>SELECCIÓN ABREVIADA / SUBASTA INVERSA ELECTRÓNICA</v>
          </cell>
          <cell r="F41" t="str">
            <v xml:space="preserve">SEGUROS             </v>
          </cell>
          <cell r="J41" t="str">
            <v>SUBDIRECCIÓN DE RECURSOS HUMANOS DEL SECTOR EDUCATIVO</v>
          </cell>
        </row>
        <row r="42">
          <cell r="D42" t="str">
            <v>SELECCIÓN ABREVIADA / SUBASTA INVERSA PRESENCIAL</v>
          </cell>
          <cell r="F42" t="str">
            <v xml:space="preserve">TRANSPORTE                              </v>
          </cell>
          <cell r="J42" t="str">
            <v>SUBDIRECCIÓN DE REFERENTES Y EVALUACIÓN DE LA CALIDAD EDUCATIVA</v>
          </cell>
        </row>
        <row r="43">
          <cell r="J43" t="str">
            <v>SUBDIRECCIÓN DE TALENTO HUMANO</v>
          </cell>
        </row>
        <row r="44">
          <cell r="J44" t="str">
            <v>UNIDAD DE ATENCIÓN AL CIUDADANO</v>
          </cell>
        </row>
        <row r="45">
          <cell r="J45" t="str">
            <v>VICEMINISTERIO DE EDUCACIÓN PREESCOLAR, BÁSICA Y MEDIA</v>
          </cell>
        </row>
        <row r="46">
          <cell r="J46" t="str">
            <v>VICEMINISTRO DE EDUCACIÓN SUPERIOR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p3 Proyectos"/>
      <sheetName val="Listas_Desp2"/>
      <sheetName val="Hoja1"/>
      <sheetName val="Instructivo"/>
      <sheetName val="Hoja4"/>
      <sheetName val="Anexo presupuestal PAI 2020"/>
      <sheetName val="Listas_Desp3"/>
      <sheetName val="Hoja2"/>
      <sheetName val="Listas_Desp1"/>
      <sheetName val="Datos"/>
    </sheetNames>
    <sheetDataSet>
      <sheetData sheetId="0" refreshError="1"/>
      <sheetData sheetId="1" refreshError="1"/>
      <sheetData sheetId="2" refreshError="1"/>
      <sheetData sheetId="3"/>
      <sheetData sheetId="4">
        <row r="1">
          <cell r="A1" t="str">
            <v>PROYECTO</v>
          </cell>
        </row>
      </sheetData>
      <sheetData sheetId="5"/>
      <sheetData sheetId="6">
        <row r="1">
          <cell r="A1" t="str">
            <v>PROYECTO</v>
          </cell>
          <cell r="B1" t="str">
            <v>IMPLEMENTACIÓN DEL PROGRAMA DE ALIMENTACIÓN ESCOLAR EN COLOMBIA NACIONAL</v>
          </cell>
          <cell r="C1" t="str">
            <v>CONSTRUCCIÓN , MEJORAMIENTO Y DOTACIÓN DE ESPACIOS DE APRENDIZAJE PARA PRESTACIÓN DEL SERVICIO EDUCATIVO E IMPLEMENTACIÓN DE ESTRATEGIAS DE CALIDAD Y COBERTURA   NACIONAL</v>
          </cell>
          <cell r="D1" t="str">
            <v>FORTALECIMIENTO DE LAS CONDICIONES PARA EL LOGRO DE TRAYECTORIAS EDUCATIVAS COMPLETAS QUE CONTRIBUYAN AL DESARROLLO INTEGRAL EN LA EDUCACIÓN INICIAL, PREESCOLAR, BÁSICA Y MEDIA. NACIONAL</v>
          </cell>
          <cell r="E1" t="str">
            <v>IMPLEMENTACIÓN DE ESTRATEGIAS EDUCATIVAS INTEGRALES, PERTINENTES Y DE CALIDAD EN ZONAS RURALES. NACIONAL</v>
          </cell>
          <cell r="F1" t="str">
            <v>FORTALECIMIENTO A LA GESTIÓN TERRITORIAL DE LA EDUCACIÓN INICIAL, PREESCOLAR, BÁSICA Y MEDIA. NACIONAL</v>
          </cell>
          <cell r="G1" t="str">
            <v>AMPLIACIÓN DE MECANISMOS DE FOMENTO DE LA EDUCACIÓN SUPERIOR NACIONAL SUPERIOR EN COLOMBIA NACIONAL</v>
          </cell>
          <cell r="H1" t="str">
            <v>APOYO PARA FOMENTAR EL ACCESO CON CALIDAD A LA EDUCACIÓN SUPERIOR A TRAVÉS DE INCENTIVOS A LA DEMANDA EN COLOMBIA NACIONAL</v>
          </cell>
          <cell r="I1" t="str">
            <v>DESARROLLO DE LAS CAPACIDADES DE PLANEACIÓN Y GESTIÓN INSTITUCIONALES Y SECTORIALES</v>
          </cell>
          <cell r="J1" t="str">
            <v>INCREMENTO DE LA CALIDAD EN LA PRESTACIÓN DEL SERVICIO PÚBLICO DE EDUCACIÓN SUPERIOR EN COLOMBIA. NACIONAL</v>
          </cell>
        </row>
        <row r="2">
          <cell r="A2" t="str">
            <v>BPIN</v>
          </cell>
          <cell r="B2" t="str">
            <v>2017011000288</v>
          </cell>
          <cell r="C2" t="str">
            <v>2018011001145</v>
          </cell>
          <cell r="D2" t="str">
            <v>2019011000178</v>
          </cell>
          <cell r="E2" t="str">
            <v>2019011000157</v>
          </cell>
          <cell r="F2" t="str">
            <v>2018011001030</v>
          </cell>
          <cell r="G2" t="str">
            <v>2018011001024</v>
          </cell>
          <cell r="H2" t="str">
            <v xml:space="preserve">2018011001144  </v>
          </cell>
          <cell r="I2" t="str">
            <v>2019011000177</v>
          </cell>
          <cell r="J2" t="str">
            <v>2018011001032</v>
          </cell>
        </row>
        <row r="3">
          <cell r="A3" t="str">
            <v>COD_PPTAL</v>
          </cell>
          <cell r="B3" t="str">
            <v>C-2201-0700-9</v>
          </cell>
          <cell r="C3" t="str">
            <v>C-2201-0700-16</v>
          </cell>
          <cell r="D3" t="str">
            <v>C-2201-0700-18</v>
          </cell>
          <cell r="E3" t="str">
            <v>C-2201-0700-19</v>
          </cell>
          <cell r="F3" t="str">
            <v>C-2201-0700-12</v>
          </cell>
          <cell r="G3" t="str">
            <v>C-2202-0700-45</v>
          </cell>
          <cell r="H3" t="str">
            <v>C-2202-0700-47</v>
          </cell>
          <cell r="I3" t="str">
            <v>C-2299-0700-10</v>
          </cell>
          <cell r="J3" t="str">
            <v>C-2202-0700-32</v>
          </cell>
        </row>
        <row r="4">
          <cell r="A4" t="str">
            <v>APROPIACION</v>
          </cell>
          <cell r="B4">
            <v>1058000000000</v>
          </cell>
          <cell r="C4">
            <v>343056686667</v>
          </cell>
          <cell r="D4">
            <v>230000000000</v>
          </cell>
          <cell r="E4">
            <v>56942931336</v>
          </cell>
          <cell r="F4">
            <v>17910639331</v>
          </cell>
          <cell r="G4">
            <v>37816890860</v>
          </cell>
          <cell r="H4">
            <v>1636827297483</v>
          </cell>
          <cell r="I4">
            <v>34635038585</v>
          </cell>
          <cell r="J4">
            <v>25205825200</v>
          </cell>
        </row>
        <row r="5">
          <cell r="B5" t="str">
            <v>PUNO</v>
          </cell>
          <cell r="C5" t="str">
            <v>PDOS</v>
          </cell>
          <cell r="D5" t="str">
            <v>PTRES</v>
          </cell>
          <cell r="E5" t="str">
            <v>PCUATRO</v>
          </cell>
          <cell r="F5" t="str">
            <v>PCINCO</v>
          </cell>
          <cell r="G5" t="str">
            <v>PSEIS</v>
          </cell>
          <cell r="H5" t="str">
            <v>PSIETE</v>
          </cell>
          <cell r="I5" t="str">
            <v>POCHO</v>
          </cell>
          <cell r="J5" t="str">
            <v>PNUEVE</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MATRIZ"/>
      <sheetName val="SEMÁFORO"/>
      <sheetName val="INFORME"/>
      <sheetName val="CONTROL SALDOS"/>
      <sheetName val="Saldos y adicion"/>
      <sheetName val="RUBROS Y CDP"/>
      <sheetName val="Indicadores TC"/>
      <sheetName val="PLANTILLA"/>
    </sheetNames>
    <sheetDataSet>
      <sheetData sheetId="0">
        <row r="3">
          <cell r="L3" t="str">
            <v>Alimentación</v>
          </cell>
        </row>
        <row r="4">
          <cell r="L4" t="str">
            <v>Salón Dotado</v>
          </cell>
        </row>
        <row r="5">
          <cell r="L5" t="str">
            <v>Alojamiento</v>
          </cell>
        </row>
        <row r="6">
          <cell r="L6" t="str">
            <v>Movilización y/o Convocatoria</v>
          </cell>
        </row>
        <row r="7">
          <cell r="L7" t="str">
            <v>Montaje de Escenario</v>
          </cell>
        </row>
        <row r="8">
          <cell r="L8" t="str">
            <v>Eventos Ministerio</v>
          </cell>
        </row>
        <row r="18">
          <cell r="Q18" t="str">
            <v>Si</v>
          </cell>
        </row>
        <row r="19">
          <cell r="Q19" t="str">
            <v>No</v>
          </cell>
        </row>
      </sheetData>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INDICADORES"/>
      <sheetName val="deplegables indi hitos"/>
      <sheetName val="desplegables"/>
      <sheetName val="HITOS "/>
      <sheetName val="Anexo pptal inversión"/>
      <sheetName val="Anexo pptal funcionamiento"/>
    </sheetNames>
    <sheetDataSet>
      <sheetData sheetId="0" refreshError="1"/>
      <sheetData sheetId="1" refreshError="1">
        <row r="6">
          <cell r="BF6">
            <v>31.626000000000001</v>
          </cell>
          <cell r="BG6">
            <v>38.289999999999992</v>
          </cell>
          <cell r="BH6">
            <v>43.693999999999996</v>
          </cell>
          <cell r="BI6">
            <v>48.649999999999991</v>
          </cell>
          <cell r="BJ6">
            <v>54.641999999999989</v>
          </cell>
          <cell r="BK6">
            <v>60.465999999999994</v>
          </cell>
          <cell r="BL6">
            <v>67.213999999999999</v>
          </cell>
          <cell r="BM6">
            <v>72.575999999999993</v>
          </cell>
          <cell r="BN6">
            <v>77.867999999999995</v>
          </cell>
          <cell r="BO6">
            <v>82.753999999999991</v>
          </cell>
          <cell r="BP6">
            <v>89.417999999999992</v>
          </cell>
        </row>
      </sheetData>
      <sheetData sheetId="2" refreshError="1"/>
      <sheetData sheetId="3" refreshError="1"/>
      <sheetData sheetId="4" refreshError="1"/>
      <sheetData sheetId="5" refreshError="1"/>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Beatriz Mercedes Leal Hernandez" id="{5257187A-9995-46CA-9C2E-BE9E4B494081}" userId="S::bleal@mineducacion.gov.co::88b013a2-9d54-44f1-a6ca-bb51534abdab" providerId="AD"/>
  <person displayName="David Leonardo Avendano Tellez" id="{D79A97D7-DA32-401D-A62B-2A883E65DCE5}" userId="S::davendano@mineducacion.gov.co::e39971b2-0901-457b-8aba-a38d37e84ba8" providerId="AD"/>
  <person displayName="Alberto  Zambrano Guerrero" id="{F9ED3670-1054-48B2-8A22-1355018114EC}" userId="S::alzambrano@mineducacion.gov.co::4df478af-7f6e-438e-b15c-183ab53a2cda"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cela Tamayo Rincon" refreshedDate="44460.455174305556" createdVersion="7" refreshedVersion="7" minRefreshableVersion="3" recordCount="371" xr:uid="{BA246F87-B01C-4E13-85FA-2A7251DE67DE}">
  <cacheSource type="worksheet">
    <worksheetSource ref="A1:BO83" sheet="INDICADORES"/>
  </cacheSource>
  <cacheFields count="69">
    <cacheField name="Despacho" numFmtId="0">
      <sharedItems/>
    </cacheField>
    <cacheField name="Dimensión MIPG" numFmtId="0">
      <sharedItems/>
    </cacheField>
    <cacheField name="Objetivo del SIG" numFmtId="0">
      <sharedItems/>
    </cacheField>
    <cacheField name="Proceso del SIG" numFmtId="0">
      <sharedItems containsBlank="1"/>
    </cacheField>
    <cacheField name="Dirección" numFmtId="0">
      <sharedItems/>
    </cacheField>
    <cacheField name="Subdirección" numFmtId="0">
      <sharedItems/>
    </cacheField>
    <cacheField name="Meta Objetivos de Desarrollo Sostenible - ODS" numFmtId="0">
      <sharedItems containsBlank="1" longText="1"/>
    </cacheField>
    <cacheField name="Objetivo del PND" numFmtId="0">
      <sharedItems containsBlank="1"/>
    </cacheField>
    <cacheField name="Objetivo del Plan Sectorial" numFmtId="0">
      <sharedItems containsBlank="1"/>
    </cacheField>
    <cacheField name="Asociación con PND" numFmtId="0">
      <sharedItems containsBlank="1"/>
    </cacheField>
    <cacheField name="ID Dependencia de afectación" numFmtId="0">
      <sharedItems containsMixedTypes="1" containsNumber="1" containsInteger="1" minValue="45" maxValue="65"/>
    </cacheField>
    <cacheField name="Tema estratégico" numFmtId="0">
      <sharedItems/>
    </cacheField>
    <cacheField name="ID Indicador" numFmtId="0">
      <sharedItems containsSemiMixedTypes="0" containsString="0" containsNumber="1" containsInteger="1" minValue="2" maxValue="508"/>
    </cacheField>
    <cacheField name="Indicador" numFmtId="0">
      <sharedItems longText="1"/>
    </cacheField>
    <cacheField name="Origen" numFmtId="0">
      <sharedItems count="9">
        <s v="Plan Sectorial"/>
        <s v="PND"/>
        <s v="PAI"/>
        <s v="Trazadora 2021"/>
        <s v="PMI"/>
        <s v="PND-Rrom"/>
        <s v="PND-Indígenas "/>
        <s v="PND-NARP"/>
        <s v="PND-NARP " u="1"/>
      </sharedItems>
    </cacheField>
    <cacheField name="Plan Sectorial" numFmtId="0">
      <sharedItems containsBlank="1"/>
    </cacheField>
    <cacheField name="CONPES" numFmtId="0">
      <sharedItems containsBlank="1" containsMixedTypes="1" containsNumber="1" containsInteger="1" minValue="3866" maxValue="3950"/>
    </cacheField>
    <cacheField name="Indígenas" numFmtId="0">
      <sharedItems containsBlank="1"/>
    </cacheField>
    <cacheField name="NARP" numFmtId="0">
      <sharedItems containsBlank="1" containsMixedTypes="1" containsNumber="1" containsInteger="1" minValue="2730" maxValue="2730"/>
    </cacheField>
    <cacheField name="Rrom" numFmtId="0">
      <sharedItems containsBlank="1"/>
    </cacheField>
    <cacheField name="Equidad de la Mujer" numFmtId="0">
      <sharedItems containsBlank="1"/>
    </cacheField>
    <cacheField name="Primera Infancia, Infancia y Adolescencia" numFmtId="0">
      <sharedItems containsBlank="1"/>
    </cacheField>
    <cacheField name="Víctimas" numFmtId="0">
      <sharedItems containsBlank="1"/>
    </cacheField>
    <cacheField name="Participacion Ciudadana" numFmtId="0">
      <sharedItems containsNonDate="0" containsString="0" containsBlank="1"/>
    </cacheField>
    <cacheField name="Zonas futuro" numFmtId="0">
      <sharedItems containsNonDate="0" containsString="0" containsBlank="1"/>
    </cacheField>
    <cacheField name="Discapacidad" numFmtId="0">
      <sharedItems containsBlank="1"/>
    </cacheField>
    <cacheField name="TIC" numFmtId="0">
      <sharedItems containsBlank="1"/>
    </cacheField>
    <cacheField name="CTeI" numFmtId="0">
      <sharedItems containsNonDate="0" containsString="0" containsBlank="1"/>
    </cacheField>
    <cacheField name="Pactos Territoriales " numFmtId="0">
      <sharedItems containsBlank="1"/>
    </cacheField>
    <cacheField name="Construyendo País" numFmtId="0">
      <sharedItems containsBlank="1"/>
    </cacheField>
    <cacheField name="Acuerdos Sindicales" numFmtId="0">
      <sharedItems containsBlank="1"/>
    </cacheField>
    <cacheField name="Acuerdos con estudiantes ES" numFmtId="0">
      <sharedItems containsBlank="1"/>
    </cacheField>
    <cacheField name="Paro Buenaventura" numFmtId="0">
      <sharedItems containsBlank="1"/>
    </cacheField>
    <cacheField name="Paro Chocó" numFmtId="0">
      <sharedItems containsNonDate="0" containsString="0" containsBlank="1"/>
    </cacheField>
    <cacheField name="Compromisos CRIDE" numFmtId="0">
      <sharedItems containsNonDate="0" containsString="0" containsBlank="1"/>
    </cacheField>
    <cacheField name="Compromisos CRIHU" numFmtId="0">
      <sharedItems containsNonDate="0" containsString="0" containsBlank="1"/>
    </cacheField>
    <cacheField name="Compromisos CRIC" numFmtId="0">
      <sharedItems containsNonDate="0" containsString="0" containsBlank="1"/>
    </cacheField>
    <cacheField name="Tipo" numFmtId="0">
      <sharedItems/>
    </cacheField>
    <cacheField name="Periodicidad" numFmtId="0">
      <sharedItems/>
    </cacheField>
    <cacheField name="Tipo de acumulación" numFmtId="0">
      <sharedItems/>
    </cacheField>
    <cacheField name="Unidad de medida" numFmtId="0">
      <sharedItems/>
    </cacheField>
    <cacheField name="Días de rezago" numFmtId="0">
      <sharedItems containsSemiMixedTypes="0" containsString="0" containsNumber="1" containsInteger="1" minValue="0" maxValue="270"/>
    </cacheField>
    <cacheField name="Fórmula de cálculo" numFmtId="0">
      <sharedItems longText="1"/>
    </cacheField>
    <cacheField name="Medio de verificación" numFmtId="0">
      <sharedItems containsBlank="1" longText="1"/>
    </cacheField>
    <cacheField name="Línea Base 2018" numFmtId="0">
      <sharedItems containsMixedTypes="1" containsNumber="1" minValue="0" maxValue="529946929958"/>
    </cacheField>
    <cacheField name="Meta 2019" numFmtId="0">
      <sharedItems containsSemiMixedTypes="0" containsString="0" containsNumber="1" minValue="0" maxValue="1000000000000"/>
    </cacheField>
    <cacheField name="Meta 2020" numFmtId="0">
      <sharedItems containsSemiMixedTypes="0" containsString="0" containsNumber="1" minValue="0" maxValue="500000000000"/>
    </cacheField>
    <cacheField name="Meta 2021" numFmtId="0">
      <sharedItems containsSemiMixedTypes="0" containsString="0" containsNumber="1" minValue="0" maxValue="500000000000"/>
    </cacheField>
    <cacheField name="Meta 2022" numFmtId="0">
      <sharedItems containsSemiMixedTypes="0" containsString="0" containsNumber="1" minValue="0" maxValue="1200000000000"/>
    </cacheField>
    <cacheField name="Meta cuatrienio" numFmtId="0">
      <sharedItems containsSemiMixedTypes="0" containsString="0" containsNumber="1" minValue="0" maxValue="3200000000000"/>
    </cacheField>
    <cacheField name="Avance 2019" numFmtId="0">
      <sharedItems containsString="0" containsBlank="1" containsNumber="1" minValue="0" maxValue="1000000000000"/>
    </cacheField>
    <cacheField name="Avance 2020" numFmtId="0">
      <sharedItems containsSemiMixedTypes="0" containsString="0" containsNumber="1" minValue="0" maxValue="593575422930.88"/>
    </cacheField>
    <cacheField name="Avance 2021" numFmtId="2">
      <sharedItems containsBlank="1" containsMixedTypes="1" containsNumber="1" minValue="0" maxValue="27197760222.279999"/>
    </cacheField>
    <cacheField name="Rezago meta 2021" numFmtId="2">
      <sharedItems containsMixedTypes="1" containsNumber="1" minValue="-96" maxValue="500000000000"/>
    </cacheField>
    <cacheField name="Meta 2022 Total" numFmtId="164">
      <sharedItems containsSemiMixedTypes="0" containsString="0" containsNumber="1" minValue="0" maxValue="1200000000000"/>
    </cacheField>
    <cacheField name="Meta enero" numFmtId="0">
      <sharedItems containsString="0" containsBlank="1" containsNumber="1" minValue="0" maxValue="295769"/>
    </cacheField>
    <cacheField name="Meta febrero" numFmtId="0">
      <sharedItems containsString="0" containsBlank="1" containsNumber="1" minValue="0" maxValue="1061"/>
    </cacheField>
    <cacheField name="Meta marzo" numFmtId="0">
      <sharedItems containsString="0" containsBlank="1" containsNumber="1" minValue="0" maxValue="1061"/>
    </cacheField>
    <cacheField name="Meta abril" numFmtId="0">
      <sharedItems containsString="0" containsBlank="1" containsNumber="1" minValue="0" maxValue="1061"/>
    </cacheField>
    <cacheField name="Meta mayo" numFmtId="0">
      <sharedItems containsString="0" containsBlank="1" containsNumber="1" minValue="0" maxValue="1061"/>
    </cacheField>
    <cacheField name="Meta junio" numFmtId="0">
      <sharedItems containsString="0" containsBlank="1" containsNumber="1" minValue="0" maxValue="1061"/>
    </cacheField>
    <cacheField name="Meta julio" numFmtId="0">
      <sharedItems containsString="0" containsBlank="1" containsNumber="1" minValue="0" maxValue="1061"/>
    </cacheField>
    <cacheField name="Meta agosto" numFmtId="0">
      <sharedItems containsString="0" containsBlank="1" containsNumber="1" minValue="0" maxValue="1061"/>
    </cacheField>
    <cacheField name="Meta septiembre" numFmtId="0">
      <sharedItems containsString="0" containsBlank="1" containsNumber="1" minValue="0" maxValue="1061"/>
    </cacheField>
    <cacheField name="Meta octubre" numFmtId="0">
      <sharedItems containsString="0" containsBlank="1" containsNumber="1" minValue="0" maxValue="1061"/>
    </cacheField>
    <cacheField name="Meta noviembre" numFmtId="0">
      <sharedItems containsString="0" containsBlank="1" containsNumber="1" minValue="0" maxValue="1061"/>
    </cacheField>
    <cacheField name="Meta diciembre" numFmtId="2">
      <sharedItems containsSemiMixedTypes="0" containsString="0" containsNumber="1" minValue="0" maxValue="1200000000000"/>
    </cacheField>
    <cacheField name="Justificación del ajuste " numFmtId="0">
      <sharedItems containsNonDate="0" containsString="0" containsBlank="1"/>
    </cacheField>
    <cacheField name="Observaciones OAPF _x000a_mesa técnica 1" numFmtId="0">
      <sharedItems containsString="0" containsBlank="1" containsNumber="1" minValue="0.76178800000000002" maxValue="0.761788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1">
  <r>
    <s v="VPBM"/>
    <s v="Direccionamiento estratégico y planeación "/>
    <s v="Aumentar los niveles de satisfacción del cliente y de los grupos de valor"/>
    <s v="Diseño de instrumentos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328"/>
    <s v="Porcentaje de avance en el diseño o actualización de lineamientos  u orientaciones curriculares"/>
    <x v="0"/>
    <s v="X"/>
    <s v="X"/>
    <m/>
    <m/>
    <m/>
    <m/>
    <m/>
    <m/>
    <m/>
    <m/>
    <m/>
    <m/>
    <m/>
    <m/>
    <m/>
    <m/>
    <m/>
    <m/>
    <m/>
    <m/>
    <m/>
    <m/>
    <s v="Producto"/>
    <s v="Trimestral"/>
    <s v="Capacidad"/>
    <s v="Porcentaje"/>
    <n v="0"/>
    <s v="Sumatoria de hitos del Porcentaje de avance en el diseño o actualización de lineamientos  u orientaciones curriculares:_x000a__x000a_Hito 1: Diseño o actualización de lineamientos  u orientaciones curriculares. (50 %)_x000a_Hito 2: Validación  Interna y Externa del documento (30 %)_x000a_Hito 3: Publicación y  Socicalización de los lineamientos  u orientaciones curriculares ( 20%)"/>
    <s v="2021_x000a_* orientaciones curriculares para el área de técnología e informatica (hito 1 y 2 80%)_x000a_* Orientaciones para el diseño, implementación y evaluación de Modelos Educativos Flexibles. (Hito 2 y 3, 50%)_x000a_* Orientaciones para la atención educativa a estudiantes en condición de enfermedad. (Hito 2 y 3, 50%)_x000a__x000a_2022_x000a_* orientaciones curriculares para el área de técnología e informatica (hito 3, 20%)_x000a_* Lineamiento Sociales (Hito 1 y 2, 80%)_x000a_* Lineamientos Ciencias (hitoi 1, 50%)"/>
    <n v="0"/>
    <n v="0"/>
    <n v="0"/>
    <n v="52.5"/>
    <n v="100"/>
    <n v="100"/>
    <n v="0"/>
    <n v="0"/>
    <n v="21.9"/>
    <n v="30.6"/>
    <n v="100"/>
    <n v="21.9"/>
    <n v="0"/>
    <m/>
    <n v="0"/>
    <n v="0"/>
    <m/>
    <n v="0"/>
    <n v="0"/>
    <m/>
    <n v="0"/>
    <n v="0"/>
    <n v="1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2"/>
    <s v="Porcentaje de estudiantes en establecimientos educativos oficiales con jornada única "/>
    <x v="1"/>
    <s v="X"/>
    <m/>
    <m/>
    <m/>
    <m/>
    <m/>
    <m/>
    <m/>
    <m/>
    <m/>
    <m/>
    <m/>
    <m/>
    <m/>
    <m/>
    <m/>
    <m/>
    <m/>
    <m/>
    <m/>
    <m/>
    <m/>
    <s v="Resultado"/>
    <s v="Trimestral"/>
    <s v="Capacidad"/>
    <s v="Porcentaje"/>
    <n v="15"/>
    <s v="(Número de estudiantes del sector oficial en Jornada Única/Total de estudiantes del sector oficial educación regular (grados 0 a 11) reportados en el SIMAT )* 100"/>
    <s v="Reporte Simat "/>
    <n v="12"/>
    <n v="15"/>
    <n v="18"/>
    <n v="21"/>
    <n v="24"/>
    <n v="24"/>
    <n v="15.22"/>
    <n v="16"/>
    <n v="17.100000000000001"/>
    <n v="3.8999999999999986"/>
    <n v="24"/>
    <n v="17.100000000000001"/>
    <n v="0"/>
    <m/>
    <n v="0"/>
    <n v="0"/>
    <m/>
    <n v="0"/>
    <n v="0"/>
    <m/>
    <n v="0"/>
    <n v="0"/>
    <n v="24"/>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22"/>
    <s v="Número de Entidades territoriales certificadas  acompañadas en la formulación y actualización de planes de implementación y mejoramiento de las condiciones que favorezcan el desarrollo integral de niños, niñas y adolescentes en Jornada Única."/>
    <x v="2"/>
    <m/>
    <m/>
    <m/>
    <m/>
    <m/>
    <m/>
    <m/>
    <m/>
    <m/>
    <m/>
    <m/>
    <m/>
    <m/>
    <m/>
    <m/>
    <m/>
    <m/>
    <m/>
    <m/>
    <m/>
    <m/>
    <m/>
    <s v="Gestión "/>
    <s v="Trimestral"/>
    <s v="Mantenimiento"/>
    <s v="Número"/>
    <n v="0"/>
    <s v="Sumatoria de Entidades territoriales certificadas  con Planes  de implementación de la Jornada Única actualizados."/>
    <s v="Piju Actualizado_x000a_Acta de asistencia tecnica"/>
    <n v="93"/>
    <n v="0"/>
    <n v="95"/>
    <n v="96"/>
    <n v="96"/>
    <n v="96"/>
    <n v="94"/>
    <n v="95"/>
    <n v="79"/>
    <n v="17"/>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4"/>
    <s v="Número de establecimientos educativos de Jornada Única acompañadas para la promoción del desarrollo integral y trayectorias educativas completas a partir de procesos de innovación pedagógica y curricular  "/>
    <x v="2"/>
    <s v="X"/>
    <m/>
    <m/>
    <m/>
    <m/>
    <m/>
    <m/>
    <m/>
    <m/>
    <m/>
    <m/>
    <m/>
    <m/>
    <m/>
    <m/>
    <m/>
    <m/>
    <m/>
    <m/>
    <m/>
    <m/>
    <m/>
    <s v="Gestión "/>
    <s v="Trimestral"/>
    <s v="Capacidad"/>
    <s v="Número"/>
    <n v="15"/>
    <s v="_x000a_Sumatoria de estableciemientos educativos de Jornada Única acompañadas para la promoción del desarrollo integral y trayectorias educativas completas a partir de procesos de innovación pedagógica ycurricular   Se inicia el reporte con la sesión 1 y se cumple con los EE que completan las sesiones planeadas"/>
    <s v="Actas de reuniones y listas de asistencia._x000a_Listado de EE acompañados"/>
    <n v="0"/>
    <n v="330"/>
    <n v="380"/>
    <n v="977"/>
    <n v="1477"/>
    <n v="1477"/>
    <n v="330"/>
    <n v="440"/>
    <n v="493"/>
    <n v="484"/>
    <n v="1477"/>
    <n v="493"/>
    <n v="0"/>
    <m/>
    <n v="0"/>
    <n v="0"/>
    <m/>
    <n v="0"/>
    <n v="0"/>
    <m/>
    <n v="0"/>
    <n v="0"/>
    <n v="1477"/>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54"/>
    <s v="Número de  educadores docentes con procesos de cualificación y actualización pedagógica en el marco de la Jornada Única"/>
    <x v="2"/>
    <m/>
    <m/>
    <m/>
    <m/>
    <m/>
    <m/>
    <m/>
    <m/>
    <m/>
    <m/>
    <m/>
    <m/>
    <m/>
    <m/>
    <m/>
    <m/>
    <m/>
    <m/>
    <m/>
    <m/>
    <m/>
    <m/>
    <s v="Gestión "/>
    <s v="Trimestral"/>
    <s v="Flujo"/>
    <s v="Número"/>
    <n v="5"/>
    <s v="Sumatoria de Docentes y/o directivos docentes con procesos de cualificación y actualización pedagógica en el marco de la Jornada Única"/>
    <s v="Listado de Docentes formados"/>
    <n v="0"/>
    <n v="0"/>
    <n v="0"/>
    <n v="1000"/>
    <n v="1000"/>
    <n v="2000"/>
    <n v="0"/>
    <n v="0"/>
    <n v="0"/>
    <n v="1000"/>
    <n v="1000"/>
    <n v="0"/>
    <n v="0"/>
    <m/>
    <n v="0"/>
    <n v="0"/>
    <m/>
    <n v="0"/>
    <n v="0"/>
    <m/>
    <n v="0"/>
    <n v="0"/>
    <n v="1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59"/>
    <s v="Número de sedes educativas con dotaciones pedagógicas de JU para fortalecer su PEI"/>
    <x v="2"/>
    <m/>
    <m/>
    <m/>
    <m/>
    <m/>
    <m/>
    <m/>
    <m/>
    <m/>
    <m/>
    <m/>
    <m/>
    <m/>
    <m/>
    <m/>
    <m/>
    <m/>
    <m/>
    <m/>
    <m/>
    <m/>
    <m/>
    <s v="Producto"/>
    <s v="Trimestral"/>
    <s v="Acumulado"/>
    <s v="Número"/>
    <n v="30"/>
    <s v="Sumatoria de sedes educativas con dotaciones pedagógicas de JU para fortalecer su PEI"/>
    <s v="Actas de entrega del material"/>
    <n v="0"/>
    <n v="0"/>
    <n v="451"/>
    <n v="500"/>
    <n v="500"/>
    <n v="1451"/>
    <n v="0"/>
    <n v="451"/>
    <n v="0"/>
    <n v="500"/>
    <n v="500"/>
    <n v="0"/>
    <n v="0"/>
    <m/>
    <n v="0"/>
    <n v="0"/>
    <m/>
    <n v="0"/>
    <n v="0"/>
    <m/>
    <n v="0"/>
    <n v="0"/>
    <n v="5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Fortalecimiento de trayectorias previas"/>
    <n v="51"/>
    <s v="Educación Media"/>
    <n v="5"/>
    <s v="Estudiantes de educación media con doble titulación (T)"/>
    <x v="1"/>
    <s v=" "/>
    <m/>
    <m/>
    <s v="x"/>
    <m/>
    <m/>
    <m/>
    <m/>
    <m/>
    <m/>
    <m/>
    <m/>
    <m/>
    <m/>
    <m/>
    <m/>
    <m/>
    <m/>
    <m/>
    <m/>
    <m/>
    <m/>
    <s v="Producto"/>
    <s v="Anual"/>
    <s v="Acumulado"/>
    <s v="Número"/>
    <n v="90"/>
    <s v="Sumatoria de estudiantes de educación media que obtienen un certificado del Servicio Nacional de Aprendizaje - SENA- "/>
    <s v="Listado de estudiantes con doble titulación"/>
    <n v="530000"/>
    <n v="142930"/>
    <n v="164051"/>
    <n v="168973"/>
    <n v="174046"/>
    <n v="650000"/>
    <n v="142157"/>
    <n v="134609"/>
    <n v="0"/>
    <n v="168973"/>
    <n v="174046"/>
    <n v="0"/>
    <n v="0"/>
    <n v="0"/>
    <n v="0"/>
    <n v="0"/>
    <n v="0"/>
    <n v="0"/>
    <n v="0"/>
    <n v="0"/>
    <n v="0"/>
    <n v="0"/>
    <n v="174046"/>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Consolidación de competencias"/>
    <n v="51"/>
    <s v="Educación Media"/>
    <n v="28"/>
    <s v="Número de ecosistemas de innovación en Educación Media implementados"/>
    <x v="2"/>
    <m/>
    <s v="X"/>
    <m/>
    <m/>
    <m/>
    <m/>
    <m/>
    <m/>
    <m/>
    <m/>
    <m/>
    <m/>
    <m/>
    <m/>
    <m/>
    <m/>
    <m/>
    <m/>
    <m/>
    <m/>
    <m/>
    <m/>
    <s v="Producto"/>
    <s v="Anual"/>
    <s v="Acumulado"/>
    <s v="Número"/>
    <n v="10"/>
    <s v="Sumatoria de ecosistemas de innovación en Educación Media implementados"/>
    <s v="Lanzamiento de los ecosistemas de innovación "/>
    <n v="0"/>
    <n v="0"/>
    <n v="2"/>
    <n v="4"/>
    <n v="4"/>
    <n v="10"/>
    <n v="0"/>
    <n v="4"/>
    <n v="0"/>
    <n v="4"/>
    <n v="4"/>
    <n v="0"/>
    <n v="0"/>
    <n v="0"/>
    <n v="0"/>
    <n v="0"/>
    <n v="0"/>
    <n v="0"/>
    <n v="0"/>
    <n v="0"/>
    <n v="0"/>
    <n v="0"/>
    <n v="4"/>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Consolidación de competencias"/>
    <n v="51"/>
    <s v="Educación Media"/>
    <n v="60"/>
    <s v="Establecimientos educativos dotados con material pedagógico para fortalecer los ambientes de ambientes de aprendizaje de media."/>
    <x v="2"/>
    <m/>
    <s v="X"/>
    <m/>
    <m/>
    <m/>
    <m/>
    <m/>
    <m/>
    <m/>
    <m/>
    <m/>
    <m/>
    <m/>
    <m/>
    <m/>
    <m/>
    <m/>
    <m/>
    <m/>
    <m/>
    <m/>
    <m/>
    <s v="Producto"/>
    <s v="Anual"/>
    <s v="Acumulado"/>
    <s v="Número"/>
    <n v="30"/>
    <s v="Sumatortia de Establecimientos educativos dotados con material pedagogico para fortalecer los ambientes de ambientes de aprendizaje de media."/>
    <s v="Actas de entregas y listado de EE"/>
    <n v="0"/>
    <n v="0"/>
    <n v="65"/>
    <n v="100"/>
    <n v="120"/>
    <n v="285"/>
    <n v="0"/>
    <n v="0"/>
    <n v="0"/>
    <n v="100"/>
    <n v="120"/>
    <n v="0"/>
    <n v="0"/>
    <n v="0"/>
    <n v="0"/>
    <n v="0"/>
    <n v="0"/>
    <n v="0"/>
    <n v="0"/>
    <n v="0"/>
    <n v="0"/>
    <n v="0"/>
    <n v="12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Creación de un sistema de orientación socio-ocupacional"/>
    <n v="51"/>
    <s v="Educación Media"/>
    <n v="23"/>
    <s v="Secretarias de Educación acompañadas en procesos de Orientación Socio-ocupacional para la Educación Media"/>
    <x v="2"/>
    <s v="X"/>
    <s v="X"/>
    <m/>
    <s v="x"/>
    <m/>
    <m/>
    <m/>
    <m/>
    <m/>
    <m/>
    <m/>
    <m/>
    <m/>
    <m/>
    <m/>
    <m/>
    <m/>
    <m/>
    <m/>
    <m/>
    <m/>
    <m/>
    <s v="Gestión "/>
    <s v="Anual"/>
    <s v="Acumulado"/>
    <s v="Número"/>
    <n v="5"/>
    <s v="sumatoria de Secretarias de Educación acompañadas en procesos de Orientación Socio-ocupacional para la Educación Media"/>
    <s v="Actas de acompañamiento"/>
    <n v="0"/>
    <n v="30"/>
    <n v="22"/>
    <n v="22"/>
    <n v="22"/>
    <n v="96"/>
    <n v="30"/>
    <n v="22"/>
    <n v="0"/>
    <n v="22"/>
    <n v="22"/>
    <n v="0"/>
    <n v="0"/>
    <n v="0"/>
    <n v="0"/>
    <n v="0"/>
    <n v="0"/>
    <n v="0"/>
    <n v="0"/>
    <n v="0"/>
    <n v="0"/>
    <n v="0"/>
    <n v="22"/>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Consolidación de competencias"/>
    <n v="51"/>
    <s v="Educación Media"/>
    <n v="61"/>
    <s v="Establecimientos Educativos con Socialización de Orientaciones curriculares en Programación, desarrollo de Software, Turismo con énfasis en segunda lengua, artes e industrias culturales y creativas y agropecuario"/>
    <x v="2"/>
    <m/>
    <s v="X"/>
    <m/>
    <m/>
    <m/>
    <m/>
    <m/>
    <m/>
    <m/>
    <m/>
    <m/>
    <m/>
    <m/>
    <m/>
    <m/>
    <m/>
    <m/>
    <m/>
    <m/>
    <m/>
    <m/>
    <m/>
    <s v="Producto"/>
    <s v="Anual"/>
    <s v="Mantenimiento"/>
    <s v="Número"/>
    <n v="5"/>
    <s v="Sumatoria de Establecimientos Educativos con Socialización de Orientaciones curriculares en Programación, desarrollo de Software, Turismo con énfasis en segunda lengua, artes e industrias culturales y creativas y agropecuario"/>
    <s v="Acta de acompañamiento_x000a_Listado de Establecimientos educativo benenficiados"/>
    <n v="0"/>
    <n v="0"/>
    <n v="240"/>
    <n v="240"/>
    <n v="240"/>
    <n v="240"/>
    <n v="0"/>
    <n v="0"/>
    <n v="0"/>
    <n v="240"/>
    <n v="240"/>
    <n v="0"/>
    <n v="0"/>
    <n v="0"/>
    <n v="0"/>
    <n v="0"/>
    <n v="0"/>
    <n v="0"/>
    <n v="0"/>
    <n v="0"/>
    <n v="0"/>
    <n v="0"/>
    <n v="24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Convivencia Escolar "/>
    <n v="53"/>
    <s v="Entornos Escolares para la vida, convivencia y la ciudadanía"/>
    <n v="9"/>
    <s v="Establecimientos educativos fortalecidos como entornos escolares para la vida, Convivencia y la ciudadanía "/>
    <x v="3"/>
    <s v="X"/>
    <m/>
    <m/>
    <m/>
    <m/>
    <m/>
    <m/>
    <m/>
    <m/>
    <m/>
    <m/>
    <m/>
    <m/>
    <s v="X"/>
    <s v="X"/>
    <m/>
    <m/>
    <m/>
    <m/>
    <m/>
    <m/>
    <m/>
    <s v="Resultado"/>
    <s v="Semestral"/>
    <s v="Acumulado"/>
    <s v="Número"/>
    <n v="15"/>
    <s v="Sumatoria de EE que  desarrollan acciones de formación y acompañamiento y reciben materiales para promover las competencias ciudadanas y socioemocionales,  conocen los protocolos de prevención promovidos por el Ministerio de Educación Nacional,  implementan estrategias para la promoción de la participación  y participan de procesos de capacitación para la actualización de sus manuales de convivencia escolar."/>
    <s v="Listado de Establecimientos educativos fortalecidos"/>
    <n v="0"/>
    <n v="300"/>
    <n v="1500"/>
    <n v="2200"/>
    <n v="0"/>
    <n v="4000"/>
    <n v="256"/>
    <n v="2185"/>
    <n v="0"/>
    <n v="2200"/>
    <n v="0"/>
    <n v="0"/>
    <n v="0"/>
    <n v="0"/>
    <n v="0"/>
    <n v="0"/>
    <m/>
    <n v="0"/>
    <n v="0"/>
    <n v="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para la vida, la convivencia y la ciudadanía."/>
    <n v="53"/>
    <s v="Entornos Escolares para la vida, convivencia y la ciudadanía"/>
    <n v="6"/>
    <s v="Numero de Entidades territoriales certificadas en educación con asistencia técnica para fortalecer sus comités territoriales"/>
    <x v="2"/>
    <s v="X"/>
    <s v="X"/>
    <m/>
    <m/>
    <m/>
    <m/>
    <m/>
    <m/>
    <m/>
    <m/>
    <m/>
    <m/>
    <m/>
    <m/>
    <s v="X"/>
    <m/>
    <m/>
    <m/>
    <m/>
    <m/>
    <m/>
    <m/>
    <s v="Gestión "/>
    <s v="Trimestral"/>
    <s v="Mantenimiento"/>
    <s v="Número"/>
    <n v="0"/>
    <s v="Sumatoria de ETC certificadas en educación con asistencia técnica para fortalecer sus comités territoriales"/>
    <s v="Listado de ETC_x000a_Actas de asistencias técnica"/>
    <n v="95"/>
    <n v="96"/>
    <n v="96"/>
    <n v="96"/>
    <n v="96"/>
    <n v="96"/>
    <n v="96"/>
    <n v="96"/>
    <n v="4"/>
    <n v="92"/>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para la vida, la convivencia y la ciudadanía."/>
    <n v="53"/>
    <s v="Entornos Escolares para la vida, convivencia y la ciudadanía"/>
    <n v="7"/>
    <s v="Número de estudiantes que fortalecen sus competencias ciudadanas y socioemocionales"/>
    <x v="2"/>
    <s v="X"/>
    <m/>
    <m/>
    <m/>
    <m/>
    <s v="X"/>
    <m/>
    <m/>
    <m/>
    <m/>
    <m/>
    <m/>
    <m/>
    <m/>
    <s v="X"/>
    <m/>
    <m/>
    <m/>
    <m/>
    <m/>
    <m/>
    <m/>
    <s v="Resultado"/>
    <s v="Semestral"/>
    <s v="Acumulado"/>
    <s v="Número"/>
    <n v="15"/>
    <s v="Sumatoria de estudiantes que fortalecen sus competencias ciudadana y socioemocionales valoradas a través de herramientas tecnológicas y de la matricula de estudiantes beneficiados de los espacios de formación y acompañamiento  a docentes, que se implementan  en coordinación con las secretarías  de educación."/>
    <s v="Informe técnico de estudiantes que fortalecen sus competencias ciudadanas y socioemocionales"/>
    <n v="0"/>
    <n v="15000"/>
    <n v="285000"/>
    <n v="400000"/>
    <n v="300000"/>
    <n v="1000000"/>
    <n v="159332"/>
    <n v="647498"/>
    <n v="0"/>
    <n v="400000"/>
    <n v="300000"/>
    <n v="0"/>
    <n v="0"/>
    <n v="0"/>
    <n v="0"/>
    <n v="0"/>
    <m/>
    <n v="0"/>
    <n v="0"/>
    <n v="0"/>
    <n v="0"/>
    <n v="0"/>
    <n v="300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Convivencia Escolar "/>
    <n v="53"/>
    <s v="Entornos Escolares para la vida, convivencia y la ciudadanía"/>
    <n v="8"/>
    <s v="Número de personas de la comunidad educativa que participan en entornos escolares para la convivencia"/>
    <x v="2"/>
    <s v="X"/>
    <m/>
    <m/>
    <m/>
    <m/>
    <s v="X"/>
    <m/>
    <m/>
    <m/>
    <m/>
    <m/>
    <m/>
    <m/>
    <s v="X"/>
    <s v="X"/>
    <s v="X"/>
    <m/>
    <m/>
    <m/>
    <m/>
    <m/>
    <m/>
    <s v="Producto"/>
    <s v="Trimestral"/>
    <s v="Acumulado"/>
    <s v="Número"/>
    <n v="0"/>
    <s v="Sumatoria de personas (familias, estudiantes educadores) que participan en los espacios de fortalecimiento de capacidades y formación de la línea de entornos para la vida la convivencia y la ciudadanía"/>
    <s v="Listas de asistencia y listados en excel"/>
    <n v="0"/>
    <n v="2000"/>
    <n v="2000"/>
    <n v="2500"/>
    <n v="1500"/>
    <n v="8000"/>
    <n v="4566"/>
    <n v="2848"/>
    <n v="317"/>
    <n v="2183"/>
    <n v="1500"/>
    <n v="0"/>
    <n v="0"/>
    <m/>
    <n v="0"/>
    <n v="0"/>
    <m/>
    <n v="0"/>
    <n v="0"/>
    <m/>
    <n v="0"/>
    <n v="0"/>
    <n v="15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62"/>
    <s v="Número de Materiales y recursos educativos de Calidad dispuesto para prestación del servicio en alternancia"/>
    <x v="3"/>
    <m/>
    <m/>
    <m/>
    <m/>
    <m/>
    <m/>
    <m/>
    <m/>
    <m/>
    <m/>
    <m/>
    <m/>
    <m/>
    <m/>
    <m/>
    <m/>
    <m/>
    <m/>
    <m/>
    <m/>
    <m/>
    <m/>
    <s v="Producto"/>
    <s v="Trimestral"/>
    <s v="Acumulado"/>
    <s v="Número"/>
    <n v="5"/>
    <s v="Sumatoria de Materiales y recursos educativos de Calidad dispuesto para prestación del servicio en alternancia"/>
    <s v="Materiales y recursos educativas publicados"/>
    <n v="0"/>
    <n v="0"/>
    <n v="0"/>
    <n v="7"/>
    <n v="0"/>
    <n v="7"/>
    <n v="0"/>
    <n v="0"/>
    <n v="4"/>
    <n v="3"/>
    <n v="0"/>
    <n v="0"/>
    <n v="0"/>
    <m/>
    <n v="0"/>
    <n v="0"/>
    <m/>
    <n v="0"/>
    <n v="0"/>
    <m/>
    <n v="0"/>
    <n v="0"/>
    <n v="0"/>
    <m/>
    <m/>
  </r>
  <r>
    <s v="VPBM"/>
    <s v="Direccionamiento estratégico y planeación "/>
    <s v="Aumentar los niveles de satisfacción del cliente y de los grupos de valor"/>
    <s v="Diseño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65"/>
    <s v="Porcentaje de avance en socialización  del documento de la política de Recursos Educativos"/>
    <x v="2"/>
    <m/>
    <m/>
    <m/>
    <m/>
    <m/>
    <m/>
    <m/>
    <m/>
    <m/>
    <m/>
    <m/>
    <m/>
    <m/>
    <m/>
    <m/>
    <m/>
    <m/>
    <m/>
    <m/>
    <m/>
    <m/>
    <m/>
    <s v="Producto"/>
    <s v="Trimestral"/>
    <s v="Acumulado"/>
    <s v="Porcentaje"/>
    <n v="0"/>
    <s v="Sumatoria de hitos _x000a__x000a_Hito 1: Finalización Proceso Validación y Ajuste del documento final de política 50%_x000a_Hito 2: Diseño de la estrategia de la socialización de la Política. 10%_x000a_Hito 3: Desarrollo de Acciones de socialización para Divulgación de la política: 30%_x000a_Hito 4: Avance Propuesta de sistema de información que Soporte la política 10%"/>
    <s v="_x000a_Hito 1: Documento de política Ajustado_x000a_Hito 2: Documento estrategia de la socialización de la Política._x000a_Hito 3: Invitaciones, listados de asitencia y PPT_x000a_Hito 4:Documentos de Avance Propuesta de sistema de información que Soporte la política "/>
    <n v="0"/>
    <n v="0"/>
    <n v="0"/>
    <n v="100"/>
    <n v="0"/>
    <n v="100"/>
    <n v="0"/>
    <n v="20"/>
    <n v="30"/>
    <n v="7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66"/>
    <s v="Número de Estrategias de aprendizaje de competencias básicas Matemáticas, Steam e historia diseñadas e Implementadas en la comunidad educativa"/>
    <x v="2"/>
    <m/>
    <m/>
    <m/>
    <m/>
    <m/>
    <m/>
    <m/>
    <m/>
    <m/>
    <m/>
    <m/>
    <m/>
    <m/>
    <m/>
    <m/>
    <m/>
    <m/>
    <m/>
    <m/>
    <m/>
    <m/>
    <m/>
    <s v="Gestión"/>
    <s v="Trimestral"/>
    <s v="Acumulado"/>
    <s v="Número"/>
    <n v="0"/>
    <s v="Sumatoria de Estrategias de aprendizaje de competencias básicas Matemáticas, Steam e historia diseñadas e Implementadas en la comunidad educativa"/>
    <s v="Estrategia en funcionamiento LINK"/>
    <n v="0"/>
    <n v="0"/>
    <n v="0"/>
    <n v="3"/>
    <n v="0"/>
    <n v="3"/>
    <n v="0"/>
    <n v="2"/>
    <n v="2"/>
    <n v="1"/>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77"/>
    <s v="Porcentaje de avance en la Validación, Divulgación y socialización de estrategias educativas rurales"/>
    <x v="2"/>
    <m/>
    <m/>
    <m/>
    <m/>
    <m/>
    <m/>
    <m/>
    <m/>
    <m/>
    <m/>
    <m/>
    <m/>
    <m/>
    <m/>
    <m/>
    <m/>
    <m/>
    <m/>
    <m/>
    <m/>
    <m/>
    <m/>
    <s v="Gestión "/>
    <s v="Trimestral"/>
    <s v="Acumulado"/>
    <s v="Porcentaje"/>
    <n v="5"/>
    <s v="Sumatoria de hitos del avance en la Validación, Divulgación y socialización de estrategias educativas rurales_x000a__x000a_Hito 1: Proceso Validación y Ajuste 40%_x000a_Hito 2: Acciones de Divulgación: 30%_x000a_Hito 3: Acciones de Socialización 30%"/>
    <s v="Hito 1: Documentos de lineamiento y recursos educativo ajustado_x000a_Hito 2: Documento de Estrategia de difución consolida _x000a_Hito 3: Invitaciones, listas de asistencias y PPT"/>
    <n v="0"/>
    <n v="0"/>
    <n v="0"/>
    <n v="100"/>
    <n v="0"/>
    <n v="100"/>
    <n v="0"/>
    <n v="0"/>
    <n v="0.1"/>
    <n v="99.9"/>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92"/>
    <s v="Porcentaje de avance de la puesta en marcha y funcionamiento del  Canal De radio"/>
    <x v="2"/>
    <m/>
    <m/>
    <m/>
    <m/>
    <m/>
    <m/>
    <m/>
    <m/>
    <m/>
    <m/>
    <m/>
    <m/>
    <m/>
    <m/>
    <m/>
    <m/>
    <m/>
    <m/>
    <m/>
    <m/>
    <m/>
    <m/>
    <s v="Gestión"/>
    <s v="Trimestral"/>
    <s v="Acumulado"/>
    <s v="Porcentaje"/>
    <n v="5"/>
    <s v="Sumatoria de hitos: _x000a__x000a_Hito 1: Creación de contenido 40%_x000a_Hito 2: 120 días de Emisión de Contenido 40%_x000a_Hito 3: Divulgación del Canal Radial 20%"/>
    <s v="Hito 1: Guiones pedagógicos_x000a_Hito 2: Grabaciones de la emisión y link_x000a_Hito 3: Piezas graficas de divulgación y link"/>
    <n v="0"/>
    <n v="0"/>
    <n v="0"/>
    <n v="100"/>
    <n v="0"/>
    <n v="100"/>
    <n v="0"/>
    <n v="0"/>
    <n v="60"/>
    <n v="4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97"/>
    <s v="Porcentaje de avance en el diseño y puesta en marcha de la multiplataforma Profe en tu casa  y el diseño de materiales"/>
    <x v="2"/>
    <m/>
    <m/>
    <m/>
    <m/>
    <m/>
    <m/>
    <m/>
    <m/>
    <m/>
    <m/>
    <m/>
    <m/>
    <m/>
    <m/>
    <m/>
    <m/>
    <m/>
    <m/>
    <m/>
    <m/>
    <m/>
    <m/>
    <s v="Gestión"/>
    <s v="Trimestral"/>
    <s v="Acumulado"/>
    <s v="Porcentaje"/>
    <n v="5"/>
    <s v="Sumatoria de hitos _x000a__x000a_Hito 1: 150 Capitulos de profe en tu casa 30%_x000a_Hito 2: Programaciones mensual: 10%_x000a_Hito 3: Diseño de la Estrategia multiplataforma 20%_x000a_Hito 4: Puesta en marcha  multiplataforma 40%"/>
    <s v="Hito 1: Capitulos (link y Guiones pedagógicos)_x000a_Hito 2: Documento de Programación_x000a_Hito 3: Documento de la Estrategia Multiplataforma_x000a_Hito 4: Contenido remitidos a traves de la multiplataforma"/>
    <n v="0"/>
    <n v="0"/>
    <n v="0"/>
    <n v="100"/>
    <n v="0"/>
    <n v="100"/>
    <n v="0"/>
    <n v="0"/>
    <n v="30"/>
    <n v="7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98"/>
    <s v="No de Webinar  alrededor de los referentes de Calidad"/>
    <x v="2"/>
    <m/>
    <m/>
    <m/>
    <m/>
    <m/>
    <m/>
    <m/>
    <m/>
    <m/>
    <m/>
    <m/>
    <m/>
    <m/>
    <m/>
    <m/>
    <m/>
    <m/>
    <m/>
    <m/>
    <m/>
    <m/>
    <m/>
    <s v="Gestión"/>
    <s v="Mensual"/>
    <s v="Acumulado"/>
    <s v="Número"/>
    <n v="10"/>
    <s v="Sumatoria de Webinar  alrededor de los referentes de Calidad"/>
    <s v="Link de Webinar grabados_x000a_Convacotoria_x000a_Listado de participantes"/>
    <n v="0"/>
    <n v="0"/>
    <n v="0"/>
    <n v="9"/>
    <n v="9"/>
    <n v="18"/>
    <n v="0"/>
    <n v="0"/>
    <m/>
    <n v="9"/>
    <n v="9"/>
    <m/>
    <m/>
    <m/>
    <m/>
    <m/>
    <m/>
    <m/>
    <m/>
    <m/>
    <m/>
    <m/>
    <n v="9"/>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110"/>
    <s v="Porcentaje de avance de desarrollo de Laboratorios pedagógico"/>
    <x v="2"/>
    <m/>
    <m/>
    <m/>
    <m/>
    <m/>
    <m/>
    <m/>
    <m/>
    <m/>
    <m/>
    <m/>
    <m/>
    <m/>
    <m/>
    <m/>
    <m/>
    <m/>
    <m/>
    <m/>
    <m/>
    <m/>
    <m/>
    <s v="Gestión"/>
    <s v="Trimestral"/>
    <s v="Acumulado"/>
    <s v="Porcentaje"/>
    <n v="5"/>
    <s v="Sumatoria de hito_x000a_Hito: Seciones con Funcionarios de la ETC en flexibilización curricular, referentes de calidad y prácticas pedagógicas 50%_x000a_Hito 2: Secciones con educadores en flexibilización curricular, referentes de calidad y prácticas pedagógicas 50%"/>
    <s v="Convocatoria_x000a_Grabación de Seciones _x000a_Listado de Asistencia"/>
    <n v="0"/>
    <n v="0"/>
    <n v="0"/>
    <n v="100"/>
    <n v="0"/>
    <n v="100"/>
    <n v="0"/>
    <n v="0"/>
    <n v="50"/>
    <n v="5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128"/>
    <s v="Número de Entidades Territoriales Certificadas con acompañamiento pedagógico en temas de flexibilización curricular, referentes de calidad y prácticas pedagógicas."/>
    <x v="3"/>
    <m/>
    <m/>
    <m/>
    <m/>
    <m/>
    <m/>
    <m/>
    <m/>
    <m/>
    <m/>
    <m/>
    <m/>
    <m/>
    <m/>
    <m/>
    <m/>
    <m/>
    <m/>
    <m/>
    <m/>
    <m/>
    <m/>
    <s v="Gestión "/>
    <s v="Trimestral"/>
    <s v="Mantenimiento"/>
    <s v="Número"/>
    <n v="5"/>
    <s v="Sumatoria de Entidades Territoriales Certificadas con acompañamiento pedagógico (oferta y demanda) en temas de flexibilización curricular, referentes de calidad y prácticas pedagógicas."/>
    <s v="Acta de AT_x000a_Listado de asistencia"/>
    <n v="0"/>
    <n v="0"/>
    <n v="0"/>
    <n v="96"/>
    <n v="96"/>
    <n v="96"/>
    <n v="0"/>
    <n v="0"/>
    <n v="92"/>
    <n v="4"/>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9"/>
    <s v="Brecha entre los porcentajes de establecimientos no oficiales y oficiales en niveles A+, A y B, en pruebas Saber 11"/>
    <x v="1"/>
    <s v="X"/>
    <m/>
    <m/>
    <m/>
    <m/>
    <m/>
    <m/>
    <m/>
    <m/>
    <m/>
    <m/>
    <m/>
    <m/>
    <m/>
    <m/>
    <m/>
    <m/>
    <s v=" "/>
    <m/>
    <m/>
    <m/>
    <m/>
    <s v="Resultado"/>
    <s v="Anual"/>
    <s v="Reducción"/>
    <s v="Porcentaje"/>
    <n v="90"/>
    <s v="Brecha por sector en pruebas Saber 11° = % de colegios no oficiales en niveles de desempeño A+, A y B -  % de colegios oficiales en niveles de desempeño A+, A y B"/>
    <s v="Resultados ICFES"/>
    <n v="35.4"/>
    <n v="34.9"/>
    <n v="34.4"/>
    <n v="33.9"/>
    <n v="33.4"/>
    <n v="33.4"/>
    <n v="38.79"/>
    <n v="50.8"/>
    <n v="0"/>
    <n v="33.9"/>
    <n v="33.4"/>
    <n v="0"/>
    <n v="0"/>
    <n v="0"/>
    <n v="0"/>
    <n v="0"/>
    <n v="0"/>
    <n v="0"/>
    <n v="0"/>
    <n v="0"/>
    <n v="0"/>
    <n v="0"/>
    <n v="33.4"/>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4. Más y mejor Educación Rural"/>
    <s v="evaluación para aprendizajes de calidad"/>
    <n v="54"/>
    <s v="Evaluación"/>
    <n v="38"/>
    <s v="Porcentaje de colegios oficiales rurales en las categorías A+ y A de la Prueba Saber 11 "/>
    <x v="1"/>
    <s v="X"/>
    <m/>
    <m/>
    <m/>
    <m/>
    <m/>
    <m/>
    <m/>
    <m/>
    <m/>
    <m/>
    <m/>
    <m/>
    <m/>
    <m/>
    <m/>
    <m/>
    <m/>
    <m/>
    <m/>
    <m/>
    <m/>
    <s v="Resultado"/>
    <s v="Anual"/>
    <s v="Flujo"/>
    <s v="Porcentaje"/>
    <n v="90"/>
    <s v="Porcentaje de colegios oficiales rurales en categorías superiores de Saber 11° = (colegios oficiales rurales en categorías A+ y A / total de colegios oficiales rurales) * 100"/>
    <s v="Resultados ICFES"/>
    <n v="4.0999999999999996"/>
    <n v="4.75"/>
    <n v="6.25"/>
    <n v="8.5"/>
    <n v="10"/>
    <n v="10"/>
    <n v="2.94"/>
    <n v="0"/>
    <n v="0"/>
    <n v="8.5"/>
    <n v="10"/>
    <n v="0"/>
    <n v="0"/>
    <n v="0"/>
    <n v="0"/>
    <n v="0"/>
    <n v="0"/>
    <n v="0"/>
    <n v="0"/>
    <n v="0"/>
    <n v="0"/>
    <n v="0"/>
    <n v="1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1"/>
    <s v="Número de Establecimientos Educativos que participan de las estrategias desarrolladas para el fortalecimiento del Sistema Institucional de Evaluación de los estudiantes (SIEE)"/>
    <x v="2"/>
    <s v="X"/>
    <m/>
    <m/>
    <m/>
    <m/>
    <m/>
    <m/>
    <m/>
    <m/>
    <m/>
    <m/>
    <m/>
    <m/>
    <m/>
    <m/>
    <m/>
    <m/>
    <m/>
    <m/>
    <m/>
    <m/>
    <m/>
    <s v="Gestión "/>
    <s v="Trimestral"/>
    <s v="Acumulado"/>
    <s v="Número"/>
    <n v="10"/>
    <s v="Sumatoria  de establecimientos educativos que participan de las estrategias desarrolladas para el fortalecimiento del Sistema Institucional de Evaluación de los estudiantes (SIEE)"/>
    <s v="Listado de EE participantes_x000a_Material de las estrategias"/>
    <n v="0"/>
    <n v="0"/>
    <n v="400"/>
    <n v="500"/>
    <n v="750"/>
    <n v="1650"/>
    <n v="0"/>
    <n v="872"/>
    <n v="0"/>
    <n v="500"/>
    <n v="750"/>
    <n v="0"/>
    <n v="0"/>
    <m/>
    <n v="0"/>
    <n v="0"/>
    <m/>
    <n v="0"/>
    <n v="0"/>
    <m/>
    <n v="0"/>
    <n v="0"/>
    <n v="75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2"/>
    <s v="Número de estudiantes participantes de la estrategia supérate con el saber"/>
    <x v="2"/>
    <s v="X"/>
    <m/>
    <m/>
    <m/>
    <m/>
    <m/>
    <m/>
    <m/>
    <m/>
    <m/>
    <m/>
    <m/>
    <m/>
    <m/>
    <m/>
    <m/>
    <m/>
    <m/>
    <m/>
    <m/>
    <m/>
    <m/>
    <s v="Producto"/>
    <s v="Anual"/>
    <s v="Flujo"/>
    <s v="Número"/>
    <n v="15"/>
    <s v="Número de estudiantes participantes de la estrategia supérate con el saber"/>
    <s v="Listado de estudiantes participantes"/>
    <n v="2100000"/>
    <n v="700000"/>
    <n v="350000"/>
    <n v="350000"/>
    <n v="700000"/>
    <n v="700000"/>
    <n v="159000"/>
    <n v="0"/>
    <n v="0"/>
    <n v="350000"/>
    <n v="700000"/>
    <n v="0"/>
    <n v="0"/>
    <n v="0"/>
    <n v="0"/>
    <n v="0"/>
    <n v="0"/>
    <n v="0"/>
    <n v="0"/>
    <n v="0"/>
    <n v="0"/>
    <n v="0"/>
    <n v="7000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evaluación para aprendizajes de calidad"/>
    <n v="51"/>
    <s v="Educación Media"/>
    <n v="36"/>
    <s v="Estudiantes de Media que participen en la estrategia para el fortalecimiento de competencias básicas y socioemocionales."/>
    <x v="2"/>
    <m/>
    <m/>
    <m/>
    <m/>
    <m/>
    <m/>
    <m/>
    <m/>
    <m/>
    <m/>
    <m/>
    <m/>
    <m/>
    <m/>
    <m/>
    <m/>
    <m/>
    <m/>
    <m/>
    <m/>
    <m/>
    <m/>
    <s v="Producto"/>
    <s v="Anual"/>
    <s v="Acumulado"/>
    <s v="Número"/>
    <n v="15"/>
    <s v="Sumatoria de Estudiantes de Media que participen en la estrategia para el fortalecimiento de competencias básicas y socioemocionales."/>
    <s v="Listado de estudiantes"/>
    <n v="0"/>
    <n v="2800"/>
    <n v="0"/>
    <n v="5000"/>
    <n v="2800"/>
    <n v="10600"/>
    <n v="4444"/>
    <n v="0"/>
    <n v="0"/>
    <n v="5000"/>
    <n v="2800"/>
    <n v="0"/>
    <n v="0"/>
    <n v="0"/>
    <n v="0"/>
    <n v="0"/>
    <n v="0"/>
    <n v="0"/>
    <n v="0"/>
    <n v="0"/>
    <n v="0"/>
    <n v="0"/>
    <n v="28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29"/>
    <s v="Número  de  EE priorizado en el acompañamiento para la interpretación y uso de resultados"/>
    <x v="2"/>
    <m/>
    <m/>
    <m/>
    <m/>
    <m/>
    <m/>
    <m/>
    <m/>
    <m/>
    <m/>
    <m/>
    <m/>
    <m/>
    <m/>
    <m/>
    <m/>
    <m/>
    <m/>
    <m/>
    <m/>
    <m/>
    <m/>
    <s v="Gestión"/>
    <s v="Semestral"/>
    <s v="Acumulado"/>
    <s v="Número"/>
    <n v="0"/>
    <s v="Sumatoria de de  EE priorizado en el acompañamiento para la interpretación y uso de resultados"/>
    <s v="Listado de EE acompañados_x000a_Reportes de la ETC"/>
    <n v="0"/>
    <n v="0"/>
    <n v="0"/>
    <n v="536"/>
    <n v="536"/>
    <n v="1072"/>
    <n v="0"/>
    <n v="0"/>
    <n v="124"/>
    <n v="412"/>
    <n v="536"/>
    <n v="0"/>
    <n v="0"/>
    <n v="0"/>
    <n v="0"/>
    <n v="0"/>
    <m/>
    <n v="0"/>
    <n v="0"/>
    <n v="0"/>
    <n v="0"/>
    <n v="0"/>
    <n v="536"/>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30"/>
    <s v="Número de estudiantes que participan de la estrategia Evaluar para avanzar"/>
    <x v="2"/>
    <m/>
    <m/>
    <m/>
    <m/>
    <m/>
    <m/>
    <m/>
    <m/>
    <m/>
    <m/>
    <m/>
    <m/>
    <m/>
    <m/>
    <m/>
    <m/>
    <m/>
    <m/>
    <m/>
    <m/>
    <m/>
    <m/>
    <s v="Producto"/>
    <s v="Semestral"/>
    <s v="Flujo"/>
    <s v="Número"/>
    <n v="15"/>
    <s v="Sumatoria de estudiantes que partipan de la estrategia Evaluar para avanzar"/>
    <s v="Reporte de ICFES de Estudiantes participantes"/>
    <n v="0"/>
    <n v="0"/>
    <n v="727965"/>
    <n v="900000"/>
    <n v="0"/>
    <n v="900000"/>
    <n v="0"/>
    <n v="0"/>
    <n v="0"/>
    <n v="900000"/>
    <n v="0"/>
    <n v="0"/>
    <n v="0"/>
    <n v="0"/>
    <n v="0"/>
    <n v="0"/>
    <m/>
    <n v="0"/>
    <n v="0"/>
    <n v="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31"/>
    <s v="Docentes y Directivos docentes que participan en procesos de formación para fortalecer sus capacidades profesionales"/>
    <x v="3"/>
    <s v="X"/>
    <m/>
    <s v="Trazadora 2021"/>
    <m/>
    <m/>
    <m/>
    <m/>
    <m/>
    <m/>
    <m/>
    <m/>
    <m/>
    <m/>
    <m/>
    <m/>
    <m/>
    <m/>
    <m/>
    <m/>
    <m/>
    <m/>
    <m/>
    <s v="Producto"/>
    <s v="Anual"/>
    <s v="Acumulado"/>
    <s v="Número"/>
    <n v="30"/>
    <s v="Sumatoria de docentes y directivos docentes que participan en procesos de formación y en la escuela de liderazgo."/>
    <s v="Listado de educadores"/>
    <n v="0"/>
    <n v="0"/>
    <n v="0"/>
    <n v="17726"/>
    <n v="0"/>
    <n v="0"/>
    <n v="0"/>
    <n v="0"/>
    <n v="0"/>
    <n v="17726"/>
    <n v="0"/>
    <n v="0"/>
    <n v="0"/>
    <n v="0"/>
    <n v="0"/>
    <n v="0"/>
    <n v="0"/>
    <n v="0"/>
    <n v="0"/>
    <n v="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3"/>
    <s v="Número de directivos docentes que participan en la Escuela de Liderazgo"/>
    <x v="2"/>
    <s v="X"/>
    <m/>
    <m/>
    <m/>
    <m/>
    <m/>
    <m/>
    <m/>
    <m/>
    <m/>
    <m/>
    <m/>
    <m/>
    <m/>
    <m/>
    <m/>
    <m/>
    <m/>
    <m/>
    <m/>
    <m/>
    <m/>
    <s v="Producto"/>
    <s v="Anual"/>
    <s v="Acumulado"/>
    <s v="Número"/>
    <n v="15"/>
    <s v="Sumatoria de directivos docentes que participan en la Escuela de Liderazgo"/>
    <s v="Listado de educadores"/>
    <n v="0"/>
    <n v="0"/>
    <n v="1400"/>
    <n v="3000"/>
    <n v="5600"/>
    <n v="10000"/>
    <n v="0"/>
    <n v="1412"/>
    <n v="0"/>
    <n v="3000"/>
    <n v="5600"/>
    <n v="0"/>
    <n v="0"/>
    <n v="0"/>
    <n v="0"/>
    <n v="0"/>
    <n v="0"/>
    <n v="0"/>
    <n v="0"/>
    <n v="0"/>
    <n v="0"/>
    <n v="0"/>
    <n v="56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3"/>
    <s v="Entornos Escolares para la vida, convivencia y la ciudadanía"/>
    <n v="14"/>
    <s v="Docentes formados con programas de la promoción de la participación igualitaria de niños y niñas"/>
    <x v="1"/>
    <s v="X"/>
    <m/>
    <m/>
    <m/>
    <m/>
    <s v="X"/>
    <m/>
    <m/>
    <m/>
    <m/>
    <m/>
    <m/>
    <m/>
    <m/>
    <m/>
    <m/>
    <m/>
    <m/>
    <m/>
    <m/>
    <m/>
    <m/>
    <s v="Producto"/>
    <s v="Semestral"/>
    <s v="Acumulado"/>
    <s v="Número"/>
    <n v="30"/>
    <s v="Docentes formados = Sumatoria de educadores formados en el período t en las diferentes ETC"/>
    <s v="Listado de docentes formados"/>
    <n v="0"/>
    <n v="2000"/>
    <n v="2000"/>
    <n v="3000"/>
    <n v="1000"/>
    <n v="8000"/>
    <n v="2690"/>
    <n v="3010"/>
    <n v="0"/>
    <n v="3000"/>
    <n v="1000"/>
    <n v="0"/>
    <n v="0"/>
    <n v="0"/>
    <n v="0"/>
    <n v="0"/>
    <m/>
    <n v="0"/>
    <n v="0"/>
    <n v="0"/>
    <n v="0"/>
    <n v="0"/>
    <n v="1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5"/>
    <s v="Número de docentes que participan en programas de formación continua"/>
    <x v="2"/>
    <s v="X"/>
    <m/>
    <s v="X"/>
    <s v="x"/>
    <m/>
    <m/>
    <m/>
    <m/>
    <m/>
    <m/>
    <m/>
    <m/>
    <m/>
    <m/>
    <m/>
    <m/>
    <m/>
    <m/>
    <m/>
    <m/>
    <m/>
    <m/>
    <s v="Producto"/>
    <s v="Anual"/>
    <s v="Acumulado"/>
    <s v="Número"/>
    <n v="15"/>
    <s v="Sumatoria de docentes que participan en programas de formación continua y situada"/>
    <s v="Listado de educadores_x000a_8000 ECDF _x000a_2800 Fondo 1400_x000a_1200 Bilingüismo_x000a_2500 pnle_x000a_3000 Entornos"/>
    <n v="0"/>
    <n v="6901"/>
    <n v="9000"/>
    <n v="17000"/>
    <n v="6100"/>
    <n v="39001"/>
    <n v="6451"/>
    <n v="9349"/>
    <n v="0"/>
    <n v="17000"/>
    <n v="6100"/>
    <n v="0"/>
    <n v="0"/>
    <n v="0"/>
    <n v="0"/>
    <n v="0"/>
    <n v="0"/>
    <n v="0"/>
    <n v="0"/>
    <n v="0"/>
    <n v="0"/>
    <n v="0"/>
    <n v="61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6"/>
    <s v="Número de docentes en programas de formación posgradual y licenciaturas"/>
    <x v="2"/>
    <s v="X"/>
    <m/>
    <s v="X"/>
    <s v="x"/>
    <m/>
    <m/>
    <m/>
    <m/>
    <m/>
    <m/>
    <m/>
    <m/>
    <m/>
    <m/>
    <m/>
    <m/>
    <m/>
    <m/>
    <m/>
    <m/>
    <m/>
    <m/>
    <s v="Producto"/>
    <s v="Anual"/>
    <s v="Acumulado"/>
    <s v="Número"/>
    <n v="15"/>
    <s v="Sumatoria de docentes en programas de formación en pregrado y/o posgradual."/>
    <s v="Listado de educadores"/>
    <n v="0"/>
    <n v="539"/>
    <n v="1822"/>
    <n v="726"/>
    <n v="3904"/>
    <n v="6991"/>
    <n v="194"/>
    <n v="1203"/>
    <n v="0"/>
    <n v="726"/>
    <n v="3904"/>
    <n v="0"/>
    <n v="0"/>
    <n v="0"/>
    <n v="0"/>
    <n v="0"/>
    <n v="0"/>
    <n v="0"/>
    <n v="0"/>
    <n v="0"/>
    <n v="0"/>
    <n v="0"/>
    <n v="3904"/>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7"/>
    <s v="Número de docentes acompañados en procesos de investigación e innovaciones en el aula"/>
    <x v="2"/>
    <s v="X"/>
    <m/>
    <m/>
    <m/>
    <m/>
    <m/>
    <m/>
    <m/>
    <m/>
    <m/>
    <m/>
    <m/>
    <m/>
    <m/>
    <m/>
    <m/>
    <m/>
    <m/>
    <m/>
    <m/>
    <m/>
    <m/>
    <s v="Producto"/>
    <s v="Anual"/>
    <s v="Acumulado"/>
    <s v="Número"/>
    <n v="15"/>
    <s v="Sumatoria de docentes acompañados en procesos de investigación e innovaciones en el aula"/>
    <s v="Listado de educadores"/>
    <n v="0"/>
    <n v="0"/>
    <n v="700"/>
    <n v="0"/>
    <n v="0"/>
    <n v="700"/>
    <n v="0"/>
    <n v="0"/>
    <n v="0"/>
    <n v="0"/>
    <n v="0"/>
    <n v="0"/>
    <n v="0"/>
    <n v="0"/>
    <n v="0"/>
    <n v="0"/>
    <n v="0"/>
    <n v="0"/>
    <n v="0"/>
    <n v="0"/>
    <n v="0"/>
    <n v="0"/>
    <n v="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s v="010"/>
    <s v="Calidad- PTA"/>
    <n v="18"/>
    <s v="Número de docentes y directivos docentes acompañados con el Programa Todos a Aprender "/>
    <x v="3"/>
    <s v="X"/>
    <m/>
    <s v="X"/>
    <s v="x"/>
    <m/>
    <m/>
    <m/>
    <m/>
    <m/>
    <m/>
    <m/>
    <m/>
    <m/>
    <m/>
    <s v="X"/>
    <m/>
    <m/>
    <m/>
    <m/>
    <m/>
    <m/>
    <m/>
    <s v="Producto"/>
    <s v="Trimestral"/>
    <s v="Capacidad"/>
    <s v="Número"/>
    <n v="15"/>
    <s v="sumatoria de docentes y directivos docentes acompañados con el Programa Todos a Aprender"/>
    <s v="Listado de docentes y directivos docentes (fuente  SIPTA)"/>
    <n v="0"/>
    <n v="73000"/>
    <n v="84100"/>
    <n v="92000"/>
    <n v="112500"/>
    <n v="112500"/>
    <n v="83648"/>
    <n v="83304"/>
    <n v="91638"/>
    <n v="362"/>
    <n v="112500"/>
    <n v="91638"/>
    <n v="0"/>
    <m/>
    <n v="0"/>
    <n v="0"/>
    <m/>
    <n v="0"/>
    <n v="0"/>
    <m/>
    <n v="0"/>
    <n v="0"/>
    <n v="1125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s v="010"/>
    <s v="Calidad- PTA"/>
    <n v="10"/>
    <s v="Número de establecimientos educativos acompañados por el Programa Todos a Aprender"/>
    <x v="2"/>
    <s v="X"/>
    <m/>
    <m/>
    <m/>
    <m/>
    <m/>
    <m/>
    <m/>
    <m/>
    <m/>
    <m/>
    <m/>
    <m/>
    <m/>
    <s v="X"/>
    <m/>
    <m/>
    <m/>
    <m/>
    <m/>
    <m/>
    <m/>
    <s v="Producto"/>
    <s v="Trimestral"/>
    <s v="Mantenimiento"/>
    <s v="Número"/>
    <n v="15"/>
    <s v="Sumatoria de establecimientos educativos acompañados con el Programa Todos a Aprender"/>
    <s v="Listado de establecemiento educativos (Fuente de SIPTA)"/>
    <n v="0"/>
    <n v="4500"/>
    <n v="4500"/>
    <n v="4500"/>
    <n v="4500"/>
    <n v="4500"/>
    <n v="4112"/>
    <n v="4418"/>
    <n v="3646"/>
    <n v="854"/>
    <n v="4500"/>
    <n v="0"/>
    <n v="0"/>
    <m/>
    <n v="0"/>
    <n v="0"/>
    <m/>
    <n v="0"/>
    <n v="0"/>
    <m/>
    <n v="0"/>
    <n v="0"/>
    <n v="45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s v="010"/>
    <s v="Calidad- PTA"/>
    <n v="132"/>
    <s v="Número de directivos docentes formados en liderazgo pedagógico orientado a mejorar los aprendizajes de los estudiantes, particularmente de educación inicial y básica primaria."/>
    <x v="2"/>
    <m/>
    <m/>
    <m/>
    <m/>
    <m/>
    <m/>
    <m/>
    <m/>
    <m/>
    <m/>
    <m/>
    <m/>
    <m/>
    <m/>
    <m/>
    <m/>
    <m/>
    <m/>
    <m/>
    <m/>
    <m/>
    <m/>
    <s v="Producto"/>
    <s v="Trimestral"/>
    <s v="Flujo"/>
    <s v="Número"/>
    <n v="15"/>
    <s v="Sumatoria de directivos docentes formados en liderazgo pedagógico orientado a mejorar los aprendizajes de los estudiantes, particularmente de educación inicial y básica primaria."/>
    <s v="Listado de directivos docentes (fuente  SIPTA)"/>
    <n v="0"/>
    <n v="0"/>
    <n v="272"/>
    <n v="300"/>
    <n v="300"/>
    <n v="300"/>
    <n v="0"/>
    <n v="272"/>
    <n v="272"/>
    <n v="28"/>
    <n v="300"/>
    <n v="0"/>
    <n v="0"/>
    <m/>
    <n v="0"/>
    <n v="0"/>
    <m/>
    <n v="0"/>
    <n v="0"/>
    <m/>
    <n v="0"/>
    <n v="0"/>
    <n v="3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s v="010"/>
    <s v="Calidad- PTA"/>
    <n v="135"/>
    <s v="Sedes dotadas con materiales pedagógicos entregados por el Programa Todos a Aprender"/>
    <x v="2"/>
    <m/>
    <m/>
    <m/>
    <m/>
    <m/>
    <m/>
    <m/>
    <m/>
    <m/>
    <m/>
    <m/>
    <m/>
    <m/>
    <m/>
    <m/>
    <m/>
    <m/>
    <m/>
    <m/>
    <m/>
    <m/>
    <m/>
    <s v="Producto"/>
    <s v="Trimestral"/>
    <s v="Flujo"/>
    <s v="Número"/>
    <n v="30"/>
    <s v="Sumatoria de Sedes dotadas con materiales pedagógicos entregados por el Programa Todos a Aprender"/>
    <s v="Listado de sedes que han recibido materiales pedagógicos"/>
    <n v="0"/>
    <n v="0"/>
    <n v="14476"/>
    <n v="14490"/>
    <n v="14490"/>
    <n v="14490"/>
    <n v="0"/>
    <n v="14476"/>
    <m/>
    <n v="14490"/>
    <n v="14490"/>
    <n v="0"/>
    <n v="0"/>
    <m/>
    <n v="0"/>
    <n v="0"/>
    <m/>
    <n v="0"/>
    <n v="0"/>
    <m/>
    <n v="0"/>
    <n v="0"/>
    <n v="1449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s v="010"/>
    <s v="Calidad- PTA"/>
    <n v="139"/>
    <s v="Número de tutores y formadores formados"/>
    <x v="2"/>
    <m/>
    <m/>
    <m/>
    <m/>
    <m/>
    <m/>
    <m/>
    <m/>
    <m/>
    <m/>
    <m/>
    <m/>
    <m/>
    <m/>
    <m/>
    <m/>
    <m/>
    <m/>
    <m/>
    <m/>
    <m/>
    <m/>
    <s v="Producto"/>
    <s v="Trimestral"/>
    <s v="Flujo"/>
    <s v="Número"/>
    <n v="5"/>
    <s v="Sumatoria de tutores formadores formados en el  Programa Todos a Aprender"/>
    <s v="Listado de tutores y formadores formados"/>
    <n v="0"/>
    <n v="0"/>
    <n v="4432"/>
    <n v="4450"/>
    <n v="4500"/>
    <n v="4500"/>
    <n v="0"/>
    <n v="4432"/>
    <n v="0"/>
    <n v="4450"/>
    <n v="4500"/>
    <n v="0"/>
    <n v="0"/>
    <m/>
    <n v="0"/>
    <n v="0"/>
    <m/>
    <n v="0"/>
    <n v="0"/>
    <m/>
    <n v="0"/>
    <n v="0"/>
    <n v="45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20"/>
    <s v="Porcentaje de colegios oficiales en las categorías A+ y A de la Prueba Saber 11 "/>
    <x v="1"/>
    <s v="X"/>
    <m/>
    <m/>
    <m/>
    <m/>
    <m/>
    <m/>
    <m/>
    <m/>
    <m/>
    <m/>
    <m/>
    <m/>
    <m/>
    <m/>
    <m/>
    <m/>
    <m/>
    <m/>
    <m/>
    <m/>
    <m/>
    <s v="Resultado"/>
    <s v="Anual"/>
    <s v="Flujo"/>
    <s v="Porcentaje"/>
    <n v="90"/>
    <s v="Porcentaje de colegios oficiales en categorías superiores de Saber 11° = (colegios oficiales en categorías A+ y A / total de colegios oficiales) * 100"/>
    <s v="Resultados ICFES"/>
    <n v="14"/>
    <n v="15"/>
    <n v="17"/>
    <n v="18.5"/>
    <n v="20"/>
    <n v="20"/>
    <n v="11.78"/>
    <n v="10"/>
    <n v="0"/>
    <n v="18.5"/>
    <n v="20"/>
    <n v="0"/>
    <n v="0"/>
    <n v="0"/>
    <n v="0"/>
    <n v="0"/>
    <n v="0"/>
    <n v="0"/>
    <n v="0"/>
    <n v="0"/>
    <n v="0"/>
    <n v="0"/>
    <n v="2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21"/>
    <s v="Reestructuración de las pruebas Saber 3º, 5º y 9º"/>
    <x v="1"/>
    <s v="X"/>
    <m/>
    <s v="X"/>
    <s v="x"/>
    <m/>
    <m/>
    <m/>
    <m/>
    <m/>
    <m/>
    <m/>
    <m/>
    <m/>
    <m/>
    <m/>
    <m/>
    <m/>
    <m/>
    <m/>
    <m/>
    <m/>
    <m/>
    <s v="Producto"/>
    <s v="Semestral"/>
    <s v="Capacidad"/>
    <s v="Porcentaje"/>
    <n v="15"/>
    <s v="Porcentaje de avance en la realización de las actividades contempladas para la reestructuración de las pruebas Saber 3°, 5° y 9°."/>
    <s v="Informe de aplicación de pilotaje"/>
    <n v="0"/>
    <n v="75"/>
    <n v="100"/>
    <n v="100"/>
    <n v="0"/>
    <n v="100"/>
    <n v="75.5"/>
    <n v="75.5"/>
    <n v="87.75"/>
    <n v="12.25"/>
    <n v="0"/>
    <n v="87.75"/>
    <n v="87.75"/>
    <n v="87.75"/>
    <n v="87.75"/>
    <n v="87.75"/>
    <m/>
    <n v="0"/>
    <n v="0"/>
    <n v="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40"/>
    <s v="Número de ETC acompañadas para el seguimiento de la evaluación durante el tiempo de estudio en casa, alternancia, y retorno al aula."/>
    <x v="2"/>
    <m/>
    <m/>
    <m/>
    <m/>
    <m/>
    <m/>
    <m/>
    <m/>
    <m/>
    <m/>
    <m/>
    <m/>
    <m/>
    <m/>
    <m/>
    <m/>
    <m/>
    <m/>
    <m/>
    <m/>
    <m/>
    <m/>
    <s v="Gestión"/>
    <s v="Trimestral"/>
    <s v="Mantenimiento"/>
    <s v="Número"/>
    <n v="5"/>
    <s v="Sumatoria ETC acompañadas para el seguimiento de la evaluación durante el tiempo de estudio en casa, alternancia, y retorno al aula."/>
    <s v="Actas de encuentro_x000a_Listado de asistencia_x000a_Convocatoria"/>
    <n v="0"/>
    <n v="0"/>
    <n v="0"/>
    <n v="75"/>
    <n v="0"/>
    <n v="75"/>
    <n v="0"/>
    <n v="0"/>
    <n v="84"/>
    <n v="-9"/>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172"/>
    <s v="Número de sedes educativas acompañadas en la renovación de las prácticas pedagógicas en el aula y generen el desarrollo de competencias comunicativas en los niños, niñas, adolescentes y jóvenes"/>
    <x v="3"/>
    <m/>
    <m/>
    <m/>
    <s v="x"/>
    <m/>
    <m/>
    <m/>
    <m/>
    <m/>
    <m/>
    <m/>
    <m/>
    <m/>
    <m/>
    <m/>
    <m/>
    <m/>
    <m/>
    <m/>
    <m/>
    <m/>
    <m/>
    <s v="Producto"/>
    <s v="Anual"/>
    <s v="Acumulado"/>
    <s v="Número"/>
    <n v="5"/>
    <s v="Sumatoria de sedes educativas acompañadas en la renovación de las prácticas pedagógicas en el aula y generen el desarrollo de competencias comunicativas en los niños, niñas, adolescentes y jóvenes"/>
    <s v="Listado de asistencias _x000a_Actas por de acompañamiento0 sedes_x000a_"/>
    <n v="0"/>
    <n v="500"/>
    <n v="500"/>
    <n v="500"/>
    <n v="500"/>
    <n v="2000"/>
    <n v="500"/>
    <n v="500"/>
    <n v="0"/>
    <n v="500"/>
    <n v="500"/>
    <n v="0"/>
    <n v="0"/>
    <n v="0"/>
    <n v="0"/>
    <n v="0"/>
    <n v="0"/>
    <n v="0"/>
    <n v="0"/>
    <n v="0"/>
    <n v="0"/>
    <n v="0"/>
    <n v="5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24"/>
    <s v="Número de Mediadores acompañados pedagógicamente para fortalecer procesos de lectura, escritura y oralidad."/>
    <x v="2"/>
    <m/>
    <m/>
    <m/>
    <m/>
    <m/>
    <m/>
    <m/>
    <m/>
    <m/>
    <m/>
    <m/>
    <m/>
    <m/>
    <m/>
    <m/>
    <m/>
    <m/>
    <m/>
    <m/>
    <m/>
    <m/>
    <m/>
    <s v="Producto"/>
    <s v="Anual"/>
    <s v="Acumulado"/>
    <s v="Número"/>
    <n v="15"/>
    <s v="Sumatoria de mediadores que participan y cumplen todo el proceso de formación "/>
    <s v="Lista de asistencias a eventos de formación"/>
    <n v="1000"/>
    <n v="2500"/>
    <n v="2500"/>
    <n v="2500"/>
    <n v="2500"/>
    <n v="10000"/>
    <n v="2500"/>
    <n v="3174"/>
    <n v="0"/>
    <n v="2500"/>
    <n v="2500"/>
    <n v="0"/>
    <n v="0"/>
    <n v="0"/>
    <n v="0"/>
    <n v="0"/>
    <n v="0"/>
    <n v="0"/>
    <n v="0"/>
    <n v="0"/>
    <n v="0"/>
    <n v="0"/>
    <n v="25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25"/>
    <s v="Número de sedes educativas con colecciones bibliográficas entregadas para fortalecer procesos de lectura, escritura y oralidad."/>
    <x v="2"/>
    <m/>
    <m/>
    <s v="X"/>
    <m/>
    <m/>
    <m/>
    <m/>
    <m/>
    <m/>
    <m/>
    <m/>
    <m/>
    <m/>
    <m/>
    <m/>
    <m/>
    <m/>
    <m/>
    <m/>
    <m/>
    <m/>
    <m/>
    <s v="Producto"/>
    <s v="Anual"/>
    <s v="Acumulado"/>
    <s v="Número"/>
    <n v="30"/>
    <s v="Sumatoria de sede con dotación de colecciones bibliográficas"/>
    <s v="Actas de entrega de colecciones suscritas"/>
    <n v="0"/>
    <n v="500"/>
    <n v="1000"/>
    <n v="1000"/>
    <n v="1000"/>
    <n v="3500"/>
    <n v="500"/>
    <n v="999"/>
    <n v="0"/>
    <n v="1000"/>
    <n v="1000"/>
    <n v="0"/>
    <n v="0"/>
    <n v="0"/>
    <n v="0"/>
    <n v="0"/>
    <n v="0"/>
    <n v="0"/>
    <n v="0"/>
    <n v="0"/>
    <n v="0"/>
    <n v="0"/>
    <n v="1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s v="competencias para la vida"/>
    <n v="63"/>
    <s v="PNLE"/>
    <n v="39"/>
    <s v="Número de textos en lenguas indígenas y afro incorporados en las dotaciones del Plan Nacional de Lectura y Escritura"/>
    <x v="2"/>
    <m/>
    <m/>
    <s v="X"/>
    <s v="x"/>
    <m/>
    <m/>
    <m/>
    <m/>
    <m/>
    <m/>
    <m/>
    <m/>
    <m/>
    <m/>
    <m/>
    <m/>
    <m/>
    <m/>
    <m/>
    <m/>
    <m/>
    <m/>
    <s v="Producto"/>
    <s v="Anual"/>
    <s v="Acumulado"/>
    <s v="Número"/>
    <n v="15"/>
    <s v="Sumatoria de Libros en lenguas indígenas y afro incorporados en los listados de colecciones bibliográficas a entregar en las instituciones educativas  "/>
    <s v="Listado de libros en lenguas étnicas incorporados en las dotaciones del PNLE"/>
    <n v="0"/>
    <n v="0"/>
    <n v="2"/>
    <n v="3"/>
    <n v="3"/>
    <n v="8"/>
    <n v="0"/>
    <n v="3"/>
    <n v="0"/>
    <n v="3"/>
    <n v="3"/>
    <n v="0"/>
    <n v="0"/>
    <n v="0"/>
    <n v="0"/>
    <n v="0"/>
    <n v="0"/>
    <n v="0"/>
    <n v="0"/>
    <n v="0"/>
    <n v="0"/>
    <n v="0"/>
    <n v="3"/>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175"/>
    <s v="Número de EE fortalecidos en competencias comunicativas en  lengua extranjera "/>
    <x v="3"/>
    <s v="X"/>
    <m/>
    <m/>
    <s v="x"/>
    <m/>
    <m/>
    <m/>
    <m/>
    <m/>
    <m/>
    <m/>
    <m/>
    <m/>
    <m/>
    <m/>
    <m/>
    <m/>
    <m/>
    <m/>
    <m/>
    <m/>
    <m/>
    <s v="Producto"/>
    <s v="Trimestral"/>
    <s v="Acumulado"/>
    <s v="Número"/>
    <n v="15"/>
    <s v="Sumatoria de EE fortalecidos en competencias comunicativas en en lengua extranjera "/>
    <s v="Listado de Establecmientos educativos  fortalecidos en competencias comunicativas en  lengua extranjera"/>
    <n v="0"/>
    <n v="0"/>
    <n v="2304"/>
    <n v="1300"/>
    <n v="1283"/>
    <n v="4887"/>
    <n v="0"/>
    <n v="0"/>
    <n v="982"/>
    <n v="318"/>
    <n v="1283"/>
    <n v="0"/>
    <n v="0"/>
    <m/>
    <n v="0"/>
    <n v="0"/>
    <m/>
    <n v="0"/>
    <n v="0"/>
    <m/>
    <n v="0"/>
    <n v="0"/>
    <n v="1283"/>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176"/>
    <s v="Número de Escuelas Normales con fortalecimiento en bilingüismo. (12)"/>
    <x v="2"/>
    <m/>
    <m/>
    <m/>
    <m/>
    <m/>
    <m/>
    <m/>
    <m/>
    <m/>
    <m/>
    <m/>
    <m/>
    <m/>
    <m/>
    <m/>
    <m/>
    <m/>
    <m/>
    <m/>
    <m/>
    <m/>
    <m/>
    <s v="Producto"/>
    <s v="Trimestral"/>
    <s v="Flujo"/>
    <s v="Número"/>
    <n v="5"/>
    <s v="Sumatoria de Escuelas Normales con fortalecimiento en bilingüismo. (12)"/>
    <s v="Listado de Escuelas Normales con fortalecimiento en bilingüismo"/>
    <n v="0"/>
    <n v="35"/>
    <n v="26"/>
    <n v="12"/>
    <n v="12"/>
    <n v="35"/>
    <n v="0"/>
    <n v="0"/>
    <n v="12"/>
    <n v="0"/>
    <n v="12"/>
    <n v="0"/>
    <n v="0"/>
    <m/>
    <n v="0"/>
    <n v="0"/>
    <m/>
    <n v="0"/>
    <n v="0"/>
    <m/>
    <n v="0"/>
    <n v="0"/>
    <n v="12"/>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26"/>
    <s v="Número de estudiantes beneficiados con el APP B(The)1: Challenge "/>
    <x v="2"/>
    <s v="X"/>
    <m/>
    <m/>
    <s v="x"/>
    <m/>
    <m/>
    <m/>
    <m/>
    <m/>
    <m/>
    <m/>
    <s v="X"/>
    <m/>
    <m/>
    <m/>
    <m/>
    <m/>
    <m/>
    <m/>
    <m/>
    <m/>
    <m/>
    <s v="Producto"/>
    <s v="Trimestral"/>
    <s v="Capacidad"/>
    <s v="Número"/>
    <n v="15"/>
    <s v="Sumatoria de estudiantes nuevos de secundaria y media con ingreso al APP"/>
    <s v="Reporte de estudiantes nuevos en la plataforma del APP B(The)1: Challenge"/>
    <n v="0"/>
    <n v="0"/>
    <n v="240000"/>
    <n v="380000"/>
    <n v="480000"/>
    <n v="480000"/>
    <n v="0"/>
    <n v="280000"/>
    <n v="295769"/>
    <n v="84231"/>
    <n v="480000"/>
    <n v="295769"/>
    <n v="0"/>
    <m/>
    <n v="0"/>
    <n v="0"/>
    <m/>
    <n v="0"/>
    <n v="0"/>
    <m/>
    <n v="0"/>
    <n v="0"/>
    <n v="480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177"/>
    <s v="Número de Estudiantes formados en Inglés Funcional"/>
    <x v="2"/>
    <m/>
    <m/>
    <m/>
    <m/>
    <m/>
    <m/>
    <m/>
    <m/>
    <m/>
    <m/>
    <m/>
    <m/>
    <m/>
    <m/>
    <m/>
    <m/>
    <m/>
    <m/>
    <m/>
    <m/>
    <m/>
    <m/>
    <s v="Producto"/>
    <s v="Anual"/>
    <s v="Acumulado"/>
    <s v="Número"/>
    <n v="15"/>
    <s v="Sumatoria de Estudiantes formados en Ingles Funcional"/>
    <s v="Listado de Estudiantes formados en Ingles Funcional"/>
    <n v="0"/>
    <n v="0"/>
    <n v="0"/>
    <n v="300"/>
    <n v="0"/>
    <n v="300"/>
    <n v="0"/>
    <n v="0"/>
    <n v="0"/>
    <n v="300"/>
    <n v="0"/>
    <n v="0"/>
    <n v="0"/>
    <n v="0"/>
    <n v="0"/>
    <n v="0"/>
    <n v="0"/>
    <n v="0"/>
    <n v="0"/>
    <n v="30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178"/>
    <s v="Número de Establecimientos educativos fortalecidos en la enseñanza y aprendizaje del Frances en la educación media"/>
    <x v="2"/>
    <m/>
    <m/>
    <m/>
    <m/>
    <m/>
    <m/>
    <m/>
    <m/>
    <m/>
    <m/>
    <m/>
    <m/>
    <m/>
    <m/>
    <m/>
    <m/>
    <m/>
    <m/>
    <m/>
    <m/>
    <m/>
    <m/>
    <s v="Producto"/>
    <s v="Semestral"/>
    <s v="Mantenimiento"/>
    <s v="Número"/>
    <n v="15"/>
    <s v="Sumatoria de Establecimientos educativos fortalecidos en la enseñanza y aprendizaje del Francés en la educación media"/>
    <s v="Informe técnico con el reporte de los establecimientos, se debe anexar el listado de los establecimientos"/>
    <n v="0"/>
    <n v="0"/>
    <n v="20"/>
    <n v="20"/>
    <n v="20"/>
    <n v="20"/>
    <n v="0"/>
    <n v="20"/>
    <n v="20"/>
    <n v="0"/>
    <n v="20"/>
    <n v="0"/>
    <n v="0"/>
    <n v="0"/>
    <n v="0"/>
    <n v="0"/>
    <m/>
    <n v="0"/>
    <n v="0"/>
    <n v="0"/>
    <n v="0"/>
    <n v="0"/>
    <n v="2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s v="competencias para la vida"/>
    <n v="63"/>
    <s v="PNLE"/>
    <n v="27"/>
    <s v="Número de comunidades educativas étnicas fortalecidas en la recuperación de los relatos y saberes tradicionales  mediante la producción editorial con contenidos propios."/>
    <x v="0"/>
    <m/>
    <m/>
    <s v="X"/>
    <s v="x"/>
    <s v="x"/>
    <m/>
    <m/>
    <m/>
    <m/>
    <m/>
    <m/>
    <m/>
    <m/>
    <m/>
    <m/>
    <m/>
    <m/>
    <m/>
    <m/>
    <m/>
    <m/>
    <m/>
    <s v="Producto"/>
    <s v="Anual"/>
    <s v="Acumulado"/>
    <s v="Número"/>
    <n v="15"/>
    <s v="Sumatoria de comunidades educativas étnicas con producción editorial con contenidos propios. "/>
    <s v="Libros editados y publicados"/>
    <n v="0"/>
    <n v="0"/>
    <n v="3"/>
    <n v="3"/>
    <n v="3"/>
    <n v="9"/>
    <n v="0"/>
    <n v="3"/>
    <n v="0"/>
    <n v="3"/>
    <n v="3"/>
    <n v="0"/>
    <n v="0"/>
    <n v="0"/>
    <n v="0"/>
    <n v="0"/>
    <n v="0"/>
    <n v="0"/>
    <n v="0"/>
    <n v="0"/>
    <n v="0"/>
    <n v="0"/>
    <n v="3"/>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Más y mejor educación rural"/>
    <s v="1. Apuesta por el desarrollo integral desde la Educación Inicial y hasta la Educación Media"/>
    <s v="Implementación de un enfoque diferencial para el sector rural"/>
    <n v="51"/>
    <s v="Educación Media"/>
    <n v="29"/>
    <s v="Porcentaje de municipios priorizados que cuentan con instituciones de educación media técnica que incorporan la formación técnica agropecuaria en la educación media (décimo y once) en municipios PDET"/>
    <x v="4"/>
    <m/>
    <m/>
    <m/>
    <s v="x"/>
    <m/>
    <m/>
    <m/>
    <m/>
    <m/>
    <m/>
    <m/>
    <m/>
    <m/>
    <m/>
    <m/>
    <m/>
    <m/>
    <m/>
    <m/>
    <m/>
    <m/>
    <m/>
    <s v="Producto"/>
    <s v="Anual"/>
    <s v="Capacidad"/>
    <s v="Porcentaje"/>
    <n v="30"/>
    <s v="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
    <s v="Listado de municipios y establecmientos educativo acompañados"/>
    <n v="0"/>
    <n v="11"/>
    <n v="17"/>
    <n v="22"/>
    <n v="30"/>
    <n v="30"/>
    <n v="11"/>
    <n v="25"/>
    <n v="0"/>
    <n v="22"/>
    <n v="30"/>
    <n v="0"/>
    <n v="0"/>
    <n v="0"/>
    <n v="0"/>
    <n v="0"/>
    <n v="0"/>
    <n v="0"/>
    <n v="0"/>
    <n v="0"/>
    <n v="0"/>
    <n v="0"/>
    <n v="3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Educación inicial de calidad para el desarrollo integral"/>
    <s v="1. Apuesta por el desarrollo integral desde la Educación Inicial y hasta la Educación Media"/>
    <s v="Atención integral de calidad en el grado de transición"/>
    <s v="010"/>
    <s v="Calidad- PTA"/>
    <n v="30"/>
    <s v="Número de  maestras y maestros de preescolar (grado transición) que reciben formación y acompañamiento situado a través del Programa Todos a Aprender"/>
    <x v="2"/>
    <m/>
    <m/>
    <m/>
    <m/>
    <m/>
    <m/>
    <m/>
    <m/>
    <m/>
    <m/>
    <m/>
    <m/>
    <m/>
    <m/>
    <m/>
    <m/>
    <m/>
    <m/>
    <m/>
    <m/>
    <m/>
    <m/>
    <s v="Producto"/>
    <s v="Trimestral"/>
    <s v="Capacidad"/>
    <s v="Número"/>
    <n v="15"/>
    <s v="Sumatoria de docentes de transición acompañados con el Programa Todos a Aprender"/>
    <s v="Listado de docentes (fuente  SIPTA)"/>
    <n v="0"/>
    <n v="5000"/>
    <n v="10000"/>
    <n v="11000"/>
    <n v="12000"/>
    <n v="12000"/>
    <n v="9467"/>
    <n v="8957"/>
    <n v="9458"/>
    <n v="1542"/>
    <n v="12000"/>
    <n v="9458"/>
    <n v="0"/>
    <m/>
    <n v="0"/>
    <n v="0"/>
    <m/>
    <n v="0"/>
    <n v="0"/>
    <m/>
    <n v="0"/>
    <n v="0"/>
    <n v="12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n v="48"/>
    <s v="Bilingüismo"/>
    <n v="31"/>
    <s v="Número de docentes de inglés formados en metodología, currículo, liderazgo y lenguas con objetivo específicos. "/>
    <x v="2"/>
    <s v="X"/>
    <m/>
    <s v="X"/>
    <s v="x"/>
    <m/>
    <m/>
    <m/>
    <m/>
    <m/>
    <m/>
    <m/>
    <m/>
    <m/>
    <m/>
    <m/>
    <m/>
    <m/>
    <m/>
    <m/>
    <m/>
    <m/>
    <m/>
    <s v="Producto"/>
    <s v="Trimestral"/>
    <s v="Acumulado"/>
    <s v="Número"/>
    <n v="30"/>
    <s v="Sumatoria de docentes de inglés formados en metodología, currículo, liderazgo y lenguas con objetivo específicos. "/>
    <s v="Listado de docentes beneficiados"/>
    <n v="0"/>
    <n v="1500"/>
    <n v="1200"/>
    <n v="1200"/>
    <n v="1500"/>
    <n v="5400"/>
    <n v="1548"/>
    <n v="2366"/>
    <n v="0"/>
    <n v="1200"/>
    <n v="1500"/>
    <n v="0"/>
    <n v="0"/>
    <m/>
    <n v="0"/>
    <n v="0"/>
    <m/>
    <n v="0"/>
    <n v="0"/>
    <m/>
    <n v="0"/>
    <n v="0"/>
    <n v="15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64"/>
    <s v="Referentes de Calidad Educativa"/>
    <n v="32"/>
    <s v="Número de establecimientos educativos beneficiados y acompañados con la estrategia Aulas Sin Fronteras"/>
    <x v="2"/>
    <m/>
    <m/>
    <m/>
    <s v="x"/>
    <m/>
    <m/>
    <m/>
    <m/>
    <m/>
    <m/>
    <m/>
    <m/>
    <m/>
    <s v="X"/>
    <m/>
    <m/>
    <m/>
    <m/>
    <m/>
    <m/>
    <m/>
    <m/>
    <s v="Gestión "/>
    <s v="Trimestral"/>
    <s v="Mantenimiento"/>
    <s v="Número"/>
    <n v="10"/>
    <s v="Sumatoria de establecimientos educativos beneficiados y acompañados con la estrategia Aulas Sin Fronteras"/>
    <s v="Actas de acompañamiento"/>
    <n v="55"/>
    <n v="55"/>
    <n v="55"/>
    <n v="55"/>
    <n v="55"/>
    <n v="55"/>
    <n v="55"/>
    <n v="55"/>
    <n v="56"/>
    <n v="-1"/>
    <n v="55"/>
    <n v="0"/>
    <n v="0"/>
    <m/>
    <n v="0"/>
    <n v="0"/>
    <m/>
    <n v="0"/>
    <n v="0"/>
    <m/>
    <n v="0"/>
    <n v="0"/>
    <n v="55"/>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33"/>
    <s v="Número de Escuelas Normales Superiores ENS participando en procesos de fortalecimiento."/>
    <x v="2"/>
    <s v="X"/>
    <m/>
    <m/>
    <m/>
    <m/>
    <m/>
    <m/>
    <m/>
    <m/>
    <m/>
    <m/>
    <m/>
    <m/>
    <m/>
    <m/>
    <m/>
    <m/>
    <m/>
    <m/>
    <m/>
    <m/>
    <m/>
    <s v="Producto"/>
    <s v="Anual"/>
    <s v="Mantenimiento"/>
    <s v="Número"/>
    <n v="5"/>
    <s v="Sumatoria de ENS participando en procesos de fortalecimiento."/>
    <s v="Listado de Escuelas normales superiores"/>
    <n v="129"/>
    <n v="129"/>
    <n v="129"/>
    <n v="129"/>
    <n v="129"/>
    <n v="129"/>
    <n v="64"/>
    <n v="126"/>
    <n v="0"/>
    <n v="129"/>
    <n v="129"/>
    <n v="0"/>
    <n v="0"/>
    <n v="0"/>
    <n v="0"/>
    <n v="0"/>
    <n v="0"/>
    <n v="0"/>
    <n v="0"/>
    <n v="0"/>
    <n v="0"/>
    <n v="0"/>
    <n v="129"/>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para la vida, la convivencia y la ciudadanía."/>
    <n v="53"/>
    <s v="Entornos Escolares para la vida, convivencia y la ciudadanía"/>
    <n v="34"/>
    <s v="Porcentaje de establecimientos educativos que cuentan con referentes de formación para la ciudadanía implementados"/>
    <x v="4"/>
    <m/>
    <m/>
    <m/>
    <m/>
    <m/>
    <m/>
    <m/>
    <m/>
    <m/>
    <m/>
    <m/>
    <m/>
    <m/>
    <m/>
    <m/>
    <m/>
    <m/>
    <m/>
    <m/>
    <m/>
    <m/>
    <m/>
    <s v="Resultado"/>
    <s v="Anual"/>
    <s v="Flujo"/>
    <s v="Porcentaje"/>
    <n v="30"/>
    <s v="(Número de EE oficiales en los municipios PDET que cuentan con referentes de formación para la ciudadanía implementados / Total EE oficiales en los municipios PDET de Educación preescolar, básica y media ) * 100"/>
    <s v="Base de datos de EE"/>
    <n v="5"/>
    <n v="10"/>
    <n v="80"/>
    <n v="0"/>
    <n v="0"/>
    <n v="80"/>
    <n v="10"/>
    <n v="0"/>
    <n v="0"/>
    <n v="0"/>
    <n v="0"/>
    <n v="0"/>
    <n v="0"/>
    <n v="0"/>
    <n v="0"/>
    <n v="0"/>
    <n v="0"/>
    <n v="0"/>
    <n v="0"/>
    <n v="0"/>
    <n v="0"/>
    <n v="0"/>
    <n v="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m/>
    <n v="51"/>
    <s v="Educación Media"/>
    <n v="506"/>
    <s v="Porcentaje de territorios definidos en el respectivo plan que cuentan con instituciones de educación media técnica que incorporan la formación técnica agropecuaria en la educación media (décimo y once) "/>
    <x v="4"/>
    <m/>
    <m/>
    <m/>
    <m/>
    <m/>
    <m/>
    <m/>
    <m/>
    <m/>
    <m/>
    <m/>
    <m/>
    <m/>
    <m/>
    <m/>
    <m/>
    <m/>
    <m/>
    <m/>
    <m/>
    <m/>
    <m/>
    <s v="Producto"/>
    <s v="Anual"/>
    <s v="Capacidad"/>
    <s v="Porcentaje"/>
    <n v="30"/>
    <s v="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
    <s v="Listado de municipios y establecimientos educativo acompañados"/>
    <n v="0"/>
    <n v="15"/>
    <n v="25"/>
    <n v="30"/>
    <n v="35"/>
    <n v="35"/>
    <n v="0"/>
    <n v="63"/>
    <n v="0"/>
    <n v="30"/>
    <n v="35"/>
    <n v="0"/>
    <n v="0"/>
    <n v="0"/>
    <n v="0"/>
    <n v="0"/>
    <n v="0"/>
    <n v="0"/>
    <n v="0"/>
    <n v="0"/>
    <n v="0"/>
    <n v="0"/>
    <n v="35"/>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para la vida, la convivencia y la ciudadanía."/>
    <n v="53"/>
    <s v="Entornos Escolares para la vida, convivencia y la ciudadanía"/>
    <n v="35"/>
    <s v="Establecimientos Educativos que acceden al SIUCE en funcionamiento"/>
    <x v="2"/>
    <m/>
    <s v="X"/>
    <m/>
    <m/>
    <m/>
    <m/>
    <m/>
    <m/>
    <m/>
    <m/>
    <m/>
    <m/>
    <m/>
    <m/>
    <m/>
    <m/>
    <m/>
    <m/>
    <m/>
    <m/>
    <m/>
    <m/>
    <s v="Producto"/>
    <s v="Semestral"/>
    <s v="Acumulado"/>
    <s v="Porcentaje"/>
    <n v="12"/>
    <s v="Número de establecimientos que asisten a los procesos de capacitación para el uso del SIUCE*100/ Total de Establecimientos oficiales y no oficiales del país"/>
    <s v="Listas de asistencia y listados en excel"/>
    <n v="0"/>
    <n v="22"/>
    <n v="38"/>
    <n v="30"/>
    <n v="10"/>
    <n v="100"/>
    <n v="22"/>
    <n v="29"/>
    <n v="1.62"/>
    <n v="28.38"/>
    <n v="10"/>
    <n v="0"/>
    <n v="0"/>
    <n v="0"/>
    <n v="0"/>
    <n v="0"/>
    <m/>
    <n v="0"/>
    <n v="0"/>
    <n v="0"/>
    <n v="0"/>
    <n v="0"/>
    <n v="1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Más y mejor educación rural"/>
    <s v="4. Más y mejor Educación Rural"/>
    <s v="Implementación de un enfoque diferencial para el sector rural"/>
    <n v="64"/>
    <s v="Referentes de Calidad Educativa"/>
    <n v="179"/>
    <s v="Porcentaje de avance en el diseñados y/o actualizados Modelos Educativos Flexibles "/>
    <x v="0"/>
    <m/>
    <s v="X"/>
    <s v="X"/>
    <m/>
    <m/>
    <m/>
    <m/>
    <m/>
    <m/>
    <m/>
    <m/>
    <m/>
    <m/>
    <m/>
    <m/>
    <m/>
    <m/>
    <m/>
    <m/>
    <m/>
    <m/>
    <m/>
    <s v="Producto"/>
    <s v="Trimestral"/>
    <s v="Capacidad"/>
    <s v="Número"/>
    <n v="15"/>
    <s v="Sumatoria de hitos de avance en el diseñados y/o actualizados Modelos Educativos Flexibles _x000a_Hito 1: Diagnostico (20%) _x000a_Hito 2: Contruccción de la Propuesta (fundamentación, Proposito) (20%) _x000a_Hito 3: Producción del material educativo (Mallas curriculares,  recursos edutivos y evaluación) (20%) _x000a_Hiton 4: Validación. (20%) _x000a_Hitoa 5: Publicación y socialización  (20%) "/>
    <s v="2021:_x000a_Modelo Educativo Guajira (hitos 2 y 3)_x000a_Estrategia Educativa para las Ruralidades ( Hito 4 y 5) _x000a__x000a_2022:_x000a_Modelo Educativo Guajira (hitos 4 y 5)_x000a_Modelo Campesino (hito 1)_x000a_"/>
    <n v="0"/>
    <n v="0"/>
    <n v="30"/>
    <n v="90"/>
    <n v="100"/>
    <n v="100"/>
    <n v="0"/>
    <n v="30"/>
    <n v="40"/>
    <n v="50"/>
    <n v="100"/>
    <n v="40"/>
    <n v="0"/>
    <m/>
    <n v="0"/>
    <n v="0"/>
    <m/>
    <n v="0"/>
    <n v="0"/>
    <m/>
    <n v="0"/>
    <n v="0"/>
    <n v="1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64"/>
    <s v="Referentes de Calidad Educativa"/>
    <n v="40"/>
    <s v="Modelo educativo flexible de educación para jóvenes y adultos diseñado y desarrollado"/>
    <x v="5"/>
    <s v="X"/>
    <m/>
    <m/>
    <m/>
    <s v="x"/>
    <m/>
    <m/>
    <m/>
    <m/>
    <m/>
    <m/>
    <m/>
    <m/>
    <m/>
    <m/>
    <m/>
    <m/>
    <m/>
    <m/>
    <m/>
    <m/>
    <m/>
    <s v="Producto"/>
    <s v="Anual"/>
    <s v="Capacidad"/>
    <s v="Porcentaje"/>
    <n v="30"/>
    <s v="Sumatoria de las actividades previstas por el Ministerio de Educación para el desarrollo de un modelo educativo flexible en cada una de las vigencias._x000a_"/>
    <s v="Documento con Diseño de proyectos, mallas curriculares, ruta pedagógica para docentes y evaluación que tendrá el MEF"/>
    <n v="0"/>
    <n v="8"/>
    <n v="40"/>
    <n v="65"/>
    <n v="100"/>
    <n v="100"/>
    <n v="8"/>
    <n v="10"/>
    <n v="10"/>
    <n v="55"/>
    <n v="100"/>
    <n v="10"/>
    <n v="10"/>
    <n v="10"/>
    <n v="10"/>
    <n v="10"/>
    <n v="10"/>
    <n v="10"/>
    <n v="10"/>
    <n v="10"/>
    <n v="10"/>
    <n v="10"/>
    <n v="100"/>
    <m/>
    <m/>
  </r>
  <r>
    <s v="VPBM"/>
    <s v="Direccionamiento estratégico y planeación "/>
    <s v="Aumentar los niveles de satisfacción del cliente y de los grupos de valor"/>
    <s v="Diseño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186"/>
    <s v="Porcentaje de avance en la formulación del documento Conpes que consigne la política de lectura, escritura, oralidad y bibliotecas escolares en articulación con diferentes Ministerios del gobierno de Colombia."/>
    <x v="2"/>
    <m/>
    <m/>
    <m/>
    <m/>
    <m/>
    <m/>
    <m/>
    <m/>
    <m/>
    <m/>
    <m/>
    <m/>
    <m/>
    <m/>
    <m/>
    <m/>
    <m/>
    <m/>
    <m/>
    <m/>
    <m/>
    <m/>
    <s v="Gestión"/>
    <s v="Trimestral"/>
    <s v="Capacidad"/>
    <s v="Porcentaje"/>
    <n v="10"/>
    <s v="Sumatoria del Hitos:_x000a__x000a_ hito 1: arbol de problemas 20 %(2020) hito 2: Concertación de líneas de acción y acciones con entidades del gobierno de Colombia  25% Hito 3: Revisión primer borrador Documento conpes de Política LEOBE 15% Hito 4: Participación en sesión preCONPES de la política 10% Hito 5: Revisión segundo borrador documebto CONPES de política LEOBE 15% Hito 6: Participación en sesión CONPES y aprobación del documentos de la política 15%"/>
    <s v="Informe de avance formulación del documento Conpes que consigne la política de lectura, escritura, oralidad y bibliotecas escolares en articulación con diferentes Ministerios del gobierno de Colombia."/>
    <n v="0"/>
    <n v="0"/>
    <n v="20"/>
    <n v="100"/>
    <n v="0"/>
    <n v="100"/>
    <n v="0"/>
    <n v="0"/>
    <n v="0"/>
    <n v="10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187"/>
    <s v="Número de participantes del concurso del Cuento Nacional de Escritura"/>
    <x v="2"/>
    <m/>
    <m/>
    <m/>
    <m/>
    <m/>
    <m/>
    <m/>
    <m/>
    <m/>
    <m/>
    <m/>
    <m/>
    <m/>
    <m/>
    <m/>
    <m/>
    <m/>
    <m/>
    <m/>
    <m/>
    <m/>
    <m/>
    <s v="Gestión"/>
    <s v="Anual"/>
    <s v="Flujo"/>
    <s v="Número"/>
    <n v="10"/>
    <s v="Sumatoria de participantes del concurso del Cuento"/>
    <s v="Listado de participantes"/>
    <n v="0"/>
    <n v="0"/>
    <n v="22000"/>
    <n v="18000"/>
    <n v="18000"/>
    <n v="18000"/>
    <n v="0"/>
    <n v="18000"/>
    <n v="0"/>
    <n v="18000"/>
    <n v="18000"/>
    <n v="0"/>
    <n v="0"/>
    <n v="0"/>
    <n v="0"/>
    <n v="0"/>
    <n v="0"/>
    <n v="0"/>
    <n v="0"/>
    <n v="0"/>
    <n v="0"/>
    <n v="0"/>
    <n v="18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212"/>
    <s v="Número de emisiones del programa Historias en altavoz "/>
    <x v="2"/>
    <m/>
    <m/>
    <m/>
    <m/>
    <m/>
    <m/>
    <m/>
    <m/>
    <m/>
    <m/>
    <m/>
    <m/>
    <m/>
    <m/>
    <m/>
    <m/>
    <m/>
    <m/>
    <m/>
    <m/>
    <m/>
    <m/>
    <s v="Producto"/>
    <s v="Trimestral"/>
    <s v="Acumulado"/>
    <s v="Número"/>
    <n v="0"/>
    <s v="Sumatoria de emisiones de Historias en altavoz "/>
    <s v="Guiones pedagógicos_x000a_Grabaciones de la emisión y link"/>
    <n v="0"/>
    <n v="0"/>
    <n v="21"/>
    <n v="30"/>
    <n v="30"/>
    <n v="81"/>
    <n v="0"/>
    <n v="21"/>
    <n v="0"/>
    <n v="30"/>
    <n v="30"/>
    <n v="0"/>
    <n v="0"/>
    <m/>
    <n v="0"/>
    <n v="0"/>
    <m/>
    <n v="0"/>
    <n v="0"/>
    <m/>
    <n v="0"/>
    <n v="0"/>
    <n v="3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63"/>
    <s v="PNLE"/>
    <n v="41"/>
    <s v="Paquete de materiales de lectura incorporado en las colecciones del Plan Nacional de Lectura y Escritura Rrom"/>
    <x v="5"/>
    <s v="X"/>
    <m/>
    <m/>
    <m/>
    <s v="x"/>
    <m/>
    <m/>
    <m/>
    <m/>
    <m/>
    <m/>
    <m/>
    <m/>
    <m/>
    <m/>
    <m/>
    <m/>
    <m/>
    <m/>
    <m/>
    <m/>
    <m/>
    <s v="Producto"/>
    <s v="Anual"/>
    <s v="Capacidad"/>
    <s v="Porcentaje"/>
    <n v="30"/>
    <s v="Avance porcentual en el cumplimiento de actividades definidas en cada vigencia para diseñar y desarrollar los materiales de lectura que serán incorporados en las colecciones del PNLE, en concertación con el Pueblo Rrom"/>
    <s v="Listado de libros incluidos en las colecciones de PNLE"/>
    <n v="0"/>
    <n v="0"/>
    <n v="0"/>
    <n v="1"/>
    <n v="0"/>
    <n v="1"/>
    <n v="0"/>
    <n v="0"/>
    <n v="0"/>
    <n v="1"/>
    <n v="0"/>
    <n v="0"/>
    <n v="0"/>
    <n v="0"/>
    <n v="0"/>
    <n v="0"/>
    <n v="0"/>
    <n v="0"/>
    <n v="0"/>
    <n v="0"/>
    <n v="0"/>
    <n v="0"/>
    <n v="0"/>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58"/>
    <s v="Gestión Interna"/>
    <n v="42"/>
    <s v="Lineamiento de reconocimiento del Decreto 2957 de 2010 expedido"/>
    <x v="5"/>
    <s v="X"/>
    <m/>
    <m/>
    <m/>
    <s v="x"/>
    <m/>
    <m/>
    <m/>
    <m/>
    <m/>
    <m/>
    <m/>
    <m/>
    <m/>
    <m/>
    <m/>
    <m/>
    <m/>
    <m/>
    <m/>
    <m/>
    <m/>
    <s v="Producto"/>
    <s v="Anual"/>
    <s v="Capacidad"/>
    <s v="Porcentaje"/>
    <n v="30"/>
    <s v="Porcentaje de avance en lineamiento de reconocimiento del Decreto 2957 de 2010  "/>
    <s v="Lineamiento de reconocimiento del Decreto 2957 de 2010 expedido"/>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63"/>
    <s v="PNLE"/>
    <n v="43"/>
    <s v="Proceso de acompañamiento coordinado y realizado Rrom"/>
    <x v="5"/>
    <m/>
    <m/>
    <m/>
    <m/>
    <s v="x"/>
    <m/>
    <m/>
    <m/>
    <m/>
    <m/>
    <m/>
    <m/>
    <m/>
    <m/>
    <m/>
    <m/>
    <m/>
    <m/>
    <m/>
    <m/>
    <m/>
    <m/>
    <s v="Gestión"/>
    <s v="Anual"/>
    <s v="Capacidad"/>
    <s v="Porcentaje"/>
    <n v="30"/>
    <s v="Porcentaje de avance en el proceso de acompañamiento técnico del Ministerio de Educación al Ministerio de Cultura, de acuerdo con el número de reuniones programadas para cada vigencia del cuatrienio"/>
    <s v="Actas de Reuniones con Ministerio de Cultura_x000a_Plan de acompañamiento"/>
    <n v="0"/>
    <n v="0"/>
    <n v="0"/>
    <n v="1"/>
    <n v="0"/>
    <n v="1"/>
    <n v="0"/>
    <n v="0"/>
    <n v="0"/>
    <n v="1"/>
    <n v="0"/>
    <n v="0"/>
    <n v="0"/>
    <n v="0"/>
    <n v="0"/>
    <n v="0"/>
    <n v="0"/>
    <n v="0"/>
    <n v="0"/>
    <n v="0"/>
    <n v="0"/>
    <n v="0"/>
    <n v="0"/>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58"/>
    <s v="Gestión Interna"/>
    <n v="44"/>
    <s v="Lineamiento expedido"/>
    <x v="5"/>
    <s v="X"/>
    <m/>
    <m/>
    <m/>
    <s v="x"/>
    <m/>
    <m/>
    <m/>
    <m/>
    <m/>
    <m/>
    <m/>
    <m/>
    <m/>
    <m/>
    <m/>
    <m/>
    <m/>
    <m/>
    <m/>
    <m/>
    <m/>
    <s v="Producto"/>
    <s v="Anual"/>
    <s v="Capacidad"/>
    <s v="Número"/>
    <n v="30"/>
    <s v="Cantidad de lineamientos expedidos: El indicador toma el valor de 1 al momento de la expedición del lineamiento"/>
    <s v="Lineamiento expedido"/>
    <n v="0"/>
    <n v="0"/>
    <n v="0"/>
    <n v="0"/>
    <n v="1"/>
    <n v="1"/>
    <n v="0"/>
    <n v="0"/>
    <n v="0"/>
    <n v="0"/>
    <n v="1"/>
    <n v="0"/>
    <n v="0"/>
    <n v="0"/>
    <n v="0"/>
    <n v="0"/>
    <n v="0"/>
    <n v="0"/>
    <n v="0"/>
    <n v="0"/>
    <n v="0"/>
    <n v="0"/>
    <n v="1"/>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58"/>
    <s v="Gestión Interna"/>
    <n v="45"/>
    <s v="Lineamiento de escuela intercultural  expedido"/>
    <x v="5"/>
    <s v="X"/>
    <m/>
    <m/>
    <m/>
    <s v="x"/>
    <m/>
    <m/>
    <m/>
    <m/>
    <m/>
    <m/>
    <m/>
    <m/>
    <m/>
    <m/>
    <m/>
    <m/>
    <m/>
    <m/>
    <m/>
    <m/>
    <m/>
    <s v="Producto"/>
    <s v="Anual"/>
    <s v="Capacidad"/>
    <s v="Porcentaje"/>
    <n v="30"/>
    <s v="Porcentaje de avance en lineamiento de escuela intercultural para el pueblo Rrom"/>
    <s v="Lineamiento de escuela intercultural  expedido"/>
    <n v="0"/>
    <n v="0"/>
    <n v="0"/>
    <n v="0"/>
    <n v="1"/>
    <n v="1"/>
    <n v="0"/>
    <n v="0"/>
    <n v="0"/>
    <n v="0"/>
    <n v="1"/>
    <n v="0"/>
    <n v="0"/>
    <n v="0"/>
    <n v="0"/>
    <n v="0"/>
    <n v="0"/>
    <n v="0"/>
    <n v="0"/>
    <n v="0"/>
    <n v="0"/>
    <n v="0"/>
    <n v="1"/>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58"/>
    <s v="Gestión Interna"/>
    <n v="46"/>
    <s v="Lineamiento de la cultura Gitana en los EE  expedido"/>
    <x v="5"/>
    <s v="X"/>
    <m/>
    <m/>
    <m/>
    <s v="x"/>
    <m/>
    <m/>
    <m/>
    <m/>
    <m/>
    <m/>
    <m/>
    <m/>
    <m/>
    <m/>
    <m/>
    <m/>
    <m/>
    <m/>
    <m/>
    <m/>
    <m/>
    <s v="Producto"/>
    <s v="Anual"/>
    <s v="Capacidad"/>
    <s v="Porcentaje"/>
    <n v="30"/>
    <s v="Porcentaje de avance en lineamiento de la cultura Gitana en los establecimientos educativos"/>
    <s v="Lineamiento de la cultura Gitana en los EE  expedido"/>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Inclusión y Equidad"/>
    <n v="214"/>
    <s v="Número de ETC cuentan con procesos de inclusión y equidad en la educación que responde a sus estilos, ritmos de aprendizajes y pertenencia étnica y cultural."/>
    <x v="3"/>
    <s v="X"/>
    <m/>
    <s v="X"/>
    <s v="x"/>
    <s v="x"/>
    <m/>
    <m/>
    <m/>
    <m/>
    <m/>
    <s v="X"/>
    <m/>
    <m/>
    <m/>
    <m/>
    <m/>
    <m/>
    <m/>
    <m/>
    <m/>
    <m/>
    <m/>
    <s v="Gestión "/>
    <s v="Trimestral"/>
    <s v="Mantenimiento"/>
    <s v="Número"/>
    <n v="5"/>
    <s v="Sumatoria de ETC cuentan con procesos de inclusión y equidad en la educación que responde a sus estilos, ritmos de aprendizajes y pertenencia étnica y cultural."/>
    <s v="Listado de ETC"/>
    <n v="0"/>
    <n v="0"/>
    <n v="0"/>
    <n v="96"/>
    <n v="96"/>
    <n v="96"/>
    <n v="0"/>
    <n v="0"/>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0"/>
    <s v="Inclusión y Equidad"/>
    <n v="233"/>
    <s v="Número de docentes participantes en procesos de formación en temáticas de inclusión y equidad en la educación para favorecer la atención educativa de estudiantes con discapacidad, capacidades y talentos excepcionales y trastornos específicos del aprendizaje y del comportamiento."/>
    <x v="2"/>
    <m/>
    <m/>
    <m/>
    <m/>
    <m/>
    <m/>
    <m/>
    <m/>
    <m/>
    <m/>
    <m/>
    <m/>
    <m/>
    <m/>
    <m/>
    <m/>
    <m/>
    <m/>
    <m/>
    <m/>
    <m/>
    <m/>
    <s v="Gestión "/>
    <s v="Anual"/>
    <s v="Acumulado"/>
    <s v="Número"/>
    <n v="15"/>
    <s v="Sumatoria de docentes participantes en procesos de formación en tematicas de inclusión y equidad en la educación para favorecer la atención educativa de estudiantes con discapacidad, capacidades y talentos excepcionales y trastornos específicos del aprendizaje y del comportamiento."/>
    <s v="Listado de Docentes _x000a_Procesos de convocatoria"/>
    <n v="0"/>
    <n v="0"/>
    <n v="975"/>
    <n v="1200"/>
    <n v="1200"/>
    <n v="3375"/>
    <n v="0"/>
    <n v="0"/>
    <n v="0"/>
    <n v="1200"/>
    <n v="1200"/>
    <n v="0"/>
    <n v="0"/>
    <n v="0"/>
    <n v="0"/>
    <n v="0"/>
    <n v="0"/>
    <n v="0"/>
    <n v="0"/>
    <n v="0"/>
    <n v="0"/>
    <n v="0"/>
    <n v="12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0"/>
    <s v="Inclusión y Equidad"/>
    <n v="234"/>
    <s v="Número de Entidades Territoriales certificadas con asistencia técnica para favorecer la atención educativa de estudiantes con discapacidad, capacidades y talentos excepcionales y trastornos específicos del aprendizaje y del comportamiento. "/>
    <x v="2"/>
    <m/>
    <m/>
    <m/>
    <m/>
    <m/>
    <m/>
    <m/>
    <m/>
    <m/>
    <m/>
    <s v="X"/>
    <m/>
    <m/>
    <m/>
    <m/>
    <m/>
    <m/>
    <m/>
    <m/>
    <m/>
    <m/>
    <m/>
    <s v="Gestión "/>
    <s v="Trimestral"/>
    <s v="Mantenimiento"/>
    <s v="Número"/>
    <n v="5"/>
    <s v="Sumatoria de Entidades Territoriales certificadas con asistencia técnica para favorecer la atención educativa de estudiantes con discapacidad, capacidades y talentos excepcionales y trastornos específicos del aprendizaje y del comportamiento. "/>
    <s v="Listado de ETC_x000a_Actas de asistencias técnica"/>
    <n v="0"/>
    <n v="0"/>
    <n v="96"/>
    <n v="96"/>
    <n v="96"/>
    <n v="96"/>
    <n v="0"/>
    <n v="96"/>
    <n v="68"/>
    <n v="28"/>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m/>
    <n v="58"/>
    <s v="Gestión Interna"/>
    <n v="235"/>
    <s v="Número de Entidades Territoriales certificadas con la socialización de la nueva guía de gestión institucional y el Sistema de Gestión de la Calidad Educativa SIGCE."/>
    <x v="2"/>
    <m/>
    <m/>
    <m/>
    <m/>
    <m/>
    <m/>
    <m/>
    <m/>
    <m/>
    <m/>
    <m/>
    <m/>
    <m/>
    <m/>
    <m/>
    <m/>
    <m/>
    <m/>
    <m/>
    <m/>
    <m/>
    <m/>
    <s v="Gestión "/>
    <s v="Trimestral"/>
    <s v="Mantenimiento"/>
    <s v="Número"/>
    <n v="5"/>
    <s v="Sumatoria de Entidades Territoriales certificadas con la socialización de la nueva guia de gestion institucional y el Sistema de Gestión de la Calidad Educativa SIGCE."/>
    <s v="Listas de asistencias y presentaciones_x000a_"/>
    <n v="0"/>
    <n v="0"/>
    <n v="0"/>
    <n v="96"/>
    <n v="96"/>
    <n v="96"/>
    <n v="0"/>
    <n v="0"/>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3. Educación Inclusiva e Intercultural"/>
    <m/>
    <n v="52"/>
    <s v="Educación Privada"/>
    <n v="50"/>
    <s v="Número de ETC capacitadas en temas de calidad educativa y normativa de colegios privados"/>
    <x v="2"/>
    <m/>
    <m/>
    <m/>
    <m/>
    <m/>
    <m/>
    <m/>
    <m/>
    <m/>
    <m/>
    <m/>
    <m/>
    <m/>
    <m/>
    <m/>
    <m/>
    <m/>
    <m/>
    <m/>
    <m/>
    <m/>
    <m/>
    <s v="Gestión "/>
    <s v="Trimestral"/>
    <s v="Flujo"/>
    <s v="Número"/>
    <n v="5"/>
    <s v="Sumatoria de ETC capacitadas sobre temas de Calidad Educativa y normativa de colegios privados"/>
    <s v="Listados de asistencia_x000a_Protocolos de capacitación"/>
    <n v="0"/>
    <n v="89"/>
    <n v="96"/>
    <n v="96"/>
    <n v="96"/>
    <n v="96"/>
    <n v="89"/>
    <n v="91"/>
    <n v="25"/>
    <n v="71"/>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1. Apuesta por el desarrollo integral desde la Educación Inicial y hasta la Educación Media"/>
    <m/>
    <n v="52"/>
    <s v="Educación Privada"/>
    <n v="51"/>
    <s v="Porcentaje en el avance de implementación del nuevo manual de autoevaluación y su implementación en el EVI"/>
    <x v="2"/>
    <m/>
    <m/>
    <m/>
    <m/>
    <m/>
    <m/>
    <m/>
    <m/>
    <m/>
    <m/>
    <m/>
    <m/>
    <m/>
    <m/>
    <m/>
    <m/>
    <m/>
    <m/>
    <m/>
    <m/>
    <m/>
    <m/>
    <s v="Producto"/>
    <s v="Trimestral"/>
    <s v="Acumulado"/>
    <s v="Porcentaje"/>
    <n v="5"/>
    <s v="Sumatoria de hitos: Hito 1: Hito 2: ajuste en el EVI del manual de autoevaluación. 100%"/>
    <s v="Manual del Evi"/>
    <n v="0"/>
    <n v="0"/>
    <n v="50"/>
    <n v="50"/>
    <n v="0"/>
    <n v="100"/>
    <n v="20"/>
    <n v="50"/>
    <n v="0"/>
    <n v="5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 Capítulo de grupos Indígenas "/>
    <s v="3. Educación Inclusiva e Intercultural"/>
    <m/>
    <n v="58"/>
    <s v="Gestión Interna"/>
    <n v="479"/>
    <s v="Pueblos con Planes de fortalecimiento de sus proyectos educativos comunitarios - PEC- formulados e implementados de manera concertada en territorios indígenas y en contexto de ciudad."/>
    <x v="6"/>
    <m/>
    <m/>
    <s v="X"/>
    <m/>
    <m/>
    <m/>
    <m/>
    <m/>
    <m/>
    <m/>
    <m/>
    <m/>
    <m/>
    <m/>
    <m/>
    <m/>
    <m/>
    <m/>
    <m/>
    <m/>
    <m/>
    <m/>
    <s v="Producto"/>
    <s v="Anual"/>
    <s v="Mantenimiento"/>
    <s v="Número"/>
    <n v="0"/>
    <s v="Sumatoria de los pueblos con planes de fortalecimiento PEC, formulados e implementados"/>
    <s v=" Planes de fortalecimiento de sus proyectos educativos comunitarios - PEC- Formulados"/>
    <n v="0"/>
    <n v="7"/>
    <n v="60"/>
    <n v="60"/>
    <n v="60"/>
    <n v="60"/>
    <n v="0"/>
    <n v="0"/>
    <n v="0"/>
    <n v="60"/>
    <n v="60"/>
    <n v="0"/>
    <n v="0"/>
    <n v="0"/>
    <n v="0"/>
    <n v="0"/>
    <n v="0"/>
    <n v="0"/>
    <n v="0"/>
    <n v="0"/>
    <n v="0"/>
    <n v="0"/>
    <n v="6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 Capítulo de grupos Indígenas "/>
    <s v="3. Educación Inclusiva e Intercultural"/>
    <m/>
    <n v="54"/>
    <s v="Evaluación"/>
    <n v="480"/>
    <s v="Mesas técnicas que lleven al ajuste concertado de las pruebas SABER a fin de hacerlas pertinentes para los estudiantes indígenas, en el marco de la CONTCEPI"/>
    <x v="6"/>
    <m/>
    <m/>
    <s v="X"/>
    <m/>
    <m/>
    <m/>
    <m/>
    <m/>
    <m/>
    <m/>
    <m/>
    <m/>
    <m/>
    <m/>
    <m/>
    <m/>
    <m/>
    <m/>
    <m/>
    <m/>
    <m/>
    <m/>
    <s v="Gestión"/>
    <s v="Trimestral"/>
    <s v="Acumulado"/>
    <s v="Número"/>
    <n v="0"/>
    <s v="Sumatorias de mesas técnicas realizadas"/>
    <s v="Actas de mesas_x000a_Listados de asistencia"/>
    <n v="0"/>
    <n v="5"/>
    <n v="5"/>
    <n v="5"/>
    <n v="5"/>
    <n v="20"/>
    <n v="0"/>
    <n v="0"/>
    <n v="0"/>
    <n v="5"/>
    <n v="5"/>
    <n v="0"/>
    <n v="0"/>
    <m/>
    <n v="0"/>
    <n v="0"/>
    <m/>
    <n v="0"/>
    <n v="0"/>
    <m/>
    <n v="0"/>
    <n v="0"/>
    <n v="5"/>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 Capítulo de grupos Indígenas "/>
    <s v="3. Educación Inclusiva e Intercultural"/>
    <m/>
    <n v="56"/>
    <s v="Formación de Docentes"/>
    <n v="481"/>
    <s v="Porcentaje de maestros y maestras indígenas de la Amazonía Colombiana formados en el marco del programa de formación docente concertado con la OPIAC"/>
    <x v="6"/>
    <m/>
    <m/>
    <s v="X"/>
    <m/>
    <m/>
    <m/>
    <m/>
    <m/>
    <m/>
    <m/>
    <m/>
    <m/>
    <m/>
    <m/>
    <m/>
    <m/>
    <m/>
    <m/>
    <m/>
    <m/>
    <m/>
    <m/>
    <s v="Gestión"/>
    <s v="Anual"/>
    <s v="Capacidad"/>
    <s v="Porcentaje "/>
    <n v="0"/>
    <s v="(Número de maestros y maestras indígenas de la Amazonía Colombiana formados en el marco del programa de formación docente concertado con la OPIAC/Número total de maestros y maestras indígenas de la Amazonía colombiana)*"/>
    <s v="Informe ejecutivo Anexando el Listado de maestros y maestras indígenas de la Amazonía Colombiana. "/>
    <n v="0"/>
    <n v="0"/>
    <n v="0"/>
    <n v="30"/>
    <n v="90"/>
    <n v="90"/>
    <n v="0"/>
    <n v="0"/>
    <n v="0"/>
    <n v="30"/>
    <n v="90"/>
    <n v="0"/>
    <n v="0"/>
    <n v="0"/>
    <n v="0"/>
    <n v="0"/>
    <n v="0"/>
    <n v="0"/>
    <n v="0"/>
    <n v="0"/>
    <n v="0"/>
    <n v="0"/>
    <n v="9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6"/>
    <s v="Formación de Docentes"/>
    <n v="502"/>
    <s v="Número de docentes y directivos docentes de la comunidad negra afrocolombiana, raizal y palenquera formados en programas de formación continua con el enfoque étnico de educación para las comunidades negras afrocolombianas raizales y palenqueras"/>
    <x v="7"/>
    <m/>
    <m/>
    <m/>
    <s v="x"/>
    <m/>
    <m/>
    <m/>
    <m/>
    <m/>
    <m/>
    <m/>
    <m/>
    <m/>
    <m/>
    <m/>
    <m/>
    <m/>
    <m/>
    <m/>
    <m/>
    <m/>
    <m/>
    <s v="Producto"/>
    <s v="Anual"/>
    <s v="Acumulado"/>
    <s v="Número"/>
    <n v="30"/>
    <s v="Sumatoria de docentes y directivos docentes de la comunidad negra afrocolombiana, raizal y palenquera formados en programas de formación continua con el enfoque étnico de educación para las comunidades negras afrocolombianas raizales y palenqueras"/>
    <s v="Listado docentes y directivos docentes de la comunidad negra afrocolombiana, raizal y palenquera formados en programas de formación continua "/>
    <n v="0"/>
    <n v="0"/>
    <n v="0"/>
    <n v="1500"/>
    <n v="500"/>
    <n v="2000"/>
    <n v="0"/>
    <n v="42"/>
    <n v="0"/>
    <n v="1500"/>
    <n v="500"/>
    <n v="0"/>
    <n v="0"/>
    <n v="0"/>
    <n v="0"/>
    <n v="0"/>
    <n v="0"/>
    <n v="0"/>
    <n v="0"/>
    <n v="0"/>
    <n v="0"/>
    <n v="0"/>
    <n v="5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6"/>
    <s v="Formación de Docentes"/>
    <n v="501"/>
    <s v="Número de docentes  y directivos docentes de la comunidad negra afrocolombiana, raizal y palenquera  formados en programas de formación  inicial o avanzada"/>
    <x v="7"/>
    <m/>
    <m/>
    <m/>
    <s v="x"/>
    <m/>
    <m/>
    <m/>
    <m/>
    <m/>
    <m/>
    <m/>
    <m/>
    <m/>
    <m/>
    <m/>
    <m/>
    <m/>
    <m/>
    <m/>
    <m/>
    <m/>
    <m/>
    <s v="Producto"/>
    <s v="Anual"/>
    <s v="Acumulado"/>
    <s v="Número"/>
    <n v="30"/>
    <s v="Sumatoria de docentes y directivos docentes de la comunidad negra afrocolombiana, raizal y palenquera formados en programas de formación  inicial y avanzada"/>
    <s v="Listado de docentes  y directivos docentes de la comunidad negra afrocolombiana, raizal y palenquera  formados en programas de formación  inicial y avanzada"/>
    <n v="0"/>
    <n v="0"/>
    <n v="250"/>
    <n v="400"/>
    <n v="350"/>
    <n v="1000"/>
    <n v="0"/>
    <n v="338"/>
    <n v="0"/>
    <n v="400"/>
    <n v="350"/>
    <n v="0"/>
    <n v="0"/>
    <n v="0"/>
    <n v="0"/>
    <n v="0"/>
    <n v="0"/>
    <n v="0"/>
    <n v="0"/>
    <n v="0"/>
    <n v="0"/>
    <n v="0"/>
    <n v="350"/>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7"/>
    <s v="Documento de orientaciones y lineamientos  expedido  para el desarrollo de la etnoeducación, que permita su articulación curricular en los establecimientos educativos etnoeducadores "/>
    <x v="7"/>
    <m/>
    <m/>
    <m/>
    <s v="x"/>
    <m/>
    <m/>
    <m/>
    <m/>
    <m/>
    <m/>
    <m/>
    <m/>
    <m/>
    <m/>
    <m/>
    <m/>
    <m/>
    <m/>
    <m/>
    <m/>
    <m/>
    <m/>
    <s v="Producto"/>
    <s v="Anual"/>
    <s v="Flujo"/>
    <s v="Número"/>
    <n v="0"/>
    <s v="Documento de orientaciones y lineamientos  expedido  para el desarrollo de la etnoeducación, que permita su articulación curricular en los establecimientos educativos etnoeducadores "/>
    <s v="Documento de orientaciones y lineamientos  expedido  para el desarrollo de la etnoeducación, que permita su articulación curricular en los establecimientos educativos etnoeducadores "/>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5"/>
    <s v="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
    <x v="7"/>
    <m/>
    <m/>
    <m/>
    <s v="x"/>
    <m/>
    <m/>
    <m/>
    <m/>
    <m/>
    <m/>
    <m/>
    <m/>
    <m/>
    <m/>
    <m/>
    <m/>
    <m/>
    <m/>
    <m/>
    <m/>
    <m/>
    <m/>
    <s v="Gestión"/>
    <s v="Trimestral"/>
    <s v="Flujo"/>
    <s v="Número"/>
    <n v="0"/>
    <s v="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
    <s v="Acta de AT_x000a_Listado de asistencia"/>
    <n v="0"/>
    <n v="0"/>
    <n v="96"/>
    <n v="96"/>
    <n v="96"/>
    <n v="96"/>
    <n v="0"/>
    <n v="96"/>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6"/>
    <s v="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
    <x v="7"/>
    <m/>
    <m/>
    <m/>
    <s v="x"/>
    <m/>
    <m/>
    <m/>
    <m/>
    <m/>
    <m/>
    <m/>
    <m/>
    <m/>
    <m/>
    <m/>
    <m/>
    <m/>
    <m/>
    <m/>
    <m/>
    <m/>
    <m/>
    <s v="Gestión"/>
    <s v="Trimestral"/>
    <s v="Flujo"/>
    <s v="Número"/>
    <n v="0"/>
    <s v="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
    <s v="Acta de AT_x000a_Listado de asistencia"/>
    <n v="0"/>
    <n v="0"/>
    <n v="96"/>
    <n v="96"/>
    <n v="96"/>
    <n v="96"/>
    <n v="0"/>
    <n v="96"/>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89"/>
    <s v="Porcentaje de implementación del modelo educativo Nukak como educación itinerante,  en concertación con  la OPIAC "/>
    <x v="6"/>
    <m/>
    <m/>
    <s v="X"/>
    <m/>
    <m/>
    <m/>
    <m/>
    <m/>
    <m/>
    <m/>
    <m/>
    <m/>
    <m/>
    <m/>
    <m/>
    <m/>
    <m/>
    <m/>
    <m/>
    <m/>
    <m/>
    <m/>
    <s v="Gestión"/>
    <s v="Anual"/>
    <s v="Acumulado"/>
    <s v="Porcentaje"/>
    <n v="0"/>
    <s v="Sumatoria del porcentaje de los docentes del pueblo Nukak formados "/>
    <s v="Informe técnico anexando el Listado de docentes del pueblo Nukak formados "/>
    <n v="0"/>
    <n v="0"/>
    <n v="20"/>
    <n v="30"/>
    <n v="30"/>
    <n v="80"/>
    <n v="0"/>
    <n v="0"/>
    <n v="0"/>
    <n v="30"/>
    <n v="30"/>
    <n v="0"/>
    <n v="0"/>
    <n v="0"/>
    <n v="0"/>
    <n v="0"/>
    <n v="0"/>
    <n v="0"/>
    <n v="0"/>
    <n v="0"/>
    <n v="0"/>
    <n v="0"/>
    <n v="3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0"/>
    <s v="Porcentaje de implementación del modelo educativo Jiw como educación itinerante,  en concertación con  la OPIAC "/>
    <x v="6"/>
    <m/>
    <m/>
    <s v="X"/>
    <m/>
    <m/>
    <m/>
    <m/>
    <m/>
    <m/>
    <m/>
    <m/>
    <m/>
    <m/>
    <m/>
    <m/>
    <m/>
    <m/>
    <m/>
    <m/>
    <m/>
    <m/>
    <m/>
    <s v="Gestión"/>
    <s v="Anual"/>
    <s v="Acumulado"/>
    <s v="Porcentaje "/>
    <n v="0"/>
    <s v="Sumatoria del porcentaje de los docentes formados del pueblo Jiw "/>
    <s v="Informe técnico anexando el Listado de docentes del pueblo.  pueblo Jiw formados"/>
    <n v="0"/>
    <n v="0"/>
    <n v="30"/>
    <n v="30"/>
    <n v="20"/>
    <n v="80"/>
    <n v="0"/>
    <n v="0"/>
    <n v="0"/>
    <n v="30"/>
    <n v="20"/>
    <n v="0"/>
    <n v="0"/>
    <n v="0"/>
    <n v="0"/>
    <n v="0"/>
    <n v="0"/>
    <n v="0"/>
    <n v="0"/>
    <n v="0"/>
    <n v="0"/>
    <n v="0"/>
    <n v="2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4"/>
    <s v="Referentes de Calidad Educativa"/>
    <n v="491"/>
    <s v="Porcentaje de avance en el diseño, concertación e implementación  de un  modelo educativo flexible pertinente para la comunidad negra, afrocolombiana, raizal y palenquera"/>
    <x v="7"/>
    <m/>
    <m/>
    <m/>
    <s v="x"/>
    <m/>
    <m/>
    <m/>
    <m/>
    <m/>
    <m/>
    <m/>
    <m/>
    <m/>
    <m/>
    <m/>
    <m/>
    <m/>
    <m/>
    <m/>
    <m/>
    <m/>
    <m/>
    <s v="Gestión"/>
    <s v="Trimestral"/>
    <s v="Acumulado"/>
    <s v="Porcentaje "/>
    <n v="15"/>
    <s v="Sumatoria de los siguientes hitos: (Modelo diseñado y concertado (20%)+ modelo en implementaicón (80%)"/>
    <s v="Documento con Diseño de proyectos, mallas curriculares, ruta pedagógica para docentes y evaluación que tendrá el MEF"/>
    <n v="0"/>
    <n v="0"/>
    <n v="20"/>
    <n v="40"/>
    <n v="40"/>
    <n v="100"/>
    <n v="0"/>
    <n v="7"/>
    <n v="7"/>
    <n v="33"/>
    <n v="40"/>
    <n v="0"/>
    <n v="0"/>
    <m/>
    <n v="0"/>
    <n v="0"/>
    <m/>
    <n v="0"/>
    <n v="0"/>
    <m/>
    <n v="0"/>
    <n v="0"/>
    <n v="4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4"/>
    <s v="Evaluación"/>
    <n v="485"/>
    <s v="Espacios para la reestructuración de las pruebas Saber con enfoque diferencial para las comunidades NARP."/>
    <x v="7"/>
    <m/>
    <m/>
    <m/>
    <s v="x"/>
    <m/>
    <m/>
    <m/>
    <m/>
    <m/>
    <m/>
    <m/>
    <m/>
    <m/>
    <m/>
    <m/>
    <m/>
    <m/>
    <m/>
    <m/>
    <m/>
    <m/>
    <m/>
    <s v="Gestión"/>
    <s v="Trimestral"/>
    <s v="Acumulado"/>
    <s v="Número"/>
    <n v="0"/>
    <s v="Sumatoria de Espacios para la reestructuración de las pruebas Saber con enfoque diferencial para las comunidades NARP."/>
    <s v="Actas de mesas_x000a_Listados de asistencia"/>
    <n v="0"/>
    <n v="0"/>
    <n v="2"/>
    <n v="2"/>
    <n v="2"/>
    <n v="6"/>
    <n v="0"/>
    <n v="2"/>
    <n v="0"/>
    <n v="2"/>
    <n v="2"/>
    <n v="0"/>
    <n v="0"/>
    <m/>
    <n v="0"/>
    <n v="0"/>
    <m/>
    <n v="0"/>
    <n v="0"/>
    <m/>
    <n v="0"/>
    <n v="0"/>
    <n v="2"/>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4"/>
    <s v="Porcentaje de avance en la implementación del plan para  promover el desarrollo de la cátedra de estudios afrocolombianos en establecimientos públicos y privados"/>
    <x v="7"/>
    <m/>
    <m/>
    <m/>
    <s v="x"/>
    <m/>
    <m/>
    <m/>
    <m/>
    <m/>
    <m/>
    <m/>
    <m/>
    <m/>
    <m/>
    <m/>
    <m/>
    <m/>
    <m/>
    <m/>
    <m/>
    <m/>
    <m/>
    <s v="Gestión"/>
    <s v="Trimestral"/>
    <s v="Acumulado"/>
    <s v="Porcentaje "/>
    <n v="0"/>
    <s v="Sumatoria de los siguientes hitos: (Talleres de formación (20%)+ Plan diseñado y en implementación (80%)"/>
    <s v="Hitos 1: Listados de asistencia y actas de reunión y presentaciones_x000a__x000a_Hitos 2: Documento del Plan diseñado  _x000a_Informes técnicos de la implementación"/>
    <n v="0"/>
    <n v="20"/>
    <n v="25"/>
    <n v="25"/>
    <n v="30"/>
    <n v="100"/>
    <n v="0"/>
    <n v="10"/>
    <n v="0"/>
    <n v="25"/>
    <n v="30"/>
    <n v="0"/>
    <n v="0"/>
    <m/>
    <n v="0"/>
    <n v="0"/>
    <m/>
    <n v="0"/>
    <n v="0"/>
    <m/>
    <n v="0"/>
    <n v="0"/>
    <n v="3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6"/>
    <s v="Formación de Docentes"/>
    <n v="487"/>
    <s v="Estrategia de formación a docentes y directivos docentes concertada con las comunidades  negras, afrocolombianas, raizales y palenqueras, para el fortalecimiento de las acciones y procesos de etnoeducación y educación intercultural implementada"/>
    <x v="7"/>
    <m/>
    <m/>
    <m/>
    <s v="x"/>
    <m/>
    <m/>
    <m/>
    <m/>
    <m/>
    <m/>
    <m/>
    <m/>
    <m/>
    <m/>
    <m/>
    <m/>
    <m/>
    <m/>
    <m/>
    <m/>
    <m/>
    <m/>
    <s v="Gestión"/>
    <s v="Anual"/>
    <s v="Acumulado"/>
    <s v="Número"/>
    <n v="15"/>
    <s v="Estrategia de formación a docentes y directivos docentes concertada con las comunidades  negras, afrocolombianas, raizales y palenqueras ,  para el fortalecimiento de las acciones y procesos de etnoeducación y educación intercultural  implementada "/>
    <s v="Documento de Estrategia de formación a docentes y directivos docentes concertada con las comunidades  negras, afrocolombianas, raizales y palenqueras ,  para el fortalecimiento de las acciones y procesos de etnoeducación y educación intercultural  implementada "/>
    <n v="0"/>
    <n v="0"/>
    <n v="0"/>
    <n v="1"/>
    <n v="0"/>
    <n v="1"/>
    <n v="0"/>
    <n v="0"/>
    <n v="0"/>
    <n v="1"/>
    <n v="0"/>
    <n v="0"/>
    <n v="0"/>
    <n v="0"/>
    <n v="0"/>
    <n v="0"/>
    <n v="0"/>
    <n v="0"/>
    <n v="0"/>
    <n v="0"/>
    <n v="0"/>
    <n v="0"/>
    <n v="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s v="competencias para la vida"/>
    <s v="010"/>
    <s v="Calidad- PTA"/>
    <n v="484"/>
    <s v="Etnoeducadores Negros, Afrocolombianos, Raizales y Palenqueros formados en el marco del Programa Todos a Aprender"/>
    <x v="7"/>
    <m/>
    <m/>
    <m/>
    <s v="x"/>
    <m/>
    <m/>
    <m/>
    <m/>
    <m/>
    <m/>
    <m/>
    <m/>
    <m/>
    <m/>
    <m/>
    <m/>
    <m/>
    <m/>
    <m/>
    <m/>
    <m/>
    <m/>
    <s v="Producto"/>
    <s v="Trimestral"/>
    <s v="Acumulado"/>
    <s v="Número"/>
    <n v="15"/>
    <s v="sumatoria de Etnoeducadores Negros, Afrocolombianos, Raizales y Palenqueros formados en el marco del Programa Todos a Aprender"/>
    <s v="Listado de Etnoeducadores Negros, Afrocolombianos, Raizales y Palenqueros formados "/>
    <n v="0"/>
    <n v="0"/>
    <n v="3000"/>
    <n v="3000"/>
    <n v="4000"/>
    <n v="10000"/>
    <n v="0"/>
    <n v="3169"/>
    <n v="2016"/>
    <n v="984"/>
    <n v="4000"/>
    <n v="0"/>
    <n v="0"/>
    <m/>
    <n v="0"/>
    <n v="0"/>
    <m/>
    <n v="0"/>
    <n v="0"/>
    <m/>
    <n v="0"/>
    <n v="0"/>
    <n v="4000"/>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s v="Entornos escolares para la vida, la convivencia y la ciudadanía."/>
    <n v="53"/>
    <s v="Entornos Escolares para la vida, convivencia y la ciudadanía"/>
    <n v="493"/>
    <s v="Lineamiento diseñado e implementado para la prevención del racismo y la discriminación en las instituciones educativas del territorio nacional "/>
    <x v="7"/>
    <m/>
    <m/>
    <m/>
    <s v="x"/>
    <m/>
    <m/>
    <m/>
    <m/>
    <m/>
    <m/>
    <m/>
    <m/>
    <m/>
    <m/>
    <m/>
    <m/>
    <m/>
    <m/>
    <m/>
    <m/>
    <m/>
    <m/>
    <s v="Producto"/>
    <s v="Anual"/>
    <s v="Flujo"/>
    <s v="Número"/>
    <n v="0"/>
    <s v="lineamiento diseñado e implementado para la prevención del racismo y la discriminación en las instituciones educativas del territorio nacional "/>
    <s v="Documento de lineamiento"/>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3"/>
    <s v="PNLE"/>
    <n v="503"/>
    <s v="Porcentaje de avance en el diseño de textos educativos en lenguas nativas que recojan la identidad cultural y las historias de las comunidades"/>
    <x v="7"/>
    <m/>
    <m/>
    <m/>
    <s v="x"/>
    <m/>
    <m/>
    <m/>
    <m/>
    <m/>
    <m/>
    <m/>
    <m/>
    <m/>
    <m/>
    <m/>
    <m/>
    <m/>
    <m/>
    <m/>
    <m/>
    <m/>
    <m/>
    <s v="Gestión"/>
    <s v="Trimestral"/>
    <s v="Acumulado"/>
    <s v="Porcentaje "/>
    <n v="0"/>
    <s v="sumatoria de los siguientes hitos: (etnoeducadores formados (30%)+Concertación con autoridades y comunidad educativa (30%)+ textos educativos diseñados (40%))_x000a__x000a_Para el 2020 el "/>
    <s v="Libros diseñado, editados y publicados"/>
    <n v="0"/>
    <n v="0"/>
    <n v="30"/>
    <n v="30"/>
    <n v="40"/>
    <n v="100"/>
    <n v="0"/>
    <n v="30"/>
    <n v="0"/>
    <n v="30"/>
    <n v="40"/>
    <n v="0"/>
    <n v="0"/>
    <m/>
    <n v="0"/>
    <n v="0"/>
    <m/>
    <n v="0"/>
    <n v="0"/>
    <m/>
    <n v="0"/>
    <n v="0"/>
    <n v="4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8"/>
    <s v="Porcentaje de avance en el fortalecimiento de la gestión del intercambio del conocimiento para la etnoeducación e interculturalidad  a través del trabajo en red"/>
    <x v="7"/>
    <m/>
    <m/>
    <m/>
    <s v="x"/>
    <m/>
    <m/>
    <m/>
    <m/>
    <m/>
    <m/>
    <m/>
    <m/>
    <m/>
    <m/>
    <m/>
    <m/>
    <m/>
    <m/>
    <m/>
    <m/>
    <m/>
    <m/>
    <s v="Gestión"/>
    <s v="Trimestral"/>
    <s v="Acumulado"/>
    <s v="Porcentaje "/>
    <n v="0"/>
    <s v="Sumatoria de los siguientes hitos: (Talleres de formacióny consolidación de redes (25%)+ programa en implementación (35%) + programa en implementación (40%))"/>
    <s v="hitos 1: Listados de asistencia y actas de reunión y presentaciones. Informe del estado de las redes_x000a__x000a_Hitos 2 y 3: Informes técnicos del programa implementado "/>
    <n v="0"/>
    <n v="0"/>
    <n v="25"/>
    <n v="35"/>
    <n v="40"/>
    <n v="100"/>
    <n v="0"/>
    <n v="25"/>
    <n v="0"/>
    <n v="35"/>
    <n v="40"/>
    <n v="0"/>
    <n v="0"/>
    <m/>
    <n v="0"/>
    <n v="0"/>
    <m/>
    <n v="0"/>
    <n v="0"/>
    <m/>
    <n v="0"/>
    <n v="0"/>
    <n v="4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1"/>
    <s v="Educación Media"/>
    <n v="500"/>
    <s v="Entidades territoriales certificadas con programas de orientación vocacional a estudiantes de la educación media que hagan parte de comunidades NARP."/>
    <x v="7"/>
    <m/>
    <m/>
    <m/>
    <s v="x"/>
    <m/>
    <m/>
    <m/>
    <m/>
    <m/>
    <m/>
    <m/>
    <m/>
    <m/>
    <m/>
    <m/>
    <m/>
    <m/>
    <m/>
    <m/>
    <m/>
    <m/>
    <m/>
    <s v="Producto"/>
    <s v="Anual"/>
    <s v="Acumulado"/>
    <s v="Número"/>
    <n v="10"/>
    <s v="Sumatoria de Entidades territoriales certificadas con programas de orientación socio ocupacional  a estudiantes de la educación media que hagan parte de comunidades NARP."/>
    <s v="Actas de acompañamiento en las ETC focalizadas"/>
    <n v="0"/>
    <n v="30"/>
    <n v="22"/>
    <n v="22"/>
    <n v="22"/>
    <n v="96"/>
    <n v="0"/>
    <n v="22"/>
    <n v="0"/>
    <n v="22"/>
    <n v="22"/>
    <n v="0"/>
    <n v="0"/>
    <n v="0"/>
    <n v="0"/>
    <n v="0"/>
    <n v="0"/>
    <n v="0"/>
    <n v="0"/>
    <n v="0"/>
    <n v="0"/>
    <n v="0"/>
    <n v="22"/>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504"/>
    <s v="Porcentaje de avance en la formulación, diseño e implementación de Proyectos etnoeducativos orientados al fortalecimiento de los saberes ancestrales raizales"/>
    <x v="7"/>
    <m/>
    <m/>
    <m/>
    <s v="x"/>
    <m/>
    <m/>
    <m/>
    <m/>
    <m/>
    <m/>
    <m/>
    <m/>
    <m/>
    <m/>
    <m/>
    <m/>
    <m/>
    <m/>
    <m/>
    <m/>
    <m/>
    <m/>
    <s v="Gestión"/>
    <s v="Trimestral"/>
    <s v="Acumulado"/>
    <s v="Porcentaje "/>
    <n v="0"/>
    <s v="Sumatoria de los siguientes hitos: (Proyectos formulados y concertado (50%)+ proyectos en diseño (30%) + proyectos en implementación (20%))"/>
    <s v="Proyectos en diseño"/>
    <n v="0"/>
    <n v="0"/>
    <n v="50"/>
    <n v="30"/>
    <n v="20"/>
    <n v="100"/>
    <n v="0"/>
    <n v="40"/>
    <n v="0"/>
    <n v="30"/>
    <n v="20"/>
    <n v="0"/>
    <n v="0"/>
    <m/>
    <n v="0"/>
    <n v="0"/>
    <m/>
    <n v="0"/>
    <n v="0"/>
    <m/>
    <n v="0"/>
    <n v="0"/>
    <n v="2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9"/>
    <s v="Porcentaje de implementación del Programa de fortalecimiento de los saberes ancestrales en el marco de los proyectos educativos comunitarios "/>
    <x v="7"/>
    <m/>
    <m/>
    <m/>
    <s v="x"/>
    <m/>
    <m/>
    <m/>
    <m/>
    <m/>
    <m/>
    <m/>
    <m/>
    <m/>
    <m/>
    <m/>
    <m/>
    <m/>
    <m/>
    <m/>
    <m/>
    <m/>
    <m/>
    <s v="Gestión"/>
    <s v="Trimestral"/>
    <s v="Acumulado"/>
    <s v="Porcentaje "/>
    <n v="0"/>
    <s v="Sumatoria de los siguientes hitos: (Programa formulado y concertado (25%)+ programa en implementación (35%) + programa en implementación (40%))"/>
    <s v="Programa en implementación"/>
    <n v="0"/>
    <n v="0"/>
    <n v="25"/>
    <n v="35"/>
    <n v="40"/>
    <n v="100"/>
    <n v="0"/>
    <n v="25"/>
    <n v="0"/>
    <n v="35"/>
    <n v="40"/>
    <n v="0"/>
    <n v="0"/>
    <m/>
    <n v="0"/>
    <n v="0"/>
    <m/>
    <n v="0"/>
    <n v="0"/>
    <m/>
    <n v="0"/>
    <n v="0"/>
    <n v="40"/>
    <m/>
    <m/>
  </r>
  <r>
    <s v="VPBM"/>
    <s v="Direccionamiento estratégico y planeación "/>
    <s v="Aumentar los niveles de satisfacción del cliente y de los grupos de valor"/>
    <s v="Diseño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0"/>
    <s v="Inclusión y Equidad"/>
    <n v="483"/>
    <s v="Porcentaje de Política nacional de Educación inclusiva, diferencial e intercultural concertada e implementada"/>
    <x v="7"/>
    <m/>
    <m/>
    <m/>
    <s v="x"/>
    <m/>
    <m/>
    <m/>
    <m/>
    <m/>
    <m/>
    <m/>
    <m/>
    <m/>
    <m/>
    <m/>
    <m/>
    <m/>
    <m/>
    <m/>
    <m/>
    <m/>
    <m/>
    <s v="Gestión"/>
    <s v="Trimestral"/>
    <s v="Acumulado"/>
    <s v="Porcentaje "/>
    <n v="0"/>
    <s v="Sumatoria de los siguientes hitos: (Politica formulada (25%)+Politica concertada (25%)+ politica en implementación (50%))"/>
    <s v="Politica concertada"/>
    <n v="0"/>
    <n v="0"/>
    <n v="25"/>
    <n v="25"/>
    <n v="50"/>
    <n v="100"/>
    <n v="0"/>
    <n v="25"/>
    <n v="0"/>
    <n v="25"/>
    <n v="50"/>
    <n v="0"/>
    <n v="0"/>
    <m/>
    <n v="0"/>
    <n v="0"/>
    <m/>
    <n v="0"/>
    <n v="0"/>
    <m/>
    <n v="0"/>
    <n v="0"/>
    <n v="50"/>
    <m/>
    <m/>
  </r>
  <r>
    <s v="VPBM"/>
    <s v="Direccionamiento estratégico y planeación "/>
    <s v="Aumentar los niveles de satisfacción del cliente y de los grupos de valor"/>
    <s v="Diseño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 Capítulo de grupos Indígenas "/>
    <s v="3. Educación Inclusiva e Intercultural"/>
    <m/>
    <n v="58"/>
    <s v="Gestión Interna"/>
    <n v="482"/>
    <s v="Porcentaje de política pública de etnoeducación y educación intercultural concertada e implementada para las comunidades negras afrocolombianas, raizales y palenqueras"/>
    <x v="7"/>
    <m/>
    <m/>
    <m/>
    <s v="x"/>
    <m/>
    <m/>
    <m/>
    <m/>
    <m/>
    <m/>
    <m/>
    <m/>
    <m/>
    <m/>
    <m/>
    <m/>
    <m/>
    <m/>
    <m/>
    <m/>
    <m/>
    <m/>
    <s v="Gestión"/>
    <s v="Trimestral"/>
    <s v="Acumulado"/>
    <s v="Porcentaje "/>
    <n v="0"/>
    <s v="Sumatoria de los siguientes hitos: 50% Formulación y concertación (Formulación 25%  y concertación 25%)+ 50% implementación "/>
    <s v="Politica concertación"/>
    <n v="0"/>
    <n v="0"/>
    <n v="25"/>
    <n v="25"/>
    <n v="50"/>
    <n v="100"/>
    <n v="0"/>
    <n v="25"/>
    <n v="0"/>
    <n v="25"/>
    <n v="50"/>
    <n v="0"/>
    <n v="0"/>
    <m/>
    <n v="0"/>
    <n v="0"/>
    <m/>
    <n v="0"/>
    <n v="0"/>
    <m/>
    <n v="0"/>
    <n v="0"/>
    <n v="5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6"/>
    <s v="Formación de Docentes"/>
    <n v="505"/>
    <s v="Porcentaje de avance del desarrollo de un programa de formación docentes y directivos docentes etnoeducadores  para el pueblo raizal "/>
    <x v="7"/>
    <s v="Formación de Docentes"/>
    <m/>
    <m/>
    <s v="x"/>
    <m/>
    <m/>
    <m/>
    <m/>
    <m/>
    <m/>
    <m/>
    <m/>
    <m/>
    <m/>
    <m/>
    <m/>
    <m/>
    <m/>
    <m/>
    <m/>
    <m/>
    <m/>
    <s v="Gestión"/>
    <s v="Trimestral"/>
    <s v="Acumulado"/>
    <s v="Porcentaje "/>
    <n v="15"/>
    <s v="Sumatoria de los siguientes hitos: (Programa formulado y concertado (30%)+ programa diseñado (40%) + programa en implementación (30%))"/>
    <s v="2021: Documento del programa de formación docentes y directivos docentes etnoeducadores  para el pueblo raizal._x000a__x000a_2022: Programa en implementación (actas de reuniones con la ETC para verificar la implemenación del programa)"/>
    <n v="0"/>
    <n v="0"/>
    <n v="30"/>
    <n v="40"/>
    <n v="30"/>
    <n v="100"/>
    <n v="0"/>
    <n v="20"/>
    <n v="0"/>
    <n v="40"/>
    <n v="30"/>
    <n v="0"/>
    <n v="0"/>
    <m/>
    <n v="0"/>
    <n v="0"/>
    <m/>
    <n v="0"/>
    <n v="0"/>
    <m/>
    <n v="0"/>
    <n v="0"/>
    <n v="3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3"/>
    <s v="Entornos Escolares para la vida, convivencia y la ciudadanía"/>
    <n v="109"/>
    <s v="Docentes, directivos docentes y etnoeducadores formados en estrategias en contra de la discriminación y el racismo"/>
    <x v="7"/>
    <m/>
    <m/>
    <m/>
    <s v="x"/>
    <m/>
    <m/>
    <m/>
    <m/>
    <m/>
    <m/>
    <m/>
    <m/>
    <m/>
    <m/>
    <m/>
    <m/>
    <m/>
    <m/>
    <m/>
    <m/>
    <m/>
    <m/>
    <s v="Producto"/>
    <s v="Anual"/>
    <s v="Capacidad"/>
    <s v="Número"/>
    <n v="0"/>
    <s v="Sumatoria de Docentes, directivos docentes y etnoeducadores formados en estrategias en contra de la discriminación y el racismo"/>
    <s v="Listado Docentes, directivos docentes y etnoeducadores formados en estrategias en contra de la discriminación y el racismo"/>
    <n v="0"/>
    <n v="0"/>
    <n v="1000"/>
    <n v="5500"/>
    <n v="10000"/>
    <n v="10000"/>
    <n v="0"/>
    <n v="1061"/>
    <n v="1061"/>
    <n v="4439"/>
    <n v="10000"/>
    <n v="1061"/>
    <n v="1061"/>
    <n v="1061"/>
    <n v="1061"/>
    <n v="1061"/>
    <n v="1061"/>
    <n v="1061"/>
    <n v="1061"/>
    <n v="1061"/>
    <n v="1061"/>
    <n v="1061"/>
    <n v="10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m/>
    <s v="NA"/>
    <s v="Programa para el Desarrollo de Competencias Básicas"/>
    <n v="236"/>
    <s v="Docentes que divulgan sus experiencias significativas a través de encuentros de intercambio de saber y publicaciones"/>
    <x v="2"/>
    <m/>
    <m/>
    <m/>
    <m/>
    <m/>
    <m/>
    <m/>
    <m/>
    <m/>
    <m/>
    <m/>
    <m/>
    <m/>
    <m/>
    <m/>
    <m/>
    <m/>
    <m/>
    <m/>
    <m/>
    <m/>
    <m/>
    <s v="Gestión"/>
    <s v="Semestral"/>
    <s v="Acumulado"/>
    <s v="Número"/>
    <n v="0"/>
    <s v="Sumatoria de Docentes que divulgan sus experiencias significativas a través de encuentros de intercambio de saber y publicacione"/>
    <s v="Publicaciones de experiencias significativas (link y pantallazo)"/>
    <n v="0"/>
    <n v="0"/>
    <n v="0"/>
    <n v="100"/>
    <n v="100"/>
    <n v="200"/>
    <n v="0"/>
    <n v="0"/>
    <n v="79"/>
    <n v="21"/>
    <n v="100"/>
    <n v="0"/>
    <n v="0"/>
    <n v="0"/>
    <n v="0"/>
    <n v="0"/>
    <m/>
    <n v="0"/>
    <n v="0"/>
    <n v="0"/>
    <n v="0"/>
    <n v="0"/>
    <n v="1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m/>
    <s v="NA"/>
    <s v="Programa para el Desarrollo de Competencias Básicas"/>
    <n v="237"/>
    <s v="Entidades territoriales certificadas con asistencia técnica en la divulgación del saber pedagógico"/>
    <x v="3"/>
    <m/>
    <m/>
    <m/>
    <m/>
    <m/>
    <m/>
    <m/>
    <m/>
    <m/>
    <m/>
    <m/>
    <m/>
    <m/>
    <m/>
    <m/>
    <m/>
    <m/>
    <m/>
    <m/>
    <m/>
    <m/>
    <m/>
    <s v="Gestión "/>
    <s v="Trimestral"/>
    <s v="Mantenimiento"/>
    <s v="Número"/>
    <n v="0"/>
    <s v="Sumatoria de Entidades territoriales certificadas con asistencia técnica en la divulgación del saber pedagógico"/>
    <s v="Actas y listados de asistencia"/>
    <n v="0"/>
    <n v="0"/>
    <n v="0"/>
    <n v="96"/>
    <n v="96"/>
    <n v="96"/>
    <n v="0"/>
    <n v="0"/>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m/>
    <n v="49"/>
    <s v="Convalidaciones PBM"/>
    <n v="238"/>
    <s v="Porcentaje de solicitudes de convalidaciones de básica primaria secundaria y media atendidas"/>
    <x v="2"/>
    <m/>
    <m/>
    <m/>
    <m/>
    <m/>
    <m/>
    <m/>
    <m/>
    <m/>
    <m/>
    <m/>
    <m/>
    <m/>
    <m/>
    <m/>
    <m/>
    <m/>
    <m/>
    <m/>
    <m/>
    <m/>
    <m/>
    <s v="Producto"/>
    <s v="Mensual"/>
    <s v="Flujo"/>
    <s v="Porcentaje"/>
    <n v="10"/>
    <s v="Número de convalidaciones atendidas en el periodo establecido (20 a 20)/ Total de convalidaciones radicadas en el periodo establecido (20 a 20)"/>
    <s v="Reporte de solicitudes atendidas (sistema de convalidaciones)"/>
    <n v="0"/>
    <n v="0"/>
    <n v="0"/>
    <n v="100"/>
    <n v="100"/>
    <n v="100"/>
    <n v="0"/>
    <n v="0"/>
    <m/>
    <n v="100"/>
    <n v="100"/>
    <m/>
    <m/>
    <m/>
    <m/>
    <m/>
    <m/>
    <m/>
    <m/>
    <m/>
    <m/>
    <m/>
    <n v="100"/>
    <m/>
    <m/>
  </r>
  <r>
    <s v="VES"/>
    <s v="Direccionamiento estratégico y planeación "/>
    <s v="Aumentar los niveles de satisfacción del cliente y de los grupos de valor"/>
    <s v="Diseño de políticas e instrumentos"/>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7"/>
    <s v="Arquitectura del SAC"/>
    <n v="143"/>
    <s v="Reglamentación del sistema de aseguramiento de la calidad de la educación superior e implementación de una nueva plataforma tecnológica"/>
    <x v="1"/>
    <s v="X"/>
    <m/>
    <m/>
    <m/>
    <m/>
    <m/>
    <m/>
    <m/>
    <m/>
    <m/>
    <m/>
    <m/>
    <m/>
    <m/>
    <m/>
    <m/>
    <m/>
    <m/>
    <m/>
    <m/>
    <m/>
    <m/>
    <s v="Producto"/>
    <s v="Semestral"/>
    <s v="Capacidad"/>
    <s v="Porcentaje"/>
    <n v="15"/>
    <s v="Indicador compuesto que mide el avance de acuerdo con: i) Reglamentación para el sistema de aseguramiento expedido (RE) , ii) avance en la implementación de la Red de Conocimiento - SACES (RC) y iii) avance en el diseño y desarrollo del Nuevo sistema de información (SI)_x000a_Metodología de Medición: Fórmula de_x000a_cálculo: SAC = (RE* 0,35) + (RC * 0,15) + (SI * 0,5)"/>
    <s v="i) Informe de avance en el proceso de expedición de iniciativas reglamentarias y regulatorias y de documentos académicos para el sistema de aseguramiento de la calidad._x000a_ii) Informe de avance en las actividades para la implentación de la Red de Conocimiento SACES realizadas durante la vigencia._x000a_iii) Informe de avance en las actividades realizadas durante las fases del proyecto del nuevo sistema de información."/>
    <n v="0"/>
    <n v="30"/>
    <n v="50"/>
    <n v="75"/>
    <n v="100"/>
    <n v="100"/>
    <n v="28.5"/>
    <n v="50"/>
    <n v="60.9"/>
    <n v="14.100000000000001"/>
    <n v="100"/>
    <n v="60.9"/>
    <n v="60.9"/>
    <n v="60.9"/>
    <n v="60.9"/>
    <n v="60.9"/>
    <m/>
    <n v="0"/>
    <n v="0"/>
    <n v="0"/>
    <n v="0"/>
    <n v="0"/>
    <n v="100"/>
    <m/>
    <m/>
  </r>
  <r>
    <s v="VES"/>
    <s v="Direccionamiento estratégico y planeación "/>
    <s v="Aumentar los niveles de satisfacción del cliente y de los grupos de valor"/>
    <s v="Diseño de políticas e instrumentos"/>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9"/>
    <s v="Gobernabilidad y gobernanza del SAC"/>
    <n v="100"/>
    <s v="Reglamentación para el sistema de aseguramiento expedido"/>
    <x v="2"/>
    <s v="X"/>
    <m/>
    <m/>
    <m/>
    <m/>
    <m/>
    <m/>
    <m/>
    <m/>
    <m/>
    <m/>
    <m/>
    <m/>
    <m/>
    <m/>
    <m/>
    <m/>
    <m/>
    <m/>
    <m/>
    <m/>
    <m/>
    <s v="Producto"/>
    <s v="Trimestral"/>
    <s v="Acumulado"/>
    <s v="Número"/>
    <n v="0"/>
    <s v="Sumatoria de iniciativas reglamentarias, iniciativas regulatorias y documentos académicos para la educación superior, construiridos conforme a parámetros normativos e internos del MEN._x000a__x000a_"/>
    <s v="Iniciativas reglamentarias, iniciativas regulatorias y documentos académicos construidos."/>
    <n v="0"/>
    <n v="0"/>
    <n v="5"/>
    <n v="4"/>
    <n v="2"/>
    <n v="11"/>
    <n v="0"/>
    <n v="4"/>
    <n v="1"/>
    <n v="3"/>
    <n v="2"/>
    <n v="0"/>
    <n v="0"/>
    <m/>
    <n v="0"/>
    <n v="0"/>
    <m/>
    <n v="0"/>
    <n v="0"/>
    <m/>
    <n v="0"/>
    <n v="0"/>
    <n v="2"/>
    <m/>
    <m/>
  </r>
  <r>
    <s v="VES"/>
    <s v="Direccionamiento estratégico y planeación "/>
    <s v="Aumentar los niveles de satisfacción del cliente y de los grupos de valor"/>
    <s v="Implementación de política"/>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6"/>
    <s v="Aprendizaje y sinergia del conocimiento"/>
    <n v="146"/>
    <s v="Porcentaje de avance en el diseño e implementación de la red de conocimiento de SACES "/>
    <x v="2"/>
    <s v="X"/>
    <m/>
    <m/>
    <m/>
    <m/>
    <m/>
    <m/>
    <m/>
    <m/>
    <m/>
    <m/>
    <m/>
    <m/>
    <m/>
    <m/>
    <m/>
    <m/>
    <m/>
    <m/>
    <m/>
    <m/>
    <m/>
    <s v="Gestión"/>
    <s v="Trimestral"/>
    <s v="Acumulado"/>
    <s v="Porcentaje"/>
    <n v="0"/>
    <s v="(A/B)*100_x000a_A = Número de actividades realizadas para la implementación de la Red SACES_x000a_B = Número de actividades planeadas para la implementación de la Red SACES"/>
    <s v="Informe de avance de de las actividades realizadas para la implementación de la Red SACES en relación con las actividades planeadas para la vigencia"/>
    <n v="0"/>
    <n v="30"/>
    <n v="20"/>
    <n v="25"/>
    <n v="25"/>
    <n v="100"/>
    <n v="18.5"/>
    <n v="20"/>
    <n v="11"/>
    <n v="14"/>
    <n v="25"/>
    <n v="0"/>
    <n v="0"/>
    <m/>
    <n v="0"/>
    <n v="0"/>
    <m/>
    <n v="0"/>
    <n v="0"/>
    <m/>
    <n v="0"/>
    <n v="0"/>
    <n v="25"/>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7"/>
    <s v="Arquitectura del SAC"/>
    <n v="147"/>
    <s v="Porcentaje de avance en el diseño y desarrollo del Nuevo sistema de información para el sistema de aseguramiento de la calidad "/>
    <x v="2"/>
    <s v="X"/>
    <m/>
    <m/>
    <m/>
    <m/>
    <m/>
    <m/>
    <m/>
    <m/>
    <m/>
    <m/>
    <m/>
    <m/>
    <m/>
    <m/>
    <m/>
    <m/>
    <m/>
    <m/>
    <m/>
    <m/>
    <m/>
    <s v="Gestión"/>
    <s v="Trimestral"/>
    <s v="Acumulado"/>
    <s v="Porcentaje"/>
    <n v="0"/>
    <s v="A+B+C+D_x000a_A. Etapa SACES I (55%) (2019) _x000a_B. Etapa SACES II (35%) (2020)_x000a_C. Etapa SACES III (5%) (2021)_x000a_D. Etapa SACES IV (5%) (2022)"/>
    <s v="A. Etapa SACES I: (2019)_x000a_* Contrato de modelamiento y especificación _x000a_* Documento de especifiación detallada BPMN de 13 trámites del Sistema de Aseguramiento de la Calidad _x000a_* Aplicación Convalidaciones en producción _x000a_* Aplicación Registro Calificadio en Certificación (Pre radicado) _x000a_B. Etapa SACES II: (2020)_x000a_* Documento técnico de alto nivel del Proyecto de Gestión integral de pares _x000a_* Especificación detallada de la fase I del proyecto de Gestión Integral de pares_x000a_* Fase I de la aplicación de gestión integral de apres en el ambiente de producción _x000a_C. Etapa SACES III: (2021)_x000a_* Contrato(s) diseño y modelamiento del trámite de Acreditación en Alta Calidad y Fase II y III de Gestión integral de pares _x000a_* Documento de especificación detallada BPMN del trámite de Acreditación en Alta Calidad; Fase II y III del Proyecto de Gestión Integral de pares; y Control de cambios de Registro Calificado_x000a_* Fases II y III de la aplicación de gestión integral de pares en el ambiente de producción _x000a_* Aplicación del trámite de Registro calificado con ajustes de control de cambios implementados y en ambiente de producción _x000a_* Adquisición de licencias de Bizagi _x000a_D. Etapa SACES IV: (2022)_x000a_* Contrato implementación 11 trámites del Sistema de Aseguramiento de la Calidad _x000a_* Aplicación de los 11 trámties en ambiente de producción _x000a_* Aplicación del trámtie de Acreditación en Alta Calidad en ambiente de producción _x000a_* Aplicaciones de los trámites de Registro calificado, Gestión de apres y Acreditación en Alta Calidad con ajustes de control de cambios implementados y en ambiente de producción "/>
    <n v="0"/>
    <n v="55"/>
    <n v="35"/>
    <n v="5"/>
    <n v="5"/>
    <n v="100"/>
    <n v="55"/>
    <n v="35"/>
    <n v="2.1"/>
    <n v="2.9"/>
    <n v="5"/>
    <n v="0"/>
    <n v="0"/>
    <m/>
    <n v="0"/>
    <n v="0"/>
    <m/>
    <n v="0"/>
    <n v="0"/>
    <m/>
    <n v="0"/>
    <n v="0"/>
    <n v="5"/>
    <m/>
    <m/>
  </r>
  <r>
    <s v="VES"/>
    <s v="Direccionamiento estratégico y planeación "/>
    <s v="Aumentar los niveles de satisfacción del cliente y de los grupos de valor"/>
    <s v="Implementación de política"/>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5. Alianza por la calidad y pertinencia de la educación y formación del talento humano"/>
    <s v="Fortalecimiento del sistema de aseguramiento de la calidad"/>
    <n v="47"/>
    <s v="Arquitectura del SAC"/>
    <n v="102"/>
    <s v="Porcentaje de avance en la definición del Subsistema de Movilidad Educativa y Formativa"/>
    <x v="0"/>
    <s v="X"/>
    <m/>
    <m/>
    <m/>
    <m/>
    <m/>
    <m/>
    <m/>
    <m/>
    <m/>
    <m/>
    <m/>
    <m/>
    <m/>
    <m/>
    <m/>
    <m/>
    <m/>
    <m/>
    <m/>
    <m/>
    <m/>
    <s v="Gestión"/>
    <s v="Trimestral"/>
    <s v="Acumulado"/>
    <s v="Porcentaje"/>
    <n v="0"/>
    <s v="Fórmula= A+B+C+D_x000a_A. Documento con Diseño del EMEF de acuerdo con la metodología formulada (12,5%)_x000a_B. Informe de Implementación del piloto del EMEF con el sector de acuerdo a hoja de ruta sugerida (12,5%)_x000a_C. Documento con análisis de los resultados del pilotaje del EMEF (12,5%)_x000a_D. Construcción del proyecto de lineamiento para la implementación del EMEF (12,5%)"/>
    <s v="A. Documento con Diseño del EMEF de acuerdo con la metodología formulada _x000a_B. Informe de Implementación del piloto del EMEF con el sector de acuerdo a hoja de ruta sugerida _x000a_C. Documento con análisis de los resultados del pilotaje del EMEF _x000a_D. Documento Proyecto de lineamiento para la implementación del EMEF"/>
    <n v="0"/>
    <n v="10"/>
    <n v="10"/>
    <n v="50"/>
    <n v="30"/>
    <n v="100"/>
    <n v="0"/>
    <n v="0"/>
    <n v="0"/>
    <n v="50"/>
    <n v="30"/>
    <n v="0"/>
    <n v="0"/>
    <m/>
    <n v="0"/>
    <n v="0"/>
    <m/>
    <n v="0"/>
    <n v="0"/>
    <m/>
    <n v="0"/>
    <n v="0"/>
    <n v="30"/>
    <m/>
    <m/>
  </r>
  <r>
    <s v="VES"/>
    <s v="Direccionamiento estratégico y planeación "/>
    <s v="Aumentar los niveles de satisfacción del cliente y de los grupos de valor"/>
    <s v="Implementación de política"/>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6"/>
    <s v="Aprendizaje y sinergia del conocimiento"/>
    <n v="103"/>
    <s v="Porcentaje de avance en la estrategia de articulación de los actores del SAC y órganos de asesoría (CONACES-CESU-CNA-COMISIÓN PERMANENTE)"/>
    <x v="2"/>
    <m/>
    <m/>
    <m/>
    <m/>
    <m/>
    <m/>
    <m/>
    <m/>
    <m/>
    <m/>
    <m/>
    <m/>
    <m/>
    <m/>
    <m/>
    <m/>
    <m/>
    <m/>
    <m/>
    <m/>
    <m/>
    <m/>
    <s v="Gestión"/>
    <s v="Trimestral"/>
    <s v="Acumulado"/>
    <s v="Porcentaje"/>
    <n v="0"/>
    <s v="_x000a_Número de actividades ejecutadas / Número de actividades   programadas  _x000a_"/>
    <s v="Informe de las actividades ejecutadas._x000a_"/>
    <n v="0"/>
    <n v="0"/>
    <n v="60"/>
    <n v="20"/>
    <n v="10"/>
    <n v="90"/>
    <n v="0"/>
    <n v="60"/>
    <n v="8.4"/>
    <n v="11.6"/>
    <n v="10"/>
    <n v="0"/>
    <n v="0"/>
    <m/>
    <n v="0"/>
    <n v="0"/>
    <m/>
    <n v="0"/>
    <n v="0"/>
    <m/>
    <n v="0"/>
    <n v="0"/>
    <n v="1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48"/>
    <s v="Porcentaje de avance en la conformación del banco de pares"/>
    <x v="0"/>
    <s v="X"/>
    <m/>
    <m/>
    <m/>
    <m/>
    <m/>
    <m/>
    <m/>
    <m/>
    <m/>
    <m/>
    <m/>
    <m/>
    <m/>
    <m/>
    <m/>
    <m/>
    <m/>
    <m/>
    <m/>
    <m/>
    <m/>
    <s v="Gestión"/>
    <s v="Trimestral"/>
    <s v="Capacidad"/>
    <s v="Porcentaje"/>
    <n v="0"/>
    <s v="A+B+C+D_x000a_A= Depuración de la Base de Datos de Pares contra la Base de Datos de la Registraduría Nacional del Estado Civil (20%)_x000a_B=Actualización de la Base de Datos del Banco de Pares en el SACES (20%)_x000a_C= Publicación del Acto Administrativo de Banco de Pares (30%)_x000a_D= Actualización y verificación de la información y Calidad de datos de los pares en la nueva base de datos (30%)"/>
    <s v="A= Base de datos del Banco de Pares, consolidada y operando en el nuevo SACES (2020)._x000a_B= Documento de soporte de verificación de información y calidad de data de los pares académicos (2020)._x000a_C= Acto administrativo de pares publicado (2020)._x000a__x000a_D= Base de datos actualizada y verificada - (2021)."/>
    <n v="0"/>
    <n v="0"/>
    <n v="70"/>
    <n v="100"/>
    <n v="0"/>
    <n v="100"/>
    <n v="0"/>
    <n v="70"/>
    <n v="72"/>
    <n v="28"/>
    <n v="0"/>
    <n v="72"/>
    <n v="0"/>
    <m/>
    <n v="0"/>
    <n v="0"/>
    <m/>
    <n v="0"/>
    <n v="0"/>
    <m/>
    <n v="0"/>
    <n v="0"/>
    <n v="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49"/>
    <s v="Porcentaje de solicitudes atendidas de registro calificado radicadas por las Instituciones de Educación Superior"/>
    <x v="3"/>
    <s v="X"/>
    <m/>
    <m/>
    <m/>
    <m/>
    <m/>
    <m/>
    <m/>
    <m/>
    <m/>
    <m/>
    <m/>
    <m/>
    <m/>
    <m/>
    <m/>
    <m/>
    <m/>
    <m/>
    <m/>
    <m/>
    <m/>
    <s v="Producto"/>
    <s v="Mensual"/>
    <s v="Flujo"/>
    <s v="Porcentaje"/>
    <n v="0"/>
    <s v="(A/B)*100_x000a_A= Número de solicitudes que cuentan con acto administrativo proyectado._x000a_B= Número de solicitudes radicadas_x000a_Donde B incluye las solicitudes de la vigencia anterior + las solicitudes radicadas en la vigencia actual._x000a__x000a_Nota: Se entiende como atendidas a las solicitudes  que ya cuentan con acto adminstrativo proyectado"/>
    <s v="Reporte de segumiento por etapas a las solicitudes de registro calificado radicadas por las IES en SACES"/>
    <n v="0"/>
    <n v="60"/>
    <n v="65"/>
    <n v="70"/>
    <n v="75"/>
    <n v="75"/>
    <n v="34"/>
    <n v="178"/>
    <m/>
    <n v="70"/>
    <n v="75"/>
    <m/>
    <m/>
    <m/>
    <m/>
    <m/>
    <m/>
    <m/>
    <m/>
    <m/>
    <m/>
    <m/>
    <n v="75"/>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05"/>
    <s v="Porcentaje de solicitudes de convalidaciones atendidas"/>
    <x v="3"/>
    <m/>
    <n v="3950"/>
    <m/>
    <m/>
    <m/>
    <m/>
    <m/>
    <m/>
    <m/>
    <m/>
    <m/>
    <m/>
    <m/>
    <m/>
    <m/>
    <m/>
    <m/>
    <m/>
    <m/>
    <m/>
    <m/>
    <m/>
    <s v="Producto"/>
    <s v="Mensual"/>
    <s v="Flujo"/>
    <s v="Porcentaje"/>
    <n v="0"/>
    <s v="(A/B)*100_x000a_A= Número de solicitudes de convalidaciones atendidas_x000a_B= Número de solicitudes de convalidaciones radicadas_x000a_Donde B incluye el rezago de la vigencia anterior + las solicitudes radicadas en la vigencia actual"/>
    <s v="Reporte de segumiento a las solicitudes de convalidaciones radicadas"/>
    <n v="0"/>
    <n v="0"/>
    <n v="80"/>
    <n v="90"/>
    <n v="0"/>
    <n v="90"/>
    <n v="0"/>
    <n v="77"/>
    <m/>
    <n v="90"/>
    <n v="0"/>
    <m/>
    <m/>
    <m/>
    <m/>
    <m/>
    <m/>
    <m/>
    <m/>
    <m/>
    <m/>
    <m/>
    <n v="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94"/>
    <s v="Porcentaje de avance en la definición e implementación de un nuevo modelo de convalidaciones y de su nueva plataforma tecnológica"/>
    <x v="0"/>
    <s v="X"/>
    <n v="3950"/>
    <m/>
    <m/>
    <m/>
    <m/>
    <m/>
    <m/>
    <m/>
    <m/>
    <m/>
    <m/>
    <m/>
    <m/>
    <m/>
    <m/>
    <m/>
    <m/>
    <m/>
    <m/>
    <m/>
    <m/>
    <s v="Gestión"/>
    <s v="Trimestral"/>
    <s v="Acumulado"/>
    <s v="Porcentaje"/>
    <n v="0"/>
    <s v="A+B+C=4%_x000a_A. Elaborar los insumos para el diseño de las piezas comunicativas de socialización del nuevo proceso y nueva resolución de convalidación de títulos de educación superior en Colombia (1%)_x000a_B. Poner a disposición de los ciudadanos instrumentos de consulta de los sistemas educativos del mundo (guías y documentos paso a paso) (2%)_x000a_C. Implementar espacios pedagógicos de apropiación del trámite de convalidaciones con los diferentes actores (1%)"/>
    <s v="A. Informe de las piezas comunicativas elaboradas. _x000a_B. Informe de las guías y documentos paso a paso publicados. _x000a_C. Informe de los espacios pedagógicos llevados a cabo sobre el proceso de convalidaciones."/>
    <n v="0"/>
    <n v="66"/>
    <n v="30"/>
    <n v="4"/>
    <n v="0"/>
    <n v="100"/>
    <n v="26"/>
    <n v="36.5"/>
    <n v="1"/>
    <n v="3"/>
    <n v="0"/>
    <n v="0"/>
    <n v="0"/>
    <m/>
    <n v="0"/>
    <n v="0"/>
    <m/>
    <n v="0"/>
    <n v="0"/>
    <m/>
    <n v="0"/>
    <n v="0"/>
    <n v="0"/>
    <m/>
    <m/>
  </r>
  <r>
    <s v="VES"/>
    <s v="Direccionamiento estratégico y planeación "/>
    <s v="Aumentar los niveles de satisfacción del cliente y de los grupos de valor"/>
    <s v="Implementación de política"/>
    <s v="Dirección de Calidad para la Educación Superior"/>
    <s v="Subdirección de Inspección y Vigilancia"/>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42"/>
    <s v="Porcentaje de medidas preventivas y/o de vigilancia especial en IES gestionadas."/>
    <x v="3"/>
    <s v="X"/>
    <m/>
    <m/>
    <m/>
    <m/>
    <m/>
    <m/>
    <m/>
    <m/>
    <m/>
    <m/>
    <m/>
    <m/>
    <m/>
    <m/>
    <m/>
    <m/>
    <m/>
    <m/>
    <m/>
    <m/>
    <m/>
    <s v="Gestión"/>
    <s v="Trimestral"/>
    <s v="Flujo"/>
    <s v="Porcentaje"/>
    <n v="0"/>
    <s v="A/B * 100_x000a_A= Número Total de Medidas gestionadas con corte al periodo evaluado_x000a_B=Número Total de Medidas Vigentes al corte del periodo evaluado_x000a__x000a_Nota: Se entiende por gestionadas aquellas medidas que cumplen ciertas actividades de acuerdo a su naturaleza, que hacen que la medida este bajo control y seguimiento."/>
    <s v="Reporte  de seguimiento de indicador con las medidas impuestas frente a las gestionadas."/>
    <n v="0"/>
    <n v="100"/>
    <n v="100"/>
    <n v="100"/>
    <n v="100"/>
    <n v="100"/>
    <n v="100"/>
    <n v="100"/>
    <n v="43"/>
    <n v="57"/>
    <n v="100"/>
    <n v="0"/>
    <n v="0"/>
    <m/>
    <n v="0"/>
    <n v="0"/>
    <m/>
    <n v="0"/>
    <n v="0"/>
    <m/>
    <n v="0"/>
    <n v="0"/>
    <n v="100"/>
    <m/>
    <m/>
  </r>
  <r>
    <s v="VES"/>
    <s v="Direccionamiento estratégico y planeación "/>
    <s v="Aumentar los niveles de satisfacción del cliente y de los grupos de valor"/>
    <s v="Implementación de política"/>
    <s v="Dirección de Calidad para la Educación Superior"/>
    <s v="Subdirección de Inspección y Vigilancia"/>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7"/>
    <s v="Arquitectura del SAC"/>
    <n v="202"/>
    <s v="Porcentaje de avance en el diseño e implementación de una estrategia para la correcta conservacion y destinación de bienes y rentas de las IES "/>
    <x v="2"/>
    <m/>
    <m/>
    <m/>
    <m/>
    <m/>
    <m/>
    <m/>
    <m/>
    <m/>
    <m/>
    <m/>
    <m/>
    <m/>
    <m/>
    <m/>
    <m/>
    <m/>
    <m/>
    <m/>
    <m/>
    <m/>
    <m/>
    <s v="Gestión "/>
    <s v="Trimestral"/>
    <s v="Acumulado"/>
    <s v="Porcentaje"/>
    <n v="0"/>
    <s v="Suma A+B+C+D+E_x000a_Hitos 2021_x000a_A. Modelo de operación del proceso preventivo: Organización (estructuración de capacitación a IES y cronograma de trabajo). para planificación y ejecución de la estrategia. (5%) _x000a_B.Contratación Firma Financiera (8%)_x000a_C.Ejecución de acciones de seguimiento y prevención (capacitaciones, visitas, medidas adoptadas entre otras según aplique) para la vigencia (6%)_x000a_D.Generación segundo reporte de alertas tempranas a partir del Tablero Financiero (6%)_x000a_E.Análisis de la vigencia, acciones ejecutadas, resultados alcanzados, lecciones aprendidas y oportunidades de mejora (5%) _x000a_Hitos 2022_x000a_A.Modelo de operación del proceso preventivo: Organización, estructuración de capacitación a IES y cronograma de trabajo, para planificación, ejecución y prueba de la estrategia Marzo (1%) _x000a_B. Contratación Firma Financiera (4%)_x000a_C. Ejecución de acciones de seguimiento y prevención (capacitaciones, visitas, medidas adoptadas entre otras según aplique) para la vigencia (1%)_x000a_D.Generación de tercer reporte de alertas tempranas a partir del Tablero Financiero (2%)_x000a_E.Análisis de las acciones ejecutadas, resultados alcanzados cuatrienio y prueba de la estrategia (2%)"/>
    <s v="MV 2021_x000a_1. Documento con modelo de operación para planificación y ejecución de la estrategia._x000a_2.Acta de inicio de contratación de la firma para la vigencia_x000a_3. Reporte de seguimiento de acciones ejecutadas para la vigencia._x000a_4. Segundo Reporte de Alertas tempranas_x000a_5. Informe de Gestión de resultados de la vigencia._x000a_MV  2022_x000a_6.Documento con modelo de operación para planificación, ejecución y prueba de la estrategia_x000a_7.Acta de inicio de contratación de la firma para la vigencia_x000a_8.Reporte de seguimiento de acciones ejecutadas para la vigencia_x000a_9.Tercer Reporte de Alertas tempranas_x000a_10.Informe de Gestión de resultados cuatrienio con prueba de la estrategia."/>
    <n v="0"/>
    <n v="30"/>
    <n v="30"/>
    <n v="30"/>
    <n v="10"/>
    <n v="100"/>
    <n v="30"/>
    <n v="30"/>
    <n v="19"/>
    <n v="11"/>
    <n v="10"/>
    <n v="0"/>
    <n v="0"/>
    <m/>
    <n v="0"/>
    <n v="0"/>
    <m/>
    <n v="0"/>
    <n v="0"/>
    <m/>
    <n v="0"/>
    <n v="0"/>
    <n v="1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6"/>
    <s v="Aprendizaje y sinergia del conocimiento"/>
    <n v="169"/>
    <s v="Porcentaje de avance en la implementación del Modelo integrado de formación, evaluación, retroalimentación y seguimiento al desempeño de los pares académicos de acreditación."/>
    <x v="2"/>
    <m/>
    <m/>
    <m/>
    <m/>
    <m/>
    <m/>
    <m/>
    <m/>
    <m/>
    <m/>
    <m/>
    <m/>
    <m/>
    <m/>
    <m/>
    <m/>
    <m/>
    <m/>
    <m/>
    <m/>
    <m/>
    <m/>
    <s v="Gestión "/>
    <s v="Trimestral"/>
    <s v="Flujo"/>
    <s v="Porcentaje"/>
    <n v="0"/>
    <s v="Fórmula= Número de actividades ejecutadas / Número de actividades programadas"/>
    <s v="Archivo de las actividades programadas con el respectivo avance."/>
    <n v="0"/>
    <n v="0"/>
    <n v="100"/>
    <n v="100"/>
    <n v="100"/>
    <n v="100"/>
    <n v="0"/>
    <n v="30"/>
    <n v="50"/>
    <n v="50"/>
    <n v="100"/>
    <n v="0"/>
    <n v="0"/>
    <m/>
    <n v="0"/>
    <n v="0"/>
    <m/>
    <n v="0"/>
    <n v="0"/>
    <m/>
    <n v="0"/>
    <n v="0"/>
    <n v="10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65"/>
    <s v="Porcentaje de avance en la estrategia de Internacionalización del Sistema Nacional de Acreditación SNA"/>
    <x v="2"/>
    <m/>
    <m/>
    <m/>
    <m/>
    <m/>
    <m/>
    <m/>
    <m/>
    <m/>
    <m/>
    <m/>
    <m/>
    <m/>
    <m/>
    <m/>
    <m/>
    <m/>
    <m/>
    <m/>
    <m/>
    <m/>
    <m/>
    <s v="Gestión "/>
    <s v="Trimestral"/>
    <s v="Flujo"/>
    <s v="Porcentaje"/>
    <n v="0"/>
    <s v="Fórmula= Número de actividades ejecutadas / Número de actividades programadas _x000a_"/>
    <s v="Archivo de las actividades programadas con el respectivo avance."/>
    <n v="0"/>
    <n v="0"/>
    <n v="100"/>
    <n v="100"/>
    <n v="100"/>
    <n v="100"/>
    <n v="0"/>
    <n v="100"/>
    <n v="50"/>
    <n v="50"/>
    <n v="100"/>
    <n v="0"/>
    <n v="0"/>
    <m/>
    <n v="0"/>
    <n v="0"/>
    <m/>
    <n v="0"/>
    <n v="0"/>
    <m/>
    <n v="0"/>
    <n v="0"/>
    <n v="10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6"/>
    <s v="Aprendizaje y sinergia del conocimiento"/>
    <n v="167"/>
    <s v="Porcentaje de avance en la implementación de Estrategias Pedagógicas de Apropiación del nuevo modelo de acreditación de Alta Calidad"/>
    <x v="3"/>
    <m/>
    <m/>
    <m/>
    <m/>
    <m/>
    <m/>
    <m/>
    <m/>
    <m/>
    <m/>
    <m/>
    <m/>
    <m/>
    <m/>
    <m/>
    <m/>
    <m/>
    <m/>
    <m/>
    <m/>
    <m/>
    <m/>
    <s v="Gestión"/>
    <s v="Trimestral"/>
    <s v="Flujo"/>
    <s v="Porcentaje"/>
    <n v="0"/>
    <s v="Fórmula=  Número de actividades ejecutadas / Número de actividades programadas  _x000a__x000a_"/>
    <s v="Archivo de las actividades programadas con el respectivo avance."/>
    <n v="0"/>
    <n v="0"/>
    <n v="100"/>
    <n v="100"/>
    <n v="100"/>
    <n v="100"/>
    <n v="0"/>
    <n v="100"/>
    <n v="50"/>
    <n v="50"/>
    <n v="100"/>
    <n v="0"/>
    <n v="0"/>
    <m/>
    <n v="0"/>
    <n v="0"/>
    <m/>
    <n v="0"/>
    <n v="0"/>
    <m/>
    <n v="0"/>
    <n v="0"/>
    <n v="100"/>
    <m/>
    <m/>
  </r>
  <r>
    <s v="VES"/>
    <s v="Direccionamiento estratégico y planeación "/>
    <s v="Aumentar los niveles de satisfacción del cliente y de los grupos de valor"/>
    <s v="Implementación de política"/>
    <s v="Dirección de Calidad para la Educación Superior"/>
    <s v="Subdirección de Inspección y Vigilancia"/>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64"/>
    <s v="Porcentaje de  investigaciones administrativas abiertas, gestionadas."/>
    <x v="2"/>
    <m/>
    <m/>
    <m/>
    <m/>
    <m/>
    <m/>
    <m/>
    <m/>
    <m/>
    <m/>
    <m/>
    <m/>
    <m/>
    <m/>
    <m/>
    <m/>
    <m/>
    <m/>
    <m/>
    <m/>
    <m/>
    <m/>
    <s v="Gestión"/>
    <s v="Trimestral"/>
    <s v="Mantenimiento"/>
    <s v="Porcentaje"/>
    <n v="0"/>
    <s v=" ((A / B)* 100_x000a_A=Sumatoria de actuaciones que avancen a la siguiente etapa procesal en el marco de las investigaciones._x000a_B=Línea base de investigaciones en etapas posteriores a la investigación preliminar."/>
    <s v="Actos administrativos de las investigaciones en etapa preliminar que impulsen a la siguiente etapa del procedimiento, hasta la culminación del proceso."/>
    <n v="0"/>
    <n v="0"/>
    <n v="50"/>
    <n v="50"/>
    <n v="0"/>
    <n v="50"/>
    <n v="0"/>
    <n v="0"/>
    <n v="10"/>
    <n v="40"/>
    <n v="0"/>
    <n v="0"/>
    <n v="0"/>
    <m/>
    <n v="0"/>
    <n v="0"/>
    <m/>
    <n v="0"/>
    <n v="0"/>
    <m/>
    <n v="0"/>
    <n v="0"/>
    <n v="0"/>
    <m/>
    <m/>
  </r>
  <r>
    <s v="VES"/>
    <s v="Direccionamiento estratégico y planeación "/>
    <s v="Aumentar los niveles de satisfacción del cliente y de los grupos de valor"/>
    <s v="Implementación de política"/>
    <s v="Dirección de Calidad para la Educación Superior"/>
    <s v="Subdirección de Inspección y Vigilancia"/>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208"/>
    <s v="Porcentaje de visitas administrativas realizadas a programas de derecho de IES no acreditadas"/>
    <x v="2"/>
    <m/>
    <m/>
    <m/>
    <m/>
    <m/>
    <m/>
    <m/>
    <m/>
    <m/>
    <m/>
    <m/>
    <m/>
    <m/>
    <m/>
    <m/>
    <m/>
    <m/>
    <m/>
    <m/>
    <m/>
    <m/>
    <m/>
    <s v="Gestión"/>
    <s v="Trimestral"/>
    <s v="Acumulado"/>
    <s v="Porcentaje"/>
    <n v="0"/>
    <s v="Fórmula= (A/B)*100_x000a_A= Numero de visitas adelantadas a los programas de derecho ofertados y desarrollados por IES no acreditadas_x000a_B= Número de programas de derecho ofertados y desarrollados por IES no acreditadas "/>
    <s v="Informes de visita de verificacion de las condiciones de calidad a los programas de derecho ofertados y desarrollados por IES no acreditadas .- Archivo de la Subdirección de Inspección y Vigilancia "/>
    <n v="0"/>
    <n v="0"/>
    <n v="40"/>
    <n v="20"/>
    <n v="40"/>
    <n v="100"/>
    <n v="0"/>
    <n v="40"/>
    <n v="20"/>
    <n v="0"/>
    <n v="40"/>
    <n v="0"/>
    <n v="0"/>
    <m/>
    <n v="0"/>
    <n v="0"/>
    <m/>
    <n v="0"/>
    <n v="0"/>
    <m/>
    <n v="0"/>
    <n v="0"/>
    <n v="4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74"/>
    <s v="Porcentaje de trámites de RC atendidos en menor tiempo establecido en el Decreto 1330 de 2019"/>
    <x v="2"/>
    <s v="X"/>
    <m/>
    <m/>
    <m/>
    <m/>
    <m/>
    <m/>
    <m/>
    <m/>
    <m/>
    <m/>
    <m/>
    <m/>
    <m/>
    <m/>
    <m/>
    <m/>
    <m/>
    <m/>
    <m/>
    <m/>
    <m/>
    <s v="Resultado"/>
    <s v="Trimestral"/>
    <s v="Flujo"/>
    <s v="Porcentaje"/>
    <n v="0"/>
    <s v="(A/B)*100_x000a_A= Número de solicitudes de RC finalizadas en menor tiempo establecido en el Decreto 1330 de 2019_x000a_B= Número de  solicitudes de RC finalizadas"/>
    <s v="Reporte de segumiento a las solicitudes de registro calificado radicadas por las IES"/>
    <n v="0"/>
    <n v="0"/>
    <n v="20"/>
    <n v="20"/>
    <n v="0"/>
    <n v="20"/>
    <n v="0"/>
    <n v="12.520000000000001"/>
    <n v="19"/>
    <n v="1"/>
    <n v="0"/>
    <n v="0"/>
    <n v="0"/>
    <m/>
    <n v="0"/>
    <n v="0"/>
    <m/>
    <n v="0"/>
    <n v="0"/>
    <m/>
    <n v="0"/>
    <n v="0"/>
    <n v="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73"/>
    <s v="Porcentaje de trámites de convalidaciones atendidos en menor tiempo al establecido en la Resolución 10687 de 2019"/>
    <x v="2"/>
    <s v="X"/>
    <n v="3950"/>
    <m/>
    <m/>
    <m/>
    <m/>
    <m/>
    <m/>
    <m/>
    <m/>
    <m/>
    <m/>
    <m/>
    <m/>
    <m/>
    <m/>
    <m/>
    <m/>
    <m/>
    <m/>
    <m/>
    <m/>
    <s v="Resultado"/>
    <s v="Trimestral"/>
    <s v="Flujo"/>
    <s v="Porcentaje"/>
    <n v="0"/>
    <s v="(A/B)*100_x000a_A= Número de solicitudes de convalidaciones finalizadas en menor tiempo establecido en la Resolución 10687 de 2019_x000a_B= Número de  solicitudes de convalidaciones finalizadas"/>
    <s v="Reporte de segumiento a las solicitudes de convalidaciones radicadas"/>
    <n v="0"/>
    <n v="0"/>
    <n v="60"/>
    <n v="90"/>
    <n v="95"/>
    <n v="95"/>
    <n v="0"/>
    <n v="97"/>
    <n v="97"/>
    <n v="-7"/>
    <n v="95"/>
    <n v="0"/>
    <n v="0"/>
    <m/>
    <n v="0"/>
    <n v="0"/>
    <m/>
    <n v="0"/>
    <n v="0"/>
    <m/>
    <n v="0"/>
    <n v="0"/>
    <n v="95"/>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Más y mejor educación rural"/>
    <s v="3. Educación Inclusiva e Intercultural"/>
    <s v="Implementación de un enfoque diferencial para el sector rural"/>
    <s v="007"/>
    <s v="Cobertura Infraestructura"/>
    <n v="52"/>
    <s v="Sedes rurales construidas y/o mejoradas en municipios PDET"/>
    <x v="4"/>
    <m/>
    <m/>
    <s v="X"/>
    <s v="x"/>
    <m/>
    <m/>
    <m/>
    <m/>
    <m/>
    <m/>
    <m/>
    <m/>
    <m/>
    <m/>
    <m/>
    <m/>
    <m/>
    <m/>
    <m/>
    <m/>
    <m/>
    <m/>
    <s v="Producto"/>
    <s v="Semestral"/>
    <s v="Acumulado"/>
    <s v="Número"/>
    <n v="0"/>
    <s v="Conteo semestral en la vigencia correspondiente del número de sedes intervenidas o beneficiadas en zona rural de municipios PDET_x000a_SrP =∑ S pit_x000a_Sr = sumatoria de sedes rurales del sector oficial en municipios PDET construidas y/o mejoradas para la prestación del servicio educativo. _x000a_S =   sedes rurales en municipios PDET construidas y/o mejoradas_x000a_p=   municipios PDET_x000a_i =   Número de sedes rurales en municipios PDET intervenidas desde 1 hasta n._x000a_t =   Año de observación"/>
    <s v="1. Base de datos con la relación de las sedes educativas entregadas._x000a_2. Acta de entrega del mobiliario escolar en las sedes educativas"/>
    <n v="683"/>
    <n v="420"/>
    <n v="827"/>
    <n v="1299"/>
    <n v="741"/>
    <n v="3287"/>
    <n v="420"/>
    <n v="736"/>
    <n v="0"/>
    <n v="1299"/>
    <n v="741"/>
    <n v="0"/>
    <n v="0"/>
    <n v="0"/>
    <n v="0"/>
    <n v="0"/>
    <m/>
    <n v="0"/>
    <n v="0"/>
    <n v="0"/>
    <n v="0"/>
    <n v="0"/>
    <n v="741"/>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Más y mejor educación rural"/>
    <s v="3. Educación Inclusiva e Intercultural"/>
    <s v="Implementación de un enfoque diferencial para el sector rural"/>
    <s v="007"/>
    <s v="Cobertura Infraestructura"/>
    <n v="53"/>
    <s v="Sedes rurales construidas y/o mejoradas"/>
    <x v="4"/>
    <m/>
    <m/>
    <s v="X"/>
    <s v="x"/>
    <m/>
    <m/>
    <m/>
    <m/>
    <m/>
    <m/>
    <m/>
    <m/>
    <m/>
    <m/>
    <m/>
    <m/>
    <m/>
    <m/>
    <m/>
    <m/>
    <m/>
    <m/>
    <s v="Producto"/>
    <s v="Semestral"/>
    <s v="Acumulado"/>
    <s v="Número"/>
    <n v="0"/>
    <s v="Conteo por anualidad en la vigencia correspondiente del número de sedes intervenidas o beneficiadas._x000a_Sr =∑ S it_x000a_Sr = sumatoria de sedes rurales construidas y/o mejoradas del sector oficial para la prestación del servicio educativo. _x000a_S =   sedes rurales construidas y/o mejoradas_x000a_i =   Número de sedes rurales intervenidas desde 1 hasta n._x000a_t =   Año de observación"/>
    <s v="1. Base de datos con la relación de las sedes educativas entregadas._x000a_2. Acta de entrega del mobiliario escolar en las sedes educativas"/>
    <n v="834"/>
    <n v="624"/>
    <n v="1053"/>
    <n v="2499"/>
    <n v="2253"/>
    <n v="6429"/>
    <n v="624"/>
    <n v="1271"/>
    <n v="0"/>
    <n v="2499"/>
    <n v="2253"/>
    <n v="0"/>
    <n v="0"/>
    <n v="0"/>
    <n v="0"/>
    <n v="0"/>
    <m/>
    <n v="0"/>
    <n v="0"/>
    <n v="0"/>
    <n v="0"/>
    <n v="0"/>
    <n v="2253"/>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55"/>
    <s v="Aulas terminadas y entregadas en educación preescolar, básica y media "/>
    <x v="1"/>
    <m/>
    <m/>
    <s v="X"/>
    <s v="x"/>
    <m/>
    <m/>
    <m/>
    <m/>
    <m/>
    <m/>
    <m/>
    <m/>
    <m/>
    <m/>
    <m/>
    <m/>
    <m/>
    <m/>
    <m/>
    <m/>
    <m/>
    <m/>
    <s v="Producto"/>
    <s v="Mensual"/>
    <s v="Acumulado"/>
    <s v="Número"/>
    <n v="60"/>
    <s v="Sumatoria de aulas básicas terminadas y entregadas, tanto en zonas rurales como urbanas, bien sea por construcción o mejoramiento._x000a_Sumatoria acumulada del total de aulas terminadas a la fecha de corte_x000a_Ar=∑ A it_x000a_Ar = sumatoria de aulas terminadas y entregadas prestación del servicio educativo, tanto en zonas rurales como urbanas. _x000a_A = Aulas terminadas por construcción o mejoramiento_x000a_i = Número de sedes rurales intervenidas desde 1 hasta n._x000a_t = Año de observación"/>
    <s v="1. Acta de inventario por espacios de la sede educativa. _x000a_2. Acta de entrega de la sede educativa. _x000a_3. Acta de recibo fase II de interventoría"/>
    <n v="0"/>
    <n v="2654"/>
    <n v="557"/>
    <n v="2798"/>
    <n v="523"/>
    <n v="6532"/>
    <n v="2654"/>
    <n v="557"/>
    <m/>
    <n v="2798"/>
    <n v="523"/>
    <m/>
    <m/>
    <m/>
    <m/>
    <m/>
    <m/>
    <m/>
    <m/>
    <m/>
    <m/>
    <m/>
    <n v="523"/>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24"/>
    <s v="Número de obras reactivadas"/>
    <x v="2"/>
    <m/>
    <m/>
    <s v="X"/>
    <s v="x"/>
    <m/>
    <m/>
    <m/>
    <m/>
    <m/>
    <m/>
    <m/>
    <m/>
    <m/>
    <m/>
    <m/>
    <m/>
    <m/>
    <m/>
    <m/>
    <m/>
    <m/>
    <m/>
    <s v="Producto"/>
    <s v="Trimestral"/>
    <s v="Flujo"/>
    <s v="Número"/>
    <n v="0"/>
    <s v="Sumatoria de aulas básicas en obras reactivadas, tanto en zonas rurales como urbanas, bien sea por construcción o mejoramiento "/>
    <s v="1. Acta de inicio de Fase 2"/>
    <n v="0"/>
    <n v="0"/>
    <n v="0"/>
    <n v="21"/>
    <n v="0"/>
    <n v="21"/>
    <n v="0"/>
    <n v="0"/>
    <n v="0"/>
    <n v="21"/>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11"/>
    <s v="Número de diagnósticos entregados "/>
    <x v="2"/>
    <m/>
    <m/>
    <s v="X"/>
    <s v="x"/>
    <m/>
    <m/>
    <m/>
    <m/>
    <m/>
    <m/>
    <m/>
    <m/>
    <m/>
    <m/>
    <m/>
    <m/>
    <m/>
    <m/>
    <m/>
    <m/>
    <m/>
    <m/>
    <s v="Producto"/>
    <s v="Trimestral"/>
    <s v="Flujo"/>
    <s v="Número"/>
    <n v="0"/>
    <s v="Sumatoria de aulas básicas en diagnosticos realizados y entregados, tanto en zonas rurales como urbanas, bien sea por construcción o mejoramiento "/>
    <s v="1. Documento de diagnóstico entregado"/>
    <n v="0"/>
    <n v="0"/>
    <n v="0"/>
    <n v="11"/>
    <n v="0"/>
    <n v="11"/>
    <n v="0"/>
    <n v="0"/>
    <n v="1"/>
    <n v="1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56"/>
    <s v="Aulas funcionales construidas en colegios oficiales "/>
    <x v="1"/>
    <m/>
    <m/>
    <s v="X"/>
    <s v="x"/>
    <m/>
    <m/>
    <m/>
    <m/>
    <m/>
    <m/>
    <m/>
    <m/>
    <m/>
    <m/>
    <m/>
    <m/>
    <m/>
    <m/>
    <m/>
    <m/>
    <m/>
    <m/>
    <s v="Producto"/>
    <s v="Mensual"/>
    <s v="Acumulado"/>
    <s v="Número"/>
    <n v="60"/>
    <s v="Sumatoria acumulada del total de aulas funcionales terminadas a la fecha de corte._x000a_Ar=∑ A it_x000a_Ar = sumatoria de AULAS FUNCIONALES terminadas y entregadas prestación del servicio educativo, tanto en zonas rurales como urbanas. _x000a_A = AULAS FUNCIONALES intervenidas por construcción o mejoramiento_x000a_i = Número de sedes rurales intervenidas desde 1 hasta n._x000a_t = Año de observación"/>
    <s v="1. Acta de inventario por espacios de la sede educativa. _x000a_2. Acta de entrega de la sede educativa. _x000a_3. Acta de recibo fase II de interventoría"/>
    <n v="0"/>
    <n v="1520"/>
    <n v="2274"/>
    <n v="4411"/>
    <n v="3247"/>
    <n v="11452"/>
    <n v="1948"/>
    <n v="2277"/>
    <m/>
    <n v="4411"/>
    <n v="3247"/>
    <m/>
    <m/>
    <m/>
    <m/>
    <m/>
    <m/>
    <m/>
    <m/>
    <m/>
    <m/>
    <m/>
    <n v="3247"/>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18"/>
    <s v="Número de proyectos con Inicio de la fase de estudios y diseños de proyectos FFIE"/>
    <x v="2"/>
    <m/>
    <m/>
    <s v="X"/>
    <s v="x"/>
    <m/>
    <m/>
    <m/>
    <m/>
    <m/>
    <m/>
    <m/>
    <m/>
    <m/>
    <m/>
    <m/>
    <m/>
    <m/>
    <m/>
    <m/>
    <m/>
    <m/>
    <m/>
    <s v="Producto"/>
    <s v="Trimestral"/>
    <s v="Flujo"/>
    <s v="Número"/>
    <n v="0"/>
    <s v="Sumatoria  de aulas funcionales en proyectos que inician Fase de Estudios y Diseños."/>
    <s v="1. Acta de inicio de Fase 1"/>
    <n v="0"/>
    <n v="0"/>
    <n v="0"/>
    <n v="13"/>
    <n v="0"/>
    <n v="349"/>
    <n v="0"/>
    <n v="0"/>
    <n v="0"/>
    <n v="13"/>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19"/>
    <s v="Número de proyectos con terminación de la fase de estudios y diseños de proyectos FFIE"/>
    <x v="2"/>
    <m/>
    <m/>
    <s v="X"/>
    <s v="x"/>
    <m/>
    <m/>
    <m/>
    <m/>
    <m/>
    <m/>
    <m/>
    <m/>
    <m/>
    <m/>
    <m/>
    <m/>
    <m/>
    <m/>
    <m/>
    <m/>
    <m/>
    <m/>
    <s v="Producto"/>
    <s v="Trimestral"/>
    <s v="Flujo"/>
    <s v="Número"/>
    <n v="0"/>
    <s v="Sumatoriade aulas funcionales en proyectos que Terminan Fase de Estudios y Diseños."/>
    <s v="1. Acta de recibo a satisfacción de Fase 1"/>
    <n v="0"/>
    <n v="0"/>
    <n v="0"/>
    <n v="349"/>
    <n v="0"/>
    <n v="349"/>
    <n v="0"/>
    <n v="0"/>
    <n v="0"/>
    <n v="349"/>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20"/>
    <s v="Número de proyectos FFIE con inicio y/o reactivación de obras "/>
    <x v="2"/>
    <m/>
    <m/>
    <s v="X"/>
    <s v="x"/>
    <m/>
    <m/>
    <m/>
    <m/>
    <m/>
    <m/>
    <m/>
    <m/>
    <m/>
    <m/>
    <m/>
    <m/>
    <m/>
    <m/>
    <m/>
    <m/>
    <m/>
    <m/>
    <s v="Producto"/>
    <s v="Trimestral"/>
    <s v="Flujo"/>
    <s v="Número"/>
    <n v="0"/>
    <s v="Sumatoria de aulas funcionales en proyectos con inicio o reactivación de obras"/>
    <s v="1. Acta de inicio de Fase 2"/>
    <n v="0"/>
    <n v="0"/>
    <n v="0"/>
    <n v="60"/>
    <n v="0"/>
    <n v="1300"/>
    <n v="0"/>
    <n v="0"/>
    <n v="0"/>
    <n v="6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21"/>
    <s v="Número de proyectos viabilizados y formulados en los componentes dotación y/o infraestructura escolar con diferentes fuentes de financiación (Regalías, ART, ZEII, Consejerías, entre otros)"/>
    <x v="2"/>
    <m/>
    <m/>
    <s v="X"/>
    <s v="x"/>
    <m/>
    <m/>
    <m/>
    <m/>
    <m/>
    <m/>
    <m/>
    <m/>
    <m/>
    <m/>
    <m/>
    <m/>
    <m/>
    <m/>
    <m/>
    <m/>
    <m/>
    <m/>
    <s v="Gestión"/>
    <s v="Trimestral"/>
    <s v="Acumulado"/>
    <s v="Número"/>
    <n v="0"/>
    <s v="Sumatoria de proyectos viabilizados y formulados en los componentes dotación y/o infraestructura escolar con diferentes fuentes de financiación"/>
    <s v="Base de datos con la relación de proyectos viabilizados y formulados en los componentes dotación y/o infraestructura escolar con diferentes fuentes de financiación"/>
    <n v="0"/>
    <n v="0"/>
    <n v="0"/>
    <n v="100"/>
    <n v="0"/>
    <n v="100"/>
    <n v="0"/>
    <n v="0"/>
    <n v="61"/>
    <n v="39"/>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22"/>
    <s v="Número de sedes educativas entregadas con otras fuentes de financiación  "/>
    <x v="2"/>
    <m/>
    <m/>
    <s v="X"/>
    <s v="x"/>
    <m/>
    <m/>
    <m/>
    <m/>
    <m/>
    <m/>
    <m/>
    <m/>
    <m/>
    <m/>
    <m/>
    <m/>
    <m/>
    <m/>
    <m/>
    <m/>
    <m/>
    <m/>
    <s v="Producto"/>
    <s v="Trimestral"/>
    <s v="Acumulado"/>
    <s v="Número"/>
    <n v="0"/>
    <s v="Sumatoria de sedes entregadas con diferentes fuentes de financiación"/>
    <s v="Base de datos con la relación de sedes entregadas"/>
    <n v="0"/>
    <n v="0"/>
    <n v="0"/>
    <n v="230"/>
    <n v="0"/>
    <n v="230"/>
    <n v="0"/>
    <n v="0"/>
    <n v="0"/>
    <n v="23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58"/>
    <s v="Sedes dotadas con mobiliario escolar, menaje cocina - comedor y/o elementos para residencias escolares"/>
    <x v="2"/>
    <m/>
    <m/>
    <s v="X"/>
    <s v="x"/>
    <m/>
    <m/>
    <m/>
    <m/>
    <m/>
    <m/>
    <m/>
    <m/>
    <m/>
    <m/>
    <m/>
    <m/>
    <m/>
    <m/>
    <m/>
    <m/>
    <m/>
    <m/>
    <s v="Producto"/>
    <s v="Mensual"/>
    <s v="Acumulado"/>
    <s v="Número"/>
    <n v="0"/>
    <s v="Sumatoria mensual del total de sedes dotadas a la fecha de corte._x000a_Ar=∑ N t_x000a_Ar = sumatoria de SEDES DOTADAS_x000a_N = SEDES DOTADAS_x000a_t = Mes de observación"/>
    <s v="1. Acta de entrega de la dotación de mobiliario escolar y/o base de datos con la relación de las entregas"/>
    <n v="0"/>
    <n v="0"/>
    <n v="965"/>
    <n v="2000"/>
    <n v="1500"/>
    <n v="4465"/>
    <n v="0"/>
    <n v="927"/>
    <m/>
    <n v="2000"/>
    <n v="1500"/>
    <m/>
    <m/>
    <m/>
    <m/>
    <m/>
    <m/>
    <m/>
    <m/>
    <m/>
    <m/>
    <m/>
    <n v="150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 Capítulo de grupos Indígenas "/>
    <s v="3. Educación Inclusiva e Intercultural"/>
    <m/>
    <s v="007"/>
    <s v="Cobertura Infraestructura"/>
    <n v="476"/>
    <s v="Porcentaje de implementación de la linea de financiación de proyectos de infraestructura"/>
    <x v="6"/>
    <m/>
    <m/>
    <s v="X"/>
    <m/>
    <m/>
    <m/>
    <m/>
    <m/>
    <m/>
    <m/>
    <m/>
    <m/>
    <m/>
    <m/>
    <m/>
    <m/>
    <m/>
    <m/>
    <m/>
    <m/>
    <m/>
    <m/>
    <s v="Gestión"/>
    <s v="Anual"/>
    <s v="Acumulado"/>
    <s v="Porcentaje "/>
    <n v="0"/>
    <s v="Sumatoria de los siguientes hitos: (40% implementación de la linea de financiamiento + 35% implementación de la linea de financiamiento +25% implementación de la linea de financiamiento)"/>
    <s v="Relación de proyectos de infraestructura financiados "/>
    <n v="0"/>
    <n v="0"/>
    <n v="40"/>
    <n v="35"/>
    <n v="25"/>
    <n v="100"/>
    <n v="0"/>
    <n v="43"/>
    <n v="0"/>
    <n v="35"/>
    <n v="25"/>
    <n v="0"/>
    <n v="0"/>
    <n v="0"/>
    <n v="0"/>
    <n v="0"/>
    <n v="0"/>
    <n v="0"/>
    <n v="0"/>
    <n v="0"/>
    <n v="0"/>
    <n v="0"/>
    <n v="25"/>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 Capítulo de grupos Indígenas "/>
    <s v="3. Educación Inclusiva e Intercultural"/>
    <m/>
    <s v="007"/>
    <s v="Cobertura Infraestructura"/>
    <n v="299"/>
    <s v="Número de proyectos entregados con componente de dotación, obras, lineamientos, diagnósticos, entre otros en comunidades mayoritariamente indígenas"/>
    <x v="2"/>
    <m/>
    <m/>
    <s v="X"/>
    <m/>
    <m/>
    <m/>
    <m/>
    <m/>
    <m/>
    <m/>
    <m/>
    <m/>
    <m/>
    <m/>
    <m/>
    <m/>
    <m/>
    <m/>
    <m/>
    <m/>
    <m/>
    <m/>
    <s v="Producto"/>
    <s v="Trimestral"/>
    <s v="Acumulado"/>
    <s v="Número"/>
    <n v="0"/>
    <s v="Sumatoria de proyectados entregados con componente de dotación, obras, lineamientos, diagnósticos en comunidades indigenas"/>
    <s v="Base de datos con la relación de proyectos entregados con componente de dotación, obras, lineamientos, diagnósticos"/>
    <n v="0"/>
    <n v="0"/>
    <n v="0"/>
    <n v="218"/>
    <n v="0"/>
    <n v="218"/>
    <n v="0"/>
    <n v="0"/>
    <n v="0"/>
    <n v="218"/>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m/>
    <s v="3. Educación Inclusiva e Intercultural"/>
    <m/>
    <s v="007"/>
    <s v="Cobertura Infraestructura"/>
    <n v="207"/>
    <s v="Sedes Dotadas con mobiliario y elementos didácticos"/>
    <x v="6"/>
    <m/>
    <m/>
    <s v="X"/>
    <m/>
    <m/>
    <m/>
    <m/>
    <m/>
    <m/>
    <m/>
    <m/>
    <m/>
    <m/>
    <m/>
    <m/>
    <m/>
    <m/>
    <m/>
    <m/>
    <m/>
    <m/>
    <m/>
    <s v="Producto"/>
    <s v="Mensual"/>
    <s v="Acumulado"/>
    <s v="Número"/>
    <n v="0"/>
    <s v="Sumatoria mensual del total de sedes dotadas a la fecha de corte._x000a_Ar=∑ N t_x000a_Ar = sumatoria de SEDES DOTADAS_x000a_N = SEDES DOTADAS_x000a_t = Mes de observación"/>
    <s v="Base de datos de Instituciones educativas dotadas "/>
    <n v="0"/>
    <n v="0"/>
    <n v="140"/>
    <n v="150"/>
    <n v="60"/>
    <n v="350"/>
    <n v="0"/>
    <n v="118"/>
    <m/>
    <n v="150"/>
    <n v="60"/>
    <m/>
    <m/>
    <m/>
    <m/>
    <m/>
    <m/>
    <m/>
    <m/>
    <m/>
    <m/>
    <m/>
    <n v="6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m/>
    <s v="3. Educación Inclusiva e Intercultural"/>
    <m/>
    <s v="007"/>
    <s v="Cobertura Infraestructura"/>
    <n v="312"/>
    <s v="Número de prototipos de mobiliario aprobados y con procesos de producción en planta"/>
    <x v="2"/>
    <m/>
    <m/>
    <s v="X"/>
    <m/>
    <m/>
    <m/>
    <m/>
    <m/>
    <m/>
    <m/>
    <m/>
    <m/>
    <m/>
    <m/>
    <m/>
    <m/>
    <m/>
    <m/>
    <m/>
    <m/>
    <m/>
    <m/>
    <s v="Producto"/>
    <s v="Trimestral"/>
    <s v="Acumulado"/>
    <s v="Número"/>
    <n v="0"/>
    <s v="Sumatoria del total de prototipos de mobiliario aprobados y en producción a la fecha de corte."/>
    <s v="Base de datos con la relación de prototipos de mobiliario "/>
    <n v="0"/>
    <n v="0"/>
    <n v="0"/>
    <n v="118"/>
    <n v="0"/>
    <n v="118"/>
    <n v="0"/>
    <n v="0"/>
    <n v="0"/>
    <n v="118"/>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1. De aquí a 2030, asegurar que todas las niñas y todos los niños terminen la enseñanza primaria y secundaria, que ha de ser gratuita, equitativa y de calidad y producir resultados de aprendizaje pertinentes y efectivos."/>
    <m/>
    <s v="3. Educación Inclusiva e Intercultural"/>
    <m/>
    <s v="007"/>
    <s v="Cobertura Infraestructura"/>
    <n v="219"/>
    <s v="Porcentaje de  colegios diseñados y construidos en  municipios con comunidades mayoritariamente negra, afrocolombiana, raizal y palenquera"/>
    <x v="7"/>
    <m/>
    <m/>
    <m/>
    <s v="x"/>
    <m/>
    <m/>
    <m/>
    <m/>
    <m/>
    <m/>
    <m/>
    <m/>
    <m/>
    <m/>
    <m/>
    <m/>
    <m/>
    <m/>
    <m/>
    <m/>
    <m/>
    <m/>
    <s v="Producto"/>
    <s v="Semestral"/>
    <s v="Flujo"/>
    <s v="Porcentaje"/>
    <n v="0"/>
    <s v="Número de colegios  diseñados, construidos  o mejorados / proyectos presentados y avalados  para diseño, construcción o mejora"/>
    <s v="Base de datos de proyectos  construidos "/>
    <n v="0"/>
    <n v="0"/>
    <n v="100"/>
    <n v="100"/>
    <n v="100"/>
    <n v="100"/>
    <n v="0"/>
    <n v="100"/>
    <n v="0"/>
    <n v="100"/>
    <n v="100"/>
    <n v="0"/>
    <n v="0"/>
    <n v="0"/>
    <n v="0"/>
    <n v="0"/>
    <m/>
    <n v="0"/>
    <n v="0"/>
    <n v="0"/>
    <n v="0"/>
    <n v="0"/>
    <n v="100"/>
    <m/>
    <m/>
  </r>
  <r>
    <s v="VPBM"/>
    <s v="Direccionamiento estratégico y planeación "/>
    <s v="Aumentar los niveles de satisfacción del cliente y de los grupos de valor"/>
    <s v="Implementación de la politica"/>
    <s v="Dirección de Cobertura y Equidad"/>
    <s v="Subdirección de Acceso"/>
    <s v="4.1. De aquí a 2030, asegurar que todas las niñas y todos los niños terminen la enseñanza primaria y secundaria, que ha de ser gratuita, equitativa y de calidad y producir resultados de aprendizaje pertinentes y efectivos."/>
    <m/>
    <s v="3. Educación Inclusiva e Intercultural"/>
    <m/>
    <s v="007"/>
    <s v="Cobertura Infraestructura"/>
    <n v="220"/>
    <s v="Porcentaje Instituciones educativas con dotación de  elementos didácticos, mobiliarios y demás herramientas que faciliten el ejercicio de la etnoeducación"/>
    <x v="7"/>
    <m/>
    <m/>
    <m/>
    <s v="x"/>
    <m/>
    <m/>
    <m/>
    <m/>
    <m/>
    <m/>
    <m/>
    <m/>
    <m/>
    <m/>
    <m/>
    <m/>
    <m/>
    <m/>
    <m/>
    <m/>
    <m/>
    <m/>
    <s v="Producto"/>
    <s v="Semestral"/>
    <s v="Acumulado"/>
    <s v="Porcentaje"/>
    <n v="0"/>
    <s v="Número Instituciones educativas con dotación de  elementos didácticos, mobiliarios y demás herramientas que faciliten el ejercicio de la etnoeducación/Número total de instituciones  educativas viabilizados y priorizados para dotación de mobiliario"/>
    <s v="Base de datos de Instituciones educativas dotadas "/>
    <n v="0"/>
    <n v="15"/>
    <n v="20"/>
    <n v="30"/>
    <n v="35"/>
    <n v="100"/>
    <n v="0"/>
    <n v="20"/>
    <n v="0"/>
    <n v="30"/>
    <n v="35"/>
    <n v="0"/>
    <n v="0"/>
    <n v="0"/>
    <n v="0"/>
    <n v="0"/>
    <m/>
    <n v="0"/>
    <n v="0"/>
    <n v="0"/>
    <n v="0"/>
    <n v="0"/>
    <n v="35"/>
    <m/>
    <m/>
  </r>
  <r>
    <s v="VPBM"/>
    <s v="Direccionamiento estratégico y planeación "/>
    <s v="Aumentar los niveles de satisfacción del cliente y de los grupos de valor"/>
    <m/>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Más y mejor educación rural"/>
    <s v="3. Educación Inclusiva e Intercultural"/>
    <m/>
    <s v="007"/>
    <s v="Cobertura Infraestructura"/>
    <n v="239"/>
    <s v="Porcentaje de obras de infraestructura en municipios PDET, terminadas con recursos del PGN"/>
    <x v="4"/>
    <m/>
    <m/>
    <m/>
    <m/>
    <m/>
    <m/>
    <m/>
    <m/>
    <m/>
    <m/>
    <m/>
    <m/>
    <m/>
    <m/>
    <m/>
    <m/>
    <m/>
    <m/>
    <m/>
    <m/>
    <m/>
    <m/>
    <s v="Producto"/>
    <s v="Trimestral"/>
    <s v="Acumulado"/>
    <s v="Número"/>
    <n v="0"/>
    <s v="Número de obras terminadas / número de obras proyectadas"/>
    <s v="Acta de entrega y/o base de datos con la relación de las sedes educativas intervenidas y entregadas"/>
    <n v="0"/>
    <n v="0"/>
    <n v="275"/>
    <n v="212"/>
    <n v="104"/>
    <n v="591"/>
    <n v="0"/>
    <n v="0"/>
    <n v="119"/>
    <n v="93"/>
    <n v="104"/>
    <n v="0"/>
    <n v="0"/>
    <m/>
    <n v="0"/>
    <n v="0"/>
    <m/>
    <n v="0"/>
    <n v="0"/>
    <m/>
    <n v="0"/>
    <n v="0"/>
    <n v="104"/>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67"/>
    <s v="Tasa de cobertura bruta para la educación media"/>
    <x v="1"/>
    <s v="X"/>
    <m/>
    <m/>
    <m/>
    <m/>
    <m/>
    <m/>
    <m/>
    <m/>
    <m/>
    <m/>
    <m/>
    <m/>
    <m/>
    <m/>
    <m/>
    <m/>
    <m/>
    <m/>
    <m/>
    <m/>
    <m/>
    <s v="Resultado"/>
    <s v="Anual"/>
    <s v="Flujo"/>
    <s v="Porcentaje"/>
    <n v="150"/>
    <s v="TCB media = (Matriculados en educación media / Población con edades entre 15 y 16 años) x 100"/>
    <s v="Reporte DANE - Reporte OAPF"/>
    <n v="83.6"/>
    <n v="84.8"/>
    <n v="85.4"/>
    <n v="85.9"/>
    <n v="86.5"/>
    <n v="86.5"/>
    <n v="0"/>
    <n v="86.15"/>
    <n v="0"/>
    <n v="85.9"/>
    <n v="86.5"/>
    <n v="0"/>
    <n v="0"/>
    <n v="0"/>
    <n v="0"/>
    <n v="0"/>
    <n v="0"/>
    <n v="0"/>
    <n v="0"/>
    <n v="0"/>
    <n v="0"/>
    <n v="0"/>
    <n v="86.5"/>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5"/>
    <s v="Número de ETC con asistencias técnicas realizadas en las SE en donde no se garantice la trayectoria educativa en la continuidad hacia los grados 10° y 11 para promover la inclusión educativa en esos grados."/>
    <x v="2"/>
    <s v="X"/>
    <m/>
    <m/>
    <m/>
    <m/>
    <m/>
    <m/>
    <m/>
    <m/>
    <m/>
    <m/>
    <m/>
    <m/>
    <m/>
    <m/>
    <m/>
    <m/>
    <m/>
    <m/>
    <m/>
    <m/>
    <m/>
    <s v="Gestión"/>
    <s v="Trimestral"/>
    <s v="Flujo"/>
    <s v="Número"/>
    <n v="0"/>
    <s v="Sumatoria número de asistencias técnicas realizadas en las SE en donde no se garantice la trayectoría educativa_x000a_"/>
    <s v="Listado de asistencia. Grabación  o acta de reunión"/>
    <n v="0"/>
    <n v="0"/>
    <n v="0"/>
    <n v="40"/>
    <n v="0"/>
    <n v="40"/>
    <n v="0"/>
    <n v="0"/>
    <n v="0"/>
    <n v="4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6"/>
    <s v="Número de ETC con acompañamiento en la formulación e Implementación de planes de permanencia especializados en media para promover la trayectoria completa. "/>
    <x v="2"/>
    <s v="X"/>
    <m/>
    <m/>
    <m/>
    <m/>
    <m/>
    <m/>
    <m/>
    <m/>
    <m/>
    <m/>
    <m/>
    <m/>
    <m/>
    <m/>
    <m/>
    <m/>
    <m/>
    <m/>
    <m/>
    <m/>
    <m/>
    <s v="Gestión"/>
    <s v="Trimestral"/>
    <s v="Flujo"/>
    <s v="Número"/>
    <n v="0"/>
    <s v="Sumatoria número de ETC acompañadas en la formulación e implementación de planes de permanencia"/>
    <s v="Planes de implementación formulados "/>
    <n v="0"/>
    <n v="0"/>
    <n v="0"/>
    <n v="40"/>
    <n v="0"/>
    <n v="40"/>
    <n v="0"/>
    <n v="0"/>
    <n v="42"/>
    <n v="-2"/>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7"/>
    <s v="Número de ETC con  asistencia técnica realizada a las Entidades  Territoriales Certificadas en términos de protección de trayectoria educativa a través de los ecosistemas de innovación de la educación media."/>
    <x v="2"/>
    <s v="X"/>
    <m/>
    <m/>
    <m/>
    <m/>
    <m/>
    <m/>
    <m/>
    <m/>
    <m/>
    <m/>
    <m/>
    <m/>
    <m/>
    <m/>
    <m/>
    <m/>
    <m/>
    <m/>
    <m/>
    <m/>
    <m/>
    <s v="Gestión"/>
    <s v="Trimestral"/>
    <s v="Flujo"/>
    <s v="Número"/>
    <n v="0"/>
    <s v="Sumatoria número de asistencias técnicas realizadas en las SE de los ecosistemas _x000a_"/>
    <s v="Listado de asistencia, presentación y acta de reunión"/>
    <n v="0"/>
    <n v="0"/>
    <n v="0"/>
    <n v="30"/>
    <n v="0"/>
    <n v="30"/>
    <n v="0"/>
    <n v="0"/>
    <n v="0"/>
    <n v="3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8"/>
    <s v="Porcentaje de ETC con  asistencias técnicas realizadas a las entidades territoriales que acuden a la contratación del servicio educativo"/>
    <x v="2"/>
    <s v="X"/>
    <m/>
    <m/>
    <m/>
    <m/>
    <m/>
    <m/>
    <m/>
    <m/>
    <m/>
    <m/>
    <m/>
    <m/>
    <m/>
    <m/>
    <m/>
    <m/>
    <m/>
    <m/>
    <m/>
    <m/>
    <m/>
    <s v="Gestión"/>
    <s v="Trimestral"/>
    <s v="Mantenimiento"/>
    <s v="Porcentaje"/>
    <n v="0"/>
    <s v="Número de ETC asistidas técnicamente en contratación servicio educativo / Número de ETC que solicitan asistencia técnica en contratación del servicio educativo"/>
    <s v="Informes de actividades de Asistencia técnica "/>
    <n v="0"/>
    <n v="0"/>
    <n v="0"/>
    <n v="100"/>
    <n v="0"/>
    <n v="100"/>
    <n v="0"/>
    <n v="0"/>
    <n v="100"/>
    <n v="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9"/>
    <s v="Número de reportes de seguimiento a matrícula rezagada por ETCs"/>
    <x v="2"/>
    <s v="X"/>
    <m/>
    <m/>
    <m/>
    <m/>
    <m/>
    <m/>
    <m/>
    <m/>
    <m/>
    <m/>
    <m/>
    <m/>
    <m/>
    <m/>
    <m/>
    <m/>
    <m/>
    <m/>
    <m/>
    <m/>
    <m/>
    <s v="Gestión"/>
    <s v="Bimestral"/>
    <s v="Acumulado"/>
    <s v="Número"/>
    <n v="30"/>
    <s v="Sumatoria del reporte comparativo de matrícula actual frente al reporte de matrícula de la vigencia inmediatamente anterior, para identificar las ETC que vienen rezagadas"/>
    <s v="Reporte"/>
    <n v="0"/>
    <n v="0"/>
    <n v="0"/>
    <n v="6"/>
    <n v="0"/>
    <n v="6"/>
    <n v="0"/>
    <n v="0"/>
    <m/>
    <n v="6"/>
    <n v="0"/>
    <n v="0"/>
    <m/>
    <n v="0"/>
    <m/>
    <n v="0"/>
    <m/>
    <n v="0"/>
    <m/>
    <n v="0"/>
    <m/>
    <n v="0"/>
    <n v="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Definición e implementación de una política de educación rural"/>
    <n v="45"/>
    <s v="Acogida, Bienestar y Permanencia"/>
    <n v="295"/>
    <s v="Tasa de cobertura bruta para la educación media rural "/>
    <x v="1"/>
    <s v="X"/>
    <m/>
    <m/>
    <m/>
    <m/>
    <m/>
    <m/>
    <m/>
    <m/>
    <m/>
    <m/>
    <m/>
    <m/>
    <m/>
    <m/>
    <m/>
    <m/>
    <m/>
    <m/>
    <m/>
    <m/>
    <m/>
    <s v="Resultado"/>
    <s v="Anual"/>
    <s v="Flujo"/>
    <s v="Porcentaje"/>
    <n v="150"/>
    <s v="TCB media = (Matriculados en educación media en la zona rural/ Población con edades entre 15 y 16 años de la zona rural) x 100"/>
    <s v="Reporte OAPF"/>
    <n v="78.2"/>
    <n v="80"/>
    <n v="81"/>
    <n v="82.5"/>
    <n v="84"/>
    <n v="84"/>
    <n v="0"/>
    <n v="80.900000000000006"/>
    <n v="0"/>
    <n v="82.5"/>
    <n v="84"/>
    <n v="0"/>
    <n v="0"/>
    <n v="0"/>
    <n v="0"/>
    <n v="0"/>
    <n v="0"/>
    <n v="0"/>
    <n v="0"/>
    <n v="0"/>
    <n v="0"/>
    <n v="0"/>
    <n v="84"/>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Definición e implementación de una política de educación rural"/>
    <n v="45"/>
    <s v="Acogida, Bienestar y Permanencia"/>
    <n v="296"/>
    <s v="Número de beneficiarios atendidos con Modelos Educativos Flexibles (media rural)"/>
    <x v="2"/>
    <s v="X"/>
    <m/>
    <m/>
    <m/>
    <m/>
    <m/>
    <m/>
    <m/>
    <m/>
    <m/>
    <m/>
    <m/>
    <m/>
    <m/>
    <m/>
    <m/>
    <m/>
    <m/>
    <m/>
    <m/>
    <m/>
    <m/>
    <s v="Resultado"/>
    <s v="Trimestral"/>
    <s v="Flujo"/>
    <s v="Número"/>
    <n v="0"/>
    <s v="Sumatoria número de beneficiarios atendidos con Modelos Educativos Flexibles"/>
    <s v="Listado beneficiarios atendidos en MEF_x000a_(fuente SIMAT / Operador)"/>
    <n v="0"/>
    <n v="0"/>
    <n v="0"/>
    <n v="10400"/>
    <n v="0"/>
    <n v="10400"/>
    <n v="0"/>
    <n v="0"/>
    <n v="0"/>
    <n v="1040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Definición e implementación de una política de educación rural"/>
    <n v="45"/>
    <s v="Acogida, Bienestar y Permanencia"/>
    <n v="297"/>
    <s v="Número de sedes dotadas con material pedagógico para estudiantes y  docentes de los Modelos Educativos Flexibles"/>
    <x v="2"/>
    <s v="X"/>
    <m/>
    <m/>
    <m/>
    <m/>
    <m/>
    <m/>
    <m/>
    <m/>
    <m/>
    <m/>
    <m/>
    <m/>
    <m/>
    <m/>
    <m/>
    <m/>
    <m/>
    <m/>
    <m/>
    <m/>
    <m/>
    <s v="Resultado"/>
    <s v="Trimestral"/>
    <s v="Flujo"/>
    <s v="Número"/>
    <n v="0"/>
    <s v="Sumatoria número de sedes dotadas con material pedagógico en modelos Educativos Flexibles"/>
    <s v="Listado de sedes dotadas con material pedagógico"/>
    <n v="0"/>
    <n v="0"/>
    <n v="0"/>
    <n v="820"/>
    <n v="0"/>
    <n v="820"/>
    <n v="0"/>
    <n v="0"/>
    <n v="0"/>
    <n v="82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Definición e implementación de una política de educación rural"/>
    <n v="45"/>
    <s v="Acogida, Bienestar y Permanencia"/>
    <n v="298"/>
    <s v="Número de reportes de seguimiento a matrícula rural rezagada por ETCs"/>
    <x v="2"/>
    <s v="X"/>
    <m/>
    <m/>
    <m/>
    <m/>
    <m/>
    <m/>
    <m/>
    <m/>
    <m/>
    <m/>
    <m/>
    <m/>
    <m/>
    <m/>
    <m/>
    <m/>
    <m/>
    <m/>
    <m/>
    <m/>
    <m/>
    <s v="Gestión"/>
    <s v="Bimestral"/>
    <s v="Acumulado"/>
    <s v="Número"/>
    <n v="30"/>
    <s v="Sumatoria de reportes comparativos de matrícula actual frente al reporte de matrícula rural de la vigencia inmediatamente anterior, para identificar las ETC que vienen rezagadas"/>
    <s v="Reporte"/>
    <n v="0"/>
    <n v="0"/>
    <n v="0"/>
    <n v="6"/>
    <n v="0"/>
    <n v="6"/>
    <n v="0"/>
    <n v="0"/>
    <m/>
    <n v="6"/>
    <n v="0"/>
    <n v="0"/>
    <m/>
    <n v="0"/>
    <m/>
    <n v="0"/>
    <m/>
    <n v="0"/>
    <m/>
    <n v="0"/>
    <m/>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Brindar una educación con calidad y fomentar la permanencia en la educación inicial, preescolar, básica y media"/>
    <s v="3. Educación Inclusiva e Intercultural"/>
    <s v="Ruta de acceso y permanencia"/>
    <n v="45"/>
    <s v="Acogida, Bienestar y Permanencia"/>
    <n v="70"/>
    <s v="Tasa de deserción en la educación preescolar, básica y media del sector oficial "/>
    <x v="1"/>
    <s v="X"/>
    <m/>
    <m/>
    <s v="x"/>
    <m/>
    <m/>
    <m/>
    <m/>
    <m/>
    <m/>
    <m/>
    <m/>
    <m/>
    <m/>
    <m/>
    <m/>
    <m/>
    <m/>
    <m/>
    <m/>
    <m/>
    <m/>
    <s v="Resultado"/>
    <s v="Anual"/>
    <s v="Reducción"/>
    <s v="Porcentaje"/>
    <n v="180"/>
    <s v="Tasa de deserción = (Sumatoria de desertores en transición, básica y media del sector oficial / Sumatoria de aprobados, reprobados y desertores en transición, básica y media del sector oficial) * 100_x000a_"/>
    <s v="Reporte de OAPF"/>
    <n v="3.08"/>
    <n v="2.96"/>
    <n v="2.87"/>
    <n v="2.79"/>
    <n v="2.7"/>
    <n v="2.7"/>
    <n v="3.13"/>
    <n v="2.5"/>
    <n v="0"/>
    <n v="2.79"/>
    <n v="2.7"/>
    <n v="0"/>
    <n v="0"/>
    <n v="0"/>
    <n v="0"/>
    <n v="0"/>
    <n v="0"/>
    <n v="0"/>
    <n v="0"/>
    <n v="0"/>
    <n v="0"/>
    <n v="0"/>
    <n v="2.7"/>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Brindar una educación con calidad y fomentar la permanencia en la educación inicial, preescolar, básica y media"/>
    <s v="3. Educación Inclusiva e Intercultural"/>
    <s v="Ruta de acceso y permanencia"/>
    <n v="45"/>
    <s v="Acogida, Bienestar y Permanencia"/>
    <n v="300"/>
    <s v="Número de boletines de reporte de las estrategias de permanencia elaborados y entregados a las ETC."/>
    <x v="2"/>
    <s v="X"/>
    <m/>
    <m/>
    <m/>
    <m/>
    <m/>
    <m/>
    <m/>
    <m/>
    <m/>
    <m/>
    <m/>
    <m/>
    <m/>
    <m/>
    <m/>
    <m/>
    <m/>
    <m/>
    <m/>
    <m/>
    <m/>
    <s v="Gestión"/>
    <s v="Bimestral"/>
    <s v="Acumulado"/>
    <s v="Número"/>
    <n v="30"/>
    <s v="Sumatoria de boletines elaboradas y entregados  en el periodo_x000a_Nota:  tales como PAE, infraestructura, Transporte Escolar, JEC, Útiles, vestuario, y el financiamiento del banco de proyectos de la convocatoria de fortalecimiento al bienestar y permanencia escolar. _x000a_Anexo 13A_x000a_"/>
    <s v="Boletines elaborados"/>
    <n v="0"/>
    <n v="0"/>
    <n v="0"/>
    <n v="6"/>
    <n v="0"/>
    <n v="6"/>
    <n v="0"/>
    <n v="0"/>
    <m/>
    <n v="6"/>
    <n v="0"/>
    <n v="0"/>
    <m/>
    <n v="0"/>
    <m/>
    <n v="0"/>
    <m/>
    <n v="0"/>
    <m/>
    <n v="0"/>
    <m/>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Brindar una educación con calidad y fomentar la permanencia en la educación inicial, preescolar, básica y media"/>
    <s v="3. Educación Inclusiva e Intercultural"/>
    <s v="Ruta de acceso y permanencia"/>
    <n v="45"/>
    <s v="Acogida, Bienestar y Permanencia"/>
    <n v="301"/>
    <s v="Número de ETC con acompañamiento frente a las medidas que se deriven de la información entregada en el boletin de estrategias de permanencia._x000a_"/>
    <x v="2"/>
    <s v="X"/>
    <m/>
    <m/>
    <m/>
    <m/>
    <m/>
    <m/>
    <m/>
    <m/>
    <m/>
    <m/>
    <m/>
    <m/>
    <m/>
    <m/>
    <m/>
    <m/>
    <m/>
    <m/>
    <m/>
    <m/>
    <m/>
    <s v="Gestión"/>
    <s v="Trimestral"/>
    <s v="Flujo"/>
    <s v="Número"/>
    <n v="0"/>
    <s v="Sumatoria de ETC con asistencias técnicas realizadas"/>
    <s v="Lista de asistencia, grabación, acta de reunión"/>
    <n v="0"/>
    <n v="0"/>
    <n v="0"/>
    <n v="96"/>
    <n v="0"/>
    <n v="96"/>
    <n v="0"/>
    <n v="0"/>
    <n v="10"/>
    <n v="86"/>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Brindar una educación con calidad y fomentar la permanencia en la educación inicial, preescolar, básica y media"/>
    <s v="3. Educación Inclusiva e Intercultural"/>
    <s v="Ruta de acceso y permanencia"/>
    <n v="45"/>
    <s v="Acogida, Bienestar y Permanencia"/>
    <n v="302"/>
    <s v="Numero de búsquedas activas implementadas."/>
    <x v="2"/>
    <s v="X"/>
    <m/>
    <m/>
    <m/>
    <m/>
    <m/>
    <m/>
    <m/>
    <m/>
    <m/>
    <m/>
    <m/>
    <m/>
    <m/>
    <m/>
    <m/>
    <m/>
    <m/>
    <m/>
    <m/>
    <m/>
    <m/>
    <s v="Gestión"/>
    <s v="Trimestral"/>
    <s v="Flujo"/>
    <s v="Número"/>
    <n v="0"/>
    <s v="Sumatoria de búsquedas activas implementadas en el periodo_x000a_"/>
    <s v="Planes de permanencia implementados"/>
    <n v="0"/>
    <n v="0"/>
    <n v="0"/>
    <n v="96"/>
    <n v="0"/>
    <n v="96"/>
    <n v="0"/>
    <n v="0"/>
    <n v="0"/>
    <n v="96"/>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71"/>
    <s v="Tasa de analfabetismo de la población de 15 años y más"/>
    <x v="1"/>
    <s v="X"/>
    <m/>
    <m/>
    <s v="x"/>
    <m/>
    <s v="X"/>
    <m/>
    <s v="X"/>
    <m/>
    <m/>
    <m/>
    <m/>
    <m/>
    <m/>
    <m/>
    <m/>
    <m/>
    <m/>
    <m/>
    <m/>
    <m/>
    <m/>
    <s v="Resultado"/>
    <s v="Anual"/>
    <s v="Reducción"/>
    <s v="Porcentaje"/>
    <n v="90"/>
    <s v="Tasa de Analfabetismo = (población de 15 y más años que no sabe leer ni escribir / población total de 15 y más años) * 100"/>
    <s v="SIMAT "/>
    <n v="4.91"/>
    <n v="4.8"/>
    <n v="4.5999999999999996"/>
    <n v="4.4000000000000004"/>
    <n v="4.2"/>
    <n v="4.2"/>
    <n v="4.8"/>
    <n v="4.4000000000000004"/>
    <n v="0"/>
    <n v="4.4000000000000004"/>
    <n v="4.2"/>
    <n v="0"/>
    <n v="0"/>
    <n v="0"/>
    <n v="0"/>
    <n v="0"/>
    <n v="0"/>
    <n v="0"/>
    <n v="0"/>
    <n v="0"/>
    <n v="0"/>
    <n v="0"/>
    <n v="4.2"/>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303"/>
    <s v="Numero de acompañamiento a las ETC´s en la socialización e implementación de procesos de modelos de alfabetización a través de medios alternativos digitales, radiales y de tv. _x000a_"/>
    <x v="2"/>
    <s v="X"/>
    <m/>
    <m/>
    <m/>
    <m/>
    <m/>
    <m/>
    <m/>
    <m/>
    <m/>
    <m/>
    <m/>
    <m/>
    <m/>
    <m/>
    <m/>
    <m/>
    <m/>
    <m/>
    <m/>
    <m/>
    <m/>
    <s v="Gestión"/>
    <s v="Trimestral"/>
    <s v="Flujo"/>
    <s v="Número"/>
    <n v="0"/>
    <s v="Sumatoria número de ETC´s acompañadas para la socialización de de modelos de alfabetización a traves de medios alternativos digitales, radiales y de tv. "/>
    <s v="Listado de ETC con  modelos implementados"/>
    <n v="0"/>
    <n v="0"/>
    <n v="0"/>
    <n v="57"/>
    <n v="0"/>
    <n v="57"/>
    <n v="0"/>
    <n v="0"/>
    <n v="0"/>
    <n v="57"/>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304"/>
    <s v="Número de iniciativas de alfabetización financiadas del banco  de proyectos de la convocatoria de Alfabetización."/>
    <x v="2"/>
    <s v="X"/>
    <m/>
    <m/>
    <m/>
    <m/>
    <m/>
    <m/>
    <m/>
    <m/>
    <m/>
    <m/>
    <m/>
    <m/>
    <m/>
    <m/>
    <m/>
    <m/>
    <m/>
    <m/>
    <m/>
    <m/>
    <m/>
    <s v="Gestión"/>
    <s v="Trimestral"/>
    <s v="Acumulado"/>
    <s v="Número"/>
    <n v="0"/>
    <s v="Sumatoria número de iniciativas financiadas en el periodo_x000a_"/>
    <s v="Listado de proyectos financiados"/>
    <n v="0"/>
    <n v="0"/>
    <n v="0"/>
    <n v="16"/>
    <n v="0"/>
    <n v="16"/>
    <n v="0"/>
    <n v="0"/>
    <n v="45"/>
    <n v="-29"/>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305"/>
    <s v="Número de beneficiarios atendidos a través de estrategia para adultos "/>
    <x v="2"/>
    <s v="X"/>
    <m/>
    <m/>
    <m/>
    <m/>
    <m/>
    <m/>
    <m/>
    <m/>
    <m/>
    <m/>
    <m/>
    <m/>
    <m/>
    <m/>
    <m/>
    <m/>
    <m/>
    <m/>
    <m/>
    <m/>
    <m/>
    <s v="Resultado"/>
    <s v="Trimestral"/>
    <s v="Acumulado"/>
    <s v="Número"/>
    <n v="0"/>
    <s v="Sumatoria número de beneficiarios atendidos con modelos educativos"/>
    <s v="Listado de beneficiarios y reporte SIMAT                      "/>
    <n v="0"/>
    <n v="0"/>
    <n v="0"/>
    <n v="45000"/>
    <n v="0"/>
    <n v="45000"/>
    <n v="0"/>
    <n v="0"/>
    <n v="0"/>
    <n v="4500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72"/>
    <s v="Personas mayores de 15 años alfabetizadas en las zonas rurales"/>
    <x v="4"/>
    <m/>
    <n v="3932"/>
    <m/>
    <s v="x"/>
    <m/>
    <s v="X"/>
    <m/>
    <s v="X"/>
    <m/>
    <m/>
    <m/>
    <m/>
    <m/>
    <m/>
    <m/>
    <m/>
    <m/>
    <m/>
    <m/>
    <m/>
    <m/>
    <m/>
    <s v="Producto"/>
    <s v="Anual"/>
    <s v="Acumulado"/>
    <s v="Número"/>
    <n v="0"/>
    <s v="Sumatoria de personas mayores de 15 años alfabetizadas en las zonas rurales"/>
    <s v="SIMAT "/>
    <n v="15804"/>
    <n v="2000"/>
    <n v="2000"/>
    <n v="2000"/>
    <n v="2000"/>
    <n v="8000"/>
    <n v="2000"/>
    <n v="0"/>
    <n v="0"/>
    <n v="2000"/>
    <n v="2000"/>
    <n v="0"/>
    <n v="0"/>
    <n v="0"/>
    <n v="0"/>
    <n v="0"/>
    <n v="0"/>
    <n v="0"/>
    <n v="0"/>
    <n v="0"/>
    <n v="0"/>
    <n v="0"/>
    <n v="200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Reducción del analfabetismo"/>
    <n v="45"/>
    <s v="Acogida, Bienestar y Permanencia"/>
    <n v="73"/>
    <s v="Personas mayores de 15 años alfabetizadas en las zonas rurales de municipios PDET"/>
    <x v="4"/>
    <m/>
    <n v="3932"/>
    <m/>
    <m/>
    <m/>
    <m/>
    <m/>
    <m/>
    <m/>
    <m/>
    <m/>
    <m/>
    <m/>
    <m/>
    <m/>
    <m/>
    <m/>
    <m/>
    <m/>
    <m/>
    <m/>
    <m/>
    <s v="Producto"/>
    <s v="Anual"/>
    <s v="Acumulado"/>
    <s v="Número"/>
    <n v="0"/>
    <s v="Sumatoria de personas mayores de 15 años alfabetizadas en las zonas rurales de municipios PDET"/>
    <s v="SIMAT "/>
    <n v="6811"/>
    <n v="500"/>
    <n v="500"/>
    <n v="500"/>
    <n v="500"/>
    <n v="2000"/>
    <n v="0"/>
    <n v="0"/>
    <n v="0"/>
    <n v="500"/>
    <n v="500"/>
    <n v="0"/>
    <n v="0"/>
    <n v="0"/>
    <n v="0"/>
    <n v="0"/>
    <n v="0"/>
    <n v="0"/>
    <n v="0"/>
    <n v="0"/>
    <n v="0"/>
    <n v="0"/>
    <n v="50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Implementación de un enfoque diferencial para el sector rural"/>
    <n v="45"/>
    <s v="Acogida, Bienestar y Permanencia"/>
    <n v="74"/>
    <s v="Porcentaje de instituciones educativas rurales que requieren y cuentan con modelos educativos flexibles implementados"/>
    <x v="4"/>
    <s v="X"/>
    <m/>
    <m/>
    <m/>
    <m/>
    <m/>
    <m/>
    <m/>
    <m/>
    <m/>
    <m/>
    <m/>
    <m/>
    <m/>
    <m/>
    <m/>
    <m/>
    <m/>
    <m/>
    <m/>
    <m/>
    <m/>
    <s v="Producto"/>
    <s v="Anual"/>
    <s v="Capacidad"/>
    <s v="Porcentaje"/>
    <n v="0"/>
    <s v="(Sumatoria de sedes educativas rurales fortalecidas con modelos educativos flexibles / Número total de sedes educativas rurales)*100"/>
    <s v="Contrato y focalización "/>
    <n v="3.3000000000000003"/>
    <n v="4.7"/>
    <n v="6.2"/>
    <n v="7.7"/>
    <n v="9.1999999999999993"/>
    <n v="9.1999999999999993"/>
    <n v="0"/>
    <n v="0"/>
    <n v="0"/>
    <n v="7.7"/>
    <n v="9.1999999999999993"/>
    <n v="0"/>
    <n v="0"/>
    <n v="0"/>
    <n v="0"/>
    <n v="0"/>
    <n v="0"/>
    <n v="0"/>
    <n v="0"/>
    <n v="0"/>
    <n v="0"/>
    <n v="0"/>
    <n v="9.1999999999999993"/>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Implementación de un enfoque diferencial para el sector rural"/>
    <n v="45"/>
    <s v="Acogida, Bienestar y Permanencia"/>
    <n v="75"/>
    <s v="Porcentaje de instituciones educativas rurales  en municipios PDET que requieren y cuentan con modelos educativos flexibles implementados"/>
    <x v="4"/>
    <m/>
    <m/>
    <m/>
    <m/>
    <m/>
    <m/>
    <m/>
    <m/>
    <m/>
    <m/>
    <m/>
    <m/>
    <m/>
    <m/>
    <m/>
    <m/>
    <m/>
    <m/>
    <m/>
    <m/>
    <m/>
    <m/>
    <s v="Producto"/>
    <s v="Anual"/>
    <s v="Capacidad"/>
    <s v="Porcentaje"/>
    <n v="0"/>
    <s v="(Número de sedes educativas rurales en municipios PDET fortalecidas con modelos educativos flexibles/ Número total de sedes educativas rurales en municipios PDET)*100"/>
    <s v="Contrato y focalización "/>
    <n v="6.8000000000000007"/>
    <n v="9.8000000000000007"/>
    <n v="12.9"/>
    <n v="15.9"/>
    <n v="18.899999999999999"/>
    <n v="18.899999999999999"/>
    <n v="0"/>
    <n v="0"/>
    <n v="0"/>
    <n v="15.9"/>
    <n v="18.899999999999999"/>
    <n v="0"/>
    <n v="0"/>
    <n v="0"/>
    <n v="0"/>
    <n v="0"/>
    <n v="0"/>
    <n v="0"/>
    <n v="0"/>
    <n v="0"/>
    <n v="0"/>
    <n v="0"/>
    <n v="18.899999999999999"/>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Residencias escolares"/>
    <n v="45"/>
    <s v="Acogida, Bienestar y Permanencia"/>
    <n v="76"/>
    <s v="Porcentaje de residencias escolares fortalecidas y cualificadas en el servicio educativo"/>
    <x v="1"/>
    <s v="X"/>
    <m/>
    <m/>
    <m/>
    <m/>
    <m/>
    <m/>
    <m/>
    <m/>
    <m/>
    <m/>
    <m/>
    <m/>
    <m/>
    <m/>
    <m/>
    <m/>
    <m/>
    <m/>
    <m/>
    <m/>
    <m/>
    <s v="Resultado"/>
    <s v="Anual"/>
    <s v="Capacidad"/>
    <s v="Porcentaje"/>
    <n v="60"/>
    <s v="Porcentaje de residencias escolares fortalecidas y cualificadas en el servicio educativo = (Residencias escolares fortalecidas y cualificadas / Total de residencias escolares) * 100"/>
    <s v="Contrato y focalización "/>
    <n v="0"/>
    <n v="8"/>
    <n v="16"/>
    <n v="34"/>
    <n v="50"/>
    <n v="50"/>
    <n v="5"/>
    <n v="14.4"/>
    <n v="14.4"/>
    <n v="19.600000000000001"/>
    <n v="50"/>
    <n v="14.4"/>
    <n v="14.4"/>
    <n v="14.4"/>
    <n v="14.4"/>
    <n v="14.4"/>
    <n v="14.4"/>
    <n v="14.4"/>
    <n v="14.4"/>
    <n v="14.4"/>
    <n v="14.4"/>
    <n v="14.4"/>
    <n v="5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Residencias escolares"/>
    <n v="45"/>
    <s v="Acogida, Bienestar y Permanencia"/>
    <n v="307"/>
    <s v="Número de reportes de monitoreo a la cualificación y fortalecimiento territorial de las residencias escolares elaborados, identificando todas las fuentes de financiación."/>
    <x v="2"/>
    <s v="X"/>
    <m/>
    <m/>
    <m/>
    <m/>
    <m/>
    <m/>
    <m/>
    <m/>
    <m/>
    <m/>
    <m/>
    <m/>
    <m/>
    <m/>
    <m/>
    <m/>
    <m/>
    <m/>
    <m/>
    <m/>
    <m/>
    <s v="Gestión"/>
    <s v="Bimestral"/>
    <s v="Acumulado"/>
    <s v="Número"/>
    <n v="0"/>
    <s v="Número de reportes generados en el periodo"/>
    <s v="Matriz de seguimiento"/>
    <n v="0"/>
    <n v="0"/>
    <n v="0"/>
    <n v="6"/>
    <n v="0"/>
    <n v="6"/>
    <n v="0"/>
    <n v="0"/>
    <m/>
    <n v="6"/>
    <n v="0"/>
    <n v="0"/>
    <m/>
    <n v="0"/>
    <m/>
    <n v="0"/>
    <m/>
    <n v="0"/>
    <m/>
    <n v="0"/>
    <m/>
    <n v="0"/>
    <n v="0"/>
    <m/>
    <m/>
  </r>
  <r>
    <s v="VPBM"/>
    <s v="Direccionamiento estratégico y planeación "/>
    <s v="Aumentar los niveles de satisfacción del cliente y de los grupos de valor"/>
    <s v="Implementación de la politica"/>
    <s v="Dirección de Cobertura y Equidad"/>
    <s v="Subdirección de Acceso"/>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Residencias escolares"/>
    <n v="45"/>
    <s v="Cobertura Infraestructura"/>
    <n v="308"/>
    <s v="Número de residencias escolares entregadas con obras de infrestructura y/o dotación de mobiliario"/>
    <x v="2"/>
    <s v="X"/>
    <m/>
    <m/>
    <m/>
    <m/>
    <m/>
    <m/>
    <m/>
    <m/>
    <m/>
    <m/>
    <m/>
    <m/>
    <m/>
    <m/>
    <m/>
    <m/>
    <m/>
    <m/>
    <m/>
    <m/>
    <m/>
    <s v="Resultado"/>
    <s v="Trimestral"/>
    <s v="Acumulado"/>
    <s v="Número"/>
    <n v="0"/>
    <s v="Sumatoria de residencias escolares fortalecidas, bien sea con obras de mejoramiento o dotación de mobiliario (Ambientes escolares) en el periodo_x000a_"/>
    <s v="Listado de residencias escolares intervenidas "/>
    <n v="0"/>
    <n v="0"/>
    <n v="0"/>
    <n v="120"/>
    <n v="0"/>
    <n v="120"/>
    <n v="0"/>
    <n v="0"/>
    <n v="31"/>
    <n v="89"/>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n v="45"/>
    <s v="Acogida, Bienestar y Permanencia"/>
    <n v="78"/>
    <s v="Porcentaje de Secretarías de Educación Certificadas con transporte escolar rural contratado que cumpla con la normatividad"/>
    <x v="4"/>
    <m/>
    <m/>
    <m/>
    <m/>
    <m/>
    <m/>
    <m/>
    <m/>
    <m/>
    <m/>
    <m/>
    <m/>
    <m/>
    <m/>
    <m/>
    <m/>
    <m/>
    <m/>
    <m/>
    <m/>
    <m/>
    <m/>
    <s v="Producto"/>
    <s v="Semestral"/>
    <s v="Flujo"/>
    <s v="Porcentaje"/>
    <n v="0"/>
    <s v="(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
    <s v="registro de contratos suscritos por las secretarías "/>
    <n v="0"/>
    <n v="74"/>
    <n v="100"/>
    <n v="100"/>
    <n v="100"/>
    <n v="100"/>
    <n v="0"/>
    <n v="48.893999999999998"/>
    <n v="0"/>
    <n v="100"/>
    <n v="100"/>
    <n v="0"/>
    <n v="0"/>
    <n v="0"/>
    <n v="0"/>
    <n v="0"/>
    <m/>
    <n v="0"/>
    <n v="0"/>
    <n v="0"/>
    <n v="0"/>
    <n v="0"/>
    <n v="100"/>
    <m/>
    <m/>
  </r>
  <r>
    <s v="VPBM"/>
    <s v="Direccionamiento estratégico y planeación "/>
    <s v="Aumentar los niveles de satisfacción del cliente y de los grupos de valor"/>
    <s v="Implementación de la politica"/>
    <s v="Dirección de Cobertura y Equidad"/>
    <s v="Subdirección de Permane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n v="45"/>
    <s v="Acogida, Bienestar y Permanencia"/>
    <n v="507"/>
    <s v="Porcentaje de establecimientos educativos oficiales en zonas rurales con dotación gratuita de material pedagógico (útiles y textos) pertinente_x000a_A 42"/>
    <x v="4"/>
    <m/>
    <m/>
    <m/>
    <m/>
    <m/>
    <m/>
    <m/>
    <m/>
    <m/>
    <m/>
    <m/>
    <m/>
    <m/>
    <m/>
    <m/>
    <m/>
    <m/>
    <m/>
    <m/>
    <m/>
    <m/>
    <m/>
    <s v="Producto"/>
    <s v="Anual"/>
    <s v="Capacidad"/>
    <s v="Porcentaje"/>
    <n v="0"/>
    <s v="(Número de sedes educativas rurales fortalecidas y dotadas con material pedagógico/ Número total de sedes educativas rurales)*100"/>
    <s v="Documento con la Relación de sedes educativas beneficiadas con dotación o material pedagógico durante la vigencia"/>
    <n v="0"/>
    <n v="4.7"/>
    <n v="6.2"/>
    <n v="7.7"/>
    <n v="9.1999999999999993"/>
    <n v="9.1999999999999993"/>
    <n v="0"/>
    <n v="0"/>
    <n v="0"/>
    <n v="7.7"/>
    <n v="9.1999999999999993"/>
    <n v="0"/>
    <n v="0"/>
    <n v="0"/>
    <n v="0"/>
    <n v="0"/>
    <n v="0"/>
    <n v="0"/>
    <n v="0"/>
    <n v="0"/>
    <n v="0"/>
    <n v="0"/>
    <n v="9.1999999999999993"/>
    <m/>
    <m/>
  </r>
  <r>
    <s v="VPBM"/>
    <s v="Direccionamiento estratégico y planeación "/>
    <s v="Aumentar los niveles de satisfacción del cliente y de los grupos de valor"/>
    <s v="Implementación de la politica"/>
    <s v="Dirección de Cobertura y Equidad"/>
    <s v="Subdirección de Permane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n v="45"/>
    <s v="Acogida, Bienestar y Permanencia"/>
    <n v="508"/>
    <s v="Porcentaje de establecimientos educativos oficiales en zonas rurales de municipios PDET con dotación gratuita de material pedagógico (útiles y textos) pertinente_x000a_A 42P"/>
    <x v="4"/>
    <m/>
    <m/>
    <m/>
    <m/>
    <m/>
    <m/>
    <m/>
    <m/>
    <m/>
    <m/>
    <m/>
    <m/>
    <m/>
    <m/>
    <m/>
    <m/>
    <m/>
    <m/>
    <m/>
    <m/>
    <m/>
    <m/>
    <s v="Producto"/>
    <s v="Anual"/>
    <s v="Capacidad"/>
    <s v="Porcentaje"/>
    <n v="0"/>
    <s v="(Número de sedes educativas rurales en municipios PDET fortalecidas y dotadas con material pedagógico/ Número total de sedes educativas rurales en municipios PDET)*100"/>
    <s v="Documento con la relación de sedes  educativas en municipios PDET beneficiadas con dotación o material pedagógico durante la vigencia"/>
    <n v="0"/>
    <n v="9.8000000000000007"/>
    <n v="12.9"/>
    <n v="15.9"/>
    <n v="18.899999999999999"/>
    <n v="18.899999999999999"/>
    <n v="0"/>
    <n v="0"/>
    <n v="0"/>
    <n v="15.9"/>
    <n v="18.899999999999999"/>
    <n v="0"/>
    <n v="0"/>
    <n v="0"/>
    <n v="0"/>
    <n v="0"/>
    <n v="0"/>
    <n v="0"/>
    <n v="0"/>
    <n v="0"/>
    <n v="0"/>
    <n v="0"/>
    <n v="18.899999999999999"/>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m/>
    <s v="3. Educación Inclusiva e Intercultural"/>
    <m/>
    <n v="45"/>
    <s v="Acogida, Bienestar y Permanencia"/>
    <n v="210"/>
    <s v="Porcentaje de avance en la concertación e implementación del  Lineamiento para internados que atienden población indígena, en el marco de la CONTCEPI"/>
    <x v="6"/>
    <m/>
    <m/>
    <s v="X"/>
    <m/>
    <m/>
    <m/>
    <m/>
    <m/>
    <m/>
    <m/>
    <m/>
    <m/>
    <m/>
    <m/>
    <m/>
    <m/>
    <m/>
    <m/>
    <m/>
    <m/>
    <m/>
    <m/>
    <s v="Gestión"/>
    <s v="Anual"/>
    <s v="Acumulado"/>
    <s v="Porcentaje "/>
    <n v="0"/>
    <s v="Sumatoria de los siguientes hitos: 30%  concertación del  documento  + 70% asistencia técnica para la implementación_x000a_"/>
    <s v="2021:Documento concertado_x000a_2022. Asistencias técnicas para implementacón "/>
    <n v="0"/>
    <n v="0"/>
    <n v="0"/>
    <n v="30"/>
    <n v="70"/>
    <n v="100"/>
    <n v="0"/>
    <n v="0"/>
    <n v="0"/>
    <n v="30"/>
    <n v="70"/>
    <n v="0"/>
    <n v="0"/>
    <n v="0"/>
    <n v="0"/>
    <n v="0"/>
    <n v="0"/>
    <n v="0"/>
    <n v="0"/>
    <n v="0"/>
    <n v="0"/>
    <n v="0"/>
    <n v="70"/>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m/>
    <s v="3. Educación Inclusiva e Intercultural"/>
    <m/>
    <n v="45"/>
    <s v="Acogida, Bienestar y Permanencia"/>
    <n v="211"/>
    <s v="Estrategia de gratuidad, acceso y permanencia a la educación preescolar básica y media diseñada e implementada"/>
    <x v="7"/>
    <m/>
    <m/>
    <m/>
    <n v="2730"/>
    <m/>
    <m/>
    <m/>
    <m/>
    <m/>
    <m/>
    <m/>
    <m/>
    <m/>
    <m/>
    <m/>
    <m/>
    <m/>
    <m/>
    <m/>
    <m/>
    <m/>
    <m/>
    <s v="Gestión"/>
    <s v="Anual"/>
    <s v="Capacidad"/>
    <s v="Número"/>
    <n v="0"/>
    <s v=" Estrategia diseñada e implementada "/>
    <s v="Documento de Estrategia gratuidad, acceso y permanencia"/>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m/>
    <s v="3. Educación Inclusiva e Intercultural"/>
    <m/>
    <n v="45"/>
    <s v="Acogida, Bienestar y Permanencia"/>
    <n v="232"/>
    <s v="Porcentaje de avance en la promoción del acceso y permanencia en la basica, media y superior de las comunidades NARP víctimas del conflicto"/>
    <x v="7"/>
    <m/>
    <m/>
    <m/>
    <m/>
    <m/>
    <m/>
    <m/>
    <m/>
    <m/>
    <m/>
    <m/>
    <m/>
    <m/>
    <m/>
    <m/>
    <m/>
    <m/>
    <m/>
    <m/>
    <m/>
    <m/>
    <m/>
    <s v="Gestión"/>
    <s v="Semestral"/>
    <s v="Flujo"/>
    <s v="Porcentaje"/>
    <n v="15"/>
    <s v="Sumatoria del número de acciones de promoción para el acceso y permanencia en la basica, media y superior de las comunidades NARP víctimas del conflicto realizadas/Número de acciones de promoción para el acceso y permanencia en la basica, media y superior de las comunidades NARP víctimas del conflicto programadas"/>
    <s v="Informes con reporte acciones "/>
    <n v="0"/>
    <n v="0"/>
    <n v="100"/>
    <n v="100"/>
    <n v="100"/>
    <n v="100"/>
    <n v="0"/>
    <n v="100"/>
    <n v="0"/>
    <n v="100"/>
    <n v="100"/>
    <n v="0"/>
    <n v="0"/>
    <n v="0"/>
    <n v="0"/>
    <n v="0"/>
    <m/>
    <n v="0"/>
    <n v="0"/>
    <n v="0"/>
    <n v="0"/>
    <n v="0"/>
    <n v="10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m/>
    <n v="45"/>
    <s v="Acogida, Bienestar y Permanencia"/>
    <n v="240"/>
    <s v="Tasa de Analfabetismo Rural "/>
    <x v="4"/>
    <m/>
    <m/>
    <m/>
    <m/>
    <m/>
    <m/>
    <m/>
    <m/>
    <m/>
    <m/>
    <m/>
    <m/>
    <m/>
    <m/>
    <m/>
    <m/>
    <m/>
    <m/>
    <m/>
    <m/>
    <m/>
    <m/>
    <s v="Resultado"/>
    <s v="Anual"/>
    <s v="Reducción"/>
    <s v="Porcentaje"/>
    <n v="0"/>
    <s v="Tasa de Analfabetismo = (población de 15 y más años que no sabe leer ni escribir en los centros poblados y rural disperso / población total de 15 y más años que se encuentra ubicada en centros poblados y rural disperso) * 100"/>
    <s v="Anexo estadístico que dispone el DANE  _x000a_Archivo en excel con  relación del número de beneficiarios en las zonas rurales del país para cada vigencia"/>
    <n v="0"/>
    <n v="10.9"/>
    <n v="10.8"/>
    <n v="10.7"/>
    <n v="10.6"/>
    <n v="100"/>
    <n v="0"/>
    <n v="0"/>
    <n v="0"/>
    <n v="10.7"/>
    <n v="10.6"/>
    <n v="0"/>
    <n v="0"/>
    <n v="0"/>
    <n v="0"/>
    <n v="0"/>
    <n v="0"/>
    <n v="0"/>
    <n v="0"/>
    <n v="0"/>
    <n v="0"/>
    <n v="0"/>
    <n v="10.6"/>
    <m/>
    <m/>
  </r>
  <r>
    <s v="VPBM"/>
    <s v="Direccionamiento estratégico y planeación "/>
    <s v="Aumentar los niveles de satisfacción del cliente y de los grupos de valor"/>
    <s v="Implementación de la politica"/>
    <s v="Dirección de Cobertura y Equidad"/>
    <s v="Subdirección de Permanencia"/>
    <m/>
    <m/>
    <s v="3. Educación Inclusiva e Intercultural"/>
    <m/>
    <n v="45"/>
    <s v="Acogida, Bienestar y Permanencia"/>
    <n v="241"/>
    <s v="Erradicación del analfabetismo rural"/>
    <x v="4"/>
    <m/>
    <m/>
    <m/>
    <m/>
    <m/>
    <m/>
    <m/>
    <m/>
    <m/>
    <m/>
    <m/>
    <m/>
    <m/>
    <m/>
    <m/>
    <m/>
    <m/>
    <m/>
    <m/>
    <m/>
    <m/>
    <m/>
    <s v="Resultado"/>
    <s v="Anual"/>
    <s v="Reducción"/>
    <s v="Porcentaje"/>
    <n v="0"/>
    <s v="(Población de 15 y más años que no sabe leer ni escribir en los centros poblados y rural disperso / población total de 15 y más años que se encuentra ubicada en Centros poblados y rural disperso) * 100"/>
    <s v="Anexo estadístico que dispone el DANE  _x000a_Archivo en excel con  relación del número de beneficiarios en las zonas rurales del país para cada vigencia"/>
    <n v="0"/>
    <n v="10.9"/>
    <n v="10.8"/>
    <n v="10.7"/>
    <n v="10.6"/>
    <n v="1"/>
    <n v="0"/>
    <n v="0"/>
    <n v="0"/>
    <n v="10.7"/>
    <n v="10.6"/>
    <n v="0"/>
    <n v="0"/>
    <n v="0"/>
    <n v="0"/>
    <n v="0"/>
    <n v="0"/>
    <n v="0"/>
    <n v="0"/>
    <n v="0"/>
    <n v="0"/>
    <n v="0"/>
    <n v="10.6"/>
    <m/>
    <m/>
  </r>
  <r>
    <s v="VPBM"/>
    <s v="Direccionamiento estratégico y planeación "/>
    <s v="Aumentar los niveles de satisfacción del cliente y de los grupos de valor"/>
    <s v="Implementación de la politica"/>
    <s v="Dirección de Cobertura y Equidad"/>
    <s v="Subdirección de Permanencia"/>
    <s v="4. Educación de calidad"/>
    <m/>
    <s v="3. Educación Inclusiva e Intercultural"/>
    <m/>
    <n v="45"/>
    <s v="Acogida, Bienestar y Permanencia"/>
    <n v="332"/>
    <s v="Porcentaje de avance en la implementación de programas de atención educativa de infancia y adolescencia para comunidades negras afrocolombianas raizal y palenquera"/>
    <x v="7"/>
    <m/>
    <m/>
    <m/>
    <m/>
    <m/>
    <m/>
    <m/>
    <m/>
    <m/>
    <m/>
    <m/>
    <m/>
    <m/>
    <m/>
    <m/>
    <m/>
    <m/>
    <m/>
    <m/>
    <m/>
    <m/>
    <m/>
    <s v="Gestión"/>
    <s v="Semestral"/>
    <s v="Acumulado"/>
    <s v="Porcentaje "/>
    <n v="0"/>
    <s v="Número de ETC beneficiadas de programas que contribuyen a la permanencia en la trayectoria educativa en los establecimientos educativos de las comunidades NARP / Número de ETC con población NARP superior al 10% frente al total de su matricula."/>
    <s v="Listado de ETC beneficiadas de programas que contribuyen a la permanencia en la trayectoria educativa en los establecimientos educativos de las comunidades NARP "/>
    <n v="0"/>
    <n v="0"/>
    <n v="0"/>
    <n v="57"/>
    <n v="43"/>
    <n v="100"/>
    <n v="0"/>
    <n v="0"/>
    <n v="0"/>
    <n v="57"/>
    <n v="43"/>
    <n v="0"/>
    <n v="0"/>
    <n v="0"/>
    <n v="0"/>
    <n v="0"/>
    <m/>
    <n v="0"/>
    <n v="0"/>
    <n v="0"/>
    <n v="0"/>
    <n v="0"/>
    <n v="43"/>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 la educación superior pública"/>
    <n v="57"/>
    <s v="Fortalecimiento de la Educación Superior Pública"/>
    <n v="137"/>
    <s v="Porcentaje de avance en la ejecución de los Planes de Fomento a la Calidad"/>
    <x v="0"/>
    <s v="X"/>
    <m/>
    <m/>
    <m/>
    <m/>
    <m/>
    <m/>
    <m/>
    <m/>
    <m/>
    <m/>
    <m/>
    <m/>
    <m/>
    <m/>
    <m/>
    <s v="X"/>
    <m/>
    <m/>
    <m/>
    <m/>
    <m/>
    <s v="Gestión"/>
    <s v="Trimestral"/>
    <s v="Flujo"/>
    <s v="Porcentaje"/>
    <n v="0"/>
    <s v="Sumatoria del ponderado de los hitos definidos"/>
    <s v="De acuerdo a lo entregables definidos en los hitos"/>
    <n v="0"/>
    <n v="100"/>
    <n v="100"/>
    <n v="100"/>
    <n v="100"/>
    <n v="100"/>
    <n v="0"/>
    <n v="100"/>
    <n v="50"/>
    <n v="50"/>
    <n v="100"/>
    <n v="0"/>
    <n v="0"/>
    <m/>
    <n v="0"/>
    <n v="0"/>
    <m/>
    <n v="0"/>
    <n v="0"/>
    <m/>
    <n v="0"/>
    <n v="0"/>
    <n v="100"/>
    <m/>
    <m/>
  </r>
  <r>
    <s v="VES"/>
    <s v="Direccionamiento estratégico y planeación "/>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7"/>
    <s v="Fortalecimiento de la Educación Superior Pública"/>
    <n v="133"/>
    <s v="Porcentaje de avance en el proceso de revisión integral de fuentes y usos de los recursos de las Instituciones de Educación Superior públicas"/>
    <x v="0"/>
    <s v="X"/>
    <m/>
    <m/>
    <m/>
    <m/>
    <m/>
    <m/>
    <m/>
    <m/>
    <m/>
    <m/>
    <m/>
    <m/>
    <m/>
    <m/>
    <m/>
    <s v="X"/>
    <m/>
    <m/>
    <m/>
    <m/>
    <m/>
    <s v="Gestión "/>
    <s v="Trimestral"/>
    <s v="Mantenimiento"/>
    <s v="Porcentaje"/>
    <n v="0"/>
    <s v="Sumatoria de ponderados de hitos"/>
    <s v="De acuerdo a los hitos definidos"/>
    <n v="0"/>
    <n v="0"/>
    <n v="100"/>
    <n v="100"/>
    <n v="100"/>
    <n v="100"/>
    <n v="0"/>
    <n v="100"/>
    <n v="50"/>
    <n v="50"/>
    <n v="100"/>
    <n v="0"/>
    <n v="0"/>
    <m/>
    <n v="0"/>
    <n v="0"/>
    <m/>
    <n v="0"/>
    <n v="0"/>
    <m/>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7"/>
    <s v="Fortalecimiento de la Educación Superior Pública"/>
    <n v="134"/>
    <s v="Número de proyectos de infraestructura Física en IES publicas y privadas acompañados en su formulación y estructuración susceptibles de ser financiados con regalías y con tasa compensada FINDETER"/>
    <x v="0"/>
    <s v="X"/>
    <m/>
    <m/>
    <m/>
    <m/>
    <m/>
    <m/>
    <m/>
    <m/>
    <m/>
    <m/>
    <m/>
    <m/>
    <m/>
    <m/>
    <m/>
    <m/>
    <m/>
    <m/>
    <m/>
    <m/>
    <m/>
    <s v="Producto"/>
    <s v="Semestral"/>
    <s v="Flujo"/>
    <s v="Número"/>
    <n v="0"/>
    <s v="Suma de proyectos de Infraestructura con acompañamiento._x000a_"/>
    <s v="Soportes de conceptos y pronunciamientos técnicos"/>
    <n v="0"/>
    <n v="16"/>
    <n v="46"/>
    <n v="58"/>
    <n v="60"/>
    <n v="60"/>
    <n v="16"/>
    <n v="41"/>
    <n v="2"/>
    <n v="56"/>
    <n v="60"/>
    <n v="0"/>
    <n v="0"/>
    <n v="0"/>
    <n v="0"/>
    <n v="0"/>
    <m/>
    <n v="0"/>
    <n v="0"/>
    <n v="0"/>
    <n v="0"/>
    <n v="0"/>
    <n v="6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ierre de brechas regionales y urbano-rurales"/>
    <s v="021"/>
    <s v="Fomento de la educación superior"/>
    <n v="150"/>
    <s v="Tasa de cobertura en educación superior"/>
    <x v="1"/>
    <s v="X"/>
    <m/>
    <s v="X"/>
    <s v="E27"/>
    <s v="x"/>
    <s v="X"/>
    <m/>
    <s v="X"/>
    <m/>
    <m/>
    <s v="X"/>
    <m/>
    <m/>
    <m/>
    <m/>
    <m/>
    <m/>
    <m/>
    <m/>
    <m/>
    <m/>
    <m/>
    <s v="Resultado"/>
    <s v="Anual"/>
    <s v="Flujo"/>
    <s v="Porcentaje"/>
    <n v="180"/>
    <s v="Tasa de Cobertura Bruta educación superior = (Matriculados en programas de pregrado / Población entre 17 y 21 años) x 100"/>
    <s v="Reportes anuales Subdirección de Desarrollo Sectorial"/>
    <n v="52.8"/>
    <n v="54.6"/>
    <n v="56.4"/>
    <n v="58.2"/>
    <n v="60"/>
    <n v="60"/>
    <n v="52.2"/>
    <n v="0"/>
    <n v="0"/>
    <n v="58.2"/>
    <n v="60"/>
    <n v="0"/>
    <n v="0"/>
    <n v="0"/>
    <n v="0"/>
    <n v="0"/>
    <n v="0"/>
    <n v="0"/>
    <n v="0"/>
    <n v="0"/>
    <n v="0"/>
    <n v="0"/>
    <n v="6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ierre de brechas regionales y urbano-rurales"/>
    <s v="021"/>
    <s v="Fomento de la educación superior"/>
    <n v="151"/>
    <s v="Tasa de deserción anual en programas universitarios"/>
    <x v="1"/>
    <s v="X"/>
    <m/>
    <m/>
    <m/>
    <m/>
    <m/>
    <m/>
    <m/>
    <m/>
    <m/>
    <m/>
    <m/>
    <m/>
    <m/>
    <m/>
    <m/>
    <m/>
    <m/>
    <m/>
    <m/>
    <m/>
    <m/>
    <s v="Resultado"/>
    <s v="Anual"/>
    <s v="Reducción"/>
    <s v="Porcentaje"/>
    <n v="270"/>
    <s v="TD período = (Desertores período t / matrícula período t-2) * 100"/>
    <s v="Reportes anuales Subdirección de Desarrollo Sectorial"/>
    <n v="9"/>
    <n v="8.6999999999999993"/>
    <n v="8.4"/>
    <n v="8.1"/>
    <n v="7.8"/>
    <n v="7.8"/>
    <n v="8.8000000000000007"/>
    <n v="0"/>
    <n v="0"/>
    <n v="8.1"/>
    <n v="7.8"/>
    <n v="0"/>
    <n v="0"/>
    <n v="0"/>
    <n v="0"/>
    <n v="0"/>
    <n v="0"/>
    <n v="0"/>
    <n v="0"/>
    <n v="0"/>
    <n v="0"/>
    <n v="0"/>
    <n v="7.8"/>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Gradualidad en la gratuidad para el acceso a educación superior de la población vulnerable"/>
    <s v="023"/>
    <s v="Generación E "/>
    <n v="152"/>
    <s v="Estudiantes beneficiados por el componente de equidad de Generación E"/>
    <x v="1"/>
    <s v="X"/>
    <n v="3914"/>
    <s v="X"/>
    <s v="E3-E4-E5"/>
    <s v="x"/>
    <m/>
    <m/>
    <s v="X"/>
    <m/>
    <m/>
    <s v="X"/>
    <m/>
    <m/>
    <m/>
    <m/>
    <m/>
    <m/>
    <m/>
    <m/>
    <m/>
    <m/>
    <m/>
    <s v="Producto"/>
    <s v="Semestral"/>
    <s v="Acumulado"/>
    <s v="Número"/>
    <n v="30"/>
    <s v="Generación E (equidad) = Sumatoria de estudiantes de Generación E - Sumatoria de estudiantes beneficiarios del componente de excelencia de Generación E en el periodo t"/>
    <s v="Reportes de seguimiento por el equipo de gestión de Generación E"/>
    <n v="0"/>
    <n v="80000"/>
    <n v="80000"/>
    <n v="80000"/>
    <n v="80000"/>
    <n v="320000"/>
    <n v="75131"/>
    <n v="80000"/>
    <n v="38231"/>
    <n v="41769"/>
    <n v="80000"/>
    <n v="0"/>
    <n v="0"/>
    <n v="0"/>
    <n v="0"/>
    <n v="0"/>
    <m/>
    <n v="0"/>
    <n v="0"/>
    <n v="0"/>
    <n v="0"/>
    <n v="0"/>
    <n v="800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Reconocimiento de la excelencia académica"/>
    <s v="023"/>
    <s v="Generación E "/>
    <n v="153"/>
    <s v="Estudiantes de alto rendimiento académico y bajos ingresos beneficiados por el componente de excelencia de Generación E"/>
    <x v="1"/>
    <s v="X"/>
    <n v="3914"/>
    <s v="X"/>
    <s v="E3-E4-E5"/>
    <s v="x"/>
    <m/>
    <m/>
    <s v="X"/>
    <m/>
    <m/>
    <s v="X"/>
    <m/>
    <m/>
    <m/>
    <m/>
    <m/>
    <m/>
    <m/>
    <m/>
    <m/>
    <m/>
    <m/>
    <s v="Producto"/>
    <s v="Semestral"/>
    <s v="Acumulado"/>
    <s v="Número"/>
    <n v="30"/>
    <s v="Generación E (excelencia) = Sumatoria de estudiantes matriculados en IES acreditadas en alta calidad en el período t - beneficiarios del componente de excelencia de Generación E"/>
    <s v="Reportes de seguimiento por el equipo de gestión de Generación E"/>
    <n v="0"/>
    <n v="4000"/>
    <n v="4000"/>
    <n v="4000"/>
    <n v="4000"/>
    <n v="16000"/>
    <n v="3667"/>
    <n v="4239"/>
    <n v="2905"/>
    <n v="1095"/>
    <n v="4000"/>
    <n v="0"/>
    <n v="0"/>
    <n v="0"/>
    <n v="0"/>
    <n v="0"/>
    <m/>
    <n v="0"/>
    <n v="0"/>
    <n v="0"/>
    <n v="0"/>
    <n v="0"/>
    <n v="40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Más y mejor Educación Rural"/>
    <s v="Implementación de un enfoque diferencial para el sector rural"/>
    <s v="021"/>
    <s v="Fomento de la educación superior"/>
    <n v="158"/>
    <s v="Nuevos cupos en educación técnica, tecnológica, y superior, habilitados en zonas rurales"/>
    <x v="4"/>
    <m/>
    <m/>
    <s v="X"/>
    <s v="E3-E4-E5"/>
    <s v="x"/>
    <s v="X"/>
    <m/>
    <s v="X"/>
    <m/>
    <m/>
    <s v="X"/>
    <m/>
    <m/>
    <m/>
    <m/>
    <m/>
    <m/>
    <m/>
    <m/>
    <m/>
    <m/>
    <m/>
    <s v="Producto"/>
    <s v="Anual"/>
    <s v="Acumulado"/>
    <s v="Número"/>
    <n v="0"/>
    <s v="Variable de medición_x000a_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_x000a_NcESr = Nuevos cupos en educación técnica, tecnológica, y universitario, habilitados en la zona rural_x000a_MESrt= Matrícula en educación superior en el nivel técnico, tecnológico, y universitario en la zona rural, más la matrícula proveniente de la zona rural atendida en municipios intermedios para el periodo en observación_x000a_MES rt-1 = Matrícula en educación superior en el nivel técnico, tecnológico, y universitario en la zona rural, más la matrícula proveniente de la zona rural atendida en municipios intermedios para el año inmediatamente anterior al del período de observación._x000a_n = Cuenta desde el primer cupo hasta el último cupo generado en el año de observación._x000a_t = año de observación_x000a_t-1= año inmediatamente anterior al del período de observación."/>
    <s v="Informes de estrategia de educación rural"/>
    <n v="0"/>
    <n v="200"/>
    <n v="200"/>
    <n v="200"/>
    <n v="200"/>
    <n v="800"/>
    <n v="200"/>
    <n v="0"/>
    <n v="0"/>
    <n v="200"/>
    <n v="200"/>
    <n v="0"/>
    <n v="0"/>
    <n v="0"/>
    <n v="0"/>
    <n v="0"/>
    <n v="0"/>
    <n v="0"/>
    <n v="0"/>
    <n v="0"/>
    <n v="0"/>
    <n v="0"/>
    <n v="2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Más y mejor Educación Rural"/>
    <s v="Implementación de un enfoque diferencial para el sector rural"/>
    <s v="021"/>
    <s v="Fomento de la educación superior"/>
    <n v="159"/>
    <s v="Nuevos cupos en educación técnica, tecnológica, y superior, habilitados en municipios del programa de desarrollo con Enfoque territorial PDET"/>
    <x v="4"/>
    <m/>
    <m/>
    <s v="X"/>
    <s v="E3-E4-E5"/>
    <s v="x"/>
    <s v="X"/>
    <m/>
    <s v="X"/>
    <m/>
    <m/>
    <s v="X"/>
    <m/>
    <m/>
    <m/>
    <m/>
    <m/>
    <m/>
    <m/>
    <m/>
    <m/>
    <m/>
    <m/>
    <s v="Producto"/>
    <s v="Anual"/>
    <s v="Acumulado"/>
    <s v="Número"/>
    <n v="0"/>
    <s v="Variable de medición_x000a_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_x000a_NcESp = Nuevos cupos en educación técnica, tecnológica, y universitario, habilitados en municipios PDET_x000a_MESpt= Matrícula en educación superior en el nivel técnico, tecnológico, y universitario en municipios PDET en el año de observación._x000a_MES pt-1 = Matrícula en educación superior en el nivel técnico, tecnológico, y universitario en municipios PDET para el año inmediatamente anterior al del período de observación._x000a_n = Cuenta desde el primer cupo hasta el último cupo generado en el año de observación._x000a_t = año de observación_x000a_t-1= año inmediatamente anterior al del período de observación."/>
    <s v="Informes de estrategia de educación rural"/>
    <n v="0"/>
    <n v="350"/>
    <n v="350"/>
    <n v="350"/>
    <n v="350"/>
    <n v="1400"/>
    <n v="350"/>
    <n v="0"/>
    <n v="0"/>
    <n v="350"/>
    <n v="350"/>
    <n v="0"/>
    <n v="0"/>
    <n v="0"/>
    <n v="0"/>
    <n v="0"/>
    <n v="0"/>
    <n v="0"/>
    <n v="0"/>
    <n v="0"/>
    <n v="0"/>
    <n v="0"/>
    <n v="35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3"/>
    <s v="Generación E "/>
    <n v="160"/>
    <s v="Becas con créditos condonables en educación técnica, tecnológica y universitaria otorgadas a la población rural más pobre, incluyendo personas con discapacidad"/>
    <x v="4"/>
    <m/>
    <n v="3914"/>
    <s v="X"/>
    <s v="E3-E4-E5"/>
    <s v="x"/>
    <s v="X"/>
    <m/>
    <s v="X"/>
    <m/>
    <m/>
    <s v="X"/>
    <m/>
    <m/>
    <m/>
    <m/>
    <m/>
    <m/>
    <m/>
    <m/>
    <m/>
    <m/>
    <m/>
    <s v="Producto"/>
    <s v="Anual"/>
    <s v="Acumulado"/>
    <s v="Número"/>
    <n v="0"/>
    <s v="Sumatoria de beneficiarios de créditos condonables en educación técnica profesional, tecnológica y universitaria otorgados a la población rural con condiciones socioeconómicas vulnerables, incluyendo personas con discapacidad._x000a__x000a_Variable de medición:_x000a_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_x000a_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
    <s v="Reportes de seguimiento por el equipo de gestión de Generación E"/>
    <n v="0"/>
    <n v="12000"/>
    <n v="10000"/>
    <n v="10000"/>
    <n v="8000"/>
    <n v="40000"/>
    <n v="12000"/>
    <n v="0"/>
    <n v="0"/>
    <n v="10000"/>
    <n v="8000"/>
    <n v="0"/>
    <n v="0"/>
    <n v="0"/>
    <n v="0"/>
    <n v="0"/>
    <n v="0"/>
    <n v="0"/>
    <n v="0"/>
    <n v="0"/>
    <n v="0"/>
    <n v="0"/>
    <n v="80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3"/>
    <s v="Generación E "/>
    <n v="161"/>
    <s v="Becas con créditos condonables en educación técnica, tecnológica y universitaria otorgadas a la población de municipios PDET, incluyendo personas con discapacidad"/>
    <x v="4"/>
    <m/>
    <n v="3914"/>
    <s v="X"/>
    <s v="E3-E4-E5"/>
    <s v="x"/>
    <s v="X"/>
    <m/>
    <s v="X"/>
    <m/>
    <m/>
    <s v="X"/>
    <m/>
    <m/>
    <m/>
    <m/>
    <m/>
    <m/>
    <m/>
    <m/>
    <m/>
    <m/>
    <m/>
    <s v="Producto"/>
    <s v="Anual"/>
    <s v="Acumulado"/>
    <s v="Número"/>
    <n v="0"/>
    <s v="Sumatoria de beneficiarios de créditos condonables en educación técnica profesional, tecnológica y universitaria otorgados a la población rural con condiciones socioeconómicas vulnerables de municipios PDET, incluyendo personas con discapacidad."/>
    <s v="Reportes de seguimiento por el equipo de gestión de Generación E"/>
    <n v="0"/>
    <n v="4000"/>
    <n v="4000"/>
    <n v="4000"/>
    <n v="4000"/>
    <n v="16000"/>
    <n v="4000"/>
    <n v="0"/>
    <n v="0"/>
    <n v="4000"/>
    <n v="4000"/>
    <n v="0"/>
    <n v="0"/>
    <n v="0"/>
    <n v="0"/>
    <n v="0"/>
    <n v="0"/>
    <n v="0"/>
    <n v="0"/>
    <n v="0"/>
    <n v="0"/>
    <n v="0"/>
    <n v="40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5"/>
    <s v="Financiamiento de la Educación Superior"/>
    <n v="136"/>
    <s v="Número de beneficiarios de subsidios y condonaciones de créditos otorgados a través del Icetex"/>
    <x v="2"/>
    <m/>
    <n v="3914"/>
    <s v="X"/>
    <s v="x"/>
    <s v="x"/>
    <s v="X"/>
    <m/>
    <s v="X"/>
    <m/>
    <m/>
    <s v="X"/>
    <m/>
    <m/>
    <m/>
    <m/>
    <m/>
    <s v="X"/>
    <m/>
    <m/>
    <m/>
    <m/>
    <m/>
    <s v="Producto"/>
    <s v="Semestral"/>
    <s v="Flujo"/>
    <s v="Número"/>
    <n v="0"/>
    <s v="Suma de los estudiantes con créditos Icetex que son beneficiarios de subsidios de tasa o sostenimiento o de condonaciones del 25%  o como mejores Saber PRO."/>
    <s v="Informes desde ICETEX"/>
    <n v="0"/>
    <n v="341582"/>
    <n v="305214"/>
    <n v="284975"/>
    <n v="373103"/>
    <n v="373103"/>
    <n v="0"/>
    <n v="478385"/>
    <n v="180257"/>
    <n v="104718"/>
    <n v="373103"/>
    <n v="0"/>
    <n v="0"/>
    <n v="0"/>
    <n v="0"/>
    <n v="0"/>
    <m/>
    <n v="0"/>
    <n v="0"/>
    <n v="0"/>
    <n v="0"/>
    <n v="0"/>
    <n v="373103"/>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5"/>
    <s v="Financiamiento de la Educación Superior"/>
    <n v="163"/>
    <s v="Número de beneficiarios adjudicados en los fondos poblacionales"/>
    <x v="2"/>
    <s v="X"/>
    <m/>
    <s v="F08"/>
    <s v="E3-E5-E27"/>
    <s v="x"/>
    <m/>
    <m/>
    <s v="X"/>
    <m/>
    <m/>
    <s v="X"/>
    <m/>
    <m/>
    <m/>
    <m/>
    <m/>
    <m/>
    <m/>
    <m/>
    <m/>
    <m/>
    <m/>
    <s v="Producto"/>
    <s v="Anual"/>
    <s v="Acumulado"/>
    <s v="Número"/>
    <n v="0"/>
    <s v="Suma de los nuevos beneficiarios adjudicados en los fondos poblacionales (Indígenas, Comunidades Negras, Rrom, Víctimas y Discapacidad)"/>
    <s v="Informes desde ICETEX"/>
    <n v="0"/>
    <n v="5016"/>
    <n v="4542"/>
    <n v="4556"/>
    <n v="5029"/>
    <n v="19143"/>
    <n v="0"/>
    <n v="5623"/>
    <n v="0"/>
    <n v="4556"/>
    <n v="5029"/>
    <n v="0"/>
    <n v="0"/>
    <n v="0"/>
    <n v="0"/>
    <n v="0"/>
    <n v="0"/>
    <n v="0"/>
    <n v="0"/>
    <n v="0"/>
    <n v="0"/>
    <n v="0"/>
    <n v="5029"/>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5"/>
    <s v="Financiamiento de la Educación Superior"/>
    <n v="166"/>
    <s v="Número de beneficiarios renovados en los fondos poblacionales"/>
    <x v="2"/>
    <s v="X"/>
    <m/>
    <s v="F08"/>
    <s v="E3-E5-E27"/>
    <s v="x"/>
    <m/>
    <m/>
    <s v="X"/>
    <m/>
    <m/>
    <s v="X"/>
    <m/>
    <m/>
    <m/>
    <m/>
    <m/>
    <m/>
    <m/>
    <m/>
    <m/>
    <m/>
    <m/>
    <s v="Producto"/>
    <s v="Semestral"/>
    <s v="Flujo"/>
    <s v="Número"/>
    <n v="0"/>
    <s v="Suma de los beneficiarios renovados en los fondos poblacionales (Indígenas, Comunidades Negras, Rrom, Víctimas y Discapacidad)"/>
    <s v="Informes desde ICETEX"/>
    <n v="0"/>
    <n v="18074"/>
    <n v="17197"/>
    <n v="21013"/>
    <n v="21469"/>
    <n v="21469"/>
    <n v="0"/>
    <n v="30110"/>
    <n v="14697"/>
    <n v="6316"/>
    <n v="21469"/>
    <n v="0"/>
    <n v="0"/>
    <n v="0"/>
    <n v="0"/>
    <n v="0"/>
    <m/>
    <n v="0"/>
    <n v="0"/>
    <n v="0"/>
    <n v="0"/>
    <n v="0"/>
    <n v="21469"/>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s v="Financiación de la educación superior"/>
    <n v="55"/>
    <s v="Financiamiento de la Educación Superior"/>
    <n v="276"/>
    <s v="Número de beneficiarios adjudicados en Fondos NO poblacionales determinados por Ley (excluye Generación E)"/>
    <x v="2"/>
    <m/>
    <m/>
    <m/>
    <m/>
    <m/>
    <m/>
    <m/>
    <m/>
    <m/>
    <m/>
    <m/>
    <m/>
    <m/>
    <m/>
    <m/>
    <m/>
    <m/>
    <m/>
    <m/>
    <m/>
    <m/>
    <m/>
    <s v="Producto"/>
    <s v="Anual"/>
    <s v="Acumulado"/>
    <s v="Número"/>
    <n v="0"/>
    <s v="Suma de los nuevos beneficiarios adjudicados en los fondos NO poblacionales (Mejores Bachilleres, Mejores Saber PRO, Omaira, DIH, Luis Robles, Ciudadanos de Paz, Hipólita, Fondo de Veteranos y el Fondo Lideres Afrodescendientes)"/>
    <s v="Informes desde ICETEX"/>
    <n v="0"/>
    <n v="912"/>
    <n v="850"/>
    <n v="862"/>
    <n v="911"/>
    <n v="3535"/>
    <n v="0"/>
    <n v="872"/>
    <n v="0"/>
    <n v="862"/>
    <n v="911"/>
    <n v="0"/>
    <n v="0"/>
    <n v="0"/>
    <n v="0"/>
    <n v="0"/>
    <n v="0"/>
    <n v="0"/>
    <n v="0"/>
    <n v="0"/>
    <n v="0"/>
    <n v="0"/>
    <n v="911"/>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s v="Financiación de la educación superior"/>
    <n v="55"/>
    <s v="Financiamiento de la Educación Superior"/>
    <n v="290"/>
    <s v="Porcentaje de incremento anual de beneficiarios del Fondo especial para el pueblo Rrom (créditos educativos)"/>
    <x v="5"/>
    <s v="X"/>
    <m/>
    <m/>
    <m/>
    <s v="1.A.1"/>
    <m/>
    <m/>
    <m/>
    <m/>
    <m/>
    <m/>
    <m/>
    <m/>
    <m/>
    <m/>
    <m/>
    <m/>
    <m/>
    <m/>
    <m/>
    <m/>
    <m/>
    <s v="Producto"/>
    <s v="Anual"/>
    <s v="Flujo"/>
    <s v="Porcentaje"/>
    <n v="60"/>
    <s v="Incremento porcentual anual = ((Beneficiarios año t - Beneficiarios año t-1) / Beneficiarios año t-1) * 100"/>
    <s v="Informes desde ICETEX"/>
    <n v="10"/>
    <n v="20"/>
    <n v="25"/>
    <n v="30"/>
    <n v="35"/>
    <n v="35"/>
    <n v="16.66"/>
    <n v="11.5"/>
    <n v="0"/>
    <n v="30"/>
    <n v="35"/>
    <n v="0"/>
    <n v="0"/>
    <n v="0"/>
    <n v="0"/>
    <n v="0"/>
    <n v="0"/>
    <n v="0"/>
    <n v="0"/>
    <n v="0"/>
    <n v="0"/>
    <n v="0"/>
    <n v="35"/>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s v="Financiación de la educación superior"/>
    <n v="55"/>
    <s v="Financiamiento de la Educación Superior"/>
    <n v="283"/>
    <s v="Número de beneficiarios renovados en Fondos NO poblacionales (excluye Generación E)"/>
    <x v="2"/>
    <m/>
    <m/>
    <m/>
    <m/>
    <m/>
    <m/>
    <m/>
    <m/>
    <m/>
    <m/>
    <m/>
    <m/>
    <m/>
    <m/>
    <m/>
    <m/>
    <m/>
    <m/>
    <m/>
    <m/>
    <m/>
    <m/>
    <s v="Producto"/>
    <s v="Semestral"/>
    <s v="Flujo"/>
    <s v="Número"/>
    <n v="0"/>
    <s v="Suma de los beneficiarios renovados en los fondos NO poblacionales (Mejores Bachilleres, Mejores Saber PRO, Ser Pilo Paga, Omaira, DIH, Luis Robles, Ciudadanos de Paz, Hipólita)"/>
    <s v="Informes desde ICETEX"/>
    <n v="0"/>
    <n v="35637"/>
    <n v="133491"/>
    <n v="17738"/>
    <n v="26227"/>
    <n v="26227"/>
    <n v="0"/>
    <n v="328220"/>
    <n v="15735"/>
    <n v="2003"/>
    <n v="26227"/>
    <n v="0"/>
    <n v="0"/>
    <n v="0"/>
    <n v="0"/>
    <n v="0"/>
    <m/>
    <n v="0"/>
    <n v="0"/>
    <n v="0"/>
    <n v="0"/>
    <n v="0"/>
    <n v="26227"/>
    <m/>
    <m/>
  </r>
  <r>
    <s v="VES"/>
    <s v="Direccionamiento estratégico y planeación "/>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168"/>
    <s v="Porcentaje de avance en el proceso de producción y publicación de la información estadística del sector "/>
    <x v="2"/>
    <m/>
    <m/>
    <m/>
    <m/>
    <m/>
    <m/>
    <m/>
    <m/>
    <m/>
    <m/>
    <m/>
    <m/>
    <m/>
    <m/>
    <m/>
    <m/>
    <m/>
    <m/>
    <m/>
    <m/>
    <m/>
    <m/>
    <s v="Gestión "/>
    <s v="Trimestral"/>
    <s v="Mantenimiento"/>
    <s v="Porcentaje"/>
    <n v="0"/>
    <s v="Sumatoria de ponderados de hitos"/>
    <s v="De acuerdo a los hitos definidos"/>
    <n v="0"/>
    <n v="100"/>
    <n v="100"/>
    <n v="100"/>
    <n v="100"/>
    <n v="100"/>
    <n v="0"/>
    <n v="100"/>
    <n v="0"/>
    <n v="100"/>
    <n v="100"/>
    <n v="0"/>
    <n v="0"/>
    <m/>
    <n v="0"/>
    <n v="0"/>
    <m/>
    <n v="0"/>
    <n v="0"/>
    <m/>
    <n v="0"/>
    <n v="0"/>
    <n v="100"/>
    <m/>
    <m/>
  </r>
  <r>
    <s v="VES"/>
    <s v="Direccionamiento estratégico y planeación "/>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94"/>
    <s v="Número de documentos técnicos y de análisis sectorial de educación superior"/>
    <x v="2"/>
    <m/>
    <m/>
    <m/>
    <m/>
    <m/>
    <m/>
    <m/>
    <m/>
    <m/>
    <m/>
    <m/>
    <m/>
    <m/>
    <m/>
    <m/>
    <m/>
    <m/>
    <m/>
    <m/>
    <m/>
    <m/>
    <m/>
    <s v="Producto"/>
    <s v="Semestral"/>
    <s v="Flujo"/>
    <s v="Número"/>
    <n v="0"/>
    <s v="Sumatoria de documentos generados"/>
    <s v="De acuerdo a la cantidad de documentos generados"/>
    <n v="0"/>
    <n v="0"/>
    <n v="8"/>
    <n v="4"/>
    <n v="4"/>
    <n v="4"/>
    <n v="0"/>
    <n v="8"/>
    <n v="2"/>
    <n v="2"/>
    <n v="4"/>
    <n v="0"/>
    <n v="0"/>
    <n v="0"/>
    <n v="0"/>
    <n v="0"/>
    <m/>
    <n v="0"/>
    <n v="0"/>
    <n v="0"/>
    <n v="0"/>
    <n v="0"/>
    <n v="4"/>
    <m/>
    <m/>
  </r>
  <r>
    <s v="VES"/>
    <s v="Direccionamiento estratégico y planeación "/>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Eficiencia y desarrollo de capacidades para una gestión moderna del sector educativo"/>
    <s v="6. Desarrollo de capacidades para una gestión moderna del sector educativo"/>
    <m/>
    <s v="021"/>
    <s v="Fomento de la educación superior"/>
    <n v="170"/>
    <s v="Porcentaje de avance en el proceso de revisión conceptual, soporte, actualización y mejoramiento de los sistemas de información de educación superior y fortalecimiento de la analítica"/>
    <x v="2"/>
    <s v="X"/>
    <m/>
    <m/>
    <m/>
    <m/>
    <m/>
    <m/>
    <m/>
    <m/>
    <m/>
    <m/>
    <m/>
    <m/>
    <m/>
    <m/>
    <m/>
    <m/>
    <m/>
    <m/>
    <m/>
    <m/>
    <m/>
    <s v="Gestión "/>
    <s v="Trimestral"/>
    <s v="Mantenimiento"/>
    <s v="Porcentaje"/>
    <n v="0"/>
    <s v="Sumatoria de ponderados de hitos"/>
    <s v="De acuerdo a los hitos definidos"/>
    <n v="0"/>
    <n v="0"/>
    <n v="100"/>
    <n v="100"/>
    <n v="100"/>
    <n v="100"/>
    <n v="0"/>
    <n v="100"/>
    <n v="35"/>
    <n v="65"/>
    <n v="100"/>
    <n v="0"/>
    <n v="0"/>
    <m/>
    <n v="0"/>
    <n v="0"/>
    <m/>
    <n v="0"/>
    <n v="0"/>
    <m/>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95"/>
    <s v="Porcentaje de avance de la estrategia para promover a Colombia como destino académico y científico"/>
    <x v="2"/>
    <m/>
    <m/>
    <m/>
    <m/>
    <m/>
    <m/>
    <m/>
    <m/>
    <m/>
    <m/>
    <m/>
    <m/>
    <m/>
    <m/>
    <m/>
    <m/>
    <m/>
    <m/>
    <m/>
    <m/>
    <m/>
    <m/>
    <s v="Gestión"/>
    <s v="Trimestral"/>
    <s v="Flujo"/>
    <s v="Porcentaje"/>
    <n v="0"/>
    <s v="Sumatoria de ponderados de hitos"/>
    <s v="De acuerdo a los hitos definidos"/>
    <n v="0"/>
    <n v="0"/>
    <n v="100"/>
    <n v="100"/>
    <n v="100"/>
    <n v="100"/>
    <n v="0"/>
    <n v="100"/>
    <n v="0"/>
    <n v="100"/>
    <n v="100"/>
    <n v="0"/>
    <n v="0"/>
    <m/>
    <n v="0"/>
    <n v="0"/>
    <m/>
    <n v="0"/>
    <n v="0"/>
    <m/>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ierre de brechas regionales y urbano-rurales"/>
    <s v="021"/>
    <s v="Fomento de la educación superior"/>
    <n v="213"/>
    <s v="Número de estudiantes en programas TyT en IES y Programas Acreditados _x000a_"/>
    <x v="0"/>
    <s v="X"/>
    <m/>
    <m/>
    <m/>
    <m/>
    <m/>
    <m/>
    <m/>
    <m/>
    <m/>
    <m/>
    <m/>
    <m/>
    <m/>
    <m/>
    <m/>
    <m/>
    <m/>
    <m/>
    <m/>
    <m/>
    <m/>
    <s v="Producto"/>
    <s v="Anual"/>
    <s v="Flujo"/>
    <s v="Número"/>
    <n v="0"/>
    <s v="Sumatoria  de estudiantes en programas TyT en IES y Programas Acreditados"/>
    <s v="Reporte Anual de la Subdirección de Desarrollo Sectorial"/>
    <n v="68376"/>
    <n v="0"/>
    <n v="70000"/>
    <n v="70000"/>
    <n v="70000"/>
    <n v="70000"/>
    <n v="0"/>
    <n v="0"/>
    <n v="0"/>
    <n v="70000"/>
    <n v="70000"/>
    <n v="0"/>
    <n v="0"/>
    <n v="0"/>
    <n v="0"/>
    <n v="0"/>
    <n v="0"/>
    <n v="0"/>
    <n v="0"/>
    <n v="0"/>
    <n v="0"/>
    <n v="0"/>
    <n v="700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ierre de brechas regionales y urbano-rurales"/>
    <s v="021"/>
    <s v="Fomento de la educación superior"/>
    <n v="209"/>
    <s v="Porcentaje de avance en la implementación del piloto modalidad dual"/>
    <x v="0"/>
    <s v="X"/>
    <m/>
    <m/>
    <m/>
    <m/>
    <m/>
    <m/>
    <m/>
    <m/>
    <m/>
    <m/>
    <m/>
    <m/>
    <m/>
    <m/>
    <m/>
    <m/>
    <m/>
    <m/>
    <m/>
    <m/>
    <m/>
    <s v="Gestión"/>
    <s v="Anual"/>
    <s v="Flujo"/>
    <s v="Porcentaje"/>
    <n v="0"/>
    <s v="Porcentaje de avance de acuerdo con los Siguientes Hitos:_x000a_1) Obtención de Registros Calificados _x000a_2) Inscripción y selección de estudiantes_x000a_3) matricula de la primera cohorte del Piloto"/>
    <s v="Documentos  de seguimiento de cada una de las etapas"/>
    <n v="0"/>
    <n v="0"/>
    <n v="100"/>
    <n v="100"/>
    <n v="100"/>
    <n v="100"/>
    <n v="0"/>
    <n v="10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mación de capital humano de alto nivel"/>
    <n v="65"/>
    <s v="Fomento a la Formación de maestrías y doctorados"/>
    <n v="154"/>
    <s v="Estudiantes matriculados en programas de maestría y doctorado"/>
    <x v="1"/>
    <s v="X"/>
    <m/>
    <m/>
    <s v="E34"/>
    <m/>
    <m/>
    <m/>
    <m/>
    <m/>
    <m/>
    <m/>
    <m/>
    <m/>
    <m/>
    <m/>
    <m/>
    <m/>
    <m/>
    <m/>
    <m/>
    <m/>
    <m/>
    <s v="Resultado"/>
    <s v="Anual"/>
    <s v="Flujo"/>
    <s v="Número"/>
    <n v="180"/>
    <s v="Estudiantes en programas de maestría y doctorado = Sumatoria de estudiantes matriculados en IES en programas de maestría y doctorado en el período t"/>
    <s v="Reporte Anual de la Subdirección de Desarrollo Sectorial"/>
    <n v="74900"/>
    <n v="77200"/>
    <n v="79700"/>
    <n v="82300"/>
    <n v="85000"/>
    <n v="85000"/>
    <n v="70854"/>
    <n v="0"/>
    <n v="0"/>
    <n v="82300"/>
    <n v="85000"/>
    <n v="0"/>
    <n v="0"/>
    <n v="0"/>
    <n v="0"/>
    <n v="0"/>
    <n v="0"/>
    <n v="0"/>
    <n v="0"/>
    <n v="0"/>
    <n v="0"/>
    <n v="0"/>
    <n v="850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s v="021"/>
    <s v="Fomento de la educación superior"/>
    <n v="215"/>
    <s v="Tasa de tránsito inmediato a la educación superior en zonas rurales"/>
    <x v="1"/>
    <s v="X"/>
    <m/>
    <m/>
    <s v="E27"/>
    <m/>
    <m/>
    <m/>
    <m/>
    <m/>
    <m/>
    <m/>
    <m/>
    <m/>
    <m/>
    <m/>
    <m/>
    <m/>
    <m/>
    <m/>
    <m/>
    <m/>
    <m/>
    <s v="Resultado"/>
    <s v="Anual"/>
    <s v="Flujo"/>
    <s v="Porcentaje"/>
    <n v="270"/>
    <s v="TTI  = (estudiantes de primer curso que provienen de zonas rurales matriculados en programas académicos de pregrado en el período t  / estudiantes matriculados en grado 11 en período t-1 que residen en zonas rurales) * 100"/>
    <s v="Reporte Anual de la Subdirección de Desarrollo Sectorial"/>
    <n v="22"/>
    <n v="23"/>
    <n v="24"/>
    <n v="25"/>
    <n v="26"/>
    <n v="26"/>
    <n v="25.2"/>
    <n v="0"/>
    <n v="0"/>
    <n v="25"/>
    <n v="26"/>
    <n v="0"/>
    <n v="0"/>
    <n v="0"/>
    <n v="0"/>
    <n v="0"/>
    <n v="0"/>
    <n v="0"/>
    <n v="0"/>
    <n v="0"/>
    <n v="0"/>
    <n v="0"/>
    <n v="26"/>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n v="57"/>
    <s v="Fortalecimiento de la Educación Superior Pública"/>
    <n v="216"/>
    <s v="Número de Instituciones de Educación Superior oficiales con énfasis rural en líneas de inversión de sus Planes de Fomento a la Calidad"/>
    <x v="0"/>
    <s v="X"/>
    <m/>
    <m/>
    <m/>
    <m/>
    <m/>
    <m/>
    <m/>
    <m/>
    <m/>
    <m/>
    <m/>
    <m/>
    <m/>
    <m/>
    <m/>
    <s v="X"/>
    <m/>
    <m/>
    <m/>
    <m/>
    <m/>
    <s v="Producto"/>
    <s v="Anual"/>
    <s v="Flujo"/>
    <s v="Número"/>
    <n v="0"/>
    <s v="Sumatoria de proyectos en los planes de fomento con énfasis de regionalización y rural en IES Publicas"/>
    <s v="Planes de Fomento a la Calidad de las IES"/>
    <n v="0"/>
    <n v="15"/>
    <n v="15"/>
    <n v="15"/>
    <n v="15"/>
    <n v="15"/>
    <n v="0"/>
    <n v="15"/>
    <n v="0"/>
    <n v="15"/>
    <n v="15"/>
    <n v="0"/>
    <n v="0"/>
    <n v="0"/>
    <n v="0"/>
    <n v="0"/>
    <n v="0"/>
    <n v="0"/>
    <n v="0"/>
    <n v="0"/>
    <n v="0"/>
    <n v="0"/>
    <n v="15"/>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s v="021"/>
    <s v="Fomento de la educación superior"/>
    <n v="217"/>
    <s v="Número de proyectos con oferta de Educación Superior en nodos de desarrollo Rural (énfasis municipios PDET)"/>
    <x v="0"/>
    <s v="X"/>
    <m/>
    <s v="X"/>
    <s v="E3-E4-E5"/>
    <s v="x"/>
    <s v="X"/>
    <m/>
    <s v="X"/>
    <m/>
    <m/>
    <s v="X"/>
    <m/>
    <m/>
    <m/>
    <m/>
    <m/>
    <m/>
    <m/>
    <m/>
    <m/>
    <m/>
    <m/>
    <s v="Producto"/>
    <s v="Anual"/>
    <s v="Flujo"/>
    <s v="Número"/>
    <n v="0"/>
    <s v="Sumatoria de proyectos con oferta de educación en nodos de desarrollo rural."/>
    <s v="Informes de avance de la implementación de la estrategia de Ruralidad"/>
    <n v="0"/>
    <n v="0"/>
    <n v="3"/>
    <n v="3"/>
    <n v="3"/>
    <n v="3"/>
    <n v="0"/>
    <n v="3"/>
    <n v="0"/>
    <n v="3"/>
    <n v="3"/>
    <n v="0"/>
    <n v="0"/>
    <n v="0"/>
    <n v="0"/>
    <n v="0"/>
    <n v="0"/>
    <n v="0"/>
    <n v="0"/>
    <n v="0"/>
    <n v="0"/>
    <n v="0"/>
    <n v="3"/>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s v="021"/>
    <s v="Fomento de la educación superior"/>
    <n v="261"/>
    <s v="Nuevos programas de educación técnica, tecnológica y universitaria en áreas relacionadas con el desarrollo rural"/>
    <x v="4"/>
    <m/>
    <m/>
    <s v="X"/>
    <s v="E3-E4-E5"/>
    <s v="x"/>
    <s v="X"/>
    <m/>
    <s v="X"/>
    <m/>
    <m/>
    <s v="X"/>
    <m/>
    <m/>
    <m/>
    <m/>
    <m/>
    <m/>
    <m/>
    <m/>
    <m/>
    <m/>
    <m/>
    <s v="Producto "/>
    <s v="Anual"/>
    <s v="Acumulado"/>
    <s v="Número"/>
    <n v="0"/>
    <s v="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
    <s v="Reporte de programas diseñados, con ampliación de lugar de oferta en el marco de las acciones de fomento "/>
    <n v="0"/>
    <n v="2"/>
    <n v="2"/>
    <n v="2"/>
    <n v="2"/>
    <n v="8"/>
    <n v="0"/>
    <n v="0"/>
    <n v="0"/>
    <n v="2"/>
    <n v="2"/>
    <n v="0"/>
    <n v="0"/>
    <n v="0"/>
    <n v="0"/>
    <n v="0"/>
    <n v="0"/>
    <n v="0"/>
    <n v="0"/>
    <n v="0"/>
    <n v="0"/>
    <n v="0"/>
    <n v="2"/>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s v="021"/>
    <s v="Fomento de la educación superior"/>
    <n v="262"/>
    <s v="Avance en la estrategia de promoción, acceso y permanencia para la formación profesional de las mujeres en disciplinas no tradicionales para ellas, formulada e implementada "/>
    <x v="4"/>
    <m/>
    <m/>
    <m/>
    <m/>
    <m/>
    <s v="X"/>
    <m/>
    <m/>
    <m/>
    <m/>
    <m/>
    <m/>
    <m/>
    <m/>
    <m/>
    <m/>
    <m/>
    <m/>
    <m/>
    <m/>
    <m/>
    <m/>
    <s v="Gestión"/>
    <s v="Anual"/>
    <s v="Flujo"/>
    <s v="Porcentaje"/>
    <n v="0"/>
    <s v="Porcentaje de avance en la implementación de la  estrategia de promoción, acceso y permanencia para la formación profesional de las mujeres en disciplinas no tradicionales para ellas formuladas e implementadas"/>
    <s v="Documento de la estrategia de acceso y permanencia con enfoque de género"/>
    <n v="0"/>
    <n v="20"/>
    <n v="100"/>
    <n v="100"/>
    <n v="100"/>
    <n v="100"/>
    <n v="20"/>
    <n v="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m/>
    <s v="021"/>
    <s v="Fomento de la educación superior"/>
    <n v="268"/>
    <s v="Número de Instituciones de Educación Superior con políticas de Educación Inclusiva e Intercultural definidas"/>
    <x v="0"/>
    <m/>
    <m/>
    <s v="F05"/>
    <s v="E20"/>
    <s v="x"/>
    <s v="X"/>
    <m/>
    <s v="X"/>
    <m/>
    <m/>
    <s v="X"/>
    <m/>
    <m/>
    <m/>
    <m/>
    <m/>
    <m/>
    <m/>
    <m/>
    <m/>
    <m/>
    <m/>
    <s v="Producto "/>
    <s v="Anual"/>
    <s v="Flujo"/>
    <s v="Número"/>
    <n v="0"/>
    <s v="Sumatoria de Instituciones de Educación Superior con políticas de Educación Inclusiva e Intercultural definidas"/>
    <s v="Reporte de las IES, seguimiento por SAGIES"/>
    <n v="0"/>
    <n v="30"/>
    <n v="75"/>
    <n v="20"/>
    <n v="75"/>
    <n v="75"/>
    <n v="0"/>
    <n v="25"/>
    <n v="0"/>
    <n v="20"/>
    <n v="75"/>
    <n v="0"/>
    <n v="0"/>
    <n v="0"/>
    <n v="0"/>
    <n v="0"/>
    <n v="0"/>
    <n v="0"/>
    <n v="0"/>
    <n v="0"/>
    <n v="0"/>
    <n v="0"/>
    <n v="75"/>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m/>
    <n v="57"/>
    <s v="Fortalecimiento de la Educación Superior Pública"/>
    <n v="291"/>
    <s v="Instituciones de educación superior públicas con gestión en los Consejos Superiores para ampliación de cupos para la población Rrom"/>
    <x v="5"/>
    <s v="X"/>
    <m/>
    <m/>
    <m/>
    <s v="1.A.15"/>
    <m/>
    <m/>
    <m/>
    <m/>
    <m/>
    <m/>
    <m/>
    <m/>
    <m/>
    <m/>
    <m/>
    <m/>
    <m/>
    <m/>
    <m/>
    <m/>
    <m/>
    <s v="Producto"/>
    <s v="Anual"/>
    <s v="Acumulado"/>
    <s v="Número"/>
    <n v="30"/>
    <s v="IES con gestión = Sumatoria de IES con gestión para la ampliación de cupos en el período t"/>
    <s v="Reporte IES"/>
    <n v="0"/>
    <n v="10"/>
    <n v="10"/>
    <n v="10"/>
    <n v="10"/>
    <n v="40"/>
    <n v="21"/>
    <n v="15"/>
    <n v="0"/>
    <n v="10"/>
    <n v="10"/>
    <n v="0"/>
    <n v="0"/>
    <n v="0"/>
    <n v="0"/>
    <n v="0"/>
    <n v="0"/>
    <n v="0"/>
    <n v="0"/>
    <n v="0"/>
    <n v="0"/>
    <n v="0"/>
    <n v="1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m/>
    <s v="021"/>
    <s v="Fomento de la educación superior"/>
    <n v="280"/>
    <s v="Número de IES que cuentan con acciones en la implementación de los lineamientos de prevención, detección y atención a las violencias basadas en género"/>
    <x v="0"/>
    <m/>
    <m/>
    <m/>
    <m/>
    <m/>
    <s v="X"/>
    <m/>
    <m/>
    <m/>
    <m/>
    <m/>
    <m/>
    <m/>
    <m/>
    <m/>
    <m/>
    <m/>
    <m/>
    <m/>
    <m/>
    <m/>
    <m/>
    <s v="Gestión"/>
    <s v="Trimestral"/>
    <s v="Flujo"/>
    <s v="Porcentaje"/>
    <n v="0"/>
    <s v="Suma de avances porcentuales según los hitos"/>
    <s v="Documento de la estrategia y lineamientos"/>
    <n v="0"/>
    <n v="20"/>
    <n v="100"/>
    <n v="100"/>
    <n v="100"/>
    <n v="100"/>
    <n v="0"/>
    <n v="100"/>
    <n v="0"/>
    <n v="100"/>
    <n v="100"/>
    <n v="0"/>
    <n v="0"/>
    <m/>
    <n v="0"/>
    <n v="0"/>
    <m/>
    <n v="0"/>
    <n v="0"/>
    <m/>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Nacional de Cualificaciones "/>
    <n v="62"/>
    <s v="Marco Nacional de Cualificaciones"/>
    <n v="310"/>
    <s v="Reglamentación e implementación del Marco Nacional de Cualificaciones (MNC)"/>
    <x v="1"/>
    <m/>
    <s v="3866_x000a_3920"/>
    <m/>
    <m/>
    <m/>
    <m/>
    <m/>
    <m/>
    <m/>
    <m/>
    <m/>
    <m/>
    <m/>
    <m/>
    <m/>
    <m/>
    <m/>
    <m/>
    <m/>
    <m/>
    <m/>
    <m/>
    <s v="Resultado"/>
    <s v="Semestral"/>
    <s v="Capacidad"/>
    <s v="Porcentaje"/>
    <n v="15"/>
    <s v="%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
    <s v="De acuerdo a los entregables definidos en los hitos"/>
    <n v="40"/>
    <n v="48"/>
    <n v="53"/>
    <n v="56"/>
    <n v="60"/>
    <n v="60"/>
    <n v="48"/>
    <n v="52.699999999999996"/>
    <n v="53.5"/>
    <n v="2.5"/>
    <n v="60"/>
    <n v="53.5"/>
    <n v="53.5"/>
    <n v="53.5"/>
    <n v="53.5"/>
    <n v="53.5"/>
    <m/>
    <n v="0"/>
    <n v="0"/>
    <n v="0"/>
    <n v="0"/>
    <n v="0"/>
    <n v="6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Educación virtual"/>
    <s v="021"/>
    <s v="Fomento de la educación superior"/>
    <n v="96"/>
    <s v="Número de estudiantes en programas virtuales y a distancia"/>
    <x v="0"/>
    <s v="X"/>
    <m/>
    <m/>
    <m/>
    <m/>
    <m/>
    <m/>
    <m/>
    <m/>
    <m/>
    <m/>
    <m/>
    <m/>
    <m/>
    <m/>
    <m/>
    <m/>
    <m/>
    <m/>
    <m/>
    <m/>
    <m/>
    <s v="Producto"/>
    <s v="Anual"/>
    <s v="Flujo"/>
    <s v="Número"/>
    <n v="0"/>
    <s v="Sumatoria de número de estudiantes que están matriculados en  programas de educación virtual  y a distancia."/>
    <s v="Reporte de matricula Subdirección de Desarrollo Sectorial"/>
    <n v="430000"/>
    <n v="472686"/>
    <n v="481320"/>
    <n v="481320"/>
    <n v="481320"/>
    <n v="481320"/>
    <n v="0"/>
    <n v="462048"/>
    <n v="0"/>
    <n v="481320"/>
    <n v="481320"/>
    <n v="0"/>
    <n v="0"/>
    <n v="0"/>
    <n v="0"/>
    <n v="0"/>
    <n v="0"/>
    <n v="0"/>
    <n v="0"/>
    <n v="0"/>
    <n v="0"/>
    <n v="0"/>
    <n v="48132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m/>
    <n v="57"/>
    <s v="Fortalecimiento de la Educación Superior Pública"/>
    <n v="99"/>
    <s v="Porcentaje de avance del proyecto de Infraestructura para la Universidad Autónoma Indígena Intercultural"/>
    <x v="2"/>
    <m/>
    <m/>
    <s v="X"/>
    <m/>
    <m/>
    <m/>
    <m/>
    <m/>
    <m/>
    <m/>
    <m/>
    <m/>
    <m/>
    <s v="X"/>
    <m/>
    <m/>
    <m/>
    <m/>
    <m/>
    <m/>
    <m/>
    <m/>
    <s v="Gestión"/>
    <s v="Anual"/>
    <s v="Capacidad"/>
    <s v="Porcentaje"/>
    <n v="0"/>
    <s v="Porcentaje de avance del proyecto de Infraestructura para la Universidad Autónoma Indígena Intercultural de acuerdo a los hitos:_x000a_(Estudios técnicos detallados. (30%)+ Avances de obra del proyecto. (70%)_x000a_"/>
    <s v="De acuerdo a los entregables definidos en los hitos"/>
    <n v="0"/>
    <n v="0"/>
    <n v="20"/>
    <n v="80"/>
    <n v="100"/>
    <n v="100"/>
    <n v="0"/>
    <n v="20"/>
    <n v="20"/>
    <n v="60"/>
    <n v="100"/>
    <n v="20"/>
    <n v="20"/>
    <n v="20"/>
    <n v="20"/>
    <n v="20"/>
    <n v="20"/>
    <n v="20"/>
    <n v="20"/>
    <n v="20"/>
    <n v="20"/>
    <n v="2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 la educación superior pública"/>
    <n v="57"/>
    <s v="Fortalecimiento de la Educación Superior Pública"/>
    <n v="188"/>
    <s v="Instituciones de Educación Superior públicas con proyectos destinados al mejoramiento de los factores de alta calidad"/>
    <x v="1"/>
    <m/>
    <m/>
    <m/>
    <m/>
    <m/>
    <m/>
    <m/>
    <m/>
    <m/>
    <m/>
    <m/>
    <m/>
    <m/>
    <m/>
    <m/>
    <m/>
    <s v="X"/>
    <m/>
    <m/>
    <m/>
    <m/>
    <m/>
    <s v="Producto"/>
    <s v="Anual"/>
    <s v="Flujo"/>
    <s v="Número"/>
    <n v="60"/>
    <s v="Sumatoria de IES públicas que formulan o implementan Planes de Fomento a la Calidad"/>
    <s v="Planes recibidos"/>
    <n v="0"/>
    <n v="61"/>
    <n v="61"/>
    <n v="61"/>
    <n v="61"/>
    <n v="61"/>
    <n v="61"/>
    <n v="63"/>
    <n v="0"/>
    <n v="61"/>
    <n v="61"/>
    <n v="0"/>
    <n v="0"/>
    <n v="0"/>
    <n v="0"/>
    <n v="0"/>
    <n v="0"/>
    <n v="0"/>
    <n v="0"/>
    <n v="0"/>
    <n v="0"/>
    <n v="0"/>
    <n v="61"/>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Nacional de Cualificaciones "/>
    <n v="62"/>
    <s v="Marco Nacional de Cualificaciones"/>
    <n v="306"/>
    <s v="Número de Catálogos de Cualificaciones diseñados en sectores concertados en los pactos por el crecimiento y en la política de desarrollo productivo."/>
    <x v="0"/>
    <s v="X"/>
    <n v="3866"/>
    <m/>
    <m/>
    <m/>
    <m/>
    <m/>
    <m/>
    <m/>
    <m/>
    <m/>
    <m/>
    <m/>
    <m/>
    <m/>
    <m/>
    <m/>
    <m/>
    <m/>
    <m/>
    <m/>
    <m/>
    <s v="Producto"/>
    <s v="Anual"/>
    <s v="Capacidad"/>
    <s v="Número"/>
    <n v="0"/>
    <s v="Sumatoria de catálogos diseñados (Economía Naranja/ Categoría 2 - “Industrias Culturales, Categoría 3 - &quot;Creaciones Funcionales, Nuevos Medios y Software de Contenidos&quot; y Construcción)"/>
    <s v="Catálogos de Cualificaciones diseñados"/>
    <n v="11"/>
    <n v="11"/>
    <n v="14"/>
    <n v="17"/>
    <n v="20"/>
    <n v="20"/>
    <n v="0"/>
    <n v="14"/>
    <n v="14"/>
    <n v="3"/>
    <n v="20"/>
    <n v="14"/>
    <n v="14"/>
    <n v="14"/>
    <n v="14"/>
    <n v="14"/>
    <n v="14"/>
    <n v="14"/>
    <n v="14"/>
    <n v="14"/>
    <n v="14"/>
    <n v="14"/>
    <n v="2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Nacional de Cualificaciones "/>
    <s v="021"/>
    <s v="Fomento de la educación superior"/>
    <n v="309"/>
    <s v="Número de IES acompañadas en el fortalecimiento de los sistemas internos de aseguramiento de la calidad"/>
    <x v="0"/>
    <s v="X"/>
    <m/>
    <m/>
    <m/>
    <m/>
    <m/>
    <m/>
    <m/>
    <m/>
    <m/>
    <m/>
    <m/>
    <m/>
    <m/>
    <m/>
    <m/>
    <m/>
    <m/>
    <m/>
    <m/>
    <m/>
    <m/>
    <s v="Producto"/>
    <s v="Semestral"/>
    <s v="Capacidad"/>
    <s v="Número"/>
    <n v="0"/>
    <s v="Suma del número de IES acompañadas técnicamente para el fortalecimiento de los Sistemas Internos de Aseguramiento de la Calidad en el marco del Decreto 1330 de 2019."/>
    <s v="Reporte Seguimiento SAGIES"/>
    <n v="0"/>
    <n v="0"/>
    <n v="20"/>
    <n v="30"/>
    <n v="50"/>
    <n v="50"/>
    <n v="0"/>
    <n v="0"/>
    <n v="126"/>
    <n v="-96"/>
    <n v="50"/>
    <n v="126"/>
    <n v="126"/>
    <n v="126"/>
    <n v="126"/>
    <n v="126"/>
    <m/>
    <n v="0"/>
    <n v="0"/>
    <n v="0"/>
    <n v="0"/>
    <n v="0"/>
    <n v="5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0"/>
    <s v="Porcentaje de avance en el diseño e implementación del programa especifico para la promoción, acceso, permanencia y graduación de estudiantes indígenas en la educación superior concertado"/>
    <x v="6"/>
    <m/>
    <m/>
    <s v="X"/>
    <m/>
    <m/>
    <m/>
    <m/>
    <m/>
    <m/>
    <m/>
    <m/>
    <m/>
    <m/>
    <m/>
    <m/>
    <m/>
    <m/>
    <m/>
    <m/>
    <m/>
    <m/>
    <m/>
    <s v="Gestión"/>
    <s v="Anual"/>
    <s v="Acumulado"/>
    <s v="Porcentaje "/>
    <n v="0"/>
    <s v="Sumatoria de los siguientes hitos: (diseño del programa 25%+ programa concertado 25%+ Implementación del programa 50%)"/>
    <s v="Informes del diseño e implementacion del programa de acceso y permanencia"/>
    <n v="0"/>
    <n v="25"/>
    <n v="25"/>
    <n v="25"/>
    <n v="25"/>
    <n v="100"/>
    <n v="0"/>
    <n v="25"/>
    <n v="0"/>
    <n v="25"/>
    <n v="25"/>
    <n v="0"/>
    <n v="0"/>
    <n v="0"/>
    <n v="0"/>
    <n v="0"/>
    <n v="0"/>
    <n v="0"/>
    <n v="0"/>
    <n v="0"/>
    <n v="0"/>
    <n v="0"/>
    <n v="25"/>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2. Apuesta para impulsar una Educación Superior incluyente y de calidad"/>
    <m/>
    <n v="55"/>
    <s v="Financiamiento de la Educación Superior"/>
    <n v="191"/>
    <s v="Nuevos cupos otorgados para estudiantes indígenas en el Fondo Álvaro Ulcue Chocue abiertos"/>
    <x v="6"/>
    <m/>
    <m/>
    <s v="X"/>
    <m/>
    <m/>
    <m/>
    <m/>
    <m/>
    <m/>
    <m/>
    <m/>
    <m/>
    <m/>
    <m/>
    <m/>
    <m/>
    <m/>
    <m/>
    <m/>
    <m/>
    <m/>
    <m/>
    <s v="Producto"/>
    <s v="Anual"/>
    <s v="Acumulado"/>
    <s v="Número"/>
    <n v="60"/>
    <s v="Sumatoria de nuevos cupos otorgados  para estudiantes indígenas en  convocatoria anual"/>
    <s v="Acta de adjudicación de créditos condonables  de la Junta Administradora del Fondo Álvaro Ulcué Chocué"/>
    <n v="8000"/>
    <n v="2000"/>
    <n v="2500"/>
    <n v="2250"/>
    <n v="2250"/>
    <n v="9000"/>
    <n v="0"/>
    <n v="2557"/>
    <n v="0"/>
    <n v="2250"/>
    <n v="2250"/>
    <n v="0"/>
    <n v="0"/>
    <n v="0"/>
    <n v="0"/>
    <n v="0"/>
    <n v="0"/>
    <n v="0"/>
    <n v="0"/>
    <n v="0"/>
    <n v="0"/>
    <n v="0"/>
    <n v="225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01"/>
    <s v="Consejos Superiores de universidades públicas realizados en los que el MEN presenta propuesta de aumento de cupos para la población de comunidades NARP "/>
    <x v="7"/>
    <m/>
    <m/>
    <m/>
    <m/>
    <m/>
    <m/>
    <m/>
    <m/>
    <m/>
    <m/>
    <m/>
    <m/>
    <m/>
    <m/>
    <m/>
    <m/>
    <m/>
    <m/>
    <m/>
    <m/>
    <m/>
    <m/>
    <s v="Gestión"/>
    <s v="Trimestral"/>
    <s v="Capacidad"/>
    <s v="Número"/>
    <n v="30"/>
    <s v="Sumatoria de sesiones de Consejos Superiores de universidades públicas realizados en los que el MEN presenta propuesta de aumento de cupos para la población de comunidades NARP "/>
    <s v="Actas consejos superiores"/>
    <n v="0"/>
    <n v="10"/>
    <n v="30"/>
    <n v="50"/>
    <n v="61"/>
    <n v="61"/>
    <n v="0"/>
    <n v="0"/>
    <n v="0"/>
    <n v="50"/>
    <n v="61"/>
    <n v="0"/>
    <n v="0"/>
    <m/>
    <n v="0"/>
    <n v="0"/>
    <m/>
    <n v="0"/>
    <n v="0"/>
    <m/>
    <n v="0"/>
    <n v="0"/>
    <n v="6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03"/>
    <s v="Consejos Superiores de universidades públicas realizados en los que el MEN presenta propuesta de creación del programa técnico de médicos tradicionales, parteros, sobanderos y demás sanadores de los territorios de comunidades NARP "/>
    <x v="7"/>
    <m/>
    <m/>
    <m/>
    <m/>
    <m/>
    <m/>
    <m/>
    <m/>
    <m/>
    <m/>
    <m/>
    <m/>
    <m/>
    <m/>
    <m/>
    <m/>
    <m/>
    <m/>
    <m/>
    <m/>
    <m/>
    <m/>
    <s v="Gestión"/>
    <s v="Trimestral"/>
    <s v="Capacidad"/>
    <s v="Número"/>
    <n v="30"/>
    <s v="Sumatoria de sesiones  de Consejos Superiores de universidades públicas realizados en los que el MEN presenta propuesta de creación del programa técnico de médicos tradicionales, parteros, sobanderos y demás sanadores de los territorios de comunidades NARP "/>
    <s v="Actas consejos superiores"/>
    <n v="0"/>
    <n v="10"/>
    <n v="30"/>
    <n v="50"/>
    <n v="61"/>
    <n v="61"/>
    <n v="0"/>
    <n v="0"/>
    <n v="0"/>
    <n v="50"/>
    <n v="61"/>
    <n v="0"/>
    <n v="0"/>
    <m/>
    <n v="0"/>
    <n v="0"/>
    <m/>
    <n v="0"/>
    <n v="0"/>
    <m/>
    <n v="0"/>
    <n v="0"/>
    <n v="6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30"/>
    <s v="Propuestas de creación de programas de licenciatura en etnoeducación que enfatice en los procesos pedagógicos y de investigación en comunidades negras, afrocolombianas, raizal y palenqueras presentadas a Consejos superiores de IES públicas"/>
    <x v="7"/>
    <m/>
    <m/>
    <m/>
    <m/>
    <m/>
    <m/>
    <m/>
    <m/>
    <m/>
    <m/>
    <m/>
    <m/>
    <m/>
    <m/>
    <m/>
    <m/>
    <m/>
    <m/>
    <m/>
    <m/>
    <m/>
    <m/>
    <s v="Gestión"/>
    <s v="Semestral"/>
    <s v="Acumulado"/>
    <s v="Número"/>
    <n v="15"/>
    <s v="Sumatoria de consejos superiores de IES en los que presenta  la solicitud de creación de programas de licenciatura en etnoeducación "/>
    <s v="Solicitudes elevadas a consejos superiores"/>
    <n v="0"/>
    <n v="0"/>
    <n v="20"/>
    <n v="20"/>
    <n v="21"/>
    <n v="61"/>
    <n v="0"/>
    <n v="0"/>
    <n v="0"/>
    <n v="20"/>
    <n v="21"/>
    <n v="0"/>
    <n v="0"/>
    <n v="0"/>
    <n v="0"/>
    <n v="0"/>
    <m/>
    <n v="0"/>
    <n v="0"/>
    <n v="0"/>
    <n v="0"/>
    <n v="0"/>
    <n v="2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31"/>
    <s v="Propuestas presentadas a Consejos superiores de IES para la creación de oferta y acceso con criterios de  enfoque diferenciado y afirmativo para los  estudiantes de las comunidades negras, afrocolombianas, raizales y palenqueras "/>
    <x v="7"/>
    <m/>
    <m/>
    <m/>
    <m/>
    <m/>
    <m/>
    <m/>
    <m/>
    <m/>
    <m/>
    <m/>
    <m/>
    <m/>
    <m/>
    <m/>
    <m/>
    <m/>
    <m/>
    <m/>
    <m/>
    <m/>
    <m/>
    <s v="Gestión"/>
    <s v="Semestral"/>
    <s v="Acumulado"/>
    <s v="Número"/>
    <n v="15"/>
    <s v="Sumatoria de  Consejos superiores de IES en los que presenta  la solicitud de creación de oferta y acceso con criterios de  enfoque diferenciado y afirmativo para los  estudiantes de las comunidades negras, afrocolombianas, raizales y palenqueras"/>
    <s v="Actas consejos superiores"/>
    <n v="0"/>
    <n v="15"/>
    <n v="15"/>
    <n v="15"/>
    <n v="16"/>
    <n v="61"/>
    <n v="0"/>
    <n v="0"/>
    <n v="0"/>
    <n v="15"/>
    <n v="16"/>
    <n v="0"/>
    <n v="0"/>
    <n v="0"/>
    <n v="0"/>
    <n v="0"/>
    <m/>
    <n v="0"/>
    <n v="0"/>
    <n v="0"/>
    <n v="0"/>
    <n v="0"/>
    <n v="16"/>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5"/>
    <s v="Programa de acceso, permanencia y graduación a la educación superior del nivel profesional para las comunidades NARP implementado"/>
    <x v="7"/>
    <m/>
    <m/>
    <m/>
    <m/>
    <m/>
    <m/>
    <m/>
    <m/>
    <m/>
    <m/>
    <m/>
    <m/>
    <m/>
    <m/>
    <m/>
    <m/>
    <m/>
    <m/>
    <m/>
    <m/>
    <m/>
    <m/>
    <s v="Gestión"/>
    <s v="Anual"/>
    <s v="Capacidad"/>
    <s v="Número"/>
    <n v="0"/>
    <s v="Programa de acceso, permanencia y graduación a la educación superior del nivel profesional para las comunidades NARP implementado"/>
    <s v="Informes del diseño e implementacion del programa de acceso y permanencia"/>
    <n v="0"/>
    <n v="0"/>
    <n v="0"/>
    <n v="0"/>
    <n v="1"/>
    <n v="1"/>
    <n v="0"/>
    <n v="0"/>
    <n v="0"/>
    <n v="0"/>
    <n v="1"/>
    <n v="0"/>
    <n v="0"/>
    <n v="0"/>
    <n v="0"/>
    <n v="0"/>
    <n v="0"/>
    <n v="0"/>
    <n v="0"/>
    <n v="0"/>
    <n v="0"/>
    <n v="0"/>
    <n v="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6"/>
    <s v="Estrategia para garantizar el acceso a educación de calidad de la comunidad NARP diseñada e implementada"/>
    <x v="7"/>
    <m/>
    <m/>
    <m/>
    <m/>
    <m/>
    <m/>
    <m/>
    <m/>
    <m/>
    <m/>
    <m/>
    <m/>
    <m/>
    <m/>
    <m/>
    <m/>
    <m/>
    <m/>
    <m/>
    <m/>
    <m/>
    <m/>
    <s v="Gestión"/>
    <s v="Anual"/>
    <s v="Acumulado"/>
    <s v="Número"/>
    <n v="0"/>
    <s v="Estrategia para garantizar el acceso a educación de calidad de la comunidad NARP diseñada e implementada"/>
    <s v="Informes del diseño e implementacion de estrategia  de acceso"/>
    <n v="0"/>
    <n v="0"/>
    <n v="0"/>
    <n v="0"/>
    <n v="1"/>
    <n v="1"/>
    <n v="0"/>
    <n v="0"/>
    <n v="0"/>
    <n v="0"/>
    <n v="1"/>
    <n v="0"/>
    <n v="0"/>
    <n v="0"/>
    <n v="0"/>
    <n v="0"/>
    <n v="0"/>
    <n v="0"/>
    <n v="0"/>
    <n v="0"/>
    <n v="0"/>
    <n v="0"/>
    <n v="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7"/>
    <s v="Porcentaje de acompañamiento técnico a las solicitudes de creación de instituciones de educación superior etnoeducativas y universidades étnicas propias de la comunidades NARP"/>
    <x v="7"/>
    <m/>
    <m/>
    <m/>
    <m/>
    <m/>
    <m/>
    <m/>
    <m/>
    <m/>
    <m/>
    <m/>
    <m/>
    <m/>
    <m/>
    <m/>
    <m/>
    <m/>
    <m/>
    <m/>
    <m/>
    <m/>
    <m/>
    <s v="Gestión"/>
    <s v="Semestral"/>
    <s v="Flujo"/>
    <s v="Porcentaje "/>
    <n v="0"/>
    <s v="Número de acompañamientos realizados/Número de acompañamientos solicitados "/>
    <s v="Actas de asistencia técnica desarrolladas"/>
    <n v="0"/>
    <n v="0"/>
    <n v="0"/>
    <n v="100"/>
    <n v="100"/>
    <n v="100"/>
    <n v="0"/>
    <n v="0"/>
    <n v="50"/>
    <n v="5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198"/>
    <s v="IES publicas con presencia en territorio mayoritariamente NARP con asignación de recursos adicionales en el marco del acuerdo de la mesa de dialogo para la construcción de acuerdos para  educación pública para fortalecimiento de su base presupuestal y para inversión"/>
    <x v="7"/>
    <m/>
    <m/>
    <m/>
    <m/>
    <m/>
    <m/>
    <m/>
    <m/>
    <m/>
    <m/>
    <m/>
    <m/>
    <m/>
    <m/>
    <m/>
    <m/>
    <m/>
    <m/>
    <m/>
    <m/>
    <m/>
    <m/>
    <s v="Gestión"/>
    <s v="Anual"/>
    <s v="Flujo"/>
    <s v="Número"/>
    <n v="30"/>
    <s v="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
    <s v="Resoluciones de giro de recursos"/>
    <n v="0"/>
    <n v="0"/>
    <n v="0"/>
    <n v="5"/>
    <n v="5"/>
    <n v="5"/>
    <n v="0"/>
    <n v="0"/>
    <n v="0"/>
    <n v="5"/>
    <n v="5"/>
    <n v="0"/>
    <n v="0"/>
    <n v="0"/>
    <n v="0"/>
    <n v="0"/>
    <n v="0"/>
    <n v="0"/>
    <n v="0"/>
    <n v="0"/>
    <n v="0"/>
    <n v="0"/>
    <n v="5"/>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254"/>
    <s v="IES públicas y privadas y centros de Investigación, con acceso y uso de información científica"/>
    <x v="2"/>
    <m/>
    <m/>
    <m/>
    <m/>
    <m/>
    <m/>
    <m/>
    <m/>
    <m/>
    <m/>
    <m/>
    <m/>
    <m/>
    <m/>
    <m/>
    <m/>
    <m/>
    <m/>
    <m/>
    <m/>
    <m/>
    <m/>
    <s v="Resultado"/>
    <s v="Anual"/>
    <s v="Flujo"/>
    <s v="Número"/>
    <n v="0"/>
    <s v="Sumatoria de Instituciones, con acceso y uso de información científica"/>
    <s v="De acuerdo a lo hitos definidos"/>
    <n v="0"/>
    <n v="0"/>
    <n v="60"/>
    <n v="60"/>
    <n v="60"/>
    <n v="60"/>
    <n v="0"/>
    <n v="0"/>
    <n v="0"/>
    <n v="60"/>
    <n v="60"/>
    <n v="0"/>
    <n v="0"/>
    <n v="0"/>
    <n v="0"/>
    <n v="0"/>
    <n v="0"/>
    <n v="0"/>
    <n v="0"/>
    <n v="0"/>
    <n v="0"/>
    <n v="0"/>
    <n v="6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55"/>
    <s v="Realizar acompañamiento técnico universidades públicas en  la formulación y ejecución de proyectos orientados al mejoramiento de infraestructura física y dotación."/>
    <x v="2"/>
    <m/>
    <m/>
    <m/>
    <m/>
    <m/>
    <m/>
    <m/>
    <m/>
    <m/>
    <m/>
    <m/>
    <m/>
    <m/>
    <m/>
    <m/>
    <m/>
    <m/>
    <m/>
    <m/>
    <m/>
    <m/>
    <m/>
    <s v="Resultado"/>
    <s v="Anual"/>
    <s v="Flujo"/>
    <s v="Porcentaje"/>
    <n v="0"/>
    <s v="Porcentaje de avance del proyecto de Infraestructura para la Universidad del Valle."/>
    <s v="Informe de avance del proyecto de Infraestructura para la Universidad del Valle."/>
    <n v="0"/>
    <n v="0"/>
    <n v="0"/>
    <n v="100"/>
    <n v="100"/>
    <n v="100"/>
    <n v="0"/>
    <n v="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3"/>
    <s v="Generación E "/>
    <n v="256"/>
    <s v="Otorgar el apoyo de sostenimiento al 100% de los beneficiarios de cada cohorte aprobados por la Junta Administradora de la siguiente manera: en articulación con el programa Jóvenes en Acción cubrir por lo menos el 90% y el restante, será cubierto por el MEN a través del Icetex"/>
    <x v="2"/>
    <m/>
    <m/>
    <m/>
    <m/>
    <m/>
    <m/>
    <m/>
    <m/>
    <m/>
    <m/>
    <m/>
    <m/>
    <m/>
    <m/>
    <m/>
    <m/>
    <m/>
    <m/>
    <m/>
    <m/>
    <m/>
    <m/>
    <s v="Resultado"/>
    <s v="Semestral"/>
    <s v="Mantenimiento"/>
    <s v="Porcentaje"/>
    <n v="0"/>
    <s v="(Sumatoria de beneficiarios del componente de equidad que cumplen requisitos para ser participante del programa JeA + beneficiarios con apoyo de sostenimiento por parte del MEN) / Total de beneficiarios del componente de equidad aprobados en la cohorte"/>
    <s v="Reporte semestral del equipo técnico de Generación E"/>
    <n v="0"/>
    <n v="83"/>
    <n v="90"/>
    <n v="90"/>
    <n v="90"/>
    <n v="90"/>
    <n v="0"/>
    <n v="0"/>
    <n v="91"/>
    <n v="-1"/>
    <n v="90"/>
    <n v="0"/>
    <n v="0"/>
    <n v="0"/>
    <n v="0"/>
    <n v="0"/>
    <m/>
    <n v="0"/>
    <n v="0"/>
    <n v="0"/>
    <n v="0"/>
    <n v="0"/>
    <n v="9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3"/>
    <s v="Generación E "/>
    <n v="257"/>
    <s v="Estudiantes de Generación E con participación en actividades del eje de bienestar y permanencia"/>
    <x v="2"/>
    <m/>
    <m/>
    <m/>
    <m/>
    <m/>
    <m/>
    <m/>
    <m/>
    <m/>
    <m/>
    <m/>
    <m/>
    <m/>
    <m/>
    <m/>
    <m/>
    <m/>
    <m/>
    <m/>
    <m/>
    <m/>
    <m/>
    <s v="Resultado"/>
    <s v="Semestral"/>
    <s v="Mantenimiento"/>
    <s v="Porcentaje"/>
    <n v="0"/>
    <s v="Sumatoria de beneficiarios del programa de Generación E que participan de las actividades del eje de bienestar y permanencia / Total de beneficiarios del programa de Generación E"/>
    <s v="Reporte semestral del equipo técnico de Generación E"/>
    <n v="0"/>
    <n v="0"/>
    <n v="8"/>
    <n v="10"/>
    <n v="10"/>
    <n v="10"/>
    <n v="0"/>
    <n v="0"/>
    <n v="0.08"/>
    <n v="9.92"/>
    <n v="10"/>
    <n v="0"/>
    <n v="0"/>
    <n v="0"/>
    <n v="0"/>
    <n v="0"/>
    <m/>
    <n v="0"/>
    <n v="0"/>
    <n v="0"/>
    <n v="0"/>
    <n v="0"/>
    <n v="10"/>
    <m/>
    <m/>
  </r>
  <r>
    <s v="VES"/>
    <s v="Gestión con valores para Resultados"/>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58"/>
    <s v="Porcentaje de avance en el proceso de distribución y asignación de recursos adicionales para el fortalecimiento de los presupuestos de las IES públicas"/>
    <x v="2"/>
    <m/>
    <m/>
    <m/>
    <m/>
    <m/>
    <m/>
    <m/>
    <m/>
    <m/>
    <m/>
    <m/>
    <m/>
    <m/>
    <m/>
    <m/>
    <m/>
    <m/>
    <m/>
    <m/>
    <m/>
    <m/>
    <m/>
    <s v="Resultado"/>
    <s v="Semestral"/>
    <s v="Flujo"/>
    <s v="Porcentaje"/>
    <n v="0"/>
    <s v="Sumatoria de los porcentajes asociados a los hitos "/>
    <s v="Resoluciones de giro de recursos"/>
    <n v="0"/>
    <n v="0"/>
    <n v="0"/>
    <n v="100"/>
    <n v="100"/>
    <n v="100"/>
    <n v="0"/>
    <n v="0"/>
    <n v="65"/>
    <n v="35"/>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59"/>
    <s v="Porcentaje de avance en el proceso de seguimiento y actualización de los Planes de Fortalecimiento Institucional (PFI) formulados por las IES públicas"/>
    <x v="2"/>
    <m/>
    <m/>
    <m/>
    <m/>
    <m/>
    <m/>
    <m/>
    <m/>
    <m/>
    <m/>
    <m/>
    <m/>
    <m/>
    <m/>
    <m/>
    <m/>
    <m/>
    <m/>
    <m/>
    <m/>
    <m/>
    <m/>
    <s v="Resultado"/>
    <s v="Semestral"/>
    <s v="Flujo"/>
    <s v="Porcentaje"/>
    <n v="0"/>
    <s v="Sumatoria de los porcentajes asociados a los hitos "/>
    <s v="Informes de seguimiento MEN y entregables de las IES públicas (videos / infografías)_x000a_"/>
    <n v="0"/>
    <n v="0"/>
    <n v="0"/>
    <n v="100"/>
    <n v="100"/>
    <n v="100"/>
    <n v="0"/>
    <n v="0"/>
    <n v="50"/>
    <n v="5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60"/>
    <s v="Porcentaje de avance en la gestión y acompañamiento a los procesos y proyectos para el fortalecimiento de la infraestructura física y de las capacidades de investigación y formación de alto nivel de las IES públicas con recursos del SGR"/>
    <x v="2"/>
    <m/>
    <m/>
    <m/>
    <m/>
    <m/>
    <m/>
    <m/>
    <m/>
    <m/>
    <m/>
    <m/>
    <m/>
    <m/>
    <m/>
    <m/>
    <m/>
    <m/>
    <m/>
    <m/>
    <m/>
    <m/>
    <m/>
    <s v="Resultado"/>
    <s v="Semestral"/>
    <s v="Flujo"/>
    <s v="Porcentaje"/>
    <n v="0"/>
    <s v="Sumatoria de los porcentajes asociados a los hitos _x000a_"/>
    <s v="Informes de seguimiento"/>
    <n v="0"/>
    <n v="0"/>
    <n v="0"/>
    <n v="100"/>
    <n v="100"/>
    <n v="100"/>
    <n v="0"/>
    <n v="0"/>
    <n v="30"/>
    <n v="7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m/>
    <n v="62"/>
    <s v="Marco Nacional de Cualificaciones"/>
    <n v="263"/>
    <s v="Número de IES públicas y privadas acompañadas para fomentar el diseño de  programas basados en los catálogos de cualificaciones"/>
    <x v="2"/>
    <m/>
    <m/>
    <m/>
    <m/>
    <m/>
    <m/>
    <m/>
    <m/>
    <m/>
    <m/>
    <m/>
    <m/>
    <m/>
    <m/>
    <m/>
    <m/>
    <m/>
    <m/>
    <m/>
    <m/>
    <m/>
    <m/>
    <s v="Producto"/>
    <s v="Trimestral"/>
    <s v="Flujo"/>
    <s v="Número"/>
    <n v="0"/>
    <s v="Sumatoria de las IES públicas y privadas acompañadas para fomentar el diseño de  programas  basados en los catálogos de cualificaciones"/>
    <s v="Diseño del Plan Curricular basado en cualificaciones. (plan de estudio o malla curricular)_x000a_"/>
    <n v="0"/>
    <n v="0"/>
    <n v="21"/>
    <n v="30"/>
    <n v="50"/>
    <n v="50"/>
    <n v="0"/>
    <n v="0"/>
    <n v="6"/>
    <n v="24"/>
    <n v="50"/>
    <n v="0"/>
    <n v="0"/>
    <m/>
    <n v="0"/>
    <n v="0"/>
    <m/>
    <n v="0"/>
    <n v="0"/>
    <m/>
    <n v="0"/>
    <n v="0"/>
    <n v="50"/>
    <m/>
    <m/>
  </r>
  <r>
    <s v="VES"/>
    <s v="Gestión con valores para Resultados"/>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64"/>
    <s v="Porcentaje de avance en el proceso de distribución y asignación de recursos estructurales para las IES públicas"/>
    <x v="2"/>
    <m/>
    <m/>
    <m/>
    <m/>
    <m/>
    <m/>
    <m/>
    <m/>
    <m/>
    <m/>
    <m/>
    <m/>
    <m/>
    <m/>
    <m/>
    <m/>
    <m/>
    <m/>
    <m/>
    <m/>
    <m/>
    <m/>
    <s v="Resultado"/>
    <s v="Semestral"/>
    <s v="Flujo"/>
    <s v="Porcentaje"/>
    <n v="0"/>
    <s v="Sumatoria de los porcentajes asociados a los hitos"/>
    <s v="Resoluciones de giro de recursos"/>
    <n v="0"/>
    <n v="0"/>
    <n v="0"/>
    <n v="100"/>
    <n v="100"/>
    <n v="100"/>
    <n v="0"/>
    <n v="0"/>
    <n v="65"/>
    <n v="35"/>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266"/>
    <s v="Número de IES impactadas por las líneas del servicio del Laboratorio de Innovación Educativa para la Educación Superior Co-Lab_x000a_"/>
    <x v="2"/>
    <m/>
    <m/>
    <m/>
    <m/>
    <m/>
    <m/>
    <m/>
    <m/>
    <m/>
    <m/>
    <m/>
    <s v="X"/>
    <m/>
    <m/>
    <m/>
    <m/>
    <m/>
    <m/>
    <m/>
    <m/>
    <m/>
    <m/>
    <s v="Gestión "/>
    <s v="Semestral"/>
    <s v="Flujo"/>
    <s v="Numero"/>
    <n v="0"/>
    <s v="Sumatoria de los hitos del desarrollo de las líneas de servicio del laboratorio de innovación educativa en E.S Co-Lab"/>
    <s v="De acuerdo a los entregables definidos en los hitos"/>
    <n v="0"/>
    <n v="0"/>
    <n v="216"/>
    <n v="230"/>
    <n v="250"/>
    <n v="250"/>
    <n v="0"/>
    <n v="0"/>
    <n v="205"/>
    <n v="25"/>
    <n v="250"/>
    <n v="0"/>
    <n v="0"/>
    <n v="0"/>
    <n v="0"/>
    <n v="0"/>
    <m/>
    <n v="0"/>
    <n v="0"/>
    <n v="0"/>
    <n v="0"/>
    <n v="0"/>
    <n v="25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193"/>
    <s v="Porcentaje de Instituciones de Educación Superior Indígenas con asignación de recursos suficientes para su funcionamiento"/>
    <x v="6"/>
    <m/>
    <m/>
    <s v="X"/>
    <m/>
    <m/>
    <m/>
    <m/>
    <m/>
    <m/>
    <m/>
    <m/>
    <m/>
    <m/>
    <m/>
    <m/>
    <m/>
    <m/>
    <m/>
    <m/>
    <m/>
    <m/>
    <m/>
    <s v="Producto"/>
    <s v="Anual"/>
    <s v="Flujo"/>
    <s v="Porcentaje "/>
    <n v="0"/>
    <s v="Número de IES Indígenas con asignación de recursos  para su funcionamiento /Número de IES indígenas en funcionamiento"/>
    <s v="Resoluciones de giro de recursos"/>
    <n v="0"/>
    <n v="100"/>
    <n v="100"/>
    <n v="100"/>
    <n v="100"/>
    <n v="100"/>
    <n v="0"/>
    <n v="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9"/>
    <s v="Porcentaje de acompañamiento técnico a las solicitudes de creación de instituciones de educación superior etnoeducativas y universidades étnicas propias de la comunidades NARP"/>
    <x v="7"/>
    <m/>
    <m/>
    <m/>
    <m/>
    <m/>
    <m/>
    <m/>
    <m/>
    <m/>
    <m/>
    <m/>
    <m/>
    <m/>
    <m/>
    <m/>
    <m/>
    <m/>
    <m/>
    <m/>
    <m/>
    <m/>
    <m/>
    <s v="Gestión"/>
    <s v="Semestral"/>
    <s v="Flujo"/>
    <s v="Porcentaje "/>
    <n v="0"/>
    <s v="Número de acompañamientos realizados/Número de acompañamientos solicitados "/>
    <s v="Actas de asistencia técnica desarrolladas"/>
    <n v="0"/>
    <n v="0"/>
    <n v="0"/>
    <n v="100"/>
    <n v="100"/>
    <n v="100"/>
    <n v="0"/>
    <n v="0"/>
    <n v="50"/>
    <n v="5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00"/>
    <s v="IES publicas con presencia en territorio mayoritariamente NARP con asignación de recursos adicionales en el marco del acuerdo de la mesa de dialogo para la construcción de acuerdos para  educación pública para fortalecimiento de su base presupuestal y para inversión"/>
    <x v="7"/>
    <m/>
    <m/>
    <m/>
    <m/>
    <m/>
    <m/>
    <m/>
    <m/>
    <m/>
    <m/>
    <m/>
    <m/>
    <m/>
    <m/>
    <m/>
    <m/>
    <m/>
    <m/>
    <m/>
    <m/>
    <m/>
    <m/>
    <s v="Gestión"/>
    <s v="Anual"/>
    <s v="Flujo"/>
    <s v="Número"/>
    <n v="30"/>
    <s v="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
    <s v="Resoluciones de giro de recursos"/>
    <n v="0"/>
    <n v="0"/>
    <n v="0"/>
    <n v="5"/>
    <n v="5"/>
    <n v="5"/>
    <n v="0"/>
    <n v="0"/>
    <n v="0"/>
    <n v="5"/>
    <n v="5"/>
    <n v="0"/>
    <n v="0"/>
    <n v="0"/>
    <n v="0"/>
    <n v="0"/>
    <n v="0"/>
    <n v="0"/>
    <n v="0"/>
    <n v="0"/>
    <n v="0"/>
    <n v="0"/>
    <n v="5"/>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2. Apuesta para impulsar una Educación Superior incluyente y de calidad"/>
    <m/>
    <n v="55"/>
    <s v="Financiamiento de la Educación Superior"/>
    <n v="229"/>
    <s v="Porcentaje de nuevos estudiantes que acceden a educación superior a traves de del fondo condonable del ICETEX y otras estrategias que beneficien a las comunidades NARP"/>
    <x v="7"/>
    <m/>
    <m/>
    <m/>
    <m/>
    <m/>
    <m/>
    <m/>
    <m/>
    <m/>
    <m/>
    <m/>
    <m/>
    <m/>
    <m/>
    <m/>
    <m/>
    <m/>
    <m/>
    <m/>
    <m/>
    <m/>
    <m/>
    <s v="Producto"/>
    <s v="Anual"/>
    <s v="Acumulado"/>
    <s v="Porcentaje"/>
    <n v="60"/>
    <s v="Sumatoria de estudiantes NARP que acceden a educación superior a traves del fondo de comunidades negras y otras estrategias de acceso con relación al número de beneficiarios del Fondo de comunidades negras en el cuatrenio anterior/Total de estudiantes proyectados a 2022 (18.000)"/>
    <s v="Acta de adjudicación de créditos condonables  de la Junta Administradora del Fondo Especial de Comunidades Negras"/>
    <n v="100"/>
    <n v="20"/>
    <n v="20"/>
    <n v="20"/>
    <n v="20"/>
    <n v="80"/>
    <n v="0"/>
    <n v="0"/>
    <n v="0"/>
    <n v="20"/>
    <n v="20"/>
    <n v="0"/>
    <n v="0"/>
    <n v="0"/>
    <n v="0"/>
    <n v="0"/>
    <n v="0"/>
    <n v="0"/>
    <n v="0"/>
    <n v="0"/>
    <n v="0"/>
    <n v="0"/>
    <n v="2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232"/>
    <s v="Porcentaje de avance en la promoción del acceso y permanencia en la basica, media y superior de las comunidades NARP víctimas del conflicto"/>
    <x v="7"/>
    <m/>
    <m/>
    <m/>
    <m/>
    <m/>
    <m/>
    <m/>
    <m/>
    <m/>
    <m/>
    <m/>
    <m/>
    <m/>
    <m/>
    <m/>
    <m/>
    <m/>
    <m/>
    <m/>
    <m/>
    <m/>
    <m/>
    <s v="Gestión"/>
    <s v="Semestral"/>
    <s v="Flujo"/>
    <s v="Porcentaje"/>
    <n v="15"/>
    <s v="Sumatoria del número de acciones de promoción para el acceso y permanencia en la basica, media y superior de las comunidades NARP víctimas del conflicto realizadas/Número de acciones de promoción para el acceso y permanencia en la basica, media y superior de las comunidades NARP víctimas del conflicto programadas"/>
    <s v="Informes con reporte acciones "/>
    <n v="0"/>
    <n v="0"/>
    <n v="100"/>
    <n v="100"/>
    <n v="100"/>
    <n v="100"/>
    <n v="0"/>
    <n v="100"/>
    <n v="50"/>
    <n v="5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2"/>
    <s v="Porcentaje de solicitudes de acompañamiento para el  diseño,  construcción  y dotación efectivamente realizados. "/>
    <x v="6"/>
    <m/>
    <m/>
    <s v="X"/>
    <m/>
    <m/>
    <m/>
    <m/>
    <m/>
    <m/>
    <m/>
    <m/>
    <m/>
    <m/>
    <m/>
    <m/>
    <m/>
    <m/>
    <m/>
    <m/>
    <m/>
    <m/>
    <m/>
    <s v="Gestión"/>
    <s v="Anual"/>
    <s v="Flujo"/>
    <s v="Porcentaje "/>
    <n v="0"/>
    <s v="Numero de acompañamientos efectivamente  realizados/ número de solicitudes de acompañamiento recibidas"/>
    <s v="Reporte de asistencias técncias realizadas , actas de reunión"/>
    <n v="0"/>
    <n v="100"/>
    <n v="100"/>
    <n v="100"/>
    <n v="100"/>
    <n v="100"/>
    <n v="0"/>
    <n v="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233"/>
    <s v="Documento presentado ante el SUE y ASCUN resultado del acompañamiento del MEN a comunidades negras, afrocolombianas, raizales y palenqueras para la creación de un programa  de formación a docentes en estudios afrocolombianos"/>
    <x v="7"/>
    <m/>
    <m/>
    <m/>
    <m/>
    <m/>
    <m/>
    <m/>
    <m/>
    <m/>
    <m/>
    <m/>
    <m/>
    <m/>
    <m/>
    <m/>
    <m/>
    <m/>
    <m/>
    <m/>
    <m/>
    <m/>
    <m/>
    <s v="Producto"/>
    <s v="Anual"/>
    <s v="Flujo"/>
    <s v="Número"/>
    <n v="0"/>
    <s v="Documento presentado ante el SUE y ASCUN resultado del acompañamiento  del MEN a comunidades negras, afrocolombianas, raizales y palenqueras para la creación de un programa  de formación a docentes en estudios afrocolombianos"/>
    <m/>
    <s v="ND"/>
    <n v="0"/>
    <n v="0"/>
    <n v="0"/>
    <n v="1"/>
    <n v="1"/>
    <m/>
    <n v="0"/>
    <n v="0"/>
    <n v="0"/>
    <n v="1"/>
    <n v="0"/>
    <n v="0"/>
    <n v="0"/>
    <n v="0"/>
    <n v="0"/>
    <n v="0"/>
    <n v="0"/>
    <n v="0"/>
    <n v="0"/>
    <n v="0"/>
    <n v="0"/>
    <n v="1"/>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s v="Fortalecimiento de la gestión de las Secretarías de Educación"/>
    <s v="006"/>
    <s v="Fortalecimiento "/>
    <n v="88"/>
    <s v="Porcentaje  de Entidades Territoriales Certificadas con acompañamiento para la atención educativa pertinente a grupos etnicos "/>
    <x v="0"/>
    <m/>
    <m/>
    <s v="X"/>
    <m/>
    <m/>
    <m/>
    <m/>
    <m/>
    <m/>
    <m/>
    <m/>
    <m/>
    <m/>
    <m/>
    <m/>
    <m/>
    <m/>
    <m/>
    <m/>
    <m/>
    <m/>
    <m/>
    <s v="Resultado"/>
    <s v="Cuatrimestral"/>
    <s v="Mantenimiento"/>
    <s v="Porcentaje"/>
    <n v="0"/>
    <s v="[No. de ETC acompañadas / No. De ETC focalizados)"/>
    <s v="Listado de asistencia, informe cualitaivo"/>
    <n v="0"/>
    <n v="0"/>
    <n v="100"/>
    <n v="100"/>
    <n v="100"/>
    <n v="100"/>
    <n v="0"/>
    <n v="100"/>
    <m/>
    <n v="100"/>
    <n v="100"/>
    <n v="0"/>
    <n v="0"/>
    <n v="0"/>
    <m/>
    <n v="0"/>
    <n v="0"/>
    <n v="0"/>
    <m/>
    <n v="0"/>
    <n v="0"/>
    <n v="0"/>
    <n v="100"/>
    <m/>
    <m/>
  </r>
  <r>
    <s v="VPBM"/>
    <s v="Direccionamiento estratégico y planeación "/>
    <s v="Aumentar los niveles de satisfacción del cliente y de los grupos de valor"/>
    <s v="Implementación de política "/>
    <s v="Dirección de Fortalecimiento a la Gestión Territorial"/>
    <s v="Subdirección de Fortalecimiento Institucion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de la gestión de las Secretarías de Educación"/>
    <s v="006"/>
    <s v="Fortalecimiento "/>
    <n v="89"/>
    <s v="Numero de ETC con acompañamiento para la implementación de la estrategia de fortalecimiento a la gestión territorial"/>
    <x v="0"/>
    <m/>
    <m/>
    <m/>
    <m/>
    <m/>
    <m/>
    <m/>
    <m/>
    <m/>
    <m/>
    <m/>
    <m/>
    <m/>
    <m/>
    <m/>
    <m/>
    <m/>
    <m/>
    <m/>
    <m/>
    <m/>
    <m/>
    <s v="Producto"/>
    <s v="Trimestral"/>
    <s v="Mantenimiento"/>
    <s v="Número"/>
    <n v="0"/>
    <s v="Sumatoria de las ETC acompañadas por la estrategia de fortalecimiento "/>
    <s v="Actas de asistencia tecnica"/>
    <n v="0"/>
    <n v="0"/>
    <n v="96"/>
    <n v="96"/>
    <n v="96"/>
    <n v="96"/>
    <n v="0"/>
    <n v="96"/>
    <m/>
    <n v="96"/>
    <n v="96"/>
    <n v="0"/>
    <n v="0"/>
    <m/>
    <n v="0"/>
    <n v="0"/>
    <m/>
    <n v="0"/>
    <n v="0"/>
    <m/>
    <n v="0"/>
    <n v="0"/>
    <n v="96"/>
    <m/>
    <m/>
  </r>
  <r>
    <s v="VPBM"/>
    <s v="Direccionamiento estratégico y planeación "/>
    <s v="Aumentar los niveles de satisfacción del cliente y de los grupos de valor"/>
    <s v="Implementación de política "/>
    <s v="Dirección de Fortalecimiento a la Gestión Territorial"/>
    <s v="Subdirección de Monitoreo y Contro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de la gestión de las Secretarías de Educación"/>
    <s v="006"/>
    <s v="Fortalecimiento "/>
    <n v="90"/>
    <s v="No. de ETC que se encuentran en estado critico alto y critico medio en el indicador global de desempeño"/>
    <x v="2"/>
    <m/>
    <m/>
    <m/>
    <m/>
    <m/>
    <m/>
    <m/>
    <m/>
    <m/>
    <m/>
    <m/>
    <m/>
    <m/>
    <m/>
    <m/>
    <m/>
    <m/>
    <m/>
    <m/>
    <m/>
    <m/>
    <m/>
    <s v="Resultado"/>
    <s v="Semestral"/>
    <s v="Reducción"/>
    <s v="Número"/>
    <n v="0"/>
    <s v="Sumatoria de las ETC que se encuentran en estado critico alto y critico medio en el indicador global de desempeño"/>
    <s v="Informe anual de monitoreo"/>
    <n v="39"/>
    <n v="29"/>
    <n v="20"/>
    <n v="15"/>
    <n v="10"/>
    <n v="10"/>
    <n v="0"/>
    <n v="21"/>
    <n v="15"/>
    <n v="0"/>
    <n v="10"/>
    <n v="15"/>
    <n v="15"/>
    <n v="15"/>
    <n v="15"/>
    <n v="15"/>
    <m/>
    <n v="0"/>
    <n v="0"/>
    <n v="0"/>
    <n v="0"/>
    <n v="0"/>
    <n v="10"/>
    <m/>
    <m/>
  </r>
  <r>
    <s v="VPBM"/>
    <s v="Direccionamiento estratégico y planeación "/>
    <s v="Aumentar los niveles de satisfacción del cliente y de los grupos de valor"/>
    <s v="Implementación de política "/>
    <s v="Dirección de Fortalecimiento a la Gestión Territorial"/>
    <s v="Subdirección de Monitoreo y Contro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de la gestión de las Secretarías de Educación"/>
    <s v="006"/>
    <s v="Fortalecimiento "/>
    <n v="91"/>
    <s v="Numero de ETC acompañadas en aspectos conceptuales sobre el uso de los recursos del sector "/>
    <x v="2"/>
    <s v="X"/>
    <m/>
    <m/>
    <m/>
    <m/>
    <m/>
    <m/>
    <m/>
    <m/>
    <m/>
    <m/>
    <m/>
    <m/>
    <m/>
    <m/>
    <m/>
    <m/>
    <m/>
    <m/>
    <m/>
    <m/>
    <m/>
    <s v="Resultado"/>
    <s v="Trimestral"/>
    <s v="Mantenimiento"/>
    <s v="Número"/>
    <n v="0"/>
    <s v="Sumatoria de las ETC acompañadas en aspectos conceptuales sobre el uso de los recursos del sector "/>
    <s v="Actas de visita, insumos de realización de los talleres"/>
    <n v="96"/>
    <n v="96"/>
    <n v="96"/>
    <n v="96"/>
    <n v="96"/>
    <n v="96"/>
    <n v="0"/>
    <n v="192"/>
    <n v="96"/>
    <n v="0"/>
    <n v="96"/>
    <n v="0"/>
    <n v="0"/>
    <m/>
    <n v="0"/>
    <n v="0"/>
    <m/>
    <n v="0"/>
    <n v="0"/>
    <m/>
    <n v="0"/>
    <n v="0"/>
    <n v="96"/>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6. Desarrollo de capacidades para una gestión moderna del sector educativo"/>
    <s v="Directivos lideres y docentes que transforman"/>
    <s v="006"/>
    <s v="Fortalecimiento "/>
    <n v="189"/>
    <s v="Número de ETC con acompañamiento para apoyo a la reorganización de plantas de cargos"/>
    <x v="0"/>
    <s v="X"/>
    <m/>
    <m/>
    <m/>
    <m/>
    <m/>
    <m/>
    <m/>
    <m/>
    <m/>
    <m/>
    <m/>
    <m/>
    <m/>
    <m/>
    <m/>
    <m/>
    <m/>
    <m/>
    <m/>
    <m/>
    <m/>
    <s v="Resultado"/>
    <s v="Trimestral"/>
    <s v="Flujo"/>
    <s v="Número"/>
    <n v="0"/>
    <s v="Sumatoria de entidades acompañadas"/>
    <s v="Actas de acompañamiento"/>
    <n v="0"/>
    <n v="0"/>
    <n v="70"/>
    <n v="96"/>
    <n v="0"/>
    <n v="96"/>
    <n v="0"/>
    <n v="72"/>
    <n v="68"/>
    <n v="28"/>
    <n v="0"/>
    <n v="0"/>
    <n v="0"/>
    <m/>
    <n v="0"/>
    <n v="0"/>
    <m/>
    <n v="0"/>
    <n v="0"/>
    <m/>
    <n v="0"/>
    <n v="0"/>
    <n v="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6. Desarrollo de capacidades para una gestión moderna del sector educativo"/>
    <m/>
    <s v="006"/>
    <s v="Fortalecimiento "/>
    <n v="244"/>
    <s v="Porcentaje de vacantes con el proceso finalizado en el Sistema Maestro "/>
    <x v="2"/>
    <m/>
    <m/>
    <m/>
    <m/>
    <m/>
    <m/>
    <m/>
    <m/>
    <m/>
    <m/>
    <m/>
    <m/>
    <m/>
    <m/>
    <m/>
    <m/>
    <m/>
    <m/>
    <m/>
    <m/>
    <m/>
    <m/>
    <s v="Resultado"/>
    <s v="Trimestral"/>
    <s v="Mantenimiento"/>
    <s v="Porcentaje "/>
    <n v="0"/>
    <s v="Número de vacante finalizadas en el sistema maestro/Número total de vacantes en el sistema maestro"/>
    <s v="Informe Sistema Maestro"/>
    <n v="0"/>
    <n v="0"/>
    <n v="0"/>
    <n v="90"/>
    <n v="90"/>
    <n v="90"/>
    <n v="0"/>
    <n v="0"/>
    <s v="88.15"/>
    <e v="#VALUE!"/>
    <n v="90"/>
    <n v="0"/>
    <n v="0"/>
    <m/>
    <n v="0"/>
    <n v="0"/>
    <m/>
    <n v="0"/>
    <n v="0"/>
    <m/>
    <n v="0"/>
    <n v="0"/>
    <n v="9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6. Desarrollo de capacidades para una gestión moderna del sector educativo"/>
    <m/>
    <s v="006"/>
    <s v="Fortalecimiento "/>
    <n v="245"/>
    <s v="Porcentaje de avance en la realización de las actividades de bienestar programadas"/>
    <x v="2"/>
    <m/>
    <m/>
    <m/>
    <m/>
    <m/>
    <m/>
    <m/>
    <m/>
    <m/>
    <m/>
    <m/>
    <m/>
    <m/>
    <m/>
    <m/>
    <m/>
    <m/>
    <m/>
    <m/>
    <m/>
    <m/>
    <m/>
    <s v="Gestión"/>
    <s v="Trimestral"/>
    <s v="Mantenimiento"/>
    <s v="Porcentaje "/>
    <n v="0"/>
    <s v="_x000a_Actividades de bienestar realizadas/ Actividades programadas"/>
    <s v="Cronograma con los avances  de las actividades de Bienestar Laboral Docente (Juegos Nacionales, Encuentro folclorico, Mujer Maestra) ejecutados"/>
    <n v="0"/>
    <n v="0"/>
    <n v="0"/>
    <n v="100"/>
    <n v="100"/>
    <n v="100"/>
    <n v="0"/>
    <n v="0"/>
    <n v="30"/>
    <n v="70"/>
    <n v="100"/>
    <n v="0"/>
    <n v="0"/>
    <m/>
    <n v="0"/>
    <n v="0"/>
    <m/>
    <n v="0"/>
    <n v="0"/>
    <m/>
    <n v="0"/>
    <n v="0"/>
    <n v="10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68"/>
    <s v="Norma concertada y expedida que regule el SEIP"/>
    <x v="6"/>
    <m/>
    <m/>
    <s v="X"/>
    <m/>
    <m/>
    <m/>
    <m/>
    <m/>
    <m/>
    <m/>
    <m/>
    <m/>
    <m/>
    <m/>
    <m/>
    <m/>
    <m/>
    <m/>
    <m/>
    <m/>
    <m/>
    <m/>
    <s v="Producto"/>
    <s v="Anual"/>
    <s v="Flujo"/>
    <s v="Número"/>
    <n v="0"/>
    <s v=" norma expedida que regule el SEIP "/>
    <s v="Norma expedida"/>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69"/>
    <s v="Diseñar, concertar y expedir el Lineamiento educativo para la preservación de la cultura indígena  en el marco del SEIP "/>
    <x v="6"/>
    <m/>
    <m/>
    <s v="X"/>
    <m/>
    <m/>
    <m/>
    <m/>
    <m/>
    <m/>
    <m/>
    <m/>
    <m/>
    <m/>
    <m/>
    <m/>
    <m/>
    <m/>
    <m/>
    <m/>
    <m/>
    <m/>
    <m/>
    <s v="Producto"/>
    <s v="Anual"/>
    <s v="Acumulado"/>
    <s v="Porcentaje "/>
    <n v="0"/>
    <s v="Sumatoria de los siguientes hitos: Lineamiento diseñado (30%) y concertado (50%)+lineamiento expedido en el marco del SEIP (20%)_x000a_"/>
    <s v="Lineamiento educativo para la preservación de la cultura indígena expedido"/>
    <n v="0"/>
    <n v="0"/>
    <n v="30"/>
    <n v="50"/>
    <n v="20"/>
    <n v="100"/>
    <n v="0"/>
    <n v="0"/>
    <n v="0"/>
    <n v="50"/>
    <n v="20"/>
    <n v="0"/>
    <n v="0"/>
    <n v="0"/>
    <n v="0"/>
    <n v="0"/>
    <n v="0"/>
    <n v="0"/>
    <n v="0"/>
    <n v="0"/>
    <n v="0"/>
    <n v="0"/>
    <n v="2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0"/>
    <s v="Lineamientos técnicos concertados y expedidos  en el marco de la CONTCEPI"/>
    <x v="6"/>
    <m/>
    <m/>
    <s v="X"/>
    <m/>
    <m/>
    <m/>
    <m/>
    <m/>
    <m/>
    <m/>
    <m/>
    <m/>
    <m/>
    <m/>
    <m/>
    <m/>
    <m/>
    <m/>
    <m/>
    <m/>
    <m/>
    <m/>
    <s v="Producto"/>
    <s v="Anual"/>
    <s v="Flujo"/>
    <s v="Porcentaje "/>
    <n v="0"/>
    <s v="(Lineamientos técnicos expedidos/Número de necesidades técnicas requeridas por la CONTCEPI y que impliquen la construcción de un lineamiento)_x000a_"/>
    <s v="Lineamientos técnicos expedidos"/>
    <n v="0"/>
    <n v="0"/>
    <n v="100"/>
    <n v="0"/>
    <n v="0"/>
    <n v="100"/>
    <n v="0"/>
    <n v="0"/>
    <n v="0"/>
    <n v="0"/>
    <n v="0"/>
    <n v="0"/>
    <n v="0"/>
    <n v="0"/>
    <n v="0"/>
    <n v="0"/>
    <n v="0"/>
    <n v="0"/>
    <n v="0"/>
    <n v="0"/>
    <n v="0"/>
    <n v="0"/>
    <n v="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1"/>
    <s v=" Entidades territoriales certificadas acompañadas técnicamente para la implementación de los lineamientos concertados "/>
    <x v="6"/>
    <m/>
    <m/>
    <s v="X"/>
    <m/>
    <m/>
    <m/>
    <m/>
    <m/>
    <m/>
    <m/>
    <m/>
    <m/>
    <m/>
    <m/>
    <m/>
    <m/>
    <m/>
    <m/>
    <m/>
    <m/>
    <m/>
    <m/>
    <s v="Gestión"/>
    <s v="Anual"/>
    <s v="Flujo"/>
    <s v="Porcentaje "/>
    <n v="0"/>
    <s v="(Número de Entidades territoriales certificadas acompañadas técnicamente para la implementación de los lineamientos concertados/Número Total de Entidades Territoriales certificadas)_x000a_"/>
    <s v="Actas y listados de asistencia"/>
    <n v="100"/>
    <n v="0"/>
    <n v="0"/>
    <n v="100"/>
    <n v="100"/>
    <n v="100"/>
    <n v="0"/>
    <n v="100"/>
    <n v="0"/>
    <n v="100"/>
    <n v="100"/>
    <n v="0"/>
    <n v="0"/>
    <n v="0"/>
    <n v="0"/>
    <n v="0"/>
    <n v="0"/>
    <n v="0"/>
    <n v="0"/>
    <n v="0"/>
    <n v="0"/>
    <n v="0"/>
    <n v="10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2"/>
    <s v="Instrumento de evaluación inclusiva  para escalafón, calificación, nivelación salarial y certificación de docentes indígenas, concertado e implementado en el marco del SEIP."/>
    <x v="6"/>
    <m/>
    <m/>
    <s v="X"/>
    <m/>
    <m/>
    <m/>
    <m/>
    <m/>
    <m/>
    <m/>
    <m/>
    <m/>
    <m/>
    <m/>
    <m/>
    <m/>
    <m/>
    <m/>
    <m/>
    <m/>
    <m/>
    <m/>
    <s v="Producto"/>
    <s v="Anual"/>
    <s v="Flujo"/>
    <s v="Número"/>
    <n v="0"/>
    <s v="Instrumento de evaluación inclusiva  para escalafón, calificación, nivelación salarial y certificación de docentes indígenas, concertado e implementado en el marco del SEIP"/>
    <s v="Instrumento de evaluación inclusiva  para escalafón, calificación, nivelación salarial y certificación de docentes indígenas implementado"/>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3"/>
    <s v="Porcentaje de implementación del plan de acción para la socialización y posicionamiento del proceso SEIP, concertado.  "/>
    <x v="6"/>
    <m/>
    <m/>
    <s v="X"/>
    <m/>
    <m/>
    <m/>
    <m/>
    <m/>
    <m/>
    <m/>
    <m/>
    <m/>
    <m/>
    <m/>
    <m/>
    <m/>
    <m/>
    <m/>
    <m/>
    <m/>
    <m/>
    <m/>
    <s v="Gestión"/>
    <s v="Trimestral"/>
    <s v="Flujo"/>
    <s v="Porcentaje "/>
    <n v="0"/>
    <s v="(Número de acciones ejecutadas/Número de acciones planeadas)"/>
    <s v="Actas y listados de asistencia para la socialización y posicionamiento del SEIP"/>
    <n v="0"/>
    <n v="0"/>
    <n v="100"/>
    <n v="100"/>
    <n v="100"/>
    <n v="100"/>
    <n v="0"/>
    <n v="0"/>
    <n v="0"/>
    <n v="100"/>
    <n v="100"/>
    <n v="0"/>
    <n v="0"/>
    <m/>
    <n v="0"/>
    <n v="0"/>
    <m/>
    <n v="0"/>
    <n v="0"/>
    <m/>
    <n v="0"/>
    <n v="0"/>
    <n v="10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4"/>
    <s v="Norma concertada y expedida que regule el SEIP con la incorporación del capítulo amazónico "/>
    <x v="6"/>
    <m/>
    <m/>
    <s v="X"/>
    <m/>
    <m/>
    <m/>
    <m/>
    <m/>
    <m/>
    <m/>
    <m/>
    <m/>
    <m/>
    <m/>
    <m/>
    <m/>
    <m/>
    <m/>
    <m/>
    <m/>
    <m/>
    <m/>
    <s v="Producto"/>
    <s v="Anual"/>
    <s v="Flujo"/>
    <s v="Número"/>
    <n v="0"/>
    <s v="normas  concertada y expedidas que regule el SEIP con la incorporación del capítulo amazónico "/>
    <s v="Norma expedida con la incorporación del Capítulo Amazónico"/>
    <n v="0"/>
    <n v="0"/>
    <n v="1"/>
    <n v="0"/>
    <n v="1"/>
    <n v="1"/>
    <n v="0"/>
    <n v="0"/>
    <n v="0"/>
    <n v="0"/>
    <n v="1"/>
    <n v="0"/>
    <n v="0"/>
    <n v="0"/>
    <n v="0"/>
    <n v="0"/>
    <n v="0"/>
    <n v="0"/>
    <n v="0"/>
    <n v="0"/>
    <n v="0"/>
    <n v="0"/>
    <n v="1"/>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106"/>
    <s v="A.45 Porcentaje de provisión de vacantes definitivas ofertadas a través de concursos diseñados para territorios definidos en el respectivo plan"/>
    <x v="4"/>
    <m/>
    <m/>
    <m/>
    <m/>
    <m/>
    <m/>
    <m/>
    <m/>
    <m/>
    <m/>
    <m/>
    <m/>
    <m/>
    <m/>
    <m/>
    <m/>
    <m/>
    <m/>
    <m/>
    <m/>
    <m/>
    <m/>
    <s v="Producto"/>
    <s v="Anual"/>
    <s v="Flujo"/>
    <s v="Porcentaje"/>
    <n v="0"/>
    <s v="IPE = (#Vacantes provistas)/(#Vacantes ofertadas-#Vacantes excluibles)*100"/>
    <s v="Documento con el Reporte oficial de docentes y directivos activos del SINEB elegibles de los concursos de méritos."/>
    <n v="0"/>
    <n v="0"/>
    <n v="0"/>
    <n v="75"/>
    <n v="80"/>
    <n v="80"/>
    <n v="0"/>
    <n v="0"/>
    <m/>
    <n v="75"/>
    <n v="80"/>
    <n v="0"/>
    <n v="0"/>
    <n v="0"/>
    <n v="0"/>
    <n v="0"/>
    <n v="0"/>
    <n v="0"/>
    <n v="0"/>
    <n v="0"/>
    <n v="0"/>
    <n v="0"/>
    <n v="8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107"/>
    <s v="A.45P Porcentaje de provisión de vacantes definitivas ofertadas a través de concursos diseñados para municipios PDET"/>
    <x v="4"/>
    <m/>
    <m/>
    <m/>
    <m/>
    <m/>
    <m/>
    <m/>
    <m/>
    <m/>
    <m/>
    <m/>
    <m/>
    <m/>
    <m/>
    <m/>
    <m/>
    <m/>
    <m/>
    <m/>
    <m/>
    <m/>
    <m/>
    <s v="Prodcuto"/>
    <s v="Anual"/>
    <s v="Flujo"/>
    <s v="Porcentaje"/>
    <n v="0"/>
    <s v="IPEp=(#Vacantes provistas)/(#Vacantes ofertadas-#Vacantes excluibles)*100"/>
    <s v="Documento con el Reporte oficial de docentes y directivos de municipios PDET activos del SINEB elegibles de los concursos de méritos."/>
    <n v="0"/>
    <n v="0"/>
    <n v="70"/>
    <n v="80"/>
    <n v="90"/>
    <n v="90"/>
    <n v="0"/>
    <n v="0"/>
    <m/>
    <n v="80"/>
    <n v="90"/>
    <n v="0"/>
    <n v="0"/>
    <n v="0"/>
    <n v="0"/>
    <n v="0"/>
    <n v="0"/>
    <n v="0"/>
    <n v="0"/>
    <n v="0"/>
    <n v="0"/>
    <n v="0"/>
    <n v="9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Grupos étnicos"/>
    <n v="222"/>
    <s v="Estatuto de profesionalización docente y directivo docente de etnoeducadores de las comunidades negras, afrocolombianas, raizales y palenqueras  consultado,  protocolizado  y radicado "/>
    <x v="7"/>
    <m/>
    <m/>
    <m/>
    <m/>
    <m/>
    <m/>
    <m/>
    <m/>
    <m/>
    <m/>
    <m/>
    <m/>
    <m/>
    <m/>
    <m/>
    <m/>
    <m/>
    <m/>
    <m/>
    <m/>
    <m/>
    <m/>
    <s v="Producto"/>
    <s v="Anual"/>
    <s v="Acumulado"/>
    <s v="Número"/>
    <n v="0"/>
    <s v="Estatuto protocolizado y radicado"/>
    <s v="Estatuto de profesionalización docente y directivo docente de etnoeducadores radicado"/>
    <n v="0"/>
    <n v="0"/>
    <n v="0"/>
    <n v="1"/>
    <n v="0"/>
    <n v="1"/>
    <n v="0"/>
    <n v="0"/>
    <n v="0"/>
    <n v="1"/>
    <n v="0"/>
    <n v="0"/>
    <n v="0"/>
    <n v="0"/>
    <n v="0"/>
    <n v="0"/>
    <n v="0"/>
    <n v="0"/>
    <n v="0"/>
    <n v="0"/>
    <n v="0"/>
    <n v="0"/>
    <n v="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326"/>
    <s v="Porcentaje de avance en el proceso de reglamentación del Capítulo VI de la Ley 70 de 1993."/>
    <x v="7"/>
    <m/>
    <m/>
    <m/>
    <m/>
    <m/>
    <m/>
    <m/>
    <m/>
    <m/>
    <m/>
    <m/>
    <m/>
    <m/>
    <m/>
    <m/>
    <m/>
    <m/>
    <m/>
    <m/>
    <m/>
    <m/>
    <m/>
    <s v="Gestión"/>
    <s v="Semestral"/>
    <s v="Acumulado"/>
    <s v="Porcentaje "/>
    <n v="0"/>
    <s v="Sumatoria de los siguientes hitos: (proyecto de ley del estatuto radicado en el congreso (70%) +Implementación (30%)  "/>
    <s v="Proyecto de Ley radicado _x000a_Informe de gestión"/>
    <n v="0"/>
    <n v="0"/>
    <n v="0"/>
    <n v="70"/>
    <n v="30"/>
    <n v="100"/>
    <n v="0"/>
    <n v="0"/>
    <n v="0"/>
    <n v="70"/>
    <n v="30"/>
    <n v="0"/>
    <n v="0"/>
    <n v="0"/>
    <n v="0"/>
    <n v="0"/>
    <m/>
    <n v="0"/>
    <n v="0"/>
    <n v="0"/>
    <n v="0"/>
    <n v="0"/>
    <n v="3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4"/>
    <s v="Porcentaje de Docentes y directivos docentes etnoeducadores vinculados y  cualificados en las Instituciones de Educación Oficial en los niveles de preescolar, básica y media, en el marco del estatuto de profesionalización docente"/>
    <x v="7"/>
    <m/>
    <m/>
    <m/>
    <m/>
    <m/>
    <m/>
    <m/>
    <m/>
    <m/>
    <m/>
    <m/>
    <m/>
    <m/>
    <m/>
    <m/>
    <m/>
    <m/>
    <m/>
    <m/>
    <m/>
    <m/>
    <m/>
    <s v="Gestión"/>
    <s v="Semestral"/>
    <s v="Acumulado "/>
    <s v="Porcentaje "/>
    <n v="0"/>
    <s v="Número de Docentes y directivos docentes etnoeducadores  vinculados y cualificados / Número total de Docentes y directivos docentes etnoeducadores"/>
    <s v="Base de datos de Docentes y directivos docentes etnoeducadores vinculados y  cualificados"/>
    <n v="0"/>
    <n v="0"/>
    <n v="0"/>
    <n v="0"/>
    <n v="100"/>
    <n v="100"/>
    <n v="0"/>
    <n v="0"/>
    <n v="0"/>
    <n v="0"/>
    <n v="100"/>
    <n v="0"/>
    <n v="0"/>
    <n v="0"/>
    <n v="0"/>
    <n v="0"/>
    <m/>
    <n v="0"/>
    <n v="0"/>
    <n v="0"/>
    <n v="0"/>
    <n v="0"/>
    <n v="10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5"/>
    <s v="Porcentaje de la Ruta metodológica para la expedición del estatuto de profesionalización para docentes y directivos docentes etnoeducadores de las comunidades Negras, Afrocolombianas, Raizal y Palenquera financiada"/>
    <x v="7"/>
    <m/>
    <m/>
    <m/>
    <m/>
    <m/>
    <m/>
    <m/>
    <m/>
    <m/>
    <m/>
    <m/>
    <m/>
    <m/>
    <m/>
    <m/>
    <m/>
    <m/>
    <m/>
    <m/>
    <m/>
    <m/>
    <m/>
    <s v="Producto"/>
    <s v="Semestral"/>
    <s v="Acumulado"/>
    <s v="Porcentaje "/>
    <n v="0"/>
    <s v="Ruta metodológica implementada / ruta programada diseñada "/>
    <s v="Documento de avance de Ruta metodológica para la expedición del estatuto de profesionalización para docentes y directivos docentes etnoeducadores"/>
    <n v="0"/>
    <n v="0"/>
    <n v="50"/>
    <n v="50"/>
    <n v="0"/>
    <n v="100"/>
    <n v="0"/>
    <n v="20"/>
    <n v="0"/>
    <n v="50"/>
    <n v="0"/>
    <n v="0"/>
    <n v="0"/>
    <n v="0"/>
    <n v="0"/>
    <n v="0"/>
    <m/>
    <n v="0"/>
    <n v="0"/>
    <n v="0"/>
    <n v="0"/>
    <n v="0"/>
    <n v="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6"/>
    <s v="Porcentaje de vinculación de Perfiles de  docentes y directivos docentes etnoeducadores, incluidos los  de lenguas nativas de conformidad con el estatuto de etnoeducación de comunidades NARP. "/>
    <x v="7"/>
    <m/>
    <m/>
    <m/>
    <m/>
    <m/>
    <m/>
    <m/>
    <m/>
    <m/>
    <m/>
    <m/>
    <m/>
    <m/>
    <m/>
    <m/>
    <m/>
    <m/>
    <m/>
    <m/>
    <m/>
    <m/>
    <m/>
    <s v="Producto"/>
    <s v="Semestral"/>
    <s v="Acumulado"/>
    <s v="Porcentaje "/>
    <n v="0"/>
    <s v="Número de perfiles vinculados / número de perfiles suceptibles a ser vinculados "/>
    <s v="Base de datos de perfiles de Docentes y directivos docentes vinculados con el estatuto de etnoeducación de comunidades NARP. "/>
    <n v="0"/>
    <n v="0"/>
    <n v="0"/>
    <n v="0"/>
    <n v="100"/>
    <n v="100"/>
    <n v="0"/>
    <n v="0"/>
    <n v="0"/>
    <n v="0"/>
    <n v="100"/>
    <n v="0"/>
    <n v="0"/>
    <n v="0"/>
    <n v="0"/>
    <n v="0"/>
    <m/>
    <n v="0"/>
    <n v="0"/>
    <n v="0"/>
    <n v="0"/>
    <n v="0"/>
    <n v="10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7"/>
    <s v="Porcentaje de personal auxiliar en lengua nativa palenquera y raizal al servicio educativo vinculado en el estatuto de profesionalización para docentes y directivos docentes etnoeducadores de las comunidades Negras, Afrocolombianas, Raizal y Palenquera"/>
    <x v="7"/>
    <m/>
    <m/>
    <m/>
    <m/>
    <m/>
    <m/>
    <m/>
    <m/>
    <m/>
    <m/>
    <m/>
    <m/>
    <m/>
    <m/>
    <m/>
    <m/>
    <m/>
    <m/>
    <m/>
    <m/>
    <m/>
    <m/>
    <s v="Producto"/>
    <s v="Semestral"/>
    <s v="Acumulado"/>
    <s v="Porcentaje "/>
    <n v="0"/>
    <s v="Número de personal auxiliar en lengua nativa palenquera y raizal al servicio educativo vinculado en el estatuto de profesionalización para docentes y directivos docentes etnoeducadores / Número total de personal auxiliar en lengua nativa palenquera y raizal al servicio educativo "/>
    <s v="Base de datos de personal auxiliar en lengua nativa palenquera y raizal  vinculados con el estatuto de etnoeducación de comunidades NARP. "/>
    <n v="0"/>
    <n v="0"/>
    <n v="0"/>
    <n v="0"/>
    <n v="100"/>
    <n v="100"/>
    <n v="0"/>
    <n v="0"/>
    <n v="0"/>
    <n v="0"/>
    <n v="100"/>
    <n v="0"/>
    <n v="0"/>
    <n v="0"/>
    <n v="0"/>
    <n v="0"/>
    <m/>
    <n v="0"/>
    <n v="0"/>
    <n v="0"/>
    <n v="0"/>
    <n v="0"/>
    <n v="10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8"/>
    <s v="Porcentaje de Establecimientos educativos que se configuren y cumplan con los criterios establecidos en el estatuto etnoeducativo reconocidos"/>
    <x v="7"/>
    <m/>
    <m/>
    <m/>
    <m/>
    <m/>
    <m/>
    <m/>
    <m/>
    <m/>
    <m/>
    <m/>
    <m/>
    <m/>
    <m/>
    <m/>
    <m/>
    <m/>
    <m/>
    <m/>
    <m/>
    <m/>
    <m/>
    <s v="Gestión"/>
    <s v="Anual"/>
    <s v="Acumulado"/>
    <s v="Porcentaje "/>
    <n v="0"/>
    <s v="Número de Establecimientos educativos  que se configuren  y cumplan con los criterios establecidos en el estatuto etnoeducativo  reconocidos/Número total de estableciemientos que adelanten el rpoceso para configurarse como establecimiento étnoeducativo "/>
    <s v="Base de datos de establecimientos educativos"/>
    <n v="0"/>
    <n v="0"/>
    <n v="0"/>
    <n v="70"/>
    <n v="30"/>
    <n v="100"/>
    <n v="0"/>
    <n v="0"/>
    <n v="0"/>
    <n v="70"/>
    <n v="30"/>
    <n v="0"/>
    <n v="0"/>
    <n v="0"/>
    <n v="0"/>
    <n v="0"/>
    <n v="0"/>
    <n v="0"/>
    <n v="0"/>
    <n v="0"/>
    <n v="0"/>
    <n v="0"/>
    <n v="30"/>
    <m/>
    <m/>
  </r>
  <r>
    <s v="VPBM"/>
    <s v="Direccionamiento estratégico y planeación "/>
    <s v="Aumentar los niveles de satisfacción del cliente y de los grupos de valor"/>
    <s v="Implementación de política"/>
    <s v="Dirección de Primera Infancia"/>
    <s v="Subdirección de Cobertur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79"/>
    <s v="Tasa de cobertura neta en educación para el grado transición"/>
    <x v="1"/>
    <s v="X"/>
    <m/>
    <m/>
    <m/>
    <m/>
    <m/>
    <s v="x"/>
    <m/>
    <m/>
    <m/>
    <m/>
    <m/>
    <m/>
    <m/>
    <m/>
    <m/>
    <m/>
    <m/>
    <m/>
    <m/>
    <m/>
    <m/>
    <s v="Resultado"/>
    <s v="Anual"/>
    <s v="Flujo"/>
    <s v="Porcentaje"/>
    <n v="180"/>
    <s v="TCN transición = (Matriculados en transición con 5 años / Población de 5 años) x 100"/>
    <s v="Reporte OAFP"/>
    <n v="62.8"/>
    <n v="63"/>
    <n v="64"/>
    <n v="65"/>
    <n v="68"/>
    <n v="68"/>
    <n v="64.400000000000006"/>
    <n v="64.400000000000006"/>
    <n v="0"/>
    <n v="65"/>
    <n v="68"/>
    <n v="0"/>
    <n v="0"/>
    <n v="0"/>
    <n v="0"/>
    <n v="0"/>
    <n v="0"/>
    <n v="0"/>
    <n v="0"/>
    <n v="0"/>
    <n v="0"/>
    <n v="0"/>
    <n v="68"/>
    <m/>
    <m/>
  </r>
  <r>
    <s v="VPBM"/>
    <s v="Direccionamiento estratégico y planeación "/>
    <s v="Aumentar los niveles de satisfacción del cliente y de los grupos de valor"/>
    <s v="Implementación de política"/>
    <s v="Dirección de Primera Infancia"/>
    <s v="Subdirección de Cobertur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327"/>
    <s v="Porcentaje de Niños y Niñas que transitan al sistema educativo"/>
    <x v="2"/>
    <m/>
    <m/>
    <m/>
    <m/>
    <m/>
    <m/>
    <s v="x"/>
    <m/>
    <m/>
    <m/>
    <m/>
    <m/>
    <m/>
    <m/>
    <m/>
    <m/>
    <m/>
    <m/>
    <m/>
    <m/>
    <m/>
    <m/>
    <s v="Resultado"/>
    <s v="Trimestral"/>
    <s v="Flujo"/>
    <s v="Porcentaje"/>
    <n v="30"/>
    <s v="Niños y niñas de 5 años que ingresan al sistema educativo/niños y niñas de 5 años identificados para ingreso al sistema educativo"/>
    <s v="Resultados cruce con SIMAT"/>
    <n v="0"/>
    <n v="0"/>
    <n v="0"/>
    <n v="89"/>
    <n v="90"/>
    <n v="90"/>
    <n v="0"/>
    <n v="0"/>
    <n v="75.599999999999994"/>
    <n v="13.400000000000006"/>
    <n v="90"/>
    <n v="0"/>
    <n v="0"/>
    <m/>
    <n v="0"/>
    <n v="0"/>
    <m/>
    <n v="0"/>
    <n v="0"/>
    <m/>
    <n v="0"/>
    <n v="0"/>
    <n v="90"/>
    <m/>
    <m/>
  </r>
  <r>
    <s v="VPBM"/>
    <s v="Direccionamiento estratégico y planeación "/>
    <s v="Aumentar los niveles de satisfacción del cliente y de los grupos de valor"/>
    <s v="Implementación de política"/>
    <s v="Dirección de Primera Infancia"/>
    <s v="Subdirección de Calidad"/>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Cualificación del talento humano"/>
    <s v="014"/>
    <s v="Primera Infancia"/>
    <n v="80"/>
    <s v="Talento humano en procesos de formación inicial, en servicio y/o avanzada, que realiza acciones para la atención integral de la primera infancia."/>
    <x v="0"/>
    <s v="X"/>
    <m/>
    <m/>
    <m/>
    <m/>
    <m/>
    <s v="x"/>
    <m/>
    <m/>
    <m/>
    <m/>
    <m/>
    <m/>
    <s v="X"/>
    <m/>
    <m/>
    <m/>
    <m/>
    <m/>
    <m/>
    <m/>
    <m/>
    <s v="Producto"/>
    <s v="Semestral"/>
    <s v="Flujo"/>
    <s v="Número"/>
    <n v="90"/>
    <s v="Sumatoria de personas que trabajan con primera infancia que estan en proceso de formación y/o cualificación para la Atención Integral de los niños y niñas menores de seis años."/>
    <s v="Reporte SIPI"/>
    <n v="3920"/>
    <n v="13000"/>
    <n v="17000"/>
    <n v="18000"/>
    <n v="19000"/>
    <n v="19000"/>
    <n v="12398"/>
    <n v="12850"/>
    <n v="0"/>
    <n v="18000"/>
    <n v="19000"/>
    <n v="0"/>
    <n v="0"/>
    <n v="0"/>
    <n v="0"/>
    <n v="0"/>
    <m/>
    <n v="0"/>
    <n v="0"/>
    <n v="0"/>
    <n v="0"/>
    <n v="0"/>
    <n v="19000"/>
    <m/>
    <m/>
  </r>
  <r>
    <s v="VPBM"/>
    <s v="Direccionamiento estratégico y planeación "/>
    <s v="Aumentar los niveles de satisfacción del cliente y de los grupos de valor"/>
    <s v="Implementación de política"/>
    <s v="Dirección de Primera Infancia"/>
    <s v="Subdirección de Cobertur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81"/>
    <s v="Porcentaje de niños y niñas en preescolar oficial, que acceden a dotaciones de aula y otros recursos pedagógicos que potencian su desarrollo y aprendizaje"/>
    <x v="0"/>
    <s v="X"/>
    <m/>
    <m/>
    <m/>
    <m/>
    <m/>
    <s v="x"/>
    <m/>
    <m/>
    <m/>
    <m/>
    <m/>
    <m/>
    <m/>
    <m/>
    <m/>
    <m/>
    <m/>
    <m/>
    <m/>
    <m/>
    <m/>
    <s v="Producto"/>
    <s v="Trimestral"/>
    <s v="Flujo"/>
    <s v="Porcentaje"/>
    <n v="30"/>
    <s v="NND  = NNDOT / NN_x000a_Dónde:_x000a_NND = Porcentaje de niños y niñas en preescolar cuyas sedes cuentan con fortaleciminento de ambientes pedagògicos._x000a_NN = Niños y niñas en preescolar oficial._x000a_NNDOT  = Niños y niñas en preescolar cuyas sedes cuentan con dotación para el fortaleciminento de ambientes pedagògicos."/>
    <s v="Reporte SSDIPI"/>
    <n v="0"/>
    <n v="20"/>
    <n v="45"/>
    <n v="70"/>
    <n v="87"/>
    <n v="87"/>
    <n v="20"/>
    <n v="21"/>
    <n v="29.7"/>
    <n v="40.299999999999997"/>
    <n v="87"/>
    <n v="0"/>
    <n v="0"/>
    <m/>
    <n v="0"/>
    <n v="0"/>
    <m/>
    <n v="0"/>
    <n v="0"/>
    <m/>
    <n v="0"/>
    <n v="0"/>
    <n v="87"/>
    <m/>
    <m/>
  </r>
  <r>
    <s v="VPBM"/>
    <s v="Direccionamiento estratégico y planeación "/>
    <s v="Aumentar los niveles de satisfacción del cliente y de los grupos de valor"/>
    <s v="Implementación de política"/>
    <s v="Dirección de Primera Infancia"/>
    <s v="Subdirección de Calidad"/>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m/>
    <s v="014"/>
    <s v="Primera Infancia"/>
    <n v="242"/>
    <s v="Aulas de preescolar con colecciones de libros especializados para primera infancia"/>
    <x v="2"/>
    <m/>
    <m/>
    <m/>
    <m/>
    <m/>
    <m/>
    <s v="x"/>
    <m/>
    <m/>
    <m/>
    <m/>
    <m/>
    <m/>
    <m/>
    <m/>
    <m/>
    <m/>
    <m/>
    <m/>
    <m/>
    <m/>
    <m/>
    <s v="Producto"/>
    <s v="Anual"/>
    <s v="Acumulado"/>
    <s v="Número"/>
    <n v="60"/>
    <s v="Sumatoria de aulas de preescolar con colecciones de libros especializados para primera infancia"/>
    <s v="Reporte de entregas realizadas"/>
    <n v="0"/>
    <n v="0"/>
    <n v="0"/>
    <n v="1000"/>
    <n v="2000"/>
    <n v="2000"/>
    <n v="0"/>
    <n v="0"/>
    <n v="0"/>
    <n v="1000"/>
    <n v="2000"/>
    <n v="0"/>
    <n v="0"/>
    <n v="0"/>
    <n v="0"/>
    <n v="0"/>
    <n v="0"/>
    <n v="0"/>
    <n v="0"/>
    <n v="0"/>
    <n v="0"/>
    <n v="0"/>
    <n v="2000"/>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82"/>
    <s v="Niños y niñas con educación inicial en el marco de la atención integral (MEN+ICBF)-sinergia"/>
    <x v="1"/>
    <m/>
    <m/>
    <m/>
    <m/>
    <m/>
    <m/>
    <s v="x"/>
    <m/>
    <m/>
    <m/>
    <m/>
    <m/>
    <m/>
    <m/>
    <m/>
    <m/>
    <m/>
    <m/>
    <m/>
    <m/>
    <m/>
    <m/>
    <s v="Producto"/>
    <s v="Trimestral"/>
    <s v="Flujo"/>
    <s v="Número"/>
    <n v="30"/>
    <s v="Sumatoria del número de niños y niñas en preescolar y servicios de atención del ICBF, cargados en el SSDIPI que están recibiendo a la fecha de corte educación inicial en el marco de la Atención Integral"/>
    <s v="Reporte SSDIPI"/>
    <n v="1197634"/>
    <n v="1480000"/>
    <n v="1672000"/>
    <n v="1854000"/>
    <n v="2000000"/>
    <n v="2000000"/>
    <n v="1494936"/>
    <n v="1523576"/>
    <n v="1486713"/>
    <n v="367287"/>
    <n v="2000000"/>
    <n v="0"/>
    <n v="0"/>
    <m/>
    <n v="0"/>
    <n v="0"/>
    <m/>
    <n v="0"/>
    <n v="0"/>
    <m/>
    <n v="0"/>
    <n v="0"/>
    <n v="2000000"/>
    <m/>
    <n v="0.76178800000000002"/>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323"/>
    <s v="Niños y niñas en preescolar con educación inicial en el marco de la atención integral (MEN)-PAI"/>
    <x v="2"/>
    <s v="X"/>
    <m/>
    <m/>
    <m/>
    <m/>
    <m/>
    <s v="x"/>
    <s v="X"/>
    <m/>
    <m/>
    <m/>
    <m/>
    <m/>
    <m/>
    <s v="X"/>
    <m/>
    <m/>
    <m/>
    <m/>
    <m/>
    <m/>
    <m/>
    <s v="Producto"/>
    <s v="Trimestral"/>
    <s v="Flujo"/>
    <s v="Número"/>
    <n v="30"/>
    <s v="Sumatoria del número de niños y niñas en preescolar, cargados en el SSDIPI que están recibiendo a la fecha de corte educación inicial en el marco de la Atención Integral"/>
    <s v="Reporte SSDIPI"/>
    <n v="68080"/>
    <n v="110000"/>
    <n v="260000"/>
    <n v="400000"/>
    <n v="500000"/>
    <n v="500000"/>
    <n v="112869"/>
    <n v="120629"/>
    <n v="166925"/>
    <n v="233075"/>
    <n v="500000"/>
    <n v="0"/>
    <n v="0"/>
    <m/>
    <n v="0"/>
    <n v="0"/>
    <m/>
    <n v="0"/>
    <n v="0"/>
    <m/>
    <n v="0"/>
    <n v="0"/>
    <n v="500000"/>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s v="014"/>
    <s v="Primera Infancia"/>
    <n v="83"/>
    <s v="Porcentaje de niños y niñas en primera infancia que cuentan con atención integral en zonas rurales"/>
    <x v="4"/>
    <m/>
    <m/>
    <m/>
    <m/>
    <m/>
    <m/>
    <s v="x"/>
    <m/>
    <m/>
    <m/>
    <m/>
    <m/>
    <m/>
    <m/>
    <m/>
    <m/>
    <m/>
    <m/>
    <m/>
    <m/>
    <m/>
    <m/>
    <s v="Producto"/>
    <s v="Trimestral"/>
    <s v="Flujo"/>
    <s v="Porcentaje"/>
    <n v="60"/>
    <s v="(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
    <s v="Reporte SSDIPI"/>
    <n v="60"/>
    <n v="61"/>
    <n v="62"/>
    <n v="63"/>
    <n v="64"/>
    <n v="64"/>
    <n v="54"/>
    <n v="62"/>
    <n v="0"/>
    <n v="63"/>
    <n v="64"/>
    <n v="0"/>
    <n v="0"/>
    <m/>
    <n v="0"/>
    <n v="0"/>
    <m/>
    <n v="0"/>
    <n v="0"/>
    <m/>
    <n v="0"/>
    <n v="0"/>
    <n v="64"/>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s v="014"/>
    <s v="Primera Infancia"/>
    <n v="84"/>
    <s v="Porcentaje de niños y niñas en primera infancia que cuentan con atención integral en zonas rurales en municipios PDET"/>
    <x v="4"/>
    <m/>
    <m/>
    <m/>
    <m/>
    <m/>
    <m/>
    <s v="x"/>
    <m/>
    <m/>
    <m/>
    <m/>
    <m/>
    <m/>
    <m/>
    <m/>
    <m/>
    <m/>
    <m/>
    <m/>
    <m/>
    <m/>
    <m/>
    <s v="Producto"/>
    <s v="Trimestral"/>
    <s v="Flujo"/>
    <s v="Porcentaje"/>
    <n v="60"/>
    <s v="(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
    <s v="Reporte SSDIPI"/>
    <n v="60"/>
    <n v="61"/>
    <n v="62"/>
    <n v="63"/>
    <n v="64"/>
    <n v="64"/>
    <n v="54"/>
    <n v="65"/>
    <n v="0"/>
    <n v="63"/>
    <n v="64"/>
    <n v="0"/>
    <n v="0"/>
    <m/>
    <n v="0"/>
    <n v="0"/>
    <m/>
    <n v="0"/>
    <n v="0"/>
    <m/>
    <n v="0"/>
    <n v="0"/>
    <n v="64"/>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s v="014"/>
    <s v="Primera Infancia"/>
    <n v="85"/>
    <s v="Cobertura universal de atención integral para niños y niñas en primera infancia en zonas rurales"/>
    <x v="4"/>
    <m/>
    <m/>
    <m/>
    <m/>
    <m/>
    <m/>
    <s v="x"/>
    <m/>
    <m/>
    <m/>
    <m/>
    <m/>
    <m/>
    <m/>
    <m/>
    <m/>
    <m/>
    <m/>
    <m/>
    <m/>
    <m/>
    <m/>
    <s v="Producto"/>
    <s v="Trimestral"/>
    <s v="Flujo"/>
    <s v="Porcentaje"/>
    <n v="60"/>
    <s v="CUnzr= (Nair/Tnr)*100_x000a_Nair = Número de niños y niñas en primera infancia con educación inicial en el marco de la atención integral en zona rural_x000a_Tnr = Total de niños en primera infancia, en la zona rural del municipio según proyección DANE_x000a_CUnzr: Cobertura Universal niños y niñas en primera infancia en Zona Rural."/>
    <s v="Reporte SSDIPI"/>
    <n v="29"/>
    <n v="30"/>
    <n v="31"/>
    <n v="32"/>
    <n v="33"/>
    <n v="33"/>
    <n v="35"/>
    <n v="31"/>
    <n v="0"/>
    <n v="32"/>
    <n v="33"/>
    <n v="0"/>
    <n v="0"/>
    <m/>
    <n v="0"/>
    <n v="0"/>
    <m/>
    <n v="0"/>
    <n v="0"/>
    <m/>
    <n v="0"/>
    <n v="0"/>
    <n v="33"/>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Definición e implementación de una política de educación rural"/>
    <s v="014"/>
    <s v="Primera Infancia"/>
    <n v="86"/>
    <s v="Porcentaje de niñas y niños en primera infancia que cuentan con atención integral en zonas rurales con acuerdos colectivos para la sustitución de cultivos de uso ilícito."/>
    <x v="4"/>
    <m/>
    <m/>
    <m/>
    <m/>
    <m/>
    <m/>
    <s v="x"/>
    <m/>
    <m/>
    <m/>
    <m/>
    <m/>
    <m/>
    <m/>
    <m/>
    <m/>
    <m/>
    <m/>
    <m/>
    <m/>
    <m/>
    <m/>
    <s v="Producto"/>
    <s v="Trimestral"/>
    <s v="Flujo"/>
    <s v="Porcentaje"/>
    <n v="60"/>
    <s v="(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
    <s v="Reporte SSDIPI"/>
    <n v="61"/>
    <n v="62"/>
    <n v="63"/>
    <n v="64"/>
    <n v="65"/>
    <n v="65"/>
    <n v="55"/>
    <n v="77"/>
    <n v="0"/>
    <n v="64"/>
    <n v="65"/>
    <n v="0"/>
    <n v="0"/>
    <m/>
    <n v="0"/>
    <n v="0"/>
    <m/>
    <n v="0"/>
    <n v="0"/>
    <m/>
    <n v="0"/>
    <n v="0"/>
    <n v="65"/>
    <m/>
    <m/>
  </r>
  <r>
    <s v="VPBM"/>
    <s v="Direccionamiento estratégico y planeación "/>
    <s v="Aumentar los niveles de satisfacción del cliente y de los grupos de valor"/>
    <s v="Implementación de política"/>
    <s v="Dirección de Primera Infancia"/>
    <s v="Subdirección de Calidad"/>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m/>
    <s v="014"/>
    <s v="Primera Infancia"/>
    <n v="243"/>
    <s v="Secretarías de educación con asistencia técnica para implementación de la alianza familia - escuela"/>
    <x v="2"/>
    <m/>
    <m/>
    <m/>
    <m/>
    <m/>
    <m/>
    <s v="x"/>
    <m/>
    <m/>
    <m/>
    <m/>
    <m/>
    <m/>
    <m/>
    <m/>
    <m/>
    <m/>
    <m/>
    <m/>
    <m/>
    <m/>
    <m/>
    <s v="Gestión"/>
    <s v="Semestral"/>
    <s v="Flujo"/>
    <s v="Número"/>
    <n v="30"/>
    <s v="Sumatoria de Secretarías de Educación con asistencia técnica para implemetación de la alianza familia - escuela"/>
    <s v="Asistencia a jornadas de asistencia técnica"/>
    <n v="0"/>
    <n v="0"/>
    <n v="0"/>
    <n v="48"/>
    <n v="96"/>
    <n v="96"/>
    <n v="96"/>
    <n v="0"/>
    <n v="0"/>
    <n v="48"/>
    <n v="96"/>
    <n v="0"/>
    <n v="0"/>
    <n v="0"/>
    <n v="0"/>
    <n v="0"/>
    <m/>
    <n v="0"/>
    <n v="0"/>
    <n v="0"/>
    <n v="0"/>
    <n v="0"/>
    <n v="96"/>
    <m/>
    <m/>
  </r>
  <r>
    <s v="VPBM"/>
    <s v="Direccionamiento estratégico y planeación "/>
    <s v="Aumentar los niveles de satisfacción del cliente y de los grupos de valor"/>
    <s v="Implementación de política"/>
    <s v="Dirección de Primera Infancia"/>
    <s v="Subdirección de Cobertura"/>
    <s v="4.1. De aquí a 2030, asegurar que todas las niñas y todos los niños terminen la enseñanza primaria y secundaria, que ha de ser gratuita, equitativa y de calidad y producir resultados de aprendizaje pertinentes y efectivos."/>
    <s v="Educación inicial de calidad para el desarrollo integral"/>
    <s v="3. Educación Inclusiva e Intercultural"/>
    <s v="Sistema de Seguimiento al Desarrollo Integral de la Primera Infancia"/>
    <s v="014"/>
    <s v="Primera Infancia"/>
    <n v="87"/>
    <s v="Número de unidades o sedes de Educación Inicial públicos y privados registrados con procesos de acompañamiento técnico en Educación Inicial y Preescolar"/>
    <x v="0"/>
    <s v="X"/>
    <m/>
    <m/>
    <m/>
    <m/>
    <m/>
    <m/>
    <m/>
    <m/>
    <m/>
    <m/>
    <m/>
    <m/>
    <m/>
    <m/>
    <m/>
    <m/>
    <m/>
    <m/>
    <m/>
    <m/>
    <m/>
    <s v="Producto"/>
    <s v="Trimestral"/>
    <s v="Capacidad"/>
    <s v="Número"/>
    <n v="30"/>
    <s v="Sumatoria de unidades o sedes de la educación inicial públicos y privados registrados con procesos de acompañamiento técnico en educación inicial y preescolar"/>
    <s v="Reporte SIPI"/>
    <n v="2222"/>
    <n v="2900"/>
    <n v="3600"/>
    <n v="4300"/>
    <n v="5000"/>
    <n v="5000"/>
    <n v="3119"/>
    <n v="3788"/>
    <n v="4361"/>
    <n v="-61"/>
    <n v="5000"/>
    <n v="4361"/>
    <n v="0"/>
    <m/>
    <n v="0"/>
    <n v="0"/>
    <m/>
    <n v="0"/>
    <n v="0"/>
    <m/>
    <n v="0"/>
    <n v="0"/>
    <n v="5000"/>
    <m/>
    <m/>
  </r>
  <r>
    <s v="VPBM"/>
    <s v="Direccionamiento estratégico y planeación "/>
    <s v="Aumentar los niveles de satisfacción del cliente y de los grupos de valor"/>
    <s v="Diseño de políticas e instrumentos"/>
    <s v="Dirección de Primera Infancia"/>
    <s v="Dirección de Primera Infancia"/>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14"/>
    <s v="Grupos étnicos"/>
    <n v="218"/>
    <s v="Estrategia para fomentar el acceso de las comunidades NARP a servicios de educación inicial diseñada e implementada"/>
    <x v="7"/>
    <m/>
    <m/>
    <m/>
    <s v="x"/>
    <m/>
    <m/>
    <m/>
    <m/>
    <m/>
    <m/>
    <m/>
    <m/>
    <m/>
    <m/>
    <m/>
    <m/>
    <m/>
    <m/>
    <m/>
    <m/>
    <m/>
    <m/>
    <s v="Gestión"/>
    <s v="Anual"/>
    <s v="Acumulado"/>
    <s v="Número"/>
    <n v="0"/>
    <s v="Estrategia para fomentar el acceso de las comunidades NARP a servicios de educación inicial diseñada y en fase de implementación"/>
    <s v="Documento de estrategia "/>
    <n v="0"/>
    <n v="0"/>
    <n v="0"/>
    <n v="0"/>
    <n v="1"/>
    <n v="1"/>
    <n v="0"/>
    <n v="0"/>
    <n v="0"/>
    <n v="0"/>
    <n v="1"/>
    <n v="0"/>
    <n v="0"/>
    <n v="0"/>
    <n v="0"/>
    <n v="0"/>
    <n v="0"/>
    <n v="0"/>
    <n v="0"/>
    <n v="0"/>
    <n v="0"/>
    <n v="0"/>
    <n v="1"/>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27"/>
    <s v="Número de visitas de la Página Web del MEN"/>
    <x v="2"/>
    <m/>
    <m/>
    <m/>
    <m/>
    <m/>
    <m/>
    <m/>
    <m/>
    <m/>
    <m/>
    <m/>
    <m/>
    <m/>
    <m/>
    <m/>
    <m/>
    <m/>
    <m/>
    <m/>
    <m/>
    <m/>
    <m/>
    <s v="Gestión "/>
    <s v="Mensual"/>
    <s v="Flujo"/>
    <s v="Número"/>
    <n v="0"/>
    <s v="Sumatoria de visitas a la página a web del MEN"/>
    <s v="Informe de Google Analytic"/>
    <n v="0"/>
    <n v="20100000"/>
    <n v="25100000"/>
    <n v="27700000"/>
    <n v="27000000"/>
    <n v="27000000"/>
    <n v="21080549"/>
    <n v="27892390"/>
    <m/>
    <n v="27700000"/>
    <n v="27000000"/>
    <m/>
    <m/>
    <m/>
    <m/>
    <m/>
    <m/>
    <m/>
    <m/>
    <m/>
    <m/>
    <m/>
    <n v="27000000"/>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28"/>
    <s v="Número de cuentas alcanzadas a través de los contenidos divulgados en las redes sociales del  Ministerio"/>
    <x v="2"/>
    <m/>
    <m/>
    <m/>
    <m/>
    <m/>
    <m/>
    <m/>
    <m/>
    <m/>
    <m/>
    <m/>
    <m/>
    <m/>
    <m/>
    <m/>
    <m/>
    <m/>
    <m/>
    <m/>
    <m/>
    <m/>
    <m/>
    <s v="Gestión "/>
    <s v="Mensual"/>
    <s v="Flujo"/>
    <s v="Número"/>
    <n v="0"/>
    <s v="Sumatoria de cuentas alcanzadas a través de los contenidos divulgados en las redes sociales del Ministerio_x000a__x000a_Nota: Alcance de facebook e instagram e impresiones de twitter"/>
    <s v="Informe de Redes Sociales"/>
    <n v="0"/>
    <n v="0"/>
    <n v="94500000"/>
    <n v="87600000"/>
    <n v="87600000"/>
    <n v="87600000"/>
    <n v="0"/>
    <n v="107038747"/>
    <m/>
    <n v="87600000"/>
    <n v="87600000"/>
    <m/>
    <m/>
    <m/>
    <m/>
    <m/>
    <m/>
    <m/>
    <m/>
    <m/>
    <m/>
    <m/>
    <n v="87600000"/>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29"/>
    <s v="Número de contenidos comunicacionales internos divulgados"/>
    <x v="2"/>
    <m/>
    <m/>
    <m/>
    <m/>
    <m/>
    <m/>
    <m/>
    <m/>
    <m/>
    <m/>
    <m/>
    <m/>
    <m/>
    <m/>
    <m/>
    <m/>
    <m/>
    <m/>
    <m/>
    <m/>
    <m/>
    <m/>
    <s v="Producto"/>
    <s v="Mensual"/>
    <s v="Flujo"/>
    <s v="Número"/>
    <n v="0"/>
    <s v="Sumatoria de contenidos comunicacionales internos divulgados"/>
    <s v="Informe de Comunicación Interna"/>
    <n v="0"/>
    <n v="2430"/>
    <n v="2900"/>
    <n v="2950"/>
    <n v="3000"/>
    <n v="3000"/>
    <n v="2677"/>
    <n v="2956"/>
    <m/>
    <n v="2950"/>
    <n v="3000"/>
    <m/>
    <m/>
    <m/>
    <m/>
    <m/>
    <m/>
    <m/>
    <m/>
    <m/>
    <m/>
    <m/>
    <n v="3000"/>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31"/>
    <s v="Número de asesorías, acompañamientos y eventos institucionales realizados "/>
    <x v="2"/>
    <m/>
    <m/>
    <m/>
    <m/>
    <m/>
    <m/>
    <m/>
    <m/>
    <m/>
    <m/>
    <m/>
    <m/>
    <m/>
    <m/>
    <m/>
    <m/>
    <m/>
    <m/>
    <m/>
    <m/>
    <m/>
    <m/>
    <s v="Gestión "/>
    <s v="Mensual"/>
    <s v="Flujo"/>
    <s v="Número"/>
    <n v="0"/>
    <s v="Sumatoria de asesorías, acompañamientos y eventos institucionales realizados "/>
    <s v="Informe mensual asesorías, acompañamientos y eventos"/>
    <n v="0"/>
    <n v="180"/>
    <n v="110"/>
    <n v="154"/>
    <n v="160"/>
    <n v="160"/>
    <n v="172"/>
    <n v="117"/>
    <m/>
    <n v="154"/>
    <n v="160"/>
    <m/>
    <m/>
    <m/>
    <m/>
    <m/>
    <m/>
    <m/>
    <m/>
    <m/>
    <m/>
    <m/>
    <n v="160"/>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32"/>
    <s v="Número de contenidos comunicacionales externos divulgados"/>
    <x v="2"/>
    <m/>
    <m/>
    <m/>
    <m/>
    <m/>
    <m/>
    <m/>
    <m/>
    <m/>
    <m/>
    <m/>
    <m/>
    <m/>
    <m/>
    <m/>
    <m/>
    <m/>
    <m/>
    <m/>
    <m/>
    <m/>
    <m/>
    <s v="Producto"/>
    <s v="Mensual"/>
    <s v="Flujo"/>
    <s v="Número"/>
    <n v="0"/>
    <s v="Sumatoria de contenidos comunicacionales externos  divulgados"/>
    <s v="Informe de Comunicación Externa"/>
    <n v="0"/>
    <n v="1300"/>
    <n v="1600"/>
    <n v="1850"/>
    <n v="1900"/>
    <n v="1900"/>
    <n v="1498"/>
    <n v="1842"/>
    <m/>
    <n v="1850"/>
    <n v="1900"/>
    <m/>
    <m/>
    <m/>
    <m/>
    <m/>
    <m/>
    <m/>
    <m/>
    <m/>
    <m/>
    <m/>
    <n v="1900"/>
    <m/>
    <m/>
  </r>
  <r>
    <s v="TRANSVERSALES"/>
    <s v="Gestión con valores para Resultados"/>
    <s v="Aumentar de manera sostenida el indice anual de desempeño institucional"/>
    <s v="Gestión jurídica"/>
    <s v="Oficina Asesora Jurídica"/>
    <s v="Oficina Asesora Jurídica"/>
    <s v="NA"/>
    <s v="Eficiencia y desarrollo de capacidades para una gestión moderna del sector educativo"/>
    <s v="6. Desarrollo de capacidades para una gestión moderna del sector educativo"/>
    <m/>
    <s v="NA"/>
    <s v="Gestión Interna"/>
    <n v="155"/>
    <s v="Recursos recaudados por gestión de cobro coactivo "/>
    <x v="2"/>
    <m/>
    <m/>
    <m/>
    <m/>
    <m/>
    <m/>
    <m/>
    <m/>
    <m/>
    <m/>
    <m/>
    <m/>
    <m/>
    <m/>
    <m/>
    <m/>
    <m/>
    <m/>
    <m/>
    <m/>
    <m/>
    <m/>
    <s v="Producto"/>
    <s v="Bimestral"/>
    <s v="Mantenimiento"/>
    <s v="Número"/>
    <n v="0"/>
    <s v="Valor recaudado durante el periodo"/>
    <s v="Base de datos de cobro coactivo"/>
    <n v="0"/>
    <n v="0"/>
    <n v="502800000"/>
    <n v="502800000"/>
    <n v="0"/>
    <n v="502800000"/>
    <n v="0"/>
    <n v="562507260.95000005"/>
    <m/>
    <n v="502800000"/>
    <n v="0"/>
    <n v="0"/>
    <m/>
    <n v="0"/>
    <m/>
    <n v="0"/>
    <m/>
    <n v="0"/>
    <m/>
    <n v="0"/>
    <m/>
    <n v="0"/>
    <n v="0"/>
    <m/>
    <m/>
  </r>
  <r>
    <s v="TRANSVERSALES"/>
    <s v="Gestión con valores para Resultados"/>
    <s v="Aumentar de manera sostenida el indice anual de desempeño institucional"/>
    <s v="Gestión jurídica"/>
    <s v="Oficina Asesora Jurídica"/>
    <s v="Oficina Asesora Jurídica"/>
    <s v="NA"/>
    <s v="Eficiencia y desarrollo de capacidades para una gestión moderna del sector educativo"/>
    <s v="6. Desarrollo de capacidades para una gestión moderna del sector educativo"/>
    <m/>
    <s v="NA"/>
    <s v="Gestión Interna"/>
    <n v="157"/>
    <s v="Porcentaje de conceptos externos expedidos en un término inferior a 2 dias respecto a lo establecido por norma"/>
    <x v="2"/>
    <m/>
    <m/>
    <m/>
    <m/>
    <m/>
    <m/>
    <m/>
    <m/>
    <m/>
    <m/>
    <m/>
    <m/>
    <m/>
    <m/>
    <m/>
    <m/>
    <m/>
    <m/>
    <m/>
    <m/>
    <m/>
    <m/>
    <s v="Gestión"/>
    <s v="Bimestral"/>
    <s v="Mantenimiento"/>
    <s v="Porcentaje"/>
    <n v="0"/>
    <s v="#conceptos externos expedidos hasta con 2 días menos que lo establecido por norma /Total de conceptos externos expedidos por el area"/>
    <s v="Base de conceptos"/>
    <n v="0"/>
    <n v="0"/>
    <n v="100"/>
    <n v="100"/>
    <n v="0"/>
    <n v="100"/>
    <n v="0"/>
    <n v="100"/>
    <m/>
    <n v="100"/>
    <n v="0"/>
    <n v="0"/>
    <m/>
    <n v="0"/>
    <m/>
    <n v="0"/>
    <m/>
    <n v="0"/>
    <m/>
    <n v="0"/>
    <m/>
    <n v="0"/>
    <n v="0"/>
    <m/>
    <m/>
  </r>
  <r>
    <s v="TRANSVERSALES"/>
    <s v="Gestión con valores para Resultados"/>
    <s v="Aumentar de manera sostenida el indice anual de desempeño institucional"/>
    <s v="Gestión jurídica"/>
    <s v="Oficina Asesora Jurídica"/>
    <s v="Oficina Asesora Jurídica"/>
    <s v="NA"/>
    <s v="Eficiencia y desarrollo de capacidades para una gestión moderna del sector educativo"/>
    <s v="6. Desarrollo de capacidades para una gestión moderna del sector educativo"/>
    <m/>
    <s v="NA"/>
    <s v="Gestión Interna"/>
    <n v="270"/>
    <s v="Porcentaje de implementación de la línea de defensa para los procesos relacionados con la función de Inspección y Vigilancia del Ministerio de Educación Nacional"/>
    <x v="2"/>
    <m/>
    <m/>
    <m/>
    <m/>
    <m/>
    <m/>
    <m/>
    <m/>
    <m/>
    <m/>
    <m/>
    <m/>
    <m/>
    <m/>
    <m/>
    <m/>
    <m/>
    <m/>
    <m/>
    <m/>
    <m/>
    <m/>
    <s v="Gestión"/>
    <s v="Trimestral"/>
    <s v="Flujo"/>
    <s v="Porcentaje"/>
    <n v="0"/>
    <s v="# de procesos que ejecutan la línea de defensa de inspección y vigilancia/Total de procesos de inspección y vigilancia"/>
    <s v="Base de procesos"/>
    <n v="0"/>
    <n v="0"/>
    <n v="0"/>
    <n v="100"/>
    <n v="0"/>
    <n v="100"/>
    <n v="0"/>
    <n v="0"/>
    <n v="22.2"/>
    <n v="77.8"/>
    <n v="0"/>
    <n v="0"/>
    <n v="0"/>
    <m/>
    <n v="0"/>
    <n v="0"/>
    <m/>
    <n v="0"/>
    <n v="0"/>
    <m/>
    <n v="0"/>
    <n v="0"/>
    <n v="0"/>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126"/>
    <s v="Número de boletines elaborados con información sobre desempeño sectorial según avances en Plan Nacional de Desarrollo y Plan de Acción Institucional (PAI) "/>
    <x v="2"/>
    <m/>
    <m/>
    <m/>
    <m/>
    <m/>
    <m/>
    <m/>
    <m/>
    <m/>
    <m/>
    <m/>
    <m/>
    <m/>
    <m/>
    <m/>
    <m/>
    <m/>
    <m/>
    <m/>
    <m/>
    <m/>
    <m/>
    <s v="Gestión "/>
    <s v="Mensual"/>
    <s v="Acumulado"/>
    <s v="Número"/>
    <n v="0"/>
    <s v="Sumatoria de los boletines publicados"/>
    <s v="Boletines publicados"/>
    <n v="0"/>
    <n v="0"/>
    <n v="9"/>
    <n v="11"/>
    <n v="11"/>
    <n v="31"/>
    <n v="0"/>
    <n v="9"/>
    <m/>
    <n v="11"/>
    <n v="11"/>
    <m/>
    <m/>
    <m/>
    <m/>
    <m/>
    <m/>
    <m/>
    <m/>
    <m/>
    <m/>
    <m/>
    <n v="11"/>
    <m/>
    <m/>
  </r>
  <r>
    <s v="TRANSVERSALES"/>
    <s v="Direccionamiento estratégico y planeación "/>
    <s v="Aumentar de manera sostenida el indice anual de desempeño institucional"/>
    <s v="Planeación"/>
    <s v="Oficina Asesora de Planeación y Finanzas"/>
    <s v="Oficina Asesora de Planeación y Finanzas"/>
    <s v="NA"/>
    <m/>
    <m/>
    <m/>
    <s v="031"/>
    <s v="Gestión Interna"/>
    <n v="204"/>
    <s v="Lineamiento técnico y financiero para canastas educativas construido y concertado "/>
    <x v="6"/>
    <m/>
    <m/>
    <s v="X"/>
    <m/>
    <m/>
    <m/>
    <m/>
    <m/>
    <m/>
    <m/>
    <m/>
    <m/>
    <m/>
    <m/>
    <m/>
    <m/>
    <m/>
    <m/>
    <m/>
    <m/>
    <m/>
    <m/>
    <s v="Producto"/>
    <s v="Anual"/>
    <s v="Capacidad"/>
    <s v="Número"/>
    <n v="0"/>
    <s v="Lineamiento técnico y financiero para canastas educativas construido y concertado "/>
    <s v="Documento del lineamiento técnico y financiero"/>
    <n v="0"/>
    <n v="0"/>
    <n v="0"/>
    <n v="0"/>
    <n v="1"/>
    <n v="1"/>
    <n v="0"/>
    <n v="0"/>
    <n v="0"/>
    <n v="0"/>
    <n v="1"/>
    <n v="0"/>
    <n v="0"/>
    <n v="0"/>
    <n v="0"/>
    <n v="0"/>
    <n v="0"/>
    <n v="0"/>
    <n v="0"/>
    <n v="0"/>
    <n v="0"/>
    <n v="0"/>
    <n v="1"/>
    <m/>
    <m/>
  </r>
  <r>
    <s v="TRANSVERSALES"/>
    <s v="Direccionamiento estratégico y planeación "/>
    <s v="Aumentar de manera sostenida el indice anual de desempeño institucional"/>
    <s v="Planeación"/>
    <s v="Oficina Asesora de Planeación y Finanzas"/>
    <s v="Oficina Asesora de Planeación y Finanzas"/>
    <s v="NA"/>
    <m/>
    <m/>
    <m/>
    <s v="031"/>
    <s v="Gestión Interna"/>
    <n v="205"/>
    <s v="Variable indígena dentro de la tipología de ETC con presencia de pueblos indígenas  construida, concertada e incorporada  en el marco de la CONTCEPI "/>
    <x v="6"/>
    <m/>
    <m/>
    <s v="X"/>
    <m/>
    <m/>
    <m/>
    <m/>
    <m/>
    <m/>
    <m/>
    <m/>
    <m/>
    <m/>
    <m/>
    <m/>
    <m/>
    <m/>
    <m/>
    <m/>
    <m/>
    <m/>
    <m/>
    <s v="Producto"/>
    <s v="Anual"/>
    <s v="Acumulado"/>
    <s v="Número"/>
    <n v="0"/>
    <s v="Variable indígena dentro de la tipología de ETC con presencia de pueblos indígenas  construida, concertada e incorporada  en el marco de la CONTCEPI "/>
    <s v="Documento de la variable indígena"/>
    <n v="0"/>
    <n v="0"/>
    <n v="0"/>
    <n v="1"/>
    <n v="0"/>
    <n v="1"/>
    <n v="0"/>
    <n v="0"/>
    <n v="0"/>
    <n v="1"/>
    <n v="0"/>
    <n v="0"/>
    <n v="0"/>
    <n v="0"/>
    <n v="0"/>
    <n v="0"/>
    <n v="0"/>
    <n v="0"/>
    <n v="0"/>
    <n v="0"/>
    <n v="0"/>
    <n v="0"/>
    <n v="0"/>
    <m/>
    <m/>
  </r>
  <r>
    <s v="TRANSVERSALES"/>
    <s v="Direccionamiento estratégico y planeación "/>
    <s v="Aumentar de manera sostenida el indice anual de desempeño institucional"/>
    <s v="Planeación"/>
    <s v="Oficina Asesora de Planeación y Finanzas"/>
    <s v="Oficina Asesora de Planeación y Finanzas"/>
    <s v="NA"/>
    <m/>
    <m/>
    <m/>
    <s v="031"/>
    <s v="Gestión Interna"/>
    <n v="206"/>
    <s v="Lineamiento técnico de Canastas educativas construido y concertado "/>
    <x v="7"/>
    <m/>
    <m/>
    <m/>
    <s v="x"/>
    <m/>
    <m/>
    <m/>
    <m/>
    <m/>
    <m/>
    <m/>
    <m/>
    <m/>
    <m/>
    <m/>
    <m/>
    <m/>
    <m/>
    <m/>
    <m/>
    <m/>
    <m/>
    <s v="Producto"/>
    <s v="Anual"/>
    <s v="Capacidad"/>
    <s v="Número"/>
    <n v="0"/>
    <s v="Lineamiento técnico y financiero para canastas educativas construido y concertado "/>
    <s v="Documento del lineamiento técnico y financiero"/>
    <n v="0"/>
    <n v="0"/>
    <n v="0"/>
    <n v="0"/>
    <n v="1"/>
    <n v="1"/>
    <n v="0"/>
    <n v="0"/>
    <n v="0"/>
    <n v="0"/>
    <n v="1"/>
    <n v="0"/>
    <n v="0"/>
    <n v="0"/>
    <n v="0"/>
    <n v="0"/>
    <n v="0"/>
    <n v="0"/>
    <n v="0"/>
    <n v="0"/>
    <n v="0"/>
    <n v="0"/>
    <n v="1"/>
    <m/>
    <m/>
  </r>
  <r>
    <s v="TRANSVERSALES"/>
    <s v="Direccionamiento estratégico y planeación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s v="Sistemas de información robustos e interoperables"/>
    <s v="031"/>
    <s v="Gestión Interna"/>
    <n v="446"/>
    <s v="Porcentaje de avance en el diseño e implementación del micrositio de información estadística sectorial"/>
    <x v="2"/>
    <m/>
    <m/>
    <m/>
    <m/>
    <m/>
    <m/>
    <m/>
    <m/>
    <m/>
    <m/>
    <m/>
    <m/>
    <m/>
    <m/>
    <m/>
    <m/>
    <m/>
    <m/>
    <m/>
    <m/>
    <m/>
    <m/>
    <s v="Gestión "/>
    <s v="Trimestral"/>
    <s v="Capacidad"/>
    <s v="Porcentaje"/>
    <n v="0"/>
    <s v="Actividades ejecutadas / actividades programadas"/>
    <s v="De acuerdo a los entregables definidos en el formato de hitos"/>
    <n v="0"/>
    <n v="0"/>
    <n v="80"/>
    <n v="100"/>
    <n v="0"/>
    <n v="100"/>
    <n v="0"/>
    <n v="80"/>
    <n v="90"/>
    <n v="10"/>
    <n v="0"/>
    <n v="90"/>
    <n v="0"/>
    <m/>
    <n v="0"/>
    <n v="0"/>
    <m/>
    <n v="0"/>
    <n v="0"/>
    <m/>
    <n v="0"/>
    <n v="0"/>
    <n v="0"/>
    <m/>
    <m/>
  </r>
  <r>
    <s v="TRANSVERSALES"/>
    <s v="Direccionamiento estratégico y planeación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s v="Sistemas de información robustos e interoperables"/>
    <s v="031"/>
    <s v="Gestión Interna"/>
    <n v="449"/>
    <s v="Número de anuarios estadísticos sectoriales publicados (nacional, departamentales  y para las ETC)"/>
    <x v="2"/>
    <m/>
    <m/>
    <m/>
    <m/>
    <m/>
    <m/>
    <m/>
    <m/>
    <m/>
    <m/>
    <m/>
    <m/>
    <m/>
    <m/>
    <m/>
    <m/>
    <m/>
    <m/>
    <m/>
    <m/>
    <m/>
    <m/>
    <s v="Gestión "/>
    <s v="Anual"/>
    <s v="Acumulado"/>
    <s v="Número"/>
    <n v="0"/>
    <s v="Sumatoria de los anuarios estadisticos publicados_x000a__x000a_*Nota:Comprende los anuarios nacional y para educación preescolar básica y media y educación superior"/>
    <s v="Anuarios estadísticos publicados"/>
    <n v="0"/>
    <n v="0"/>
    <n v="1"/>
    <n v="1"/>
    <n v="1"/>
    <n v="3"/>
    <n v="0"/>
    <n v="1"/>
    <n v="0"/>
    <n v="1"/>
    <n v="1"/>
    <n v="0"/>
    <n v="0"/>
    <n v="0"/>
    <n v="0"/>
    <n v="0"/>
    <n v="0"/>
    <n v="0"/>
    <n v="0"/>
    <n v="0"/>
    <n v="0"/>
    <n v="0"/>
    <n v="1"/>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450"/>
    <s v="Número de documentos elaborados con temáticas relevantes de la política educativa"/>
    <x v="2"/>
    <m/>
    <m/>
    <m/>
    <m/>
    <m/>
    <m/>
    <m/>
    <m/>
    <m/>
    <m/>
    <m/>
    <m/>
    <m/>
    <m/>
    <m/>
    <m/>
    <m/>
    <m/>
    <m/>
    <m/>
    <m/>
    <m/>
    <s v="Gestión "/>
    <s v="Trimestral"/>
    <s v="Acumulado"/>
    <s v="Número"/>
    <n v="0"/>
    <s v="Sumatoria de los documentos elaborados"/>
    <s v="Documentos elaborados"/>
    <n v="0"/>
    <n v="2"/>
    <n v="4"/>
    <n v="4"/>
    <n v="4"/>
    <n v="14"/>
    <n v="0"/>
    <n v="4"/>
    <n v="1"/>
    <n v="3"/>
    <n v="4"/>
    <n v="0"/>
    <n v="0"/>
    <m/>
    <n v="0"/>
    <n v="0"/>
    <m/>
    <n v="0"/>
    <n v="0"/>
    <m/>
    <n v="0"/>
    <n v="0"/>
    <n v="4"/>
    <m/>
    <m/>
  </r>
  <r>
    <s v="TRANSVERSALES"/>
    <s v="Direccionamiento estratégico y planeación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459"/>
    <s v="Recursos del Sistema General de Regalías (SGR) aprobados para el sector educativo "/>
    <x v="2"/>
    <m/>
    <m/>
    <m/>
    <m/>
    <m/>
    <m/>
    <m/>
    <m/>
    <m/>
    <m/>
    <m/>
    <m/>
    <m/>
    <m/>
    <m/>
    <m/>
    <m/>
    <m/>
    <m/>
    <m/>
    <m/>
    <m/>
    <s v="Gestión "/>
    <s v="Mensual"/>
    <s v="Acumulado"/>
    <s v="Número"/>
    <n v="0"/>
    <s v="Sumatoria de los recursos del Sistema General de Regalías (SGR) aprobados para el sector educativo "/>
    <s v="Matriz de proyectos aprobados"/>
    <n v="529946929958"/>
    <n v="1000000000000"/>
    <n v="500000000000"/>
    <n v="500000000000"/>
    <n v="1200000000000"/>
    <n v="3200000000000"/>
    <n v="1000000000000"/>
    <n v="593575422930.88"/>
    <m/>
    <n v="500000000000"/>
    <n v="1200000000000"/>
    <m/>
    <m/>
    <m/>
    <m/>
    <m/>
    <m/>
    <m/>
    <m/>
    <m/>
    <m/>
    <m/>
    <n v="1200000000000"/>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273"/>
    <s v="Número de boletines elaborados con información sobre desempeño institucional según avances en los proyectos de inversión"/>
    <x v="2"/>
    <m/>
    <m/>
    <m/>
    <m/>
    <m/>
    <m/>
    <m/>
    <m/>
    <m/>
    <m/>
    <m/>
    <m/>
    <m/>
    <m/>
    <m/>
    <m/>
    <m/>
    <m/>
    <m/>
    <m/>
    <m/>
    <m/>
    <s v="Gestión "/>
    <s v="Mensual"/>
    <s v="Acumulado"/>
    <s v="Número"/>
    <n v="0"/>
    <s v="Sumatoria de los boletines publicados"/>
    <s v="Boletines publicados"/>
    <n v="0"/>
    <n v="0"/>
    <n v="0"/>
    <n v="11"/>
    <n v="11"/>
    <n v="22"/>
    <n v="0"/>
    <n v="0"/>
    <m/>
    <n v="11"/>
    <n v="11"/>
    <m/>
    <m/>
    <m/>
    <m/>
    <m/>
    <m/>
    <m/>
    <m/>
    <m/>
    <m/>
    <m/>
    <n v="11"/>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274"/>
    <s v="Número de piezas gráficas divulgadas con información sobre políticas transversales"/>
    <x v="2"/>
    <m/>
    <m/>
    <m/>
    <m/>
    <m/>
    <m/>
    <m/>
    <m/>
    <m/>
    <m/>
    <m/>
    <m/>
    <m/>
    <m/>
    <m/>
    <m/>
    <m/>
    <m/>
    <m/>
    <m/>
    <m/>
    <m/>
    <s v="Gestión "/>
    <s v="Trimestral"/>
    <s v="Acumulado"/>
    <s v="Número"/>
    <n v="0"/>
    <s v="Sumatoria de piezas gráficas divulgadas_x000a__x000a_Notas:_x000a_• Las piezas se divulgarán a través de los canales internos con el apoyo de la Oficina Asesora de Comunicaciones._x000a_• La divulgación de las piezas requerirá del visto bueno de los responsables de los contenidos incluidos._x000a_• Entre los contenidos de las piezas se tienen los resultados y otros temas de interés en las diferentes políticas transversales."/>
    <s v="Piezas gráficas divulgadas"/>
    <n v="0"/>
    <n v="0"/>
    <n v="0"/>
    <n v="4"/>
    <n v="4"/>
    <n v="8"/>
    <n v="0"/>
    <n v="0"/>
    <n v="2"/>
    <n v="2"/>
    <n v="4"/>
    <n v="0"/>
    <n v="0"/>
    <m/>
    <n v="0"/>
    <n v="0"/>
    <m/>
    <n v="0"/>
    <n v="0"/>
    <m/>
    <n v="0"/>
    <n v="0"/>
    <n v="4"/>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275"/>
    <s v="Porcentaje de avance en el diseño e implementación del portal de estadísticas del Ministerio de Educación Nacional"/>
    <x v="2"/>
    <m/>
    <m/>
    <m/>
    <m/>
    <m/>
    <m/>
    <m/>
    <m/>
    <m/>
    <m/>
    <m/>
    <m/>
    <m/>
    <m/>
    <m/>
    <m/>
    <m/>
    <m/>
    <m/>
    <m/>
    <m/>
    <m/>
    <s v="Gestión "/>
    <s v="Trimestral"/>
    <s v="Capacidad"/>
    <s v="Porcentaje"/>
    <n v="0"/>
    <s v="Actividades ejecutadas / actividades programadas"/>
    <s v="De acuerdo a los entregables definidos en el formato de hitos"/>
    <n v="0"/>
    <n v="0"/>
    <n v="0"/>
    <n v="50"/>
    <n v="100"/>
    <n v="100"/>
    <n v="0"/>
    <n v="0"/>
    <n v="30"/>
    <n v="20"/>
    <n v="100"/>
    <n v="30"/>
    <n v="0"/>
    <m/>
    <n v="0"/>
    <n v="0"/>
    <m/>
    <n v="0"/>
    <n v="0"/>
    <m/>
    <n v="0"/>
    <n v="0"/>
    <n v="100"/>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277"/>
    <s v="Porcentaje de avance en la actualización de documentos asociados al proceso y a las actividades que desarrolla el grupo de Finanzas y Auditorías de la OAPF en el proceso de planeación. "/>
    <x v="2"/>
    <m/>
    <m/>
    <m/>
    <m/>
    <m/>
    <m/>
    <m/>
    <m/>
    <m/>
    <m/>
    <m/>
    <m/>
    <m/>
    <m/>
    <m/>
    <m/>
    <m/>
    <m/>
    <m/>
    <m/>
    <m/>
    <m/>
    <s v="Gestión "/>
    <s v="Trimestral"/>
    <s v="Acumulado"/>
    <s v="Porcentaje"/>
    <n v="0"/>
    <s v="Número de documentos actualizados en el Sistema Integrado de Gestión / Número de documentos del Sistema Integrado de Gestión asociados al proceso y a las actividades que desarrolla el Grupo de Finanzas y Auditorías de la OAPF en el proceso de planeación._x000a__x000a_Nota: La actualización comprende la revisión, ajuste y publicación en SIG de procedimientos, formatos y otros documentos asociados al Grupo de Finanzas y Auditorías en el proceso de planeación._x000a_"/>
    <s v="Documentos del SIG actualizados o formulados"/>
    <n v="0"/>
    <n v="0"/>
    <n v="0"/>
    <n v="100"/>
    <n v="0"/>
    <n v="100"/>
    <n v="0"/>
    <n v="0"/>
    <n v="20"/>
    <n v="80"/>
    <n v="0"/>
    <n v="0"/>
    <n v="0"/>
    <m/>
    <n v="0"/>
    <n v="0"/>
    <m/>
    <n v="0"/>
    <n v="0"/>
    <m/>
    <n v="0"/>
    <n v="0"/>
    <n v="0"/>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3"/>
    <s v="Número de Informes del Estado de la Gestión del Riesgo presentados"/>
    <x v="2"/>
    <m/>
    <m/>
    <m/>
    <m/>
    <m/>
    <m/>
    <m/>
    <m/>
    <m/>
    <m/>
    <m/>
    <m/>
    <m/>
    <m/>
    <m/>
    <m/>
    <m/>
    <m/>
    <m/>
    <m/>
    <m/>
    <m/>
    <s v="Producto"/>
    <s v="Semestral"/>
    <s v="Acumulado"/>
    <s v="Número"/>
    <n v="0"/>
    <s v="Número de Informes del Estado de la Gestión del Riesgo presentados / Informes del Estado de la Gestión del Riesgo progrramados"/>
    <s v="Informe"/>
    <n v="0"/>
    <n v="0"/>
    <n v="2"/>
    <n v="2"/>
    <n v="2"/>
    <n v="6"/>
    <n v="0"/>
    <n v="2"/>
    <n v="1"/>
    <n v="1"/>
    <n v="2"/>
    <n v="0"/>
    <n v="0"/>
    <n v="0"/>
    <n v="0"/>
    <n v="0"/>
    <m/>
    <n v="0"/>
    <n v="0"/>
    <n v="0"/>
    <n v="0"/>
    <n v="0"/>
    <n v="2"/>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5"/>
    <s v="Número de estrategías de autocontrol implementadas"/>
    <x v="2"/>
    <m/>
    <m/>
    <m/>
    <m/>
    <m/>
    <m/>
    <m/>
    <m/>
    <m/>
    <m/>
    <m/>
    <m/>
    <m/>
    <m/>
    <m/>
    <m/>
    <m/>
    <m/>
    <m/>
    <m/>
    <m/>
    <m/>
    <s v="Producto"/>
    <s v="Anual"/>
    <s v="Flujo"/>
    <s v="Número"/>
    <n v="0"/>
    <s v="Estrategias para fomentar la cultura de autocontrol   implementadas"/>
    <s v="Informe deResultado de la Estrategia"/>
    <n v="0"/>
    <n v="0"/>
    <n v="1"/>
    <n v="1"/>
    <n v="1"/>
    <n v="1"/>
    <n v="0"/>
    <n v="1"/>
    <n v="0"/>
    <n v="1"/>
    <n v="1"/>
    <n v="0"/>
    <n v="0"/>
    <n v="0"/>
    <n v="0"/>
    <n v="0"/>
    <n v="0"/>
    <n v="0"/>
    <n v="0"/>
    <n v="0"/>
    <n v="0"/>
    <n v="0"/>
    <n v="1"/>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6"/>
    <s v="Porcentaje de seguimiento a respuestas entes de control"/>
    <x v="2"/>
    <m/>
    <m/>
    <m/>
    <m/>
    <m/>
    <m/>
    <m/>
    <m/>
    <m/>
    <m/>
    <m/>
    <m/>
    <m/>
    <m/>
    <m/>
    <m/>
    <m/>
    <m/>
    <m/>
    <m/>
    <m/>
    <m/>
    <s v="Gestión"/>
    <s v="Mensual"/>
    <s v="Mantenimiento"/>
    <s v="Porcentaje"/>
    <n v="0"/>
    <s v="Numero de solicitudes a las que se realiza seguimiento/ Total de solicitudes recibidas"/>
    <s v="Matriz de seguimiento a respuestas entes de control"/>
    <n v="0"/>
    <n v="0"/>
    <n v="100"/>
    <n v="100"/>
    <n v="100"/>
    <n v="100"/>
    <n v="0"/>
    <n v="100"/>
    <m/>
    <n v="100"/>
    <n v="100"/>
    <m/>
    <m/>
    <m/>
    <m/>
    <m/>
    <m/>
    <m/>
    <m/>
    <m/>
    <m/>
    <m/>
    <n v="100"/>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7"/>
    <s v="Porcentaje de seguimiento a las acciones de mejora"/>
    <x v="2"/>
    <m/>
    <m/>
    <m/>
    <m/>
    <m/>
    <m/>
    <m/>
    <m/>
    <m/>
    <m/>
    <m/>
    <m/>
    <m/>
    <m/>
    <m/>
    <m/>
    <m/>
    <m/>
    <m/>
    <m/>
    <m/>
    <m/>
    <s v="Gestión"/>
    <s v="Trimestral"/>
    <s v="Mantenimiento"/>
    <s v="Porcentaje"/>
    <n v="0"/>
    <s v="Nùmero de seguimientos a las acciones de mejora realizados / Seguimientos a las acciones de mejora programados."/>
    <s v="Publicación Página web"/>
    <n v="0"/>
    <n v="0"/>
    <n v="100"/>
    <n v="100"/>
    <n v="100"/>
    <n v="100"/>
    <n v="0"/>
    <n v="100"/>
    <n v="50"/>
    <n v="50"/>
    <n v="100"/>
    <n v="0"/>
    <n v="0"/>
    <m/>
    <n v="0"/>
    <n v="0"/>
    <m/>
    <n v="0"/>
    <n v="0"/>
    <m/>
    <n v="0"/>
    <n v="0"/>
    <n v="100"/>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8"/>
    <s v="Porcentaje de auditorías realizadas"/>
    <x v="2"/>
    <m/>
    <m/>
    <m/>
    <m/>
    <m/>
    <m/>
    <m/>
    <m/>
    <m/>
    <m/>
    <m/>
    <m/>
    <m/>
    <m/>
    <m/>
    <m/>
    <m/>
    <m/>
    <m/>
    <m/>
    <m/>
    <m/>
    <s v="Gestión"/>
    <s v="Semestral"/>
    <s v="Mantenimiento"/>
    <s v="Porcentaje"/>
    <n v="0"/>
    <s v="Auditorías realizadas / auditorías programadas"/>
    <s v="Informes de auditorías"/>
    <n v="0"/>
    <n v="0"/>
    <n v="100"/>
    <n v="100"/>
    <n v="100"/>
    <n v="100"/>
    <n v="0"/>
    <n v="100"/>
    <n v="50"/>
    <n v="50"/>
    <n v="100"/>
    <n v="0"/>
    <n v="0"/>
    <n v="0"/>
    <n v="0"/>
    <n v="0"/>
    <m/>
    <n v="0"/>
    <n v="0"/>
    <n v="0"/>
    <n v="0"/>
    <n v="0"/>
    <n v="100"/>
    <m/>
    <m/>
  </r>
  <r>
    <s v="TRANSVERSALES"/>
    <s v="Gestión con valores para Resultados"/>
    <s v="Aumentar los niveles de satisfacción del cliente y de los grupos de valor"/>
    <s v="Gestión de alianzas"/>
    <s v="Oficina de Cooperación y Asuntos Internacionales"/>
    <s v="Oficina de Cooperación y Asuntos Internacionales"/>
    <s v="NA"/>
    <s v="Eficiencia y desarrollo de capacidades para una gestión moderna del sector educativo"/>
    <s v="6. Desarrollo de capacidades para una gestión moderna del sector educativo"/>
    <m/>
    <s v="030"/>
    <s v="Cooperación Internacional"/>
    <n v="433"/>
    <s v="Recursos de cooperación gestionados con el apoyo y acompañamiento de la OCAI"/>
    <x v="2"/>
    <m/>
    <m/>
    <m/>
    <m/>
    <m/>
    <m/>
    <m/>
    <m/>
    <m/>
    <m/>
    <m/>
    <m/>
    <m/>
    <m/>
    <m/>
    <m/>
    <m/>
    <m/>
    <m/>
    <m/>
    <m/>
    <m/>
    <s v="Gestión"/>
    <s v="Trimestral"/>
    <s v="Acumulado"/>
    <s v="Número"/>
    <n v="0"/>
    <s v="Sumatoria de los recursos de cooperación gestionados_x000a__x000a_Nota: Comprende recursos de cooperación técnica y financiera"/>
    <s v="Documento soporte cooperación  y/o matriz de relación de cooperación"/>
    <n v="0"/>
    <n v="35000000000"/>
    <n v="35000000000"/>
    <n v="35000000000"/>
    <n v="20000000000"/>
    <n v="125000000000"/>
    <n v="43834197549"/>
    <n v="42321222126.660004"/>
    <n v="27197760222.279999"/>
    <n v="7802239777.7200012"/>
    <n v="20000000000"/>
    <n v="0"/>
    <n v="0"/>
    <m/>
    <n v="0"/>
    <n v="0"/>
    <m/>
    <n v="0"/>
    <n v="0"/>
    <m/>
    <n v="0"/>
    <n v="0"/>
    <n v="20000000000"/>
    <m/>
    <m/>
  </r>
  <r>
    <s v="TRANSVERSALES"/>
    <s v="Gestión con valores para Resultados"/>
    <s v="Aumentar los niveles de satisfacción del cliente y de los grupos de valor"/>
    <s v="Gestión de alianzas"/>
    <s v="Oficina de Cooperación y Asuntos Internacionales"/>
    <s v="Oficina de Cooperación y Asuntos Internacionales"/>
    <s v="NA"/>
    <s v="Eficiencia y desarrollo de capacidades para una gestión moderna del sector educativo"/>
    <s v="6. Desarrollo de capacidades para una gestión moderna del sector educativo"/>
    <m/>
    <s v="030"/>
    <s v="Cooperación Internacional"/>
    <n v="434"/>
    <s v="Número de espacios de articulación con aliados internacionales y del sector privado realizados"/>
    <x v="2"/>
    <m/>
    <m/>
    <m/>
    <m/>
    <m/>
    <m/>
    <m/>
    <m/>
    <m/>
    <m/>
    <m/>
    <m/>
    <m/>
    <m/>
    <m/>
    <m/>
    <m/>
    <m/>
    <m/>
    <m/>
    <m/>
    <m/>
    <s v="Gestión"/>
    <s v="Trimestral"/>
    <s v="Acumulado"/>
    <s v="Número"/>
    <n v="0"/>
    <s v="Sumatoria de espacios de articulación con aliados internacionales y del sector privado realizados"/>
    <s v="Informe del espacio de articulación"/>
    <n v="0"/>
    <n v="3"/>
    <n v="5"/>
    <n v="4"/>
    <n v="1"/>
    <n v="13"/>
    <n v="3"/>
    <n v="5"/>
    <n v="3"/>
    <n v="1"/>
    <n v="1"/>
    <n v="0"/>
    <n v="0"/>
    <m/>
    <n v="0"/>
    <n v="0"/>
    <m/>
    <n v="0"/>
    <n v="0"/>
    <m/>
    <n v="0"/>
    <n v="0"/>
    <n v="1"/>
    <m/>
    <m/>
  </r>
  <r>
    <s v="TRANSVERSALES"/>
    <s v="Gestión con valores para Resultados"/>
    <s v="Aumentar los niveles de satisfacción del cliente y de los grupos de valor"/>
    <s v="Gestión de alianzas"/>
    <s v="Oficina de Cooperación y Asuntos Internacionales"/>
    <s v="Oficina de Cooperación y Asuntos Internacionales"/>
    <s v="NA"/>
    <s v="Apuesta para impulsar una educación superior incluyente y de calidad"/>
    <s v="2. Apuesta para impulsar una Educación Superior incluyente y de calidad"/>
    <m/>
    <s v="030"/>
    <s v="Cooperación Internacional"/>
    <n v="435"/>
    <s v="Número de acciones de promoción de la internacionalización de la educación superior de Colombia desarrolladas"/>
    <x v="2"/>
    <m/>
    <m/>
    <m/>
    <m/>
    <m/>
    <m/>
    <m/>
    <m/>
    <m/>
    <m/>
    <m/>
    <m/>
    <m/>
    <m/>
    <m/>
    <m/>
    <m/>
    <m/>
    <m/>
    <m/>
    <m/>
    <m/>
    <s v="Gestión"/>
    <s v="Trimestral"/>
    <s v="Acumulado"/>
    <s v="Número"/>
    <n v="0"/>
    <s v="Sumatoria de acciones de promoción de la internacionalización de la educación superior desarrolladas "/>
    <s v="Reporte de las acciones de promoción"/>
    <n v="0"/>
    <n v="3"/>
    <n v="3"/>
    <n v="3"/>
    <n v="2"/>
    <n v="11"/>
    <n v="3"/>
    <n v="3"/>
    <n v="1"/>
    <n v="2"/>
    <n v="2"/>
    <n v="0"/>
    <n v="0"/>
    <m/>
    <n v="0"/>
    <n v="0"/>
    <m/>
    <n v="0"/>
    <n v="0"/>
    <m/>
    <n v="0"/>
    <n v="0"/>
    <n v="2"/>
    <m/>
    <m/>
  </r>
  <r>
    <s v="VPBM"/>
    <s v="Gestión del conocimiento y la Innovación"/>
    <s v="Aumentar de manera sostenida el indice anual de desempeño institucional"/>
    <s v="Implementación de política"/>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112"/>
    <s v="Diseño e implementación de estrategias para sensibilizar y promover hábitos de uso responsable de las TIC y  propiedad intelectual"/>
    <x v="2"/>
    <m/>
    <s v="SD"/>
    <m/>
    <m/>
    <m/>
    <m/>
    <m/>
    <m/>
    <m/>
    <m/>
    <m/>
    <m/>
    <m/>
    <m/>
    <m/>
    <m/>
    <m/>
    <m/>
    <m/>
    <m/>
    <m/>
    <m/>
    <s v="Producto"/>
    <s v="Trimestral"/>
    <s v="Mantenimiento"/>
    <s v="Porcentaje"/>
    <n v="0"/>
    <s v="Porcentaje de avance en el cumplimiento de la ejecución de la estrategia"/>
    <s v="Documento con el diseño e implementación de  "/>
    <n v="0"/>
    <n v="0"/>
    <n v="100"/>
    <n v="100"/>
    <n v="100"/>
    <n v="100"/>
    <n v="0"/>
    <n v="100"/>
    <n v="40"/>
    <n v="60"/>
    <n v="100"/>
    <n v="0"/>
    <n v="0"/>
    <m/>
    <n v="0"/>
    <n v="0"/>
    <m/>
    <n v="0"/>
    <n v="0"/>
    <m/>
    <n v="0"/>
    <n v="0"/>
    <n v="1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m/>
    <s v="015"/>
    <s v="Innovación"/>
    <n v="113"/>
    <s v="Estrategia de fomento a la Innovación interna a través de la puesta en marcha del laboratorio de innovación MEN TERRITORIO CREATIVO"/>
    <x v="2"/>
    <m/>
    <s v="TD"/>
    <m/>
    <m/>
    <m/>
    <m/>
    <m/>
    <m/>
    <m/>
    <m/>
    <m/>
    <m/>
    <m/>
    <m/>
    <m/>
    <m/>
    <m/>
    <m/>
    <m/>
    <m/>
    <m/>
    <m/>
    <s v="Producto"/>
    <s v="Trimestral"/>
    <s v="Mantenimiento"/>
    <s v="Porcentaje"/>
    <n v="0"/>
    <s v="Porcentaje de avance en el cumplimiento de la ejecución de la estrategia"/>
    <s v="Informe de ejecución del laboratorio de innovación"/>
    <n v="0"/>
    <n v="0"/>
    <n v="100"/>
    <n v="100"/>
    <n v="100"/>
    <n v="100"/>
    <n v="0"/>
    <n v="100"/>
    <n v="50"/>
    <n v="50"/>
    <n v="100"/>
    <n v="0"/>
    <n v="0"/>
    <m/>
    <n v="0"/>
    <n v="0"/>
    <m/>
    <n v="0"/>
    <n v="0"/>
    <m/>
    <n v="0"/>
    <n v="0"/>
    <n v="100"/>
    <m/>
    <m/>
  </r>
  <r>
    <s v="VPBM"/>
    <s v="Gestión del conocimiento y la Innovación"/>
    <s v="Aumentar de manera sostenida el indice anual de desempeño institucional"/>
    <s v="Implementación de política"/>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marco Nacional de Cualificaciones "/>
    <s v="015"/>
    <s v="Innovación"/>
    <n v="114"/>
    <s v="Estrategia Nacional diseñada e implementada de Edutainment (entretenimiento educativo)  en metodologías activas, especialmente en las relacionadas con el enfoque educativo STEAM+A"/>
    <x v="2"/>
    <m/>
    <s v="TD"/>
    <m/>
    <m/>
    <m/>
    <m/>
    <m/>
    <m/>
    <m/>
    <m/>
    <m/>
    <m/>
    <m/>
    <m/>
    <m/>
    <m/>
    <m/>
    <m/>
    <m/>
    <m/>
    <m/>
    <m/>
    <s v="Producto"/>
    <s v="Trimestral"/>
    <s v="Mantenimiento"/>
    <s v="Porcentaje"/>
    <n v="0"/>
    <s v="Porcentaje de avance en el cumplimiento de la ejecución de la estrategia"/>
    <s v="Informe de ejecución de la estrategia "/>
    <n v="0"/>
    <n v="100"/>
    <n v="100"/>
    <n v="100"/>
    <n v="100"/>
    <n v="100"/>
    <n v="100"/>
    <n v="100"/>
    <n v="40"/>
    <n v="60"/>
    <n v="100"/>
    <n v="0"/>
    <n v="0"/>
    <m/>
    <n v="0"/>
    <n v="0"/>
    <m/>
    <n v="0"/>
    <n v="0"/>
    <m/>
    <n v="0"/>
    <n v="0"/>
    <n v="1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m/>
    <s v="015"/>
    <s v="Innovación"/>
    <n v="117"/>
    <s v="Diseño e implementación del Modelo de monitoreo y evaluación y  del índice de Innovación Educativa"/>
    <x v="2"/>
    <m/>
    <s v="TPA"/>
    <m/>
    <m/>
    <m/>
    <m/>
    <m/>
    <m/>
    <m/>
    <m/>
    <m/>
    <m/>
    <m/>
    <m/>
    <m/>
    <m/>
    <m/>
    <m/>
    <m/>
    <m/>
    <m/>
    <m/>
    <s v="Producto"/>
    <s v="Anual"/>
    <s v="Mantenimiento"/>
    <s v="Porcentaje"/>
    <n v="0"/>
    <s v="Porcentaje de avance en el cumplimiento del diseño del modelo "/>
    <s v="Modelo de monitoreo y evaluación"/>
    <n v="0"/>
    <n v="0"/>
    <n v="100"/>
    <n v="100"/>
    <n v="100"/>
    <n v="100"/>
    <n v="0"/>
    <n v="100"/>
    <n v="0"/>
    <n v="100"/>
    <n v="100"/>
    <n v="0"/>
    <n v="0"/>
    <n v="0"/>
    <n v="0"/>
    <n v="0"/>
    <n v="0"/>
    <n v="0"/>
    <n v="0"/>
    <n v="0"/>
    <n v="0"/>
    <n v="0"/>
    <n v="1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directivos lideres y docentes que transforman"/>
    <s v="015"/>
    <s v="Innovación"/>
    <n v="329"/>
    <s v="Diseño e implementación de la estrategia de uso, circulación y movilización de contenidos educativos por cánales análogos y digitales "/>
    <x v="2"/>
    <m/>
    <s v="TD"/>
    <m/>
    <m/>
    <m/>
    <m/>
    <m/>
    <m/>
    <m/>
    <m/>
    <m/>
    <m/>
    <m/>
    <m/>
    <m/>
    <m/>
    <m/>
    <m/>
    <m/>
    <m/>
    <m/>
    <m/>
    <s v="Producto"/>
    <s v="Trimestral"/>
    <s v="Acumulado"/>
    <s v="Porcentaje"/>
    <n v="0"/>
    <s v="Porcentaje de avance en el cumplimiento de la ejecución de la estrategia"/>
    <s v="Informe de ejecución de la estrategia "/>
    <n v="0"/>
    <n v="0"/>
    <n v="0"/>
    <n v="100"/>
    <n v="0"/>
    <n v="100"/>
    <n v="0"/>
    <n v="0"/>
    <n v="40"/>
    <n v="60"/>
    <n v="0"/>
    <n v="0"/>
    <n v="0"/>
    <m/>
    <n v="0"/>
    <n v="0"/>
    <m/>
    <n v="0"/>
    <n v="0"/>
    <m/>
    <n v="0"/>
    <n v="0"/>
    <n v="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directivos lideres y docentes que transforman"/>
    <s v="015"/>
    <s v="Innovación"/>
    <n v="119"/>
    <s v="Número de docentes, directivos docentes, y estudiantes beneficiados en el marco de las iniciativas y estrategias  para fomentar la Innovación Educativa de cara a promover transformación digital"/>
    <x v="2"/>
    <m/>
    <s v="TD"/>
    <m/>
    <m/>
    <m/>
    <m/>
    <m/>
    <m/>
    <m/>
    <m/>
    <m/>
    <m/>
    <m/>
    <m/>
    <m/>
    <m/>
    <m/>
    <m/>
    <m/>
    <m/>
    <m/>
    <m/>
    <s v="Producto"/>
    <s v="Anual"/>
    <s v="Acumulado"/>
    <s v="Número"/>
    <n v="0"/>
    <s v="Sumatoria de docentes, directivos docentes, y estudiantes formados"/>
    <s v="Base de datos"/>
    <n v="0"/>
    <n v="1840"/>
    <n v="2000"/>
    <n v="8000"/>
    <n v="1000"/>
    <n v="12840"/>
    <n v="0"/>
    <n v="2000"/>
    <n v="0"/>
    <n v="8000"/>
    <n v="1000"/>
    <n v="0"/>
    <n v="0"/>
    <n v="0"/>
    <n v="0"/>
    <n v="0"/>
    <n v="0"/>
    <n v="0"/>
    <n v="0"/>
    <n v="0"/>
    <n v="0"/>
    <n v="0"/>
    <n v="10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120"/>
    <s v="Número de Secretarías de educación acompañadas en el marco de las iniciativas y estrategias  para fomentar la Innovación Educativa de cara a promover transformación digital"/>
    <x v="2"/>
    <m/>
    <s v="TD"/>
    <m/>
    <m/>
    <m/>
    <m/>
    <m/>
    <m/>
    <m/>
    <m/>
    <m/>
    <m/>
    <m/>
    <m/>
    <m/>
    <m/>
    <m/>
    <m/>
    <m/>
    <m/>
    <m/>
    <m/>
    <s v="Producto"/>
    <s v="Anual"/>
    <s v="Acumulado"/>
    <s v="Número"/>
    <n v="0"/>
    <s v="Sumatoria de  Secretarías de educación acompañadas"/>
    <s v="Base de datos"/>
    <n v="0"/>
    <n v="50"/>
    <n v="30"/>
    <n v="50"/>
    <n v="50"/>
    <n v="180"/>
    <n v="0"/>
    <n v="30"/>
    <n v="0"/>
    <n v="50"/>
    <n v="50"/>
    <n v="0"/>
    <n v="0"/>
    <n v="0"/>
    <n v="0"/>
    <n v="0"/>
    <n v="0"/>
    <n v="0"/>
    <n v="0"/>
    <n v="0"/>
    <n v="0"/>
    <n v="0"/>
    <n v="5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330"/>
    <s v="Estrategia de acompañamiento para el fortalecimiento de competencias pedagógicas y  tecnológicas de docentes del sector oficial de educación preescolar, básica y media, mediante la producción de Recursos Educativos Digitales -RED y Objetos Virtuales de Aprendizaje -OVA"/>
    <x v="2"/>
    <m/>
    <s v="TD"/>
    <m/>
    <m/>
    <m/>
    <m/>
    <m/>
    <m/>
    <m/>
    <m/>
    <m/>
    <m/>
    <m/>
    <m/>
    <m/>
    <m/>
    <m/>
    <m/>
    <m/>
    <m/>
    <m/>
    <m/>
    <s v="Producto"/>
    <s v="Trimestral"/>
    <s v="Acumulado"/>
    <s v="Porcentaje"/>
    <n v="0"/>
    <s v="Porcentaje de avance en el cumplimiento de la ejecución de la estrategia"/>
    <s v="Informe de ejecución de la estrategia "/>
    <n v="0"/>
    <n v="0"/>
    <n v="0"/>
    <n v="100"/>
    <n v="0"/>
    <n v="100"/>
    <n v="0"/>
    <n v="0"/>
    <n v="50"/>
    <n v="50"/>
    <n v="0"/>
    <n v="0"/>
    <n v="0"/>
    <m/>
    <n v="0"/>
    <n v="0"/>
    <m/>
    <n v="0"/>
    <n v="0"/>
    <m/>
    <n v="0"/>
    <n v="0"/>
    <n v="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331"/>
    <s v="Fortalecimiento del Ecosistema Digital Colombia Aprende, para la consolidación e integración de servicios de aprendizaje que apoyen el modelo hibrido en el esquema de alternancia"/>
    <x v="2"/>
    <m/>
    <s v="TD"/>
    <m/>
    <m/>
    <m/>
    <m/>
    <m/>
    <m/>
    <m/>
    <m/>
    <m/>
    <m/>
    <m/>
    <m/>
    <m/>
    <m/>
    <m/>
    <m/>
    <m/>
    <m/>
    <m/>
    <m/>
    <s v="Producto"/>
    <s v="Trimestral"/>
    <s v="Acumulado"/>
    <s v="Porcentaje"/>
    <n v="0"/>
    <s v="Porcentaje de avance en el cumplimiento de la ejecución de la estrategia"/>
    <s v="Informe de ejecución de la estrategia "/>
    <n v="0"/>
    <n v="0"/>
    <n v="0"/>
    <n v="100"/>
    <n v="0"/>
    <n v="100"/>
    <n v="0"/>
    <n v="0"/>
    <n v="40"/>
    <n v="60"/>
    <n v="0"/>
    <n v="0"/>
    <n v="0"/>
    <m/>
    <n v="0"/>
    <n v="0"/>
    <m/>
    <n v="0"/>
    <n v="0"/>
    <m/>
    <n v="0"/>
    <n v="0"/>
    <n v="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492"/>
    <s v="Estrategia de acceso a medios digitales y tecnológicos diseñada e implementadas para niños, niñas y jóvenes de comunidades negras, afrocolombianas, raizal y palenqueras en condición de discapacidad y con talentos excepcionales"/>
    <x v="7"/>
    <m/>
    <m/>
    <m/>
    <m/>
    <m/>
    <m/>
    <m/>
    <m/>
    <m/>
    <m/>
    <m/>
    <m/>
    <m/>
    <m/>
    <m/>
    <m/>
    <m/>
    <m/>
    <m/>
    <m/>
    <m/>
    <m/>
    <s v="Gestion"/>
    <s v="Anual"/>
    <s v="Flujo"/>
    <s v="Número"/>
    <n v="0"/>
    <s v="2020:  Diseño de la estrategia (100%)_x000a_2021: Implementación estrategia (100%)_x000a_2022: Seguimiento a la estrategia  (100%)"/>
    <s v="2020: Documento de la estrategia diseñada._x000a_2021: Avance en Implementación de estrategía_x000a_2022: Seguimiento a la estrategia "/>
    <n v="0"/>
    <n v="0"/>
    <n v="100"/>
    <n v="100"/>
    <n v="100"/>
    <n v="100"/>
    <n v="0"/>
    <n v="0"/>
    <n v="0"/>
    <n v="100"/>
    <n v="100"/>
    <n v="0"/>
    <n v="0"/>
    <n v="0"/>
    <n v="0"/>
    <n v="0"/>
    <n v="0"/>
    <n v="0"/>
    <n v="0"/>
    <n v="0"/>
    <n v="0"/>
    <n v="0"/>
    <n v="1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253"/>
    <s v="Porcentaje de avance en el acceso a nuevas tecnologías en las instituciones etnoeducativas oficiales en el territorio nacional que cuenten con viabilidad técnica"/>
    <x v="7"/>
    <m/>
    <m/>
    <m/>
    <m/>
    <m/>
    <m/>
    <m/>
    <m/>
    <m/>
    <m/>
    <m/>
    <m/>
    <m/>
    <m/>
    <m/>
    <m/>
    <m/>
    <m/>
    <m/>
    <m/>
    <m/>
    <m/>
    <s v="Gestion"/>
    <s v="Anual"/>
    <s v="Mantenimiento"/>
    <s v="Porcentaje"/>
    <n v="0"/>
    <s v="Sumatoria de los siguientes hitos: 70%  Gestión  con los Aliados  del ecosistema de Innovación educativa para facilitar y promover el acceso a nuevas tecnologías + 30%  Gestión de una oferta de contenidos educativos"/>
    <s v="* Relación de aliados del ecosistema de Innovación educativa para facilitar y promover el acceso a nuevas tecnologías_x000a_* Listado de oferta de contenidos educativos"/>
    <n v="0"/>
    <n v="0"/>
    <n v="100"/>
    <n v="100"/>
    <n v="100"/>
    <n v="100"/>
    <n v="0"/>
    <n v="0"/>
    <n v="0"/>
    <n v="100"/>
    <n v="100"/>
    <n v="0"/>
    <n v="0"/>
    <n v="0"/>
    <n v="0"/>
    <n v="0"/>
    <n v="0"/>
    <n v="0"/>
    <n v="0"/>
    <n v="0"/>
    <n v="0"/>
    <n v="0"/>
    <n v="10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m/>
    <s v="025"/>
    <s v="Gestión de la Información"/>
    <n v="122"/>
    <s v="Porcentaje de avance en la implementación del Plan de fortalecimiento de servicios tecnológicos"/>
    <x v="0"/>
    <s v="X"/>
    <m/>
    <m/>
    <m/>
    <m/>
    <m/>
    <m/>
    <m/>
    <m/>
    <m/>
    <m/>
    <s v="X"/>
    <m/>
    <m/>
    <m/>
    <m/>
    <m/>
    <m/>
    <m/>
    <m/>
    <m/>
    <m/>
    <s v="Gestión"/>
    <s v="Trimestral"/>
    <s v="Capacidad"/>
    <s v="Porcentaje"/>
    <n v="0"/>
    <s v="Número de actividades ejecutadas del plan de fortalecimiento de servicios tecnológicos / Número total de actividades planeadas_x000a__x000a_ESTRATEGIAS PARA MOVILIZAR LA META_x000a_1. Migración servicios no críticos a la Nube._x000a_2. Continuar la modernización de la red LAN del Ministerio._x000a_3.  Modernización de la solución de control de acceso._x000a_4. Reducción de riesgos de seguridad informática._x000a_5.  Diseñar e implementar nuevas modalidades de suministro de equipos de cómputo para los colaboradores del Ministerio."/>
    <s v="Informe de avance  en la implementación del plan de fortalecimiento de servicios tecnológicos"/>
    <n v="10"/>
    <n v="35"/>
    <n v="60"/>
    <n v="85"/>
    <n v="100"/>
    <n v="100"/>
    <n v="35"/>
    <n v="59.16"/>
    <n v="71.039999999999992"/>
    <n v="13.960000000000008"/>
    <n v="100"/>
    <n v="71.039999999999992"/>
    <n v="0"/>
    <m/>
    <n v="0"/>
    <n v="0"/>
    <m/>
    <n v="0"/>
    <n v="0"/>
    <m/>
    <n v="0"/>
    <n v="0"/>
    <n v="10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m/>
    <s v="025"/>
    <s v="Gestión de la Información"/>
    <n v="334"/>
    <s v="Porcentaje de avance en la implementación del plan integral de acompañamiento a las entidades adscritas y vinculadas en TI"/>
    <x v="0"/>
    <s v="X"/>
    <m/>
    <m/>
    <m/>
    <m/>
    <m/>
    <m/>
    <m/>
    <m/>
    <m/>
    <m/>
    <s v="X"/>
    <m/>
    <m/>
    <m/>
    <m/>
    <m/>
    <m/>
    <m/>
    <m/>
    <m/>
    <m/>
    <s v="Gestión"/>
    <s v="Trimestral"/>
    <s v="Capacidad"/>
    <s v="Porcentaje"/>
    <n v="0"/>
    <s v="Número de actividades ejecutadas del plan integral de acompañamiento / Número total de actividades planeadas_x000a__x000a_ESTRATEGIAS PARA MOVILIZAR LA META_x000a_1. Acompañamiento en Gobierno Digital_x000a_2. Acompañamiento en Seguridad Digital_x000a_3. Apropiación de buenas prácticas de gestión"/>
    <s v="Informe de avances en la implementación del plan integral de acompañamiento"/>
    <n v="0"/>
    <n v="25"/>
    <n v="50"/>
    <n v="75"/>
    <n v="100"/>
    <n v="100"/>
    <n v="25"/>
    <n v="50"/>
    <n v="62.5"/>
    <n v="12.5"/>
    <n v="100"/>
    <n v="62.5"/>
    <n v="0"/>
    <m/>
    <n v="0"/>
    <n v="0"/>
    <m/>
    <n v="0"/>
    <n v="0"/>
    <m/>
    <n v="0"/>
    <n v="0"/>
    <n v="10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s v="sistemas de información robustos e interoperables"/>
    <s v="025"/>
    <s v="Gestión de la Información"/>
    <n v="340"/>
    <s v="Porcentaje de avance en la implementación de la Política de Gobierno Digital"/>
    <x v="0"/>
    <s v="X"/>
    <m/>
    <m/>
    <m/>
    <m/>
    <m/>
    <m/>
    <m/>
    <m/>
    <m/>
    <m/>
    <s v="X"/>
    <m/>
    <m/>
    <m/>
    <m/>
    <m/>
    <m/>
    <m/>
    <m/>
    <m/>
    <m/>
    <s v="Gestión"/>
    <s v="Trimestral"/>
    <s v="Capacidad"/>
    <s v="Porcentaje"/>
    <n v="0"/>
    <s v="Número de actividades ejecutadas del plan de implementación de la política de Gobierno Digital / Número de actividades planeadas_x000a__x000a_ESTRATEGIAS PARA MOVILIZAR LA META_x000a_Preparación para medición FURAG"/>
    <s v="Informe de avance del plan de implementación de la Política de Gobierno Digital"/>
    <n v="84.4"/>
    <n v="86"/>
    <n v="90"/>
    <n v="95"/>
    <n v="100"/>
    <n v="100"/>
    <n v="86.036666666666704"/>
    <n v="90"/>
    <n v="92.5"/>
    <n v="2.5"/>
    <n v="100"/>
    <n v="92.5"/>
    <n v="0"/>
    <m/>
    <n v="0"/>
    <n v="0"/>
    <m/>
    <n v="0"/>
    <n v="0"/>
    <m/>
    <n v="0"/>
    <n v="0"/>
    <n v="10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m/>
    <s v="025"/>
    <s v="Gestión de la Información"/>
    <n v="341"/>
    <s v="Porcentaje de avance en la implementación del Plan de Seguridad y Privacidad de la Información"/>
    <x v="0"/>
    <s v="X"/>
    <m/>
    <m/>
    <m/>
    <m/>
    <m/>
    <m/>
    <m/>
    <m/>
    <m/>
    <m/>
    <s v="X"/>
    <m/>
    <m/>
    <m/>
    <m/>
    <m/>
    <m/>
    <m/>
    <m/>
    <m/>
    <m/>
    <s v="Gestión"/>
    <s v="Mensual"/>
    <s v="Capacidad"/>
    <s v="Porcentaje"/>
    <n v="0"/>
    <s v="Número de actividades ejecutadas del plan de Seguridad y Privacidad de la Información / Número total de actividades planeadas_x000a__x000a_ESTRATEGIAS PARA MOVILIZAR LA META_x000a_1. Generación de protocolos de paso a producción incluyendo IPv6. _x000a_2. Campaña de divulgación en Seguridad y Privacidad de la información "/>
    <s v="Informe de avance del Plan de Seguridad y Privacidad de la Información"/>
    <n v="76.7"/>
    <n v="80"/>
    <n v="85"/>
    <n v="87"/>
    <n v="90"/>
    <n v="90"/>
    <n v="80"/>
    <n v="85.02000000000001"/>
    <m/>
    <n v="87"/>
    <n v="90"/>
    <n v="85.19"/>
    <m/>
    <m/>
    <m/>
    <m/>
    <m/>
    <m/>
    <m/>
    <m/>
    <m/>
    <m/>
    <n v="9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s v="sistemas de información robustos e interoperables"/>
    <s v="025"/>
    <s v="Gestión de la Información"/>
    <n v="342"/>
    <s v="Porcentaje de avance en la implementación de la Arquitectura Empresarial del Sector Educación"/>
    <x v="0"/>
    <s v="X"/>
    <m/>
    <m/>
    <m/>
    <m/>
    <m/>
    <m/>
    <m/>
    <m/>
    <m/>
    <m/>
    <s v="X"/>
    <m/>
    <m/>
    <m/>
    <m/>
    <m/>
    <m/>
    <m/>
    <m/>
    <m/>
    <m/>
    <s v="Gestión "/>
    <s v="Mensual"/>
    <s v="Capacidad"/>
    <s v="Porcentaje"/>
    <n v="0"/>
    <s v="Número de actividades ejecutadas / Número de actividades planeadas_x000a__x000a_ESTRATEGIAS PARA MOVILIZAR LA META_x000a_1. Acompañar la renovación de los servicios de información para que cumplan con la arquitectura objetivo _x000a_2.  Servicios de datos implementados para los ocho (8) registros únicos. _x000a_3. Calidad sobre los datos maestros, acciones e históricos  "/>
    <s v="Informe de avance en la implementación de la Arquitectura Empresarial del Sector Educación"/>
    <n v="35"/>
    <n v="0"/>
    <n v="37"/>
    <n v="40"/>
    <n v="45"/>
    <n v="45"/>
    <n v="35"/>
    <n v="37"/>
    <m/>
    <n v="40"/>
    <n v="45"/>
    <n v="37.25"/>
    <m/>
    <m/>
    <m/>
    <m/>
    <m/>
    <m/>
    <m/>
    <m/>
    <m/>
    <m/>
    <n v="45"/>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s v="sistemas de información robustos e interoperables"/>
    <s v="025"/>
    <s v="Gestión de la Información"/>
    <n v="343"/>
    <s v="Porcentaje de avance en el fortalecimiento de los servicios de información existentes y nuevos"/>
    <x v="0"/>
    <s v="X"/>
    <m/>
    <m/>
    <m/>
    <m/>
    <m/>
    <m/>
    <m/>
    <m/>
    <m/>
    <m/>
    <s v="X"/>
    <m/>
    <m/>
    <m/>
    <m/>
    <m/>
    <m/>
    <m/>
    <m/>
    <m/>
    <m/>
    <s v="Gestión "/>
    <s v="Mensual"/>
    <s v="Capacidad"/>
    <s v="Porcentaje"/>
    <n v="0"/>
    <s v="Número de servicios de información fortalecidos / Número total de servicios de información "/>
    <s v="Informe de avance en el fortalecimiento de los servicios de información existentes y nuevos"/>
    <n v="16"/>
    <n v="24.4"/>
    <n v="50"/>
    <n v="75"/>
    <n v="90"/>
    <n v="90"/>
    <n v="24.4"/>
    <n v="49.970000000000013"/>
    <m/>
    <n v="75"/>
    <n v="90"/>
    <n v="50"/>
    <m/>
    <m/>
    <m/>
    <m/>
    <m/>
    <m/>
    <m/>
    <m/>
    <m/>
    <m/>
    <n v="9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m/>
    <s v="025"/>
    <s v="Gestión de la Información"/>
    <n v="278"/>
    <s v="Número de proyectos de las Secretarías de Educación viabilizados para &quot;Conectividad escolar en Instituciones Educativas Oficiales&quot;"/>
    <x v="0"/>
    <s v="X"/>
    <m/>
    <m/>
    <m/>
    <m/>
    <m/>
    <m/>
    <m/>
    <m/>
    <m/>
    <m/>
    <s v="X"/>
    <m/>
    <m/>
    <m/>
    <m/>
    <m/>
    <m/>
    <m/>
    <m/>
    <m/>
    <m/>
    <s v="Gestión"/>
    <s v="Trimestral"/>
    <s v="Flujo"/>
    <s v="Número"/>
    <n v="0"/>
    <s v="Número de proyectos de las Secretarías de Educación viabilizados por el Programa Conexión Total para &quot;Conectividad escolar en Instituciones Educativas Oficiales&quot;"/>
    <s v="Informe de proyectos de conectividad escolar viabilizados"/>
    <n v="0"/>
    <n v="0"/>
    <n v="0"/>
    <n v="85"/>
    <n v="90"/>
    <n v="90"/>
    <n v="0"/>
    <n v="0"/>
    <n v="61"/>
    <n v="24"/>
    <n v="90"/>
    <n v="0"/>
    <n v="0"/>
    <m/>
    <n v="0"/>
    <n v="0"/>
    <m/>
    <n v="0"/>
    <n v="0"/>
    <m/>
    <n v="0"/>
    <n v="0"/>
    <n v="90"/>
    <m/>
    <m/>
  </r>
  <r>
    <s v="TRANSVERSALES"/>
    <s v="Gestión con valores para Resultados"/>
    <s v="Aumentar de manera sostenida el indice anual de desempeño institucional"/>
    <s v="Evaluación y asuntos disciplinarios"/>
    <s v="Secretaría General"/>
    <s v="Secretaría General"/>
    <s v="NA"/>
    <s v="Eficiencia y desarrollo de capacidades para una gestión moderna del sector educativo"/>
    <s v="6. Desarrollo de capacidades para una gestión moderna del sector educativo"/>
    <m/>
    <s v="NA"/>
    <s v="Gestión Interna"/>
    <n v="465"/>
    <s v="Porcentaje de procesos finalizados o con decisiones de fondo "/>
    <x v="2"/>
    <m/>
    <m/>
    <m/>
    <m/>
    <m/>
    <m/>
    <m/>
    <m/>
    <m/>
    <m/>
    <m/>
    <m/>
    <m/>
    <m/>
    <m/>
    <m/>
    <m/>
    <m/>
    <m/>
    <m/>
    <m/>
    <m/>
    <s v="Gestión"/>
    <s v="Mensual"/>
    <s v="Flujo"/>
    <s v="Porcentaje"/>
    <n v="0"/>
    <s v="Número  de procesos  finalizados o con decisiones de fondo / Número de procesos iniciados_x000a__x000a_Nota:  Los  procesos iniciados corresponden a las vigencias 2017, 2018, 2019 y 2020"/>
    <s v="Informe ejecutivo"/>
    <n v="0"/>
    <n v="0"/>
    <n v="100"/>
    <n v="100"/>
    <n v="100"/>
    <n v="100"/>
    <n v="0"/>
    <n v="96.954285714285703"/>
    <m/>
    <n v="100"/>
    <n v="100"/>
    <m/>
    <m/>
    <m/>
    <m/>
    <m/>
    <m/>
    <m/>
    <m/>
    <m/>
    <m/>
    <m/>
    <n v="100"/>
    <m/>
    <m/>
  </r>
  <r>
    <s v="TRANSVERSALES"/>
    <s v="Gestión con valores para Resultados"/>
    <s v="Aumentar de manera sostenida el indice anual de desempeño institucional"/>
    <s v="Evaluación y asuntos disciplinarios"/>
    <s v="Secretaría General"/>
    <s v="Secretaría General"/>
    <s v="NA"/>
    <s v="Eficiencia y desarrollo de capacidades para una gestión moderna del sector educativo"/>
    <s v="6. Desarrollo de capacidades para una gestión moderna del sector educativo"/>
    <m/>
    <s v="NA"/>
    <s v="Gestión Interna"/>
    <n v="466"/>
    <s v="Número de actividades realizadas para la prevención de conductas que conlleven a faltas disciplinarias"/>
    <x v="2"/>
    <m/>
    <m/>
    <m/>
    <m/>
    <m/>
    <m/>
    <m/>
    <m/>
    <m/>
    <m/>
    <m/>
    <m/>
    <m/>
    <m/>
    <m/>
    <m/>
    <m/>
    <m/>
    <m/>
    <m/>
    <m/>
    <m/>
    <s v="Gestión"/>
    <s v="Cuatrimestral"/>
    <s v="Flujo"/>
    <s v="Número"/>
    <n v="0"/>
    <s v="Sumatoria de actividades de prevención de realizadas"/>
    <s v="Informe ejecutivo"/>
    <n v="0"/>
    <n v="4"/>
    <n v="3"/>
    <n v="3"/>
    <n v="3"/>
    <n v="3"/>
    <n v="4"/>
    <n v="3"/>
    <m/>
    <n v="3"/>
    <n v="3"/>
    <n v="0"/>
    <n v="0"/>
    <n v="0"/>
    <m/>
    <n v="0"/>
    <n v="0"/>
    <n v="0"/>
    <m/>
    <n v="0"/>
    <n v="0"/>
    <n v="0"/>
    <n v="3"/>
    <m/>
    <m/>
  </r>
  <r>
    <s v="TRANSVERSALES"/>
    <s v="Gestión con valores para Resultados"/>
    <s v="Aumentar de manera sostenida el indice anual de desempeño institucional"/>
    <s v="Gestión administrativa"/>
    <s v="Secretaría General"/>
    <s v="Secretaría General"/>
    <s v="NA"/>
    <s v="Eficiencia y desarrollo de capacidades para una gestión moderna del sector educativo"/>
    <s v="6. Desarrollo de capacidades para una gestión moderna del sector educativo"/>
    <m/>
    <s v="NA"/>
    <s v="Gestión Interna"/>
    <n v="467"/>
    <s v="Número de comités de la Secretaría General realizados"/>
    <x v="2"/>
    <m/>
    <m/>
    <m/>
    <m/>
    <m/>
    <m/>
    <m/>
    <m/>
    <m/>
    <m/>
    <m/>
    <m/>
    <m/>
    <m/>
    <m/>
    <m/>
    <m/>
    <m/>
    <m/>
    <m/>
    <m/>
    <m/>
    <s v="Gestión"/>
    <s v="Mensual"/>
    <s v="Flujo"/>
    <s v="Número"/>
    <n v="0"/>
    <s v="Sumatoria de comités de la Secretaría General realizados"/>
    <s v="Actas de reunión"/>
    <n v="0"/>
    <n v="6"/>
    <n v="6"/>
    <n v="6"/>
    <n v="6"/>
    <n v="6"/>
    <n v="6"/>
    <n v="6"/>
    <m/>
    <n v="6"/>
    <n v="6"/>
    <m/>
    <m/>
    <m/>
    <m/>
    <m/>
    <m/>
    <m/>
    <m/>
    <m/>
    <m/>
    <m/>
    <n v="6"/>
    <m/>
    <m/>
  </r>
  <r>
    <s v="TRANSVERSALES"/>
    <s v="Gestión con valores para Resultados"/>
    <s v="Aumentar de manera sostenida el indice anual de desempeño institucional"/>
    <s v="Contratación"/>
    <s v="Subdirección de Contratación"/>
    <s v="Subdirección de Contratación"/>
    <s v="NA"/>
    <s v="Eficiencia y desarrollo de capacidades para una gestión moderna del sector educativo"/>
    <s v="6. Desarrollo de capacidades para una gestión moderna del sector educativo"/>
    <m/>
    <s v="NA"/>
    <s v="Gestión de Contratación"/>
    <n v="460"/>
    <s v="Número de capacitaciones en gestión contractual realizadas "/>
    <x v="2"/>
    <m/>
    <m/>
    <m/>
    <m/>
    <m/>
    <m/>
    <m/>
    <m/>
    <m/>
    <m/>
    <m/>
    <m/>
    <m/>
    <m/>
    <m/>
    <m/>
    <m/>
    <m/>
    <m/>
    <m/>
    <m/>
    <m/>
    <s v="Gestión"/>
    <s v="Mensual"/>
    <s v="Flujo"/>
    <s v="Número"/>
    <n v="0"/>
    <s v="Sumatoria de capacitaciones en gestión contractual realizadas "/>
    <s v="Listas de asistencia"/>
    <n v="10"/>
    <n v="10"/>
    <n v="10"/>
    <n v="15"/>
    <n v="10"/>
    <n v="10"/>
    <n v="11"/>
    <n v="10"/>
    <m/>
    <n v="15"/>
    <n v="10"/>
    <m/>
    <m/>
    <m/>
    <m/>
    <m/>
    <m/>
    <m/>
    <m/>
    <m/>
    <m/>
    <m/>
    <n v="10"/>
    <m/>
    <m/>
  </r>
  <r>
    <s v="TRANSVERSALES"/>
    <s v="Gestión con valores para Resultados"/>
    <s v="Aumentar de manera sostenida el indice anual de desempeño institucional"/>
    <s v="Contratación"/>
    <s v="Subdirección de Contratación"/>
    <s v="Subdirección de Contratación"/>
    <s v="NA"/>
    <s v="Eficiencia y desarrollo de capacidades para una gestión moderna del sector educativo"/>
    <s v="6. Desarrollo de capacidades para una gestión moderna del sector educativo"/>
    <m/>
    <s v="NA"/>
    <s v="Gestión de Contratación"/>
    <n v="463"/>
    <s v="Número de procesos de contratación apoyados en la etapa de planeación"/>
    <x v="2"/>
    <m/>
    <m/>
    <m/>
    <m/>
    <m/>
    <m/>
    <m/>
    <m/>
    <m/>
    <m/>
    <m/>
    <m/>
    <m/>
    <m/>
    <m/>
    <m/>
    <m/>
    <m/>
    <m/>
    <m/>
    <m/>
    <m/>
    <s v="Gestión"/>
    <s v="Mensual"/>
    <s v="Flujo"/>
    <s v="Número"/>
    <n v="0"/>
    <s v="Sumatoria de de procesos de contratación apoyados_x000a__x000a_Nota: Procesos de contratación con mesa de trabajo realizada y aprobado el estudio previo en NEON."/>
    <s v="Informe de procesos apoyados"/>
    <n v="0"/>
    <n v="30"/>
    <n v="43"/>
    <n v="45"/>
    <n v="30"/>
    <n v="30"/>
    <n v="44"/>
    <n v="43"/>
    <m/>
    <n v="45"/>
    <n v="30"/>
    <m/>
    <m/>
    <m/>
    <m/>
    <m/>
    <m/>
    <m/>
    <m/>
    <m/>
    <m/>
    <m/>
    <n v="30"/>
    <m/>
    <m/>
  </r>
  <r>
    <s v="TRANSVERSALES"/>
    <s v="Gestión con valores para Resultados"/>
    <s v="Aumentar de manera sostenida el indice anual de desempeño institucional"/>
    <s v="Contratación"/>
    <s v="Subdirección de Contratación"/>
    <s v="Subdirección de Contratación"/>
    <s v="NA"/>
    <s v="Eficiencia y desarrollo de capacidades para una gestión moderna del sector educativo"/>
    <s v="6. Desarrollo de capacidades para una gestión moderna del sector educativo"/>
    <m/>
    <s v="NA"/>
    <s v="Gestión de Contratación"/>
    <n v="271"/>
    <s v="Número de Boletines Informativos de actualización de la gestión contractual publicados y difundidos a través de comunicación interna del MEN "/>
    <x v="2"/>
    <m/>
    <m/>
    <m/>
    <m/>
    <m/>
    <m/>
    <m/>
    <m/>
    <m/>
    <m/>
    <m/>
    <m/>
    <m/>
    <m/>
    <m/>
    <m/>
    <m/>
    <m/>
    <m/>
    <m/>
    <m/>
    <m/>
    <s v="Gestión"/>
    <s v="Trimestral"/>
    <s v="Flujo"/>
    <s v="Número"/>
    <n v="0"/>
    <s v="Sumatoria de Boletines Informativos de actualización de la gestión contractual, pubicados y difundidos en comunicación interna del MEN_x000a__x000a_"/>
    <s v="Boletín publicado en comunicación interna"/>
    <n v="0"/>
    <n v="0"/>
    <n v="0"/>
    <n v="4"/>
    <n v="4"/>
    <n v="4"/>
    <n v="0"/>
    <n v="0"/>
    <n v="2"/>
    <n v="2"/>
    <n v="4"/>
    <n v="0"/>
    <n v="0"/>
    <m/>
    <n v="0"/>
    <n v="0"/>
    <m/>
    <n v="0"/>
    <n v="0"/>
    <m/>
    <n v="0"/>
    <n v="0"/>
    <n v="4"/>
    <m/>
    <m/>
  </r>
  <r>
    <s v="TRANSVERSALES"/>
    <s v="Gestión con valores para Resultados"/>
    <s v="Aumentar de manera sostenida el indice anual de desempeño institucional"/>
    <s v="Contratación"/>
    <s v="Subdirección de Contratación"/>
    <s v="Subdirección de Contratación"/>
    <s v="NA"/>
    <s v="Eficiencia y desarrollo de capacidades para una gestión moderna del sector educativo"/>
    <s v="6. Desarrollo de capacidades para una gestión moderna del sector educativo"/>
    <m/>
    <s v="NA"/>
    <s v="Gestión de Contratación"/>
    <n v="272"/>
    <s v="Porcentaje de actas de liquidación o de cierre contractual revisadas"/>
    <x v="2"/>
    <m/>
    <m/>
    <m/>
    <m/>
    <m/>
    <m/>
    <m/>
    <m/>
    <m/>
    <m/>
    <m/>
    <m/>
    <m/>
    <m/>
    <m/>
    <m/>
    <m/>
    <m/>
    <m/>
    <m/>
    <m/>
    <m/>
    <s v="Gestión"/>
    <s v="Trimestral"/>
    <s v="Flujo"/>
    <s v="Porcentaje"/>
    <n v="0"/>
    <s v="TOTAL DE ACTAS DE LIQUIDACIÓN O DE CIERRE REVISADAS  EN EL PERIODO / TOTAL DE ACTA DE LIQUIDACIÓN O CIERRE RADICADAS  PARA REVISAR  AL INICIO DEL PERIODO"/>
    <s v="Base de datos liquidaciones"/>
    <n v="0"/>
    <n v="0"/>
    <n v="0"/>
    <n v="100"/>
    <n v="100"/>
    <n v="100"/>
    <n v="0"/>
    <n v="0"/>
    <n v="92.52"/>
    <n v="7.480000000000004"/>
    <n v="100"/>
    <n v="0"/>
    <n v="0"/>
    <m/>
    <n v="0"/>
    <n v="0"/>
    <m/>
    <n v="0"/>
    <n v="0"/>
    <m/>
    <n v="0"/>
    <n v="0"/>
    <n v="100"/>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350"/>
    <s v="Nivel de percepción medido en la Encuesta sobre Ambiente y Desempeño Institucional Nacional EDI "/>
    <x v="0"/>
    <s v="X"/>
    <m/>
    <m/>
    <m/>
    <m/>
    <m/>
    <m/>
    <m/>
    <m/>
    <m/>
    <m/>
    <m/>
    <m/>
    <m/>
    <m/>
    <m/>
    <m/>
    <m/>
    <m/>
    <m/>
    <m/>
    <m/>
    <s v="Resultado"/>
    <s v="Anual"/>
    <s v="Flujo"/>
    <s v="Porcentaje"/>
    <n v="120"/>
    <s v="Promedio simple de los indicadores de cada componente medido en la encuesta sobre Ambiente y Desempeño Institucional Nacional (EDI) consolidado para el sector administrativo. _x000a__x000a_• Nota: _x000a_Los resultados de la vigencia a medir con corte 31 de diciembre, los calculará el DANE en el mes de abril de la siguiente vigencia (Rezago de 120 días)_x000a__x000a_"/>
    <s v="Resultados Encuesta sobre Ambiente y Desempeño Institucional Nacional (EDI) publicados por el DANE"/>
    <n v="79.2"/>
    <n v="79.2"/>
    <n v="80.2"/>
    <n v="81.2"/>
    <n v="82.2"/>
    <n v="83.2"/>
    <n v="79.2"/>
    <n v="0"/>
    <n v="0"/>
    <n v="81.2"/>
    <n v="82.2"/>
    <n v="0"/>
    <n v="0"/>
    <n v="0"/>
    <n v="0"/>
    <n v="0"/>
    <n v="0"/>
    <n v="0"/>
    <n v="0"/>
    <n v="0"/>
    <n v="0"/>
    <n v="0"/>
    <n v="82.2"/>
    <m/>
    <m/>
  </r>
  <r>
    <s v="TRANSVERSALES"/>
    <s v="Todas las dimensiones"/>
    <s v="Aumentar de manera sostenida el indice anual de desempeño institucional"/>
    <s v="Gestión del conocimiento e innovación"/>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351"/>
    <s v="Posición del Sector Educación acorde con el Índice de Gestión y Desempeño evaluado por Función Pública"/>
    <x v="0"/>
    <s v="X"/>
    <m/>
    <m/>
    <m/>
    <m/>
    <m/>
    <m/>
    <m/>
    <m/>
    <m/>
    <m/>
    <m/>
    <m/>
    <m/>
    <m/>
    <m/>
    <m/>
    <m/>
    <m/>
    <m/>
    <m/>
    <m/>
    <s v="Resultado"/>
    <s v="Anual"/>
    <s v="Flujo"/>
    <s v="Número"/>
    <n v="180"/>
    <s v="Posición del Sector Educación acorde con el Indice de Gestión y Desempeño Sectorial publicado por el Departamento Administrativo de la Función Pública acorde con lo diligenciado por las entidades en el FURAG._x000a__x000a_• Nota: _x000a_Los resultados de la vigencia a medir con corte 31 de diciembre, los calculará el DAFP en el mes de julio de la siguiente vigencia (Rezago de 210 días)_x000a_"/>
    <s v="Resultados de Gestión y Desempeño Sectorial publicados por el DAFP"/>
    <n v="3"/>
    <n v="1.3"/>
    <n v="1.3"/>
    <n v="1.3"/>
    <n v="1.3"/>
    <n v="1.3"/>
    <n v="3"/>
    <n v="0"/>
    <n v="0"/>
    <n v="1.3"/>
    <n v="1.3"/>
    <n v="0"/>
    <n v="0"/>
    <n v="0"/>
    <n v="0"/>
    <n v="0"/>
    <n v="0"/>
    <n v="0"/>
    <n v="0"/>
    <n v="0"/>
    <n v="0"/>
    <n v="0"/>
    <n v="1.3"/>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355"/>
    <s v="Índice de Gestión y Desempeño Institucional del Ministerio de Educación Nacional  evaluado por Función Pública"/>
    <x v="0"/>
    <s v="X"/>
    <m/>
    <m/>
    <m/>
    <m/>
    <m/>
    <m/>
    <m/>
    <m/>
    <m/>
    <m/>
    <m/>
    <m/>
    <m/>
    <m/>
    <m/>
    <m/>
    <m/>
    <m/>
    <m/>
    <m/>
    <m/>
    <s v="Resultado"/>
    <s v="Anual"/>
    <s v="Flujo"/>
    <s v="Número"/>
    <n v="180"/>
    <s v="Indice de Gestión y Desempeño Institucional publicado por el Departamento Administrativo de la Función Pública acorde con lo diligenciado en el FURAG. _x000a__x000a_• Nota: _x000a_Los resultados de la vigencia a medir con corte 31 de diciembre, los calculará el DAFP en el mes de julio de la siguiente vigencia (Rezago de 210 días)_x000a_"/>
    <s v="Resultados de Gestión y Desempeño Institucional publicados por el DAFP "/>
    <n v="92.4"/>
    <n v="92.4"/>
    <n v="93.5"/>
    <n v="94.5"/>
    <n v="95.6"/>
    <n v="96.6"/>
    <n v="92.4"/>
    <n v="0"/>
    <n v="0"/>
    <n v="94.5"/>
    <n v="95.6"/>
    <n v="0"/>
    <n v="0"/>
    <n v="0"/>
    <n v="0"/>
    <n v="0"/>
    <n v="0"/>
    <n v="0"/>
    <n v="0"/>
    <n v="0"/>
    <n v="0"/>
    <n v="0"/>
    <n v="95.6"/>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279"/>
    <s v="Porcentaje de avance del plan de acompañamiento sectorial al cierre de brechas"/>
    <x v="2"/>
    <s v="X"/>
    <m/>
    <m/>
    <m/>
    <m/>
    <m/>
    <m/>
    <m/>
    <m/>
    <m/>
    <m/>
    <m/>
    <m/>
    <m/>
    <m/>
    <m/>
    <m/>
    <m/>
    <m/>
    <m/>
    <m/>
    <m/>
    <s v="Gestión"/>
    <s v="Trimestral"/>
    <s v="Flujo"/>
    <s v="Porcentaje"/>
    <n v="0"/>
    <s v="(Total de acciones ejecutadas dentro del período/Total de acciones del plan de cierre de brechas para la vigencia)*100_x000a__x000a_• Nota:_x000a_Este indicador responde a la palanca: Implementar la mejora continua en las políticas y procesos sectoriales"/>
    <s v="Informe de resultados"/>
    <n v="0"/>
    <n v="0"/>
    <n v="0"/>
    <n v="100"/>
    <n v="100"/>
    <n v="100"/>
    <n v="0"/>
    <n v="0"/>
    <n v="64"/>
    <n v="36"/>
    <n v="100"/>
    <n v="0"/>
    <n v="0"/>
    <m/>
    <n v="0"/>
    <n v="0"/>
    <m/>
    <n v="0"/>
    <n v="0"/>
    <m/>
    <n v="0"/>
    <n v="0"/>
    <n v="100"/>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281"/>
    <s v="Porcentaje de avance del plan de trabajo para los procesos y políticas priorizadas"/>
    <x v="2"/>
    <s v="X"/>
    <m/>
    <m/>
    <m/>
    <m/>
    <m/>
    <m/>
    <m/>
    <m/>
    <m/>
    <m/>
    <m/>
    <m/>
    <m/>
    <m/>
    <m/>
    <m/>
    <m/>
    <m/>
    <m/>
    <m/>
    <m/>
    <s v="Gestión"/>
    <s v="Trimestral"/>
    <s v="Mantenimiento"/>
    <s v="Porcentaje"/>
    <n v="0"/>
    <s v="(Total  de acciones ejecutadas dentro del periodo /Total de acciones del plan de trabajo durante la vigencia)*100_x000a__x000a_• Nota:_x000a_Este indicador responde a la palanca: Implementar la mejora continua en las políticas y procesos institucionales "/>
    <s v="informe ejecución plan de trabajo"/>
    <n v="0"/>
    <n v="0"/>
    <n v="0"/>
    <n v="90"/>
    <n v="90"/>
    <n v="90"/>
    <n v="0"/>
    <n v="0"/>
    <n v="100"/>
    <n v="-10"/>
    <n v="90"/>
    <n v="0"/>
    <n v="0"/>
    <m/>
    <n v="0"/>
    <n v="0"/>
    <m/>
    <n v="0"/>
    <n v="0"/>
    <m/>
    <n v="0"/>
    <n v="0"/>
    <n v="90"/>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282"/>
    <s v="Porcentaje de oportunidad en la atención de requerimientos"/>
    <x v="2"/>
    <s v="X"/>
    <m/>
    <m/>
    <m/>
    <m/>
    <m/>
    <m/>
    <m/>
    <m/>
    <m/>
    <m/>
    <m/>
    <m/>
    <m/>
    <m/>
    <m/>
    <m/>
    <m/>
    <m/>
    <m/>
    <m/>
    <m/>
    <s v="Gestión"/>
    <s v="Trimestral"/>
    <s v="Mantenimiento"/>
    <s v="Porcentaje"/>
    <n v="0"/>
    <s v="(Total  de acciones de intervención para la mejora de los procesos realizadas  /Total de intervenciones planeadas durante la vigencia)*100_x000a__x000a_• Nota:_x000a_Este indicador responde a la palanca: Dar cumplimiento a los requisitos del sistema integrado de gestión y sus modelos referenciales"/>
    <s v="Informe de Resultados de la intervención de procesos"/>
    <n v="0"/>
    <n v="0"/>
    <n v="0"/>
    <n v="100"/>
    <n v="100"/>
    <n v="100"/>
    <n v="0"/>
    <n v="0"/>
    <n v="100"/>
    <n v="0"/>
    <n v="100"/>
    <n v="0"/>
    <n v="0"/>
    <m/>
    <n v="0"/>
    <n v="0"/>
    <m/>
    <n v="0"/>
    <n v="0"/>
    <m/>
    <n v="0"/>
    <n v="0"/>
    <n v="100"/>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284"/>
    <s v="Índice  de satisfacción de los grupos de valor (EAV) ."/>
    <x v="2"/>
    <s v="X"/>
    <m/>
    <m/>
    <m/>
    <m/>
    <m/>
    <m/>
    <m/>
    <m/>
    <m/>
    <m/>
    <m/>
    <m/>
    <m/>
    <m/>
    <m/>
    <m/>
    <m/>
    <m/>
    <m/>
    <m/>
    <m/>
    <s v="Gestión"/>
    <s v="Mensual"/>
    <s v="Mantenimiento"/>
    <s v="Número"/>
    <n v="0"/>
    <s v="Promedio ponderado del nivel de satisfacción de las asitencias técnicas prestadas._x000a__x000a_• Nota:_x000a_Este indicador responde a la palanca: Aumentar la satisfacción de los grupos de valor"/>
    <s v="Informe encuesta de satisfacción"/>
    <n v="0"/>
    <n v="0"/>
    <n v="0"/>
    <n v="4"/>
    <n v="4"/>
    <n v="4"/>
    <n v="0"/>
    <n v="0"/>
    <m/>
    <n v="4"/>
    <n v="4"/>
    <m/>
    <m/>
    <m/>
    <m/>
    <m/>
    <m/>
    <m/>
    <m/>
    <m/>
    <m/>
    <m/>
    <n v="4"/>
    <m/>
    <m/>
  </r>
  <r>
    <s v="TRANSVERSALES"/>
    <s v="Todas las dimensiones"/>
    <s v="Aumentar de manera sostenida el indice anual de desempeño institucional"/>
    <s v="Gestión de procesos y mejora"/>
    <s v="Subdirección de Desarrollo Organizacional"/>
    <s v="Subdirección de Desarrollo Organizacion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27"/>
    <s v="Grupos étnicos"/>
    <n v="221"/>
    <s v="Grupo Interno de Trabajo creado para promover el desarrollo y fortalecimiento de  la educación para las  comunidades NARP  al interior del MEN"/>
    <x v="7"/>
    <m/>
    <m/>
    <m/>
    <m/>
    <m/>
    <m/>
    <m/>
    <m/>
    <m/>
    <m/>
    <m/>
    <m/>
    <m/>
    <m/>
    <m/>
    <m/>
    <m/>
    <m/>
    <m/>
    <m/>
    <m/>
    <m/>
    <s v="Producto"/>
    <s v="Anual"/>
    <s v="Acumulado"/>
    <s v="Número"/>
    <n v="0"/>
    <s v="Grupo interno creado"/>
    <s v="Proyecto de acto administrativo"/>
    <n v="0"/>
    <n v="0"/>
    <n v="0"/>
    <n v="0"/>
    <n v="1"/>
    <n v="1"/>
    <n v="0"/>
    <n v="0"/>
    <n v="0"/>
    <n v="0"/>
    <n v="1"/>
    <n v="0"/>
    <n v="0"/>
    <n v="0"/>
    <n v="0"/>
    <n v="0"/>
    <n v="0"/>
    <n v="0"/>
    <n v="0"/>
    <n v="0"/>
    <n v="0"/>
    <n v="0"/>
    <n v="1"/>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19"/>
    <s v="Porcentaje de ejecución del plan de mantenimiento preventivo de los bienes inmuebles"/>
    <x v="2"/>
    <m/>
    <m/>
    <m/>
    <m/>
    <m/>
    <m/>
    <m/>
    <m/>
    <m/>
    <m/>
    <m/>
    <m/>
    <m/>
    <m/>
    <m/>
    <m/>
    <m/>
    <m/>
    <m/>
    <m/>
    <m/>
    <m/>
    <s v="Gestión"/>
    <s v="Mensual"/>
    <s v="Flujo"/>
    <s v="Porcentaje"/>
    <n v="0"/>
    <s v="Actividades ejecutadas del Plan de Mantenimiento de Infraestructura/ Actividades definidas en el Plan de Mantenimiento de infraestructura"/>
    <s v="Informe seguimiento plan de mantenimiento"/>
    <n v="0"/>
    <n v="100"/>
    <n v="90"/>
    <n v="91"/>
    <n v="100"/>
    <n v="100"/>
    <n v="100"/>
    <n v="93.3"/>
    <m/>
    <n v="91"/>
    <n v="100"/>
    <m/>
    <m/>
    <m/>
    <m/>
    <m/>
    <m/>
    <m/>
    <m/>
    <m/>
    <m/>
    <m/>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21"/>
    <s v="Porcentaje de ahorro programado en el consumo de fotocopias de las dependencias"/>
    <x v="2"/>
    <m/>
    <m/>
    <m/>
    <m/>
    <m/>
    <m/>
    <m/>
    <m/>
    <m/>
    <m/>
    <m/>
    <m/>
    <m/>
    <m/>
    <m/>
    <m/>
    <m/>
    <m/>
    <m/>
    <m/>
    <m/>
    <m/>
    <s v="Gestión"/>
    <s v="Mensual"/>
    <s v="Flujo"/>
    <s v="Porcentaje"/>
    <n v="0"/>
    <s v="Consumo autorizado menos consumo mes / ahorro del 20 programado para la vigencia_x000a__x000a_Notas: _x000a_• Se programa un ahorro del 20  para la vigencia a partir de los límites autorizados en Circular de Austeridad vigente. _x000a_• Los ahorros se van acumulando de un mes a otro."/>
    <s v="Informe seguimiento consumo de fotocopias por dependencia "/>
    <n v="0"/>
    <n v="100"/>
    <n v="100"/>
    <n v="100"/>
    <n v="100"/>
    <n v="100"/>
    <n v="139.80000000000001"/>
    <n v="206"/>
    <m/>
    <n v="100"/>
    <n v="100"/>
    <m/>
    <m/>
    <m/>
    <m/>
    <m/>
    <m/>
    <m/>
    <m/>
    <m/>
    <m/>
    <m/>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22"/>
    <s v="Porcentaje de Mesas de ayuda administrativas atendidas en los tiempos establecidos"/>
    <x v="2"/>
    <m/>
    <m/>
    <m/>
    <m/>
    <m/>
    <m/>
    <m/>
    <m/>
    <m/>
    <m/>
    <m/>
    <m/>
    <m/>
    <m/>
    <m/>
    <m/>
    <m/>
    <m/>
    <m/>
    <m/>
    <m/>
    <m/>
    <s v="Gestión"/>
    <s v="Mensual"/>
    <s v="Mantenimiento"/>
    <s v="Porcentaje"/>
    <n v="0"/>
    <s v="Mesa de ayuda administrativas atendidas en los tiempos establecidos / Total de mesas de ayuda administrativas recibidas_x000a__x000a_Nota: Incluye control ingreso y salida de bienes, mantenimiento y arreglos, registro movimientos en el inventario, solicitud de vehículos oficiales, suministros y operación servicios generales."/>
    <s v="Informe seguimiento mesas de ayuda"/>
    <n v="0"/>
    <n v="98"/>
    <n v="98"/>
    <n v="98"/>
    <n v="98"/>
    <n v="98"/>
    <n v="99.72"/>
    <n v="100"/>
    <m/>
    <n v="98"/>
    <n v="98"/>
    <m/>
    <m/>
    <m/>
    <m/>
    <m/>
    <m/>
    <m/>
    <m/>
    <m/>
    <m/>
    <m/>
    <n v="98"/>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23"/>
    <s v="Porcentaje de bienes en custodia de los colaboradores"/>
    <x v="2"/>
    <m/>
    <m/>
    <m/>
    <m/>
    <m/>
    <m/>
    <m/>
    <m/>
    <m/>
    <m/>
    <m/>
    <m/>
    <m/>
    <m/>
    <m/>
    <m/>
    <m/>
    <m/>
    <m/>
    <m/>
    <m/>
    <m/>
    <s v="Gestión"/>
    <s v="Trimestral"/>
    <s v="Mantenimiento"/>
    <s v="Porcentaje"/>
    <n v="0"/>
    <s v="Bienes en custodia de los colaboradores / Bienes asignados y registrados en el Sistema"/>
    <s v="Informe de  bienes en custodia de los colaboradores"/>
    <n v="0"/>
    <n v="95"/>
    <n v="95"/>
    <n v="95"/>
    <n v="95"/>
    <n v="95"/>
    <n v="93"/>
    <n v="89.1"/>
    <n v="94.43"/>
    <n v="0.56999999999999318"/>
    <n v="95"/>
    <n v="0"/>
    <n v="0"/>
    <m/>
    <n v="0"/>
    <n v="0"/>
    <m/>
    <n v="0"/>
    <n v="0"/>
    <m/>
    <n v="0"/>
    <n v="0"/>
    <n v="95"/>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26"/>
    <s v="Porcentaje de avance de los programas ambientales de las sedes del MEN"/>
    <x v="2"/>
    <m/>
    <m/>
    <m/>
    <m/>
    <m/>
    <m/>
    <m/>
    <m/>
    <m/>
    <m/>
    <m/>
    <m/>
    <m/>
    <m/>
    <m/>
    <m/>
    <m/>
    <m/>
    <m/>
    <m/>
    <m/>
    <m/>
    <s v="Gestión"/>
    <s v="Trimestral"/>
    <s v="Flujo"/>
    <s v="Porcentaje"/>
    <n v="0"/>
    <s v="Número de actividades realizadas de los programas ambientales / Número de actividades programadas"/>
    <s v="Informe seguimiento de los programas ambientales "/>
    <n v="0"/>
    <n v="100"/>
    <n v="100"/>
    <n v="100"/>
    <n v="100"/>
    <n v="100"/>
    <n v="100"/>
    <n v="100"/>
    <n v="51.3"/>
    <n v="48.7"/>
    <n v="100"/>
    <n v="0"/>
    <n v="0"/>
    <m/>
    <n v="0"/>
    <n v="0"/>
    <m/>
    <n v="0"/>
    <n v="0"/>
    <m/>
    <n v="0"/>
    <n v="0"/>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123"/>
    <s v="Porcentaje de ahorro programado en el consumo de combustible de los vehículos"/>
    <x v="2"/>
    <m/>
    <m/>
    <m/>
    <m/>
    <m/>
    <m/>
    <m/>
    <m/>
    <m/>
    <m/>
    <m/>
    <m/>
    <m/>
    <m/>
    <m/>
    <m/>
    <m/>
    <m/>
    <m/>
    <m/>
    <m/>
    <m/>
    <s v="Gestión"/>
    <s v="Mensual"/>
    <s v="Flujo"/>
    <s v="Porcentaje"/>
    <n v="0"/>
    <s v="Consumo autorizado menos consumo mes / Ahorro del 10 programado para la vigencia_x000a__x000a_Notas: _x000a_• Se programa un ahorro del 10  para la vigencia a partir de los límites autorizados en Circular de Austeridad vigente. _x000a_• Los ahorros se van acumulando de un mes a otro."/>
    <s v="Informe seguimiento consumo de combustible"/>
    <n v="0"/>
    <n v="100"/>
    <n v="100"/>
    <n v="100"/>
    <n v="100"/>
    <n v="100"/>
    <n v="147.79"/>
    <n v="117.99999999999999"/>
    <m/>
    <n v="100"/>
    <n v="100"/>
    <m/>
    <m/>
    <m/>
    <m/>
    <m/>
    <m/>
    <m/>
    <m/>
    <m/>
    <m/>
    <m/>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267"/>
    <s v="Porcentaje de avance de la  implementación y seguimiento de un instrumento de evaluación de la satisfacción de los participantes a las reuniones y eventos del MEN en cuanto a la calidad del proceso."/>
    <x v="2"/>
    <m/>
    <m/>
    <m/>
    <m/>
    <m/>
    <m/>
    <m/>
    <m/>
    <m/>
    <m/>
    <m/>
    <m/>
    <m/>
    <m/>
    <m/>
    <m/>
    <m/>
    <m/>
    <m/>
    <m/>
    <m/>
    <m/>
    <s v="Gestión"/>
    <s v="Trimestral"/>
    <s v="Flujo"/>
    <s v="Porcentaje"/>
    <n v="0"/>
    <s v="Número de actividades realizadas del plan de trabajo / Número de actividades programadas en el plan de trabajo de implementación y seguimiento del instrumento de evaluación."/>
    <s v="Informe seguimiento  de implementación y seguimiento del instrumento de evaluación"/>
    <n v="0"/>
    <n v="0"/>
    <n v="0"/>
    <n v="100"/>
    <n v="100"/>
    <n v="100"/>
    <n v="0"/>
    <n v="0"/>
    <n v="50"/>
    <n v="50"/>
    <n v="100"/>
    <n v="0"/>
    <n v="0"/>
    <m/>
    <n v="0"/>
    <n v="0"/>
    <m/>
    <n v="0"/>
    <n v="0"/>
    <m/>
    <n v="0"/>
    <n v="0"/>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269"/>
    <s v="Porcentaje de seguimientos realizados a las legalizaciones de comisiones de servicio efectuadas por las dependencias"/>
    <x v="2"/>
    <m/>
    <m/>
    <m/>
    <m/>
    <m/>
    <m/>
    <m/>
    <m/>
    <m/>
    <m/>
    <m/>
    <m/>
    <m/>
    <m/>
    <m/>
    <m/>
    <m/>
    <m/>
    <m/>
    <m/>
    <m/>
    <m/>
    <s v="Gestión"/>
    <s v="Trimestral"/>
    <s v="Mantenimiento"/>
    <s v="Porcentaje"/>
    <n v="0"/>
    <s v="Número de seguimientos realizados en el período/Número Comisiones gestionadas en el período"/>
    <s v="Informe seguimiento realizado en el periodo a las comisiones de servicio"/>
    <n v="0"/>
    <n v="0"/>
    <n v="0"/>
    <n v="98"/>
    <n v="100"/>
    <n v="100"/>
    <n v="0"/>
    <n v="0"/>
    <n v="100"/>
    <n v="-2"/>
    <n v="100"/>
    <n v="0"/>
    <n v="0"/>
    <m/>
    <n v="0"/>
    <n v="0"/>
    <m/>
    <n v="0"/>
    <n v="0"/>
    <m/>
    <n v="0"/>
    <n v="0"/>
    <n v="100"/>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76"/>
    <s v="Porcentaje de ejecución presupuestal de reservas"/>
    <x v="2"/>
    <m/>
    <m/>
    <m/>
    <m/>
    <m/>
    <m/>
    <m/>
    <m/>
    <m/>
    <m/>
    <m/>
    <m/>
    <m/>
    <m/>
    <m/>
    <m/>
    <m/>
    <m/>
    <m/>
    <m/>
    <m/>
    <m/>
    <s v="Gestión"/>
    <s v="Mensual"/>
    <s v="Flujo"/>
    <s v="Porcentaje"/>
    <n v="0"/>
    <s v="(Reserva pagada+ Reserva liberada) / Reserva constituida"/>
    <s v="Reporte de Ejecución Presupuestal  Reserva"/>
    <n v="0"/>
    <n v="98"/>
    <n v="98"/>
    <n v="98"/>
    <n v="98"/>
    <n v="98"/>
    <n v="99.852961636307896"/>
    <n v="98"/>
    <m/>
    <n v="98"/>
    <n v="98"/>
    <m/>
    <m/>
    <m/>
    <m/>
    <m/>
    <m/>
    <m/>
    <m/>
    <m/>
    <m/>
    <m/>
    <n v="98"/>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78"/>
    <s v="Porcentaje de ejecución presupuestal (obligado)"/>
    <x v="2"/>
    <m/>
    <m/>
    <m/>
    <m/>
    <m/>
    <m/>
    <m/>
    <m/>
    <m/>
    <m/>
    <m/>
    <m/>
    <m/>
    <m/>
    <m/>
    <m/>
    <m/>
    <m/>
    <m/>
    <m/>
    <m/>
    <m/>
    <s v="Gestión"/>
    <s v="Mensual"/>
    <s v="Flujo"/>
    <s v="Porcentaje"/>
    <n v="0"/>
    <s v="Total obligado/ Apropiación vigente"/>
    <s v="Reporte de Ejecución Presupuestal  Vigencia"/>
    <n v="0"/>
    <n v="95"/>
    <n v="95"/>
    <n v="95"/>
    <n v="95"/>
    <n v="95"/>
    <n v="99.66"/>
    <n v="95"/>
    <m/>
    <n v="95"/>
    <n v="95"/>
    <m/>
    <m/>
    <m/>
    <m/>
    <m/>
    <m/>
    <m/>
    <m/>
    <m/>
    <m/>
    <m/>
    <n v="95"/>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79"/>
    <s v="Implementación de herramientas tecnológicas de Gestión Financiera"/>
    <x v="2"/>
    <m/>
    <m/>
    <m/>
    <m/>
    <m/>
    <m/>
    <m/>
    <m/>
    <m/>
    <m/>
    <m/>
    <m/>
    <m/>
    <m/>
    <m/>
    <m/>
    <m/>
    <m/>
    <m/>
    <m/>
    <m/>
    <m/>
    <s v="Gestión"/>
    <s v="Trimestral"/>
    <s v="Flujo"/>
    <s v="Porcentaje"/>
    <n v="0"/>
    <s v="∑n (Avance proyecto * Peso del proyecto)"/>
    <s v="Informe de Avances de Implementación de Herramientas Tecnológicas"/>
    <n v="0"/>
    <n v="100"/>
    <n v="100"/>
    <n v="100"/>
    <n v="100"/>
    <n v="100"/>
    <n v="85"/>
    <n v="71"/>
    <n v="61"/>
    <n v="39"/>
    <n v="100"/>
    <n v="0"/>
    <n v="0"/>
    <m/>
    <n v="0"/>
    <n v="0"/>
    <m/>
    <n v="0"/>
    <n v="0"/>
    <m/>
    <n v="0"/>
    <n v="0"/>
    <n v="100"/>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80"/>
    <s v="Porcentaje de avance de informes de ejecución de recursos entregados en administración recibidos"/>
    <x v="2"/>
    <m/>
    <m/>
    <m/>
    <m/>
    <m/>
    <m/>
    <m/>
    <m/>
    <m/>
    <m/>
    <m/>
    <m/>
    <m/>
    <m/>
    <m/>
    <m/>
    <m/>
    <m/>
    <m/>
    <m/>
    <m/>
    <m/>
    <s v="Gestión"/>
    <s v="Trimestral"/>
    <s v="Flujo"/>
    <s v="Porcentaje"/>
    <n v="0"/>
    <s v="Informes de legalización recibidos / Cantidad de informes por legalizar a cierre de vigencia anterior_x000a__x000a_Notas: _x000a_• Los resultados de diciembre, se reportarán el 15 de febrero de la siguiente vigencia (Rezago de 45 días)._x000a_• El numerador corresponde a los informes de los meses legalizados en el trimestre reportado._x000a_• Los trimestres de reporte se basan en las fechas estipuladas por la Contaduría General de la Nación para la información contable."/>
    <s v="Reporte de informes recibidos"/>
    <n v="0"/>
    <n v="95"/>
    <n v="95"/>
    <n v="95"/>
    <n v="95"/>
    <n v="95"/>
    <n v="83.92"/>
    <n v="74.8"/>
    <n v="24.59"/>
    <n v="70.41"/>
    <n v="95"/>
    <n v="0"/>
    <n v="0"/>
    <m/>
    <n v="0"/>
    <n v="0"/>
    <m/>
    <n v="0"/>
    <n v="0"/>
    <m/>
    <n v="0"/>
    <n v="0"/>
    <n v="95"/>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81"/>
    <s v="Porcentaje de ejecución presupuestal (comprometido)"/>
    <x v="2"/>
    <m/>
    <m/>
    <m/>
    <m/>
    <m/>
    <m/>
    <m/>
    <m/>
    <m/>
    <m/>
    <m/>
    <m/>
    <m/>
    <m/>
    <m/>
    <m/>
    <m/>
    <m/>
    <m/>
    <m/>
    <m/>
    <m/>
    <s v="Gestión"/>
    <s v="Mensual"/>
    <s v="Flujo"/>
    <s v="Porcentaje"/>
    <n v="0"/>
    <s v="Total comprometido/ Apropiación vigente"/>
    <s v="Reporte de Ejecución Presupuestal  Vigencia"/>
    <n v="0"/>
    <n v="99"/>
    <n v="98"/>
    <n v="98"/>
    <n v="98"/>
    <n v="98"/>
    <n v="99.99"/>
    <n v="81.319999999999993"/>
    <m/>
    <n v="98"/>
    <n v="98"/>
    <m/>
    <m/>
    <m/>
    <m/>
    <m/>
    <m/>
    <m/>
    <m/>
    <m/>
    <m/>
    <m/>
    <n v="98"/>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82"/>
    <s v="Porcentaje PAC Ejecutado"/>
    <x v="2"/>
    <m/>
    <m/>
    <m/>
    <m/>
    <m/>
    <m/>
    <m/>
    <m/>
    <m/>
    <m/>
    <m/>
    <m/>
    <m/>
    <m/>
    <m/>
    <m/>
    <m/>
    <m/>
    <m/>
    <m/>
    <m/>
    <m/>
    <s v="Gestión"/>
    <s v="Mensual"/>
    <s v="Mantenimiento"/>
    <s v="Porcentaje"/>
    <n v="0"/>
    <s v="PAC  Ejecutado/ PAC Programado_x000a__x000a_Nota: Este indicador no es acumulable de un periodo a otro dentro de la vigencia."/>
    <s v="Reporte Mensual INPANUT - SIIF MINHACIENDA"/>
    <n v="0"/>
    <n v="95"/>
    <n v="95"/>
    <n v="95"/>
    <n v="95"/>
    <n v="95"/>
    <n v="99.852961636307896"/>
    <n v="99.95"/>
    <m/>
    <n v="95"/>
    <n v="95"/>
    <m/>
    <m/>
    <m/>
    <m/>
    <m/>
    <m/>
    <m/>
    <m/>
    <m/>
    <m/>
    <m/>
    <n v="95"/>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145"/>
    <s v="Porcentaje de recaudo recursos Ley 21 de 1982"/>
    <x v="2"/>
    <m/>
    <m/>
    <m/>
    <m/>
    <m/>
    <m/>
    <m/>
    <m/>
    <m/>
    <m/>
    <m/>
    <m/>
    <m/>
    <m/>
    <m/>
    <m/>
    <m/>
    <m/>
    <m/>
    <m/>
    <m/>
    <m/>
    <s v="Gestión"/>
    <s v="Trimestral"/>
    <s v="Flujo"/>
    <s v="Porcentaje"/>
    <n v="0"/>
    <s v="Monto recaudado/ Monto proyectado de recaudo"/>
    <s v="Informe de avance de recaudo"/>
    <n v="0"/>
    <n v="0"/>
    <n v="100"/>
    <n v="100"/>
    <n v="100"/>
    <n v="100"/>
    <n v="0"/>
    <n v="100"/>
    <n v="47"/>
    <n v="53"/>
    <n v="100"/>
    <n v="0"/>
    <n v="0"/>
    <m/>
    <n v="0"/>
    <n v="0"/>
    <m/>
    <n v="0"/>
    <n v="0"/>
    <m/>
    <n v="0"/>
    <n v="0"/>
    <n v="100"/>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124"/>
    <s v="Porcentaje de recaudo recursos Ley 1697 de 2013"/>
    <x v="2"/>
    <m/>
    <m/>
    <m/>
    <m/>
    <m/>
    <m/>
    <m/>
    <m/>
    <m/>
    <m/>
    <m/>
    <m/>
    <m/>
    <m/>
    <m/>
    <m/>
    <m/>
    <m/>
    <m/>
    <m/>
    <m/>
    <m/>
    <s v="Gestión"/>
    <s v="Semestral"/>
    <s v="Flujo"/>
    <s v="Porcentaje"/>
    <n v="0"/>
    <s v="Monto recaudado / Monto proyectado de recaudo_x000a__x000a_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
    <s v="Informe de avance de recaudo"/>
    <n v="0"/>
    <n v="0"/>
    <n v="100"/>
    <n v="100"/>
    <n v="100"/>
    <n v="100"/>
    <n v="0"/>
    <n v="102.3"/>
    <n v="71.2"/>
    <n v="28.799999999999997"/>
    <n v="100"/>
    <n v="0"/>
    <n v="0"/>
    <n v="0"/>
    <n v="0"/>
    <n v="0"/>
    <m/>
    <n v="0"/>
    <n v="0"/>
    <n v="0"/>
    <n v="0"/>
    <n v="0"/>
    <n v="10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125"/>
    <s v="Porcentaje de avance de la actualización de información de los servidores y de la planta de personal en SIGEP ll"/>
    <x v="2"/>
    <m/>
    <m/>
    <m/>
    <m/>
    <m/>
    <m/>
    <m/>
    <m/>
    <m/>
    <m/>
    <m/>
    <m/>
    <m/>
    <m/>
    <m/>
    <m/>
    <m/>
    <m/>
    <m/>
    <m/>
    <m/>
    <m/>
    <s v="Gestión"/>
    <s v="Bimestral"/>
    <s v="Flujo"/>
    <s v="Porcentaje"/>
    <n v="0"/>
    <s v="Actividades ejecutadas para la actualización de información de los servidores y de la planta de personal en SIGEP ll / Actividades programadas para la actualización de información de los servidores y de la planta de personal en SIGEP ll"/>
    <s v="Plan Operativo SIGEP ll"/>
    <n v="0"/>
    <n v="95"/>
    <n v="100"/>
    <n v="98.5"/>
    <n v="100"/>
    <n v="100"/>
    <n v="95.05"/>
    <n v="95"/>
    <m/>
    <n v="98.5"/>
    <n v="100"/>
    <n v="0"/>
    <m/>
    <n v="0"/>
    <m/>
    <n v="0"/>
    <m/>
    <n v="0"/>
    <m/>
    <n v="0"/>
    <m/>
    <n v="0"/>
    <n v="10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183"/>
    <s v="Porcentaje de provisión de la planta de personal del Ministerio de Educación Nacional"/>
    <x v="2"/>
    <m/>
    <m/>
    <m/>
    <m/>
    <m/>
    <m/>
    <m/>
    <m/>
    <m/>
    <m/>
    <m/>
    <m/>
    <m/>
    <m/>
    <m/>
    <m/>
    <m/>
    <m/>
    <m/>
    <m/>
    <m/>
    <m/>
    <s v="Gestión"/>
    <s v="Mensual"/>
    <s v="Mantenimiento"/>
    <s v="Porcentaje"/>
    <n v="0"/>
    <s v="(Número de empleos provistos de la planta de personal del MEN / Número total de empleos de la planta de personal)*100_x000a__x000a_Notas: _x000a_• Planta de personal incluye Carrera Administrativa y Libre Nombramiento y Remoción_x000a_•El indicador no será acumulable"/>
    <s v="Plan Operativo Ingreso y retiro"/>
    <n v="0"/>
    <n v="0"/>
    <n v="90"/>
    <n v="87"/>
    <n v="92"/>
    <n v="92"/>
    <n v="0"/>
    <n v="86.45"/>
    <m/>
    <n v="87"/>
    <n v="92"/>
    <m/>
    <m/>
    <m/>
    <m/>
    <m/>
    <m/>
    <m/>
    <m/>
    <m/>
    <m/>
    <m/>
    <n v="92"/>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36"/>
    <s v="Porcentaje de competencias identificadas como críticas para el cumplimiento de las metas estratégicas del Ministerio "/>
    <x v="0"/>
    <s v="X"/>
    <m/>
    <m/>
    <m/>
    <m/>
    <m/>
    <m/>
    <m/>
    <m/>
    <m/>
    <m/>
    <m/>
    <m/>
    <m/>
    <m/>
    <s v="X"/>
    <m/>
    <m/>
    <m/>
    <m/>
    <m/>
    <m/>
    <s v="Gestión "/>
    <s v="Anual"/>
    <s v="Reducción"/>
    <s v="Porcentaje"/>
    <n v="0"/>
    <s v="Número de competencias laborales identificadas como críticas / Total de competencias laborales definidas en el Decreto 815 de 2018 y Resolución 3335 de 2015"/>
    <s v="Documento Técnico Competencias identificadas"/>
    <n v="0"/>
    <n v="0"/>
    <n v="0"/>
    <n v="20"/>
    <n v="10"/>
    <n v="10"/>
    <n v="0"/>
    <n v="0"/>
    <n v="0"/>
    <n v="20"/>
    <n v="10"/>
    <n v="0"/>
    <n v="0"/>
    <n v="0"/>
    <n v="0"/>
    <n v="0"/>
    <n v="0"/>
    <n v="0"/>
    <n v="0"/>
    <n v="0"/>
    <n v="0"/>
    <n v="0"/>
    <n v="1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37"/>
    <s v="Porcentaje de avance en la ejecución del Plan de Bienestar e Incentivos"/>
    <x v="0"/>
    <s v="X"/>
    <m/>
    <m/>
    <m/>
    <m/>
    <m/>
    <m/>
    <m/>
    <m/>
    <m/>
    <m/>
    <m/>
    <m/>
    <m/>
    <m/>
    <s v="X"/>
    <m/>
    <m/>
    <m/>
    <m/>
    <m/>
    <m/>
    <s v="Gestión "/>
    <s v="Mensual"/>
    <s v="Flujo"/>
    <s v="Porcentaje"/>
    <n v="0"/>
    <s v="Actividades ejecutadas del Plan de Bienestar e Incentivos / Actividades programadas del Plan de Bienestar e Incentivos"/>
    <s v="Plan Operativo Bienestar e Incentivos"/>
    <n v="0"/>
    <n v="95"/>
    <n v="96.4"/>
    <n v="100"/>
    <n v="100"/>
    <n v="100"/>
    <n v="99.56"/>
    <n v="91.71"/>
    <m/>
    <n v="100"/>
    <n v="100"/>
    <m/>
    <m/>
    <m/>
    <m/>
    <m/>
    <m/>
    <m/>
    <m/>
    <m/>
    <m/>
    <m/>
    <n v="10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38"/>
    <s v="Porcentaje de la planta de personal del Ministerio en modalidad de teletrabajo suplementario"/>
    <x v="0"/>
    <s v="X"/>
    <m/>
    <m/>
    <m/>
    <m/>
    <m/>
    <m/>
    <m/>
    <m/>
    <m/>
    <m/>
    <m/>
    <m/>
    <m/>
    <m/>
    <m/>
    <m/>
    <m/>
    <m/>
    <m/>
    <m/>
    <m/>
    <s v="Gestión "/>
    <s v="Anual"/>
    <s v="Flujo"/>
    <s v="Porcentaje"/>
    <n v="0"/>
    <s v="Planta de personal del Ministerio en modalidad de teletrabajo suplementario / Planta total de personal del Ministerio"/>
    <s v="Plan Operativo Teletrabajo"/>
    <n v="0"/>
    <n v="10"/>
    <n v="12"/>
    <n v="14"/>
    <n v="16"/>
    <n v="16"/>
    <n v="4"/>
    <n v="11.4"/>
    <n v="0"/>
    <n v="14"/>
    <n v="16"/>
    <n v="0"/>
    <n v="0"/>
    <n v="0"/>
    <n v="0"/>
    <n v="0"/>
    <n v="0"/>
    <n v="0"/>
    <n v="0"/>
    <n v="0"/>
    <n v="0"/>
    <n v="0"/>
    <n v="16"/>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39"/>
    <s v="Porcentaje de avance en la ejecución del Plan de Seguridad y Salud en el Trabajo"/>
    <x v="0"/>
    <s v="X"/>
    <m/>
    <m/>
    <m/>
    <m/>
    <m/>
    <m/>
    <m/>
    <m/>
    <m/>
    <m/>
    <m/>
    <m/>
    <m/>
    <m/>
    <s v="X"/>
    <m/>
    <m/>
    <m/>
    <m/>
    <m/>
    <m/>
    <s v="Gestión "/>
    <s v="Mensual"/>
    <s v="Flujo"/>
    <s v="Porcentaje"/>
    <n v="0"/>
    <s v="Actividades ejecutadas del Plan de Seguridad y Salud en el Trabajo / Actividades programadas del Plan de Seguridad y Salud en el Trabajo"/>
    <s v="Plan Operativo SGSST"/>
    <n v="0"/>
    <n v="100"/>
    <n v="90.2"/>
    <n v="100"/>
    <n v="100"/>
    <n v="100"/>
    <n v="100"/>
    <n v="96.000000000000014"/>
    <m/>
    <n v="100"/>
    <n v="100"/>
    <m/>
    <m/>
    <m/>
    <m/>
    <m/>
    <m/>
    <m/>
    <m/>
    <m/>
    <m/>
    <m/>
    <n v="10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58"/>
    <s v="Porcentaje de avance en la ejecución del Plan de Capacitación del Ministerio"/>
    <x v="0"/>
    <s v="X"/>
    <m/>
    <m/>
    <m/>
    <m/>
    <m/>
    <m/>
    <m/>
    <m/>
    <m/>
    <m/>
    <m/>
    <m/>
    <m/>
    <m/>
    <m/>
    <m/>
    <m/>
    <m/>
    <m/>
    <m/>
    <m/>
    <s v="Gestión"/>
    <s v="Mensual"/>
    <s v="Flujo"/>
    <s v="Porcentaje"/>
    <n v="0"/>
    <s v="Actividades ejecutadas del Plan de capacitación del Ministerio / Actividades programadas del Plan de capacitación del Ministerio"/>
    <s v="Plan Operativo PIC"/>
    <n v="0"/>
    <n v="100"/>
    <n v="100"/>
    <n v="100"/>
    <n v="100"/>
    <n v="100"/>
    <n v="97"/>
    <n v="84.519999999999982"/>
    <m/>
    <n v="100"/>
    <n v="100"/>
    <m/>
    <m/>
    <m/>
    <m/>
    <m/>
    <m/>
    <m/>
    <m/>
    <m/>
    <m/>
    <m/>
    <n v="100"/>
    <m/>
    <m/>
  </r>
  <r>
    <s v="TRANSVERSALES"/>
    <s v="Gestión con valores para Resultados"/>
    <s v="Aumentar los niveles de satisfacción del cliente y de los grupos de valor"/>
    <s v="Servicio al ciudadano"/>
    <s v="Unidad de Atención al Ciudadano"/>
    <s v="Unidad de Atención al Ciudadano"/>
    <s v="NA"/>
    <s v="Eficiencia y desarrollo de capacidades para una gestión moderna del sector educativo"/>
    <s v="6. Desarrollo de capacidades para una gestión moderna del sector educativo"/>
    <m/>
    <s v="026"/>
    <s v="Servicio al Ciudadano"/>
    <n v="314"/>
    <s v="Porcentaje de avance en la implementación de un nuevo Canal de Servicio"/>
    <x v="0"/>
    <s v="X"/>
    <m/>
    <m/>
    <m/>
    <m/>
    <m/>
    <m/>
    <m/>
    <m/>
    <m/>
    <m/>
    <m/>
    <m/>
    <m/>
    <m/>
    <m/>
    <m/>
    <m/>
    <m/>
    <m/>
    <m/>
    <m/>
    <s v="Gestión"/>
    <s v="Trimestral"/>
    <s v="Flujo"/>
    <s v="Porcentaje"/>
    <n v="0"/>
    <s v="Número de actividades ejecutadas / Número de actividades planeadas para la implementación del nuevo Canal de Servicio"/>
    <s v="Informe de avance"/>
    <n v="0"/>
    <n v="100"/>
    <n v="100"/>
    <n v="100"/>
    <n v="100"/>
    <n v="100"/>
    <n v="100"/>
    <n v="100"/>
    <n v="50"/>
    <n v="50"/>
    <n v="100"/>
    <n v="0"/>
    <n v="0"/>
    <m/>
    <n v="0"/>
    <n v="0"/>
    <m/>
    <n v="0"/>
    <n v="0"/>
    <m/>
    <n v="0"/>
    <n v="0"/>
    <n v="100"/>
    <m/>
    <m/>
  </r>
  <r>
    <s v="TRANSVERSALES"/>
    <s v="Gestión con valores para Resultados"/>
    <s v="Aumentar los niveles de satisfacción del cliente y de los grupos de valor"/>
    <s v="Servicio al ciudadano"/>
    <s v="Unidad de Atención al Ciudadano"/>
    <s v="Unidad de Atención al Ciudadano"/>
    <s v="NA"/>
    <s v="Eficiencia y desarrollo de capacidades para una gestión moderna del sector educativo"/>
    <s v="6. Desarrollo de capacidades para una gestión moderna del sector educativo"/>
    <s v="Programa de asistencia técnica"/>
    <s v="026"/>
    <s v="Servicio al Ciudadano"/>
    <n v="315"/>
    <s v="Porcentaje de asistencias técnicas a las Secretarias de Educacion Certificadas con aplicativo SAC en el Modelo Integrado de Planeacion y Gestión - Servicio al Ciudadano "/>
    <x v="2"/>
    <m/>
    <m/>
    <m/>
    <m/>
    <m/>
    <m/>
    <m/>
    <m/>
    <m/>
    <m/>
    <m/>
    <m/>
    <m/>
    <m/>
    <m/>
    <m/>
    <m/>
    <m/>
    <m/>
    <m/>
    <m/>
    <m/>
    <s v="Gestión"/>
    <s v="Mensual"/>
    <s v="Flujo"/>
    <s v="Porcentaje"/>
    <n v="0"/>
    <s v="Número de asistencias técnicas realizadas en las Secretarías de Educación  / Total asistencias técnicas  programadas _x000a__x000a_Nota: Se programa 1 (una) asistencia técnica por Secretaría de Educación Certificada con el Aplicativo SAC (85 SEC)"/>
    <s v="Informe ejecutivo de las asistencias técnicas"/>
    <n v="0"/>
    <n v="100"/>
    <n v="50"/>
    <n v="100"/>
    <n v="100"/>
    <n v="100"/>
    <n v="175"/>
    <n v="50"/>
    <m/>
    <n v="100"/>
    <n v="100"/>
    <m/>
    <m/>
    <m/>
    <m/>
    <m/>
    <m/>
    <m/>
    <m/>
    <m/>
    <m/>
    <m/>
    <n v="100"/>
    <m/>
    <m/>
  </r>
  <r>
    <s v="TRANSVERSALES"/>
    <s v="Gestión con valores para Resultados"/>
    <s v="Aumentar de manera sostenida el indice anual de desempeño institucional"/>
    <s v="Gestión documental"/>
    <s v="Unidad de Atención al Ciudadano"/>
    <s v="Unidad de Atención al Ciudadano"/>
    <s v="NA"/>
    <s v="Eficiencia y desarrollo de capacidades para una gestión moderna del sector educativo"/>
    <s v="6. Desarrollo de capacidades para una gestión moderna del sector educativo"/>
    <m/>
    <s v="026"/>
    <s v="Servicio al Ciudadano"/>
    <n v="316"/>
    <s v="Porcentaje de avance en la organización técnica de documentos"/>
    <x v="2"/>
    <m/>
    <m/>
    <m/>
    <m/>
    <m/>
    <m/>
    <m/>
    <m/>
    <m/>
    <m/>
    <m/>
    <m/>
    <m/>
    <m/>
    <m/>
    <m/>
    <m/>
    <m/>
    <m/>
    <m/>
    <m/>
    <m/>
    <s v="Gestión"/>
    <s v="Mensual"/>
    <s v="Flujo"/>
    <s v="Porcentaje"/>
    <n v="0"/>
    <s v="Número de documentos organizados / total de documentos  por  organizar"/>
    <s v="Informe de documentos organizados"/>
    <n v="0"/>
    <n v="100"/>
    <n v="100"/>
    <n v="100"/>
    <n v="100"/>
    <n v="100"/>
    <n v="100"/>
    <n v="101.42"/>
    <m/>
    <n v="100"/>
    <n v="100"/>
    <m/>
    <m/>
    <m/>
    <m/>
    <m/>
    <m/>
    <m/>
    <m/>
    <m/>
    <m/>
    <m/>
    <n v="100"/>
    <m/>
    <m/>
  </r>
  <r>
    <s v="TRANSVERSALES"/>
    <s v="Gestión con valores para Resultados"/>
    <s v="Aumentar de manera sostenida el indice anual de desempeño institucional"/>
    <s v="Gestión documental"/>
    <s v="Unidad de Atención al Ciudadano"/>
    <s v="Unidad de Atención al Ciudadano"/>
    <s v="NA"/>
    <s v="Eficiencia y desarrollo de capacidades para una gestión moderna del sector educativo"/>
    <s v="6. Desarrollo de capacidades para una gestión moderna del sector educativo"/>
    <m/>
    <s v="026"/>
    <s v="Servicio al Ciudadano"/>
    <n v="317"/>
    <s v="Porcentaje de avance en la digitalización de documentos"/>
    <x v="2"/>
    <m/>
    <m/>
    <m/>
    <m/>
    <m/>
    <m/>
    <m/>
    <m/>
    <m/>
    <m/>
    <m/>
    <m/>
    <m/>
    <m/>
    <m/>
    <m/>
    <m/>
    <m/>
    <m/>
    <m/>
    <m/>
    <m/>
    <s v="Gestión"/>
    <s v="Mensual"/>
    <s v="Flujo"/>
    <s v="Porcentaje"/>
    <n v="0"/>
    <s v="Número de documentos digitalizados / total de documentos a  digitalizar"/>
    <s v="Informe de  documentos digitalizados "/>
    <n v="0"/>
    <n v="100"/>
    <n v="100"/>
    <n v="100"/>
    <n v="100"/>
    <n v="100"/>
    <n v="100"/>
    <n v="114"/>
    <m/>
    <n v="100"/>
    <n v="100"/>
    <m/>
    <m/>
    <m/>
    <m/>
    <m/>
    <m/>
    <m/>
    <m/>
    <m/>
    <m/>
    <m/>
    <n v="100"/>
    <m/>
    <m/>
  </r>
  <r>
    <s v="TRANSVERSALES"/>
    <s v="Gestión con valores para Resultados"/>
    <s v="Aumentar de manera sostenida el indice anual de desempeño institucional"/>
    <s v="Gestión documental"/>
    <s v="Unidad de Atención al Ciudadano"/>
    <s v="Unidad de Atención al Ciudadano"/>
    <s v="NA"/>
    <s v="Eficiencia y desarrollo de capacidades para una gestión moderna del sector educativo"/>
    <s v="6. Desarrollo de capacidades para una gestión moderna del sector educativo"/>
    <m/>
    <s v="026"/>
    <s v="Servicio al Ciudadano"/>
    <n v="360"/>
    <s v="Porcentaje de avance en la implementación de la solución tecnológica (SGDEA) basada en el Modelo de Gestión Documental de la Entidad "/>
    <x v="0"/>
    <s v="X"/>
    <m/>
    <m/>
    <m/>
    <m/>
    <m/>
    <m/>
    <m/>
    <m/>
    <m/>
    <m/>
    <s v="X"/>
    <m/>
    <m/>
    <m/>
    <m/>
    <m/>
    <m/>
    <m/>
    <m/>
    <m/>
    <m/>
    <s v="Producto"/>
    <s v="Semestral"/>
    <s v="Acumulado"/>
    <s v="Porcentaje"/>
    <n v="0"/>
    <s v="Número de actividades ejecutadas / Número de actividades planeadas para la implementación de la solución tecnológica (SGDEA) _x000a__x000a_SGDEA: Sistema de Gestión de Documentos Electrónicos de Archivo"/>
    <s v="Informe de  avance"/>
    <n v="0"/>
    <n v="15"/>
    <n v="25"/>
    <n v="30"/>
    <n v="30"/>
    <n v="100"/>
    <n v="15"/>
    <n v="0"/>
    <n v="15"/>
    <n v="15"/>
    <n v="30"/>
    <n v="0"/>
    <n v="0"/>
    <n v="0"/>
    <n v="0"/>
    <n v="0"/>
    <m/>
    <n v="0"/>
    <n v="0"/>
    <n v="0"/>
    <n v="0"/>
    <n v="0"/>
    <n v="3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2001202-9F86-469E-B8FE-81CF04C19981}" name="TablaDinámica1"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A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0">
        <item x="2"/>
        <item x="0"/>
        <item x="4"/>
        <item x="1"/>
        <item x="6"/>
        <item x="7"/>
        <item m="1" x="8"/>
        <item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s>
  <rowFields count="1">
    <field x="14"/>
  </rowFields>
  <rowItems count="9">
    <i>
      <x/>
    </i>
    <i>
      <x v="1"/>
    </i>
    <i>
      <x v="2"/>
    </i>
    <i>
      <x v="3"/>
    </i>
    <i>
      <x v="4"/>
    </i>
    <i>
      <x v="5"/>
    </i>
    <i>
      <x v="7"/>
    </i>
    <i>
      <x v="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V7" dT="2021-11-05T23:27:55.63" personId="{5257187A-9995-46CA-9C2E-BE9E4B494081}" id="{0036BEBA-6D50-4D97-9922-C17D2AD8A66B}">
    <text>Planeación aprobó subir meta a 964</text>
  </threadedComment>
  <threadedComment ref="AN12" dT="2021-11-04T17:21:59.48" personId="{D79A97D7-DA32-401D-A62B-2A883E65DCE5}" id="{D6C8D288-4F85-4F04-A468-7EA99B259FE1}">
    <text>Modificar a tipo "Acumulado"</text>
  </threadedComment>
  <threadedComment ref="M130" dT="2021-11-29T21:33:22.77" personId="{F9ED3670-1054-48B2-8A22-1355018114EC}" id="{E389E8EF-0D17-4615-B3C4-F36A95ECABBC}">
    <text>Estaba. Número de ETC con acompañamiento frente a las medidas que se deriven de la información entregada en el boletin de estrategias de permanencia.</text>
  </threadedComment>
  <threadedComment ref="AM130" dT="2021-11-29T21:34:17.58" personId="{F9ED3670-1054-48B2-8A22-1355018114EC}" id="{CEE2FC69-1AAF-45A4-8915-AD3F7322CCAA}">
    <text>Estaba : Trimestral</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52D70-9CB7-4088-B43D-1C515920E1C4}">
  <dimension ref="A3:A12"/>
  <sheetViews>
    <sheetView workbookViewId="0">
      <selection activeCell="B16" sqref="B16"/>
    </sheetView>
  </sheetViews>
  <sheetFormatPr baseColWidth="10" defaultColWidth="11.453125" defaultRowHeight="14.5"/>
  <cols>
    <col min="1" max="1" width="17.54296875" bestFit="1" customWidth="1"/>
  </cols>
  <sheetData>
    <row r="3" spans="1:1">
      <c r="A3" s="29" t="s">
        <v>0</v>
      </c>
    </row>
    <row r="4" spans="1:1">
      <c r="A4" s="21" t="s">
        <v>1</v>
      </c>
    </row>
    <row r="5" spans="1:1">
      <c r="A5" s="21" t="s">
        <v>2</v>
      </c>
    </row>
    <row r="6" spans="1:1">
      <c r="A6" s="21" t="s">
        <v>3</v>
      </c>
    </row>
    <row r="7" spans="1:1">
      <c r="A7" s="21" t="s">
        <v>4</v>
      </c>
    </row>
    <row r="8" spans="1:1">
      <c r="A8" s="21" t="s">
        <v>5</v>
      </c>
    </row>
    <row r="9" spans="1:1">
      <c r="A9" s="21" t="s">
        <v>6</v>
      </c>
    </row>
    <row r="10" spans="1:1">
      <c r="A10" s="21" t="s">
        <v>7</v>
      </c>
    </row>
    <row r="11" spans="1:1">
      <c r="A11" s="21" t="s">
        <v>8</v>
      </c>
    </row>
    <row r="12" spans="1:1">
      <c r="A12" s="21"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0054D-F281-4159-87E8-26EE81D5C1E9}">
  <dimension ref="A1:XER335"/>
  <sheetViews>
    <sheetView topLeftCell="A330" zoomScale="90" zoomScaleNormal="90" workbookViewId="0">
      <selection activeCell="M1" sqref="M1:M1048576"/>
    </sheetView>
  </sheetViews>
  <sheetFormatPr baseColWidth="10" defaultColWidth="9.1796875" defaultRowHeight="14.5"/>
  <cols>
    <col min="1" max="1" width="11.26953125" customWidth="1"/>
    <col min="2" max="3" width="30.7265625" customWidth="1"/>
    <col min="4" max="4" width="20.1796875" customWidth="1"/>
    <col min="5" max="5" width="25.453125" customWidth="1"/>
    <col min="6" max="6" width="29.453125" customWidth="1"/>
    <col min="7" max="9" width="40.7265625" customWidth="1"/>
    <col min="10" max="10" width="17.453125" customWidth="1"/>
    <col min="11" max="11" width="13.81640625" customWidth="1"/>
    <col min="12" max="12" width="10.453125" style="16" customWidth="1"/>
    <col min="13" max="13" width="39.453125" style="39" customWidth="1"/>
    <col min="14" max="14" width="11.453125" customWidth="1"/>
    <col min="15" max="15" width="10.7265625" style="12" customWidth="1"/>
    <col min="16" max="16" width="9.1796875" style="12" customWidth="1"/>
    <col min="17" max="17" width="10.7265625" style="12" customWidth="1"/>
    <col min="18" max="19" width="9.1796875" style="12" customWidth="1"/>
    <col min="20" max="20" width="11.1796875" style="12" customWidth="1"/>
    <col min="21" max="21" width="13.1796875" style="12" customWidth="1"/>
    <col min="22" max="22" width="9.1796875" style="12" customWidth="1"/>
    <col min="23" max="23" width="15" style="12" customWidth="1"/>
    <col min="24" max="24" width="9.1796875" style="12" customWidth="1"/>
    <col min="25" max="25" width="13.453125" style="12" customWidth="1"/>
    <col min="26" max="27" width="9.1796875" style="12" customWidth="1"/>
    <col min="28" max="28" width="11" style="12" customWidth="1"/>
    <col min="29" max="29" width="13.7265625" style="12" customWidth="1"/>
    <col min="30" max="30" width="13.81640625" style="12" customWidth="1"/>
    <col min="31" max="31" width="15" style="12" customWidth="1"/>
    <col min="32" max="32" width="14.26953125" style="12" customWidth="1"/>
    <col min="33" max="35" width="9.1796875" style="12" customWidth="1"/>
    <col min="36" max="36" width="15" style="12" customWidth="1"/>
    <col min="37" max="37" width="12.26953125" style="12" customWidth="1"/>
    <col min="38" max="38" width="12.54296875" style="16" customWidth="1"/>
    <col min="39" max="39" width="15.54296875" style="12" customWidth="1"/>
    <col min="40" max="40" width="16.26953125" style="16" customWidth="1"/>
    <col min="41" max="41" width="12.453125" style="16" customWidth="1"/>
    <col min="42" max="42" width="11.1796875" style="16" customWidth="1"/>
    <col min="43" max="43" width="41.26953125" customWidth="1"/>
    <col min="44" max="44" width="43.54296875" customWidth="1"/>
    <col min="45" max="45" width="18.26953125" bestFit="1" customWidth="1"/>
    <col min="46" max="46" width="17.1796875" bestFit="1" customWidth="1"/>
    <col min="47" max="48" width="16.7265625" bestFit="1" customWidth="1"/>
    <col min="49" max="49" width="17.1796875" style="6" bestFit="1" customWidth="1"/>
    <col min="50" max="50" width="17.453125" style="6" bestFit="1" customWidth="1"/>
    <col min="51" max="51" width="17.1796875" bestFit="1" customWidth="1"/>
    <col min="52" max="53" width="15.54296875" customWidth="1"/>
    <col min="54" max="54" width="16" customWidth="1"/>
    <col min="55" max="55" width="20.54296875" customWidth="1"/>
    <col min="56" max="56" width="17.81640625" bestFit="1" customWidth="1"/>
    <col min="57" max="57" width="20.54296875" style="6" bestFit="1" customWidth="1"/>
    <col min="58" max="58" width="16" customWidth="1"/>
    <col min="59" max="59" width="19" style="6" customWidth="1"/>
    <col min="60" max="60" width="19" customWidth="1"/>
    <col min="61" max="61" width="19.54296875" style="6" customWidth="1"/>
    <col min="62" max="62" width="19.1796875" bestFit="1" customWidth="1"/>
    <col min="63" max="63" width="20" style="6" bestFit="1" customWidth="1"/>
    <col min="64" max="64" width="19.1796875" bestFit="1" customWidth="1"/>
    <col min="65" max="65" width="21" style="6" bestFit="1" customWidth="1"/>
    <col min="66" max="66" width="19.1796875" bestFit="1" customWidth="1"/>
    <col min="67" max="67" width="18.26953125" customWidth="1"/>
    <col min="68" max="16384" width="9.1796875" style="6"/>
  </cols>
  <sheetData>
    <row r="1" spans="1:67" s="1" customFormat="1" ht="54" customHeight="1">
      <c r="A1" s="32" t="s">
        <v>10</v>
      </c>
      <c r="B1" s="32" t="s">
        <v>11</v>
      </c>
      <c r="C1" s="32" t="s">
        <v>12</v>
      </c>
      <c r="D1" s="32" t="s">
        <v>13</v>
      </c>
      <c r="E1" s="32" t="s">
        <v>14</v>
      </c>
      <c r="F1" s="32" t="s">
        <v>15</v>
      </c>
      <c r="G1" s="33" t="s">
        <v>16</v>
      </c>
      <c r="H1" s="33" t="s">
        <v>17</v>
      </c>
      <c r="I1" s="33" t="s">
        <v>1541</v>
      </c>
      <c r="J1" s="33" t="s">
        <v>19</v>
      </c>
      <c r="K1" s="33" t="s">
        <v>20</v>
      </c>
      <c r="L1" s="33" t="s">
        <v>21</v>
      </c>
      <c r="M1" s="34" t="s">
        <v>22</v>
      </c>
      <c r="N1" s="33" t="s">
        <v>23</v>
      </c>
      <c r="O1" s="34" t="s">
        <v>2</v>
      </c>
      <c r="P1" s="34" t="s">
        <v>24</v>
      </c>
      <c r="Q1" s="34" t="s">
        <v>25</v>
      </c>
      <c r="R1" s="34" t="s">
        <v>26</v>
      </c>
      <c r="S1" s="34" t="s">
        <v>27</v>
      </c>
      <c r="T1" s="34" t="s">
        <v>28</v>
      </c>
      <c r="U1" s="40" t="s">
        <v>29</v>
      </c>
      <c r="V1" s="34" t="s">
        <v>30</v>
      </c>
      <c r="W1" s="34" t="s">
        <v>31</v>
      </c>
      <c r="X1" s="34" t="s">
        <v>32</v>
      </c>
      <c r="Y1" s="34" t="s">
        <v>33</v>
      </c>
      <c r="Z1" s="34" t="s">
        <v>34</v>
      </c>
      <c r="AA1" s="34" t="s">
        <v>35</v>
      </c>
      <c r="AB1" s="34" t="s">
        <v>36</v>
      </c>
      <c r="AC1" s="34" t="s">
        <v>37</v>
      </c>
      <c r="AD1" s="34" t="s">
        <v>38</v>
      </c>
      <c r="AE1" s="34" t="s">
        <v>39</v>
      </c>
      <c r="AF1" s="34" t="s">
        <v>40</v>
      </c>
      <c r="AG1" s="34" t="s">
        <v>41</v>
      </c>
      <c r="AH1" s="34" t="s">
        <v>42</v>
      </c>
      <c r="AI1" s="34" t="s">
        <v>43</v>
      </c>
      <c r="AJ1" s="34" t="s">
        <v>44</v>
      </c>
      <c r="AK1" s="34" t="s">
        <v>45</v>
      </c>
      <c r="AL1" s="33" t="s">
        <v>46</v>
      </c>
      <c r="AM1" s="33" t="s">
        <v>47</v>
      </c>
      <c r="AN1" s="33" t="s">
        <v>48</v>
      </c>
      <c r="AO1" s="33" t="s">
        <v>49</v>
      </c>
      <c r="AP1" s="33" t="s">
        <v>50</v>
      </c>
      <c r="AQ1" s="33" t="s">
        <v>51</v>
      </c>
      <c r="AR1" s="33" t="s">
        <v>52</v>
      </c>
      <c r="AS1" s="35" t="s">
        <v>53</v>
      </c>
      <c r="AT1" s="35" t="s">
        <v>54</v>
      </c>
      <c r="AU1" s="35" t="s">
        <v>55</v>
      </c>
      <c r="AV1" s="35" t="s">
        <v>56</v>
      </c>
      <c r="AW1" s="35" t="s">
        <v>57</v>
      </c>
      <c r="AX1" s="35" t="s">
        <v>58</v>
      </c>
      <c r="AY1" s="35" t="s">
        <v>59</v>
      </c>
      <c r="AZ1" s="35" t="s">
        <v>60</v>
      </c>
      <c r="BA1" s="15" t="s">
        <v>61</v>
      </c>
      <c r="BB1" s="36" t="s">
        <v>62</v>
      </c>
      <c r="BC1" s="15" t="s">
        <v>63</v>
      </c>
      <c r="BD1" s="37" t="s">
        <v>64</v>
      </c>
      <c r="BE1" s="38" t="s">
        <v>65</v>
      </c>
      <c r="BF1" s="37" t="s">
        <v>66</v>
      </c>
      <c r="BG1" s="38" t="s">
        <v>67</v>
      </c>
      <c r="BH1" s="37" t="s">
        <v>68</v>
      </c>
      <c r="BI1" s="38" t="s">
        <v>69</v>
      </c>
      <c r="BJ1" s="37" t="s">
        <v>70</v>
      </c>
      <c r="BK1" s="38" t="s">
        <v>71</v>
      </c>
      <c r="BL1" s="37" t="s">
        <v>72</v>
      </c>
      <c r="BM1" s="38" t="s">
        <v>73</v>
      </c>
      <c r="BN1" s="37" t="s">
        <v>74</v>
      </c>
      <c r="BO1" s="38" t="s">
        <v>75</v>
      </c>
    </row>
    <row r="2" spans="1:67" s="67" customFormat="1" ht="50.15" customHeight="1">
      <c r="A2" s="59" t="s">
        <v>76</v>
      </c>
      <c r="B2" s="59" t="s">
        <v>77</v>
      </c>
      <c r="C2" s="59" t="s">
        <v>78</v>
      </c>
      <c r="D2" s="59" t="s">
        <v>79</v>
      </c>
      <c r="E2" s="59" t="s">
        <v>80</v>
      </c>
      <c r="F2" s="59" t="s">
        <v>81</v>
      </c>
      <c r="G2" s="61" t="s">
        <v>82</v>
      </c>
      <c r="H2" s="61" t="s">
        <v>83</v>
      </c>
      <c r="I2" s="61" t="s">
        <v>1535</v>
      </c>
      <c r="J2" s="60">
        <v>64</v>
      </c>
      <c r="K2" s="61" t="s">
        <v>85</v>
      </c>
      <c r="L2" s="60">
        <v>328</v>
      </c>
      <c r="M2" s="62" t="s">
        <v>86</v>
      </c>
      <c r="N2" s="60" t="s">
        <v>1</v>
      </c>
      <c r="O2" s="63" t="s">
        <v>87</v>
      </c>
      <c r="P2" s="63" t="s">
        <v>87</v>
      </c>
      <c r="Q2" s="63"/>
      <c r="R2" s="63"/>
      <c r="S2" s="63"/>
      <c r="T2" s="63"/>
      <c r="U2" s="63"/>
      <c r="V2" s="63"/>
      <c r="W2" s="63"/>
      <c r="X2" s="63"/>
      <c r="Y2" s="63"/>
      <c r="Z2" s="63"/>
      <c r="AA2" s="63"/>
      <c r="AB2" s="63"/>
      <c r="AC2" s="63"/>
      <c r="AD2" s="63"/>
      <c r="AE2" s="63"/>
      <c r="AF2" s="63"/>
      <c r="AG2" s="63"/>
      <c r="AH2" s="63"/>
      <c r="AI2" s="63"/>
      <c r="AJ2" s="63"/>
      <c r="AK2" s="63"/>
      <c r="AL2" s="60" t="s">
        <v>88</v>
      </c>
      <c r="AM2" s="63" t="s">
        <v>89</v>
      </c>
      <c r="AN2" s="60" t="s">
        <v>90</v>
      </c>
      <c r="AO2" s="60" t="s">
        <v>91</v>
      </c>
      <c r="AP2" s="60">
        <v>0</v>
      </c>
      <c r="AQ2" s="61" t="s">
        <v>92</v>
      </c>
      <c r="AR2" s="61" t="s">
        <v>93</v>
      </c>
      <c r="AS2" s="2">
        <v>0</v>
      </c>
      <c r="AT2" s="2">
        <v>0</v>
      </c>
      <c r="AU2" s="2">
        <v>0</v>
      </c>
      <c r="AV2" s="2">
        <v>45</v>
      </c>
      <c r="AW2" s="3">
        <v>95</v>
      </c>
      <c r="AX2" s="3">
        <v>95</v>
      </c>
      <c r="AY2" s="2">
        <v>0</v>
      </c>
      <c r="AZ2" s="2">
        <v>0</v>
      </c>
      <c r="BA2" s="2">
        <v>21.9</v>
      </c>
      <c r="BB2" s="2">
        <f t="shared" ref="BB2:BB50" si="0">AV2-BA2</f>
        <v>23.1</v>
      </c>
      <c r="BC2" s="17">
        <f t="shared" ref="BC2:BC50" si="1">AW2</f>
        <v>95</v>
      </c>
      <c r="BD2" s="64">
        <f>BA2</f>
        <v>21.9</v>
      </c>
      <c r="BE2" s="64">
        <v>0</v>
      </c>
      <c r="BF2" s="68">
        <v>60</v>
      </c>
      <c r="BG2" s="64">
        <f ca="1">BG2</f>
        <v>0</v>
      </c>
      <c r="BH2" s="64">
        <f ca="1">BG2</f>
        <v>0</v>
      </c>
      <c r="BI2" s="68">
        <v>75</v>
      </c>
      <c r="BJ2" s="64">
        <f t="shared" ref="BJ2:BK5" si="2">BI2</f>
        <v>75</v>
      </c>
      <c r="BK2" s="64">
        <f t="shared" si="2"/>
        <v>75</v>
      </c>
      <c r="BL2" s="68">
        <v>90</v>
      </c>
      <c r="BM2" s="64">
        <f t="shared" ref="BM2:BN5" si="3">BL2</f>
        <v>90</v>
      </c>
      <c r="BN2" s="64">
        <f t="shared" si="3"/>
        <v>90</v>
      </c>
      <c r="BO2" s="65">
        <f t="shared" ref="BO2:BO50" si="4">AW2</f>
        <v>95</v>
      </c>
    </row>
    <row r="3" spans="1:67" s="67" customFormat="1" ht="50.15" customHeight="1">
      <c r="A3" s="59" t="s">
        <v>76</v>
      </c>
      <c r="B3" s="59" t="s">
        <v>77</v>
      </c>
      <c r="C3" s="59" t="s">
        <v>78</v>
      </c>
      <c r="D3" s="59" t="s">
        <v>94</v>
      </c>
      <c r="E3" s="59" t="s">
        <v>80</v>
      </c>
      <c r="F3" s="59" t="s">
        <v>95</v>
      </c>
      <c r="G3" s="61" t="s">
        <v>82</v>
      </c>
      <c r="H3" s="61" t="s">
        <v>83</v>
      </c>
      <c r="I3" s="61" t="s">
        <v>1535</v>
      </c>
      <c r="J3" s="60">
        <v>61</v>
      </c>
      <c r="K3" s="61" t="s">
        <v>96</v>
      </c>
      <c r="L3" s="60">
        <v>2</v>
      </c>
      <c r="M3" s="62" t="s">
        <v>97</v>
      </c>
      <c r="N3" s="60" t="s">
        <v>4</v>
      </c>
      <c r="O3" s="63" t="s">
        <v>87</v>
      </c>
      <c r="P3" s="63"/>
      <c r="Q3" s="63"/>
      <c r="R3" s="63"/>
      <c r="S3" s="63"/>
      <c r="T3" s="63"/>
      <c r="U3" s="63"/>
      <c r="V3" s="63"/>
      <c r="W3" s="63"/>
      <c r="X3" s="63"/>
      <c r="Y3" s="63"/>
      <c r="Z3" s="63"/>
      <c r="AA3" s="63"/>
      <c r="AB3" s="63"/>
      <c r="AC3" s="63"/>
      <c r="AD3" s="63"/>
      <c r="AE3" s="63"/>
      <c r="AF3" s="63"/>
      <c r="AG3" s="63"/>
      <c r="AH3" s="63"/>
      <c r="AI3" s="63"/>
      <c r="AJ3" s="63"/>
      <c r="AK3" s="63"/>
      <c r="AL3" s="60" t="s">
        <v>98</v>
      </c>
      <c r="AM3" s="63" t="s">
        <v>89</v>
      </c>
      <c r="AN3" s="60" t="s">
        <v>90</v>
      </c>
      <c r="AO3" s="60" t="s">
        <v>91</v>
      </c>
      <c r="AP3" s="60">
        <v>15</v>
      </c>
      <c r="AQ3" s="61" t="s">
        <v>99</v>
      </c>
      <c r="AR3" s="61" t="s">
        <v>100</v>
      </c>
      <c r="AS3" s="2">
        <v>12</v>
      </c>
      <c r="AT3" s="2">
        <v>15</v>
      </c>
      <c r="AU3" s="2">
        <v>18</v>
      </c>
      <c r="AV3" s="2">
        <v>21</v>
      </c>
      <c r="AW3" s="3">
        <v>24</v>
      </c>
      <c r="AX3" s="3">
        <v>24</v>
      </c>
      <c r="AY3" s="2">
        <v>15.22</v>
      </c>
      <c r="AZ3" s="2">
        <v>16</v>
      </c>
      <c r="BA3" s="2">
        <v>17.100000000000001</v>
      </c>
      <c r="BB3" s="2">
        <f t="shared" si="0"/>
        <v>3.8999999999999986</v>
      </c>
      <c r="BC3" s="17">
        <f t="shared" si="1"/>
        <v>24</v>
      </c>
      <c r="BD3" s="64">
        <f>BA3</f>
        <v>17.100000000000001</v>
      </c>
      <c r="BE3" s="64">
        <v>0</v>
      </c>
      <c r="BF3" s="68" t="s">
        <v>101</v>
      </c>
      <c r="BG3" s="64">
        <f ca="1">BG3</f>
        <v>0</v>
      </c>
      <c r="BH3" s="64">
        <f ca="1">BG3</f>
        <v>0</v>
      </c>
      <c r="BI3" s="68">
        <v>20</v>
      </c>
      <c r="BJ3" s="64">
        <f t="shared" si="2"/>
        <v>20</v>
      </c>
      <c r="BK3" s="64">
        <f t="shared" si="2"/>
        <v>20</v>
      </c>
      <c r="BL3" s="68">
        <v>21</v>
      </c>
      <c r="BM3" s="64">
        <f t="shared" si="3"/>
        <v>21</v>
      </c>
      <c r="BN3" s="64">
        <f t="shared" si="3"/>
        <v>21</v>
      </c>
      <c r="BO3" s="65">
        <f t="shared" si="4"/>
        <v>24</v>
      </c>
    </row>
    <row r="4" spans="1:67" s="67" customFormat="1" ht="50.15" customHeight="1">
      <c r="A4" s="59" t="s">
        <v>76</v>
      </c>
      <c r="B4" s="59" t="s">
        <v>77</v>
      </c>
      <c r="C4" s="59" t="s">
        <v>78</v>
      </c>
      <c r="D4" s="59" t="s">
        <v>94</v>
      </c>
      <c r="E4" s="59" t="s">
        <v>80</v>
      </c>
      <c r="F4" s="59" t="s">
        <v>95</v>
      </c>
      <c r="G4" s="61" t="s">
        <v>82</v>
      </c>
      <c r="H4" s="61" t="s">
        <v>83</v>
      </c>
      <c r="I4" s="61" t="s">
        <v>1535</v>
      </c>
      <c r="J4" s="60">
        <v>61</v>
      </c>
      <c r="K4" s="61" t="s">
        <v>96</v>
      </c>
      <c r="L4" s="60">
        <v>22</v>
      </c>
      <c r="M4" s="62" t="s">
        <v>102</v>
      </c>
      <c r="N4" s="60" t="s">
        <v>1</v>
      </c>
      <c r="O4" s="63"/>
      <c r="P4" s="63"/>
      <c r="Q4" s="63"/>
      <c r="R4" s="63"/>
      <c r="S4" s="63"/>
      <c r="T4" s="63"/>
      <c r="U4" s="63"/>
      <c r="V4" s="63"/>
      <c r="W4" s="63"/>
      <c r="X4" s="63"/>
      <c r="Y4" s="63"/>
      <c r="Z4" s="63"/>
      <c r="AA4" s="63"/>
      <c r="AB4" s="63"/>
      <c r="AC4" s="63"/>
      <c r="AD4" s="63"/>
      <c r="AE4" s="63"/>
      <c r="AF4" s="63"/>
      <c r="AG4" s="63"/>
      <c r="AH4" s="63"/>
      <c r="AI4" s="63"/>
      <c r="AJ4" s="63"/>
      <c r="AK4" s="63"/>
      <c r="AL4" s="60" t="s">
        <v>103</v>
      </c>
      <c r="AM4" s="63" t="s">
        <v>89</v>
      </c>
      <c r="AN4" s="60" t="s">
        <v>104</v>
      </c>
      <c r="AO4" s="60" t="s">
        <v>105</v>
      </c>
      <c r="AP4" s="60">
        <v>0</v>
      </c>
      <c r="AQ4" s="61" t="s">
        <v>106</v>
      </c>
      <c r="AR4" s="61" t="s">
        <v>107</v>
      </c>
      <c r="AS4" s="2">
        <v>93</v>
      </c>
      <c r="AT4" s="2">
        <v>0</v>
      </c>
      <c r="AU4" s="2">
        <v>95</v>
      </c>
      <c r="AV4" s="2">
        <v>96</v>
      </c>
      <c r="AW4" s="3">
        <v>96</v>
      </c>
      <c r="AX4" s="3">
        <v>96</v>
      </c>
      <c r="AY4" s="2">
        <v>94</v>
      </c>
      <c r="AZ4" s="2">
        <v>95</v>
      </c>
      <c r="BA4" s="2">
        <v>79</v>
      </c>
      <c r="BB4" s="2">
        <f t="shared" si="0"/>
        <v>17</v>
      </c>
      <c r="BC4" s="17">
        <f t="shared" si="1"/>
        <v>96</v>
      </c>
      <c r="BD4" s="64">
        <v>0</v>
      </c>
      <c r="BE4" s="64">
        <f>BD4</f>
        <v>0</v>
      </c>
      <c r="BF4" s="68">
        <v>35</v>
      </c>
      <c r="BG4" s="64">
        <f>BF4</f>
        <v>35</v>
      </c>
      <c r="BH4" s="64">
        <f>BG4</f>
        <v>35</v>
      </c>
      <c r="BI4" s="68">
        <v>35</v>
      </c>
      <c r="BJ4" s="64">
        <f t="shared" si="2"/>
        <v>35</v>
      </c>
      <c r="BK4" s="64">
        <f t="shared" si="2"/>
        <v>35</v>
      </c>
      <c r="BL4" s="68">
        <v>26</v>
      </c>
      <c r="BM4" s="64">
        <f t="shared" si="3"/>
        <v>26</v>
      </c>
      <c r="BN4" s="64">
        <f t="shared" si="3"/>
        <v>26</v>
      </c>
      <c r="BO4" s="65">
        <f t="shared" si="4"/>
        <v>96</v>
      </c>
    </row>
    <row r="5" spans="1:67" s="67" customFormat="1" ht="50.15" customHeight="1">
      <c r="A5" s="59" t="s">
        <v>76</v>
      </c>
      <c r="B5" s="59" t="s">
        <v>77</v>
      </c>
      <c r="C5" s="59" t="s">
        <v>78</v>
      </c>
      <c r="D5" s="59" t="s">
        <v>94</v>
      </c>
      <c r="E5" s="59" t="s">
        <v>80</v>
      </c>
      <c r="F5" s="59" t="s">
        <v>95</v>
      </c>
      <c r="G5" s="61" t="s">
        <v>82</v>
      </c>
      <c r="H5" s="61" t="s">
        <v>83</v>
      </c>
      <c r="I5" s="61" t="s">
        <v>1535</v>
      </c>
      <c r="J5" s="60">
        <v>61</v>
      </c>
      <c r="K5" s="61" t="s">
        <v>96</v>
      </c>
      <c r="L5" s="60">
        <v>4</v>
      </c>
      <c r="M5" s="62" t="s">
        <v>108</v>
      </c>
      <c r="N5" s="60" t="s">
        <v>1</v>
      </c>
      <c r="O5" s="63" t="s">
        <v>109</v>
      </c>
      <c r="P5" s="63"/>
      <c r="Q5" s="63"/>
      <c r="R5" s="63"/>
      <c r="S5" s="63"/>
      <c r="T5" s="63"/>
      <c r="U5" s="63"/>
      <c r="V5" s="63"/>
      <c r="W5" s="63"/>
      <c r="X5" s="63"/>
      <c r="Y5" s="63"/>
      <c r="Z5" s="63"/>
      <c r="AA5" s="63"/>
      <c r="AB5" s="63"/>
      <c r="AC5" s="63"/>
      <c r="AD5" s="63"/>
      <c r="AE5" s="63"/>
      <c r="AF5" s="63"/>
      <c r="AG5" s="63"/>
      <c r="AH5" s="63"/>
      <c r="AI5" s="63"/>
      <c r="AJ5" s="63"/>
      <c r="AK5" s="63"/>
      <c r="AL5" s="60" t="s">
        <v>103</v>
      </c>
      <c r="AM5" s="63" t="s">
        <v>89</v>
      </c>
      <c r="AN5" s="60" t="s">
        <v>90</v>
      </c>
      <c r="AO5" s="60" t="s">
        <v>105</v>
      </c>
      <c r="AP5" s="60">
        <v>15</v>
      </c>
      <c r="AQ5" s="61" t="s">
        <v>110</v>
      </c>
      <c r="AR5" s="61" t="s">
        <v>111</v>
      </c>
      <c r="AS5" s="2">
        <v>0</v>
      </c>
      <c r="AT5" s="2">
        <v>330</v>
      </c>
      <c r="AU5" s="2">
        <v>380</v>
      </c>
      <c r="AV5" s="2">
        <v>977</v>
      </c>
      <c r="AW5" s="3">
        <v>1477</v>
      </c>
      <c r="AX5" s="3">
        <v>1477</v>
      </c>
      <c r="AY5" s="2">
        <v>330</v>
      </c>
      <c r="AZ5" s="2">
        <v>440</v>
      </c>
      <c r="BA5" s="2">
        <v>493</v>
      </c>
      <c r="BB5" s="2">
        <f t="shared" si="0"/>
        <v>484</v>
      </c>
      <c r="BC5" s="17">
        <f t="shared" si="1"/>
        <v>1477</v>
      </c>
      <c r="BD5" s="64">
        <f>BA5</f>
        <v>493</v>
      </c>
      <c r="BE5" s="64">
        <v>0</v>
      </c>
      <c r="BF5" s="68">
        <v>1107</v>
      </c>
      <c r="BG5" s="64">
        <f ca="1">BG5</f>
        <v>0</v>
      </c>
      <c r="BH5" s="64">
        <f ca="1">BG5</f>
        <v>0</v>
      </c>
      <c r="BI5" s="68">
        <v>1477</v>
      </c>
      <c r="BJ5" s="64">
        <f t="shared" si="2"/>
        <v>1477</v>
      </c>
      <c r="BK5" s="64">
        <f t="shared" si="2"/>
        <v>1477</v>
      </c>
      <c r="BL5" s="68">
        <v>1477</v>
      </c>
      <c r="BM5" s="64">
        <f t="shared" si="3"/>
        <v>1477</v>
      </c>
      <c r="BN5" s="64">
        <f t="shared" si="3"/>
        <v>1477</v>
      </c>
      <c r="BO5" s="65">
        <f t="shared" si="4"/>
        <v>1477</v>
      </c>
    </row>
    <row r="6" spans="1:67" s="67" customFormat="1" ht="50.15" customHeight="1">
      <c r="A6" s="59" t="s">
        <v>76</v>
      </c>
      <c r="B6" s="59" t="s">
        <v>77</v>
      </c>
      <c r="C6" s="59" t="s">
        <v>78</v>
      </c>
      <c r="D6" s="59" t="s">
        <v>94</v>
      </c>
      <c r="E6" s="59" t="s">
        <v>80</v>
      </c>
      <c r="F6" s="59" t="s">
        <v>95</v>
      </c>
      <c r="G6" s="61" t="s">
        <v>82</v>
      </c>
      <c r="H6" s="61" t="s">
        <v>83</v>
      </c>
      <c r="I6" s="61" t="s">
        <v>1535</v>
      </c>
      <c r="J6" s="60">
        <v>61</v>
      </c>
      <c r="K6" s="61" t="s">
        <v>96</v>
      </c>
      <c r="L6" s="60">
        <v>54</v>
      </c>
      <c r="M6" s="62" t="s">
        <v>112</v>
      </c>
      <c r="N6" s="60" t="s">
        <v>1</v>
      </c>
      <c r="O6" s="63"/>
      <c r="P6" s="63"/>
      <c r="Q6" s="63"/>
      <c r="R6" s="63"/>
      <c r="S6" s="63"/>
      <c r="T6" s="63"/>
      <c r="U6" s="63"/>
      <c r="V6" s="63"/>
      <c r="W6" s="63"/>
      <c r="X6" s="63"/>
      <c r="Y6" s="63"/>
      <c r="Z6" s="63"/>
      <c r="AA6" s="63"/>
      <c r="AB6" s="63"/>
      <c r="AC6" s="63"/>
      <c r="AD6" s="63"/>
      <c r="AE6" s="63"/>
      <c r="AF6" s="63"/>
      <c r="AG6" s="63"/>
      <c r="AH6" s="63"/>
      <c r="AI6" s="63"/>
      <c r="AJ6" s="63"/>
      <c r="AK6" s="63"/>
      <c r="AL6" s="60" t="s">
        <v>103</v>
      </c>
      <c r="AM6" s="63" t="s">
        <v>89</v>
      </c>
      <c r="AN6" s="60" t="s">
        <v>113</v>
      </c>
      <c r="AO6" s="60" t="s">
        <v>105</v>
      </c>
      <c r="AP6" s="60">
        <v>5</v>
      </c>
      <c r="AQ6" s="61" t="s">
        <v>114</v>
      </c>
      <c r="AR6" s="61" t="s">
        <v>115</v>
      </c>
      <c r="AS6" s="2">
        <v>0</v>
      </c>
      <c r="AT6" s="2">
        <v>0</v>
      </c>
      <c r="AU6" s="2">
        <v>0</v>
      </c>
      <c r="AV6" s="2">
        <v>1000</v>
      </c>
      <c r="AW6" s="3">
        <v>1000</v>
      </c>
      <c r="AX6" s="3">
        <v>2000</v>
      </c>
      <c r="AY6" s="2">
        <v>0</v>
      </c>
      <c r="AZ6" s="2">
        <v>0</v>
      </c>
      <c r="BA6" s="2">
        <v>0</v>
      </c>
      <c r="BB6" s="2">
        <f t="shared" si="0"/>
        <v>1000</v>
      </c>
      <c r="BC6" s="17">
        <f t="shared" si="1"/>
        <v>1000</v>
      </c>
      <c r="BD6" s="64">
        <v>0</v>
      </c>
      <c r="BE6" s="64">
        <f t="shared" ref="BE6" si="5">BD6</f>
        <v>0</v>
      </c>
      <c r="BF6" s="68">
        <v>250</v>
      </c>
      <c r="BG6" s="64">
        <f t="shared" ref="BG6:BH6" si="6">BF6</f>
        <v>250</v>
      </c>
      <c r="BH6" s="64">
        <f t="shared" si="6"/>
        <v>250</v>
      </c>
      <c r="BI6" s="68">
        <v>500</v>
      </c>
      <c r="BJ6" s="64">
        <f t="shared" ref="BJ6:BK6" si="7">BI6</f>
        <v>500</v>
      </c>
      <c r="BK6" s="64">
        <f t="shared" si="7"/>
        <v>500</v>
      </c>
      <c r="BL6" s="68">
        <v>750</v>
      </c>
      <c r="BM6" s="64">
        <f t="shared" ref="BM6:BN6" si="8">BL6</f>
        <v>750</v>
      </c>
      <c r="BN6" s="64">
        <f t="shared" si="8"/>
        <v>750</v>
      </c>
      <c r="BO6" s="65">
        <f t="shared" si="4"/>
        <v>1000</v>
      </c>
    </row>
    <row r="7" spans="1:67" s="67" customFormat="1" ht="50.15" customHeight="1">
      <c r="A7" s="59" t="s">
        <v>76</v>
      </c>
      <c r="B7" s="59" t="s">
        <v>77</v>
      </c>
      <c r="C7" s="59" t="s">
        <v>78</v>
      </c>
      <c r="D7" s="59" t="s">
        <v>94</v>
      </c>
      <c r="E7" s="59" t="s">
        <v>80</v>
      </c>
      <c r="F7" s="59" t="s">
        <v>95</v>
      </c>
      <c r="G7" s="61" t="s">
        <v>82</v>
      </c>
      <c r="H7" s="61" t="s">
        <v>83</v>
      </c>
      <c r="I7" s="61" t="s">
        <v>1535</v>
      </c>
      <c r="J7" s="60">
        <v>61</v>
      </c>
      <c r="K7" s="61" t="s">
        <v>96</v>
      </c>
      <c r="L7" s="60">
        <v>59</v>
      </c>
      <c r="M7" s="62" t="s">
        <v>116</v>
      </c>
      <c r="N7" s="60" t="s">
        <v>1</v>
      </c>
      <c r="O7" s="63"/>
      <c r="P7" s="63"/>
      <c r="Q7" s="63"/>
      <c r="R7" s="63"/>
      <c r="S7" s="63"/>
      <c r="T7" s="63"/>
      <c r="U7" s="63"/>
      <c r="V7" s="63"/>
      <c r="W7" s="63"/>
      <c r="X7" s="63"/>
      <c r="Y7" s="63"/>
      <c r="Z7" s="63"/>
      <c r="AA7" s="63"/>
      <c r="AB7" s="63"/>
      <c r="AC7" s="63"/>
      <c r="AD7" s="63"/>
      <c r="AE7" s="63"/>
      <c r="AF7" s="63"/>
      <c r="AG7" s="63"/>
      <c r="AH7" s="63"/>
      <c r="AI7" s="63"/>
      <c r="AJ7" s="63"/>
      <c r="AK7" s="63"/>
      <c r="AL7" s="60" t="s">
        <v>88</v>
      </c>
      <c r="AM7" s="63" t="s">
        <v>89</v>
      </c>
      <c r="AN7" s="60" t="s">
        <v>117</v>
      </c>
      <c r="AO7" s="60" t="s">
        <v>105</v>
      </c>
      <c r="AP7" s="60">
        <v>30</v>
      </c>
      <c r="AQ7" s="61" t="s">
        <v>118</v>
      </c>
      <c r="AR7" s="61" t="s">
        <v>119</v>
      </c>
      <c r="AS7" s="2">
        <v>0</v>
      </c>
      <c r="AT7" s="2">
        <v>0</v>
      </c>
      <c r="AU7" s="2">
        <v>451</v>
      </c>
      <c r="AV7" s="2">
        <v>500</v>
      </c>
      <c r="AW7" s="3">
        <v>1500</v>
      </c>
      <c r="AX7" s="3">
        <f>451+964+1000</f>
        <v>2415</v>
      </c>
      <c r="AY7" s="2">
        <v>0</v>
      </c>
      <c r="AZ7" s="2">
        <v>451</v>
      </c>
      <c r="BA7" s="2">
        <v>0</v>
      </c>
      <c r="BB7" s="2">
        <f t="shared" si="0"/>
        <v>500</v>
      </c>
      <c r="BC7" s="17">
        <f t="shared" si="1"/>
        <v>1500</v>
      </c>
      <c r="BD7" s="64">
        <v>0</v>
      </c>
      <c r="BE7" s="64">
        <f>BD7</f>
        <v>0</v>
      </c>
      <c r="BF7" s="68">
        <v>0</v>
      </c>
      <c r="BG7" s="64">
        <f>BF7</f>
        <v>0</v>
      </c>
      <c r="BH7" s="64">
        <f>BG7</f>
        <v>0</v>
      </c>
      <c r="BI7" s="68">
        <v>500</v>
      </c>
      <c r="BJ7" s="64">
        <f>BI7</f>
        <v>500</v>
      </c>
      <c r="BK7" s="64">
        <f>BJ7</f>
        <v>500</v>
      </c>
      <c r="BL7" s="68">
        <v>1500</v>
      </c>
      <c r="BM7" s="64">
        <f>BL7</f>
        <v>1500</v>
      </c>
      <c r="BN7" s="64">
        <f>BM7</f>
        <v>1500</v>
      </c>
      <c r="BO7" s="65">
        <f t="shared" si="4"/>
        <v>1500</v>
      </c>
    </row>
    <row r="8" spans="1:67" s="67" customFormat="1" ht="50.15" customHeight="1">
      <c r="A8" s="59" t="s">
        <v>76</v>
      </c>
      <c r="B8" s="59" t="s">
        <v>77</v>
      </c>
      <c r="C8" s="59" t="s">
        <v>78</v>
      </c>
      <c r="D8" s="59" t="s">
        <v>94</v>
      </c>
      <c r="E8" s="59" t="s">
        <v>80</v>
      </c>
      <c r="F8" s="59" t="s">
        <v>80</v>
      </c>
      <c r="G8" s="61" t="s">
        <v>120</v>
      </c>
      <c r="H8" s="61" t="s">
        <v>121</v>
      </c>
      <c r="I8" s="61" t="s">
        <v>1536</v>
      </c>
      <c r="J8" s="60">
        <v>51</v>
      </c>
      <c r="K8" s="61" t="s">
        <v>122</v>
      </c>
      <c r="L8" s="60">
        <v>5</v>
      </c>
      <c r="M8" s="62" t="s">
        <v>123</v>
      </c>
      <c r="N8" s="60" t="s">
        <v>4</v>
      </c>
      <c r="O8" s="63" t="s">
        <v>87</v>
      </c>
      <c r="P8" s="63"/>
      <c r="Q8" s="63"/>
      <c r="R8" s="63" t="s">
        <v>109</v>
      </c>
      <c r="S8" s="63"/>
      <c r="T8" s="63"/>
      <c r="U8" s="63"/>
      <c r="V8" s="63"/>
      <c r="W8" s="63"/>
      <c r="X8" s="63"/>
      <c r="Y8" s="63"/>
      <c r="Z8" s="63"/>
      <c r="AA8" s="63"/>
      <c r="AB8" s="63"/>
      <c r="AC8" s="63"/>
      <c r="AD8" s="63"/>
      <c r="AE8" s="63"/>
      <c r="AF8" s="63"/>
      <c r="AG8" s="63"/>
      <c r="AH8" s="63"/>
      <c r="AI8" s="63"/>
      <c r="AJ8" s="63"/>
      <c r="AK8" s="63"/>
      <c r="AL8" s="60" t="s">
        <v>88</v>
      </c>
      <c r="AM8" s="63" t="s">
        <v>125</v>
      </c>
      <c r="AN8" s="60" t="s">
        <v>117</v>
      </c>
      <c r="AO8" s="60" t="s">
        <v>105</v>
      </c>
      <c r="AP8" s="60">
        <v>90</v>
      </c>
      <c r="AQ8" s="61" t="s">
        <v>126</v>
      </c>
      <c r="AR8" s="61" t="s">
        <v>127</v>
      </c>
      <c r="AS8" s="5">
        <v>530000</v>
      </c>
      <c r="AT8" s="5">
        <v>142930</v>
      </c>
      <c r="AU8" s="5">
        <v>164051</v>
      </c>
      <c r="AV8" s="5">
        <v>168973</v>
      </c>
      <c r="AW8" s="9">
        <v>174046</v>
      </c>
      <c r="AX8" s="9">
        <v>650000</v>
      </c>
      <c r="AY8" s="5">
        <v>142157</v>
      </c>
      <c r="AZ8" s="5">
        <v>134609</v>
      </c>
      <c r="BA8" s="2">
        <v>0</v>
      </c>
      <c r="BB8" s="2">
        <f t="shared" si="0"/>
        <v>168973</v>
      </c>
      <c r="BC8" s="17">
        <f t="shared" si="1"/>
        <v>174046</v>
      </c>
      <c r="BD8" s="64">
        <v>0</v>
      </c>
      <c r="BE8" s="64">
        <v>0</v>
      </c>
      <c r="BF8" s="64">
        <v>0</v>
      </c>
      <c r="BG8" s="64">
        <v>0</v>
      </c>
      <c r="BH8" s="64">
        <v>0</v>
      </c>
      <c r="BI8" s="64">
        <v>0</v>
      </c>
      <c r="BJ8" s="64">
        <v>0</v>
      </c>
      <c r="BK8" s="64">
        <v>0</v>
      </c>
      <c r="BL8" s="64">
        <v>0</v>
      </c>
      <c r="BM8" s="64">
        <v>0</v>
      </c>
      <c r="BN8" s="64">
        <v>0</v>
      </c>
      <c r="BO8" s="65">
        <f t="shared" si="4"/>
        <v>174046</v>
      </c>
    </row>
    <row r="9" spans="1:67" s="67" customFormat="1" ht="50.15" customHeight="1">
      <c r="A9" s="59" t="s">
        <v>76</v>
      </c>
      <c r="B9" s="59" t="s">
        <v>77</v>
      </c>
      <c r="C9" s="59" t="s">
        <v>78</v>
      </c>
      <c r="D9" s="59" t="s">
        <v>94</v>
      </c>
      <c r="E9" s="59" t="s">
        <v>80</v>
      </c>
      <c r="F9" s="59" t="s">
        <v>80</v>
      </c>
      <c r="G9" s="61" t="s">
        <v>120</v>
      </c>
      <c r="H9" s="61" t="s">
        <v>121</v>
      </c>
      <c r="I9" s="61" t="s">
        <v>1536</v>
      </c>
      <c r="J9" s="60">
        <v>51</v>
      </c>
      <c r="K9" s="61" t="s">
        <v>122</v>
      </c>
      <c r="L9" s="60">
        <v>28</v>
      </c>
      <c r="M9" s="62" t="s">
        <v>128</v>
      </c>
      <c r="N9" s="60" t="s">
        <v>1</v>
      </c>
      <c r="O9" s="63"/>
      <c r="P9" s="63" t="s">
        <v>109</v>
      </c>
      <c r="Q9" s="63"/>
      <c r="R9" s="63"/>
      <c r="S9" s="63"/>
      <c r="T9" s="63"/>
      <c r="U9" s="63"/>
      <c r="V9" s="63"/>
      <c r="W9" s="63"/>
      <c r="X9" s="63"/>
      <c r="Y9" s="63"/>
      <c r="Z9" s="63"/>
      <c r="AA9" s="63"/>
      <c r="AB9" s="63"/>
      <c r="AC9" s="63"/>
      <c r="AD9" s="63"/>
      <c r="AE9" s="63"/>
      <c r="AF9" s="63"/>
      <c r="AG9" s="63"/>
      <c r="AH9" s="63"/>
      <c r="AI9" s="63"/>
      <c r="AJ9" s="63"/>
      <c r="AK9" s="63"/>
      <c r="AL9" s="60" t="s">
        <v>88</v>
      </c>
      <c r="AM9" s="63" t="s">
        <v>125</v>
      </c>
      <c r="AN9" s="60" t="s">
        <v>117</v>
      </c>
      <c r="AO9" s="60" t="s">
        <v>105</v>
      </c>
      <c r="AP9" s="60">
        <v>10</v>
      </c>
      <c r="AQ9" s="61" t="s">
        <v>129</v>
      </c>
      <c r="AR9" s="61" t="s">
        <v>130</v>
      </c>
      <c r="AS9" s="2">
        <v>0</v>
      </c>
      <c r="AT9" s="2">
        <v>0</v>
      </c>
      <c r="AU9" s="2">
        <v>2</v>
      </c>
      <c r="AV9" s="2">
        <v>4</v>
      </c>
      <c r="AW9" s="3">
        <v>4</v>
      </c>
      <c r="AX9" s="3">
        <v>10</v>
      </c>
      <c r="AY9" s="2">
        <v>0</v>
      </c>
      <c r="AZ9" s="2">
        <v>4</v>
      </c>
      <c r="BA9" s="2">
        <v>0</v>
      </c>
      <c r="BB9" s="2">
        <f t="shared" si="0"/>
        <v>4</v>
      </c>
      <c r="BC9" s="17">
        <f t="shared" si="1"/>
        <v>4</v>
      </c>
      <c r="BD9" s="64">
        <v>0</v>
      </c>
      <c r="BE9" s="64">
        <v>0</v>
      </c>
      <c r="BF9" s="64">
        <v>0</v>
      </c>
      <c r="BG9" s="64">
        <v>0</v>
      </c>
      <c r="BH9" s="64">
        <v>0</v>
      </c>
      <c r="BI9" s="64">
        <v>0</v>
      </c>
      <c r="BJ9" s="64">
        <v>0</v>
      </c>
      <c r="BK9" s="64">
        <v>0</v>
      </c>
      <c r="BL9" s="64">
        <v>0</v>
      </c>
      <c r="BM9" s="64">
        <v>0</v>
      </c>
      <c r="BN9" s="64">
        <v>0</v>
      </c>
      <c r="BO9" s="65">
        <f t="shared" si="4"/>
        <v>4</v>
      </c>
    </row>
    <row r="10" spans="1:67" s="67" customFormat="1" ht="50.15" customHeight="1">
      <c r="A10" s="59" t="s">
        <v>76</v>
      </c>
      <c r="B10" s="59" t="s">
        <v>77</v>
      </c>
      <c r="C10" s="59" t="s">
        <v>78</v>
      </c>
      <c r="D10" s="59" t="s">
        <v>94</v>
      </c>
      <c r="E10" s="59" t="s">
        <v>80</v>
      </c>
      <c r="F10" s="59" t="s">
        <v>80</v>
      </c>
      <c r="G10" s="61" t="s">
        <v>120</v>
      </c>
      <c r="H10" s="61" t="s">
        <v>121</v>
      </c>
      <c r="I10" s="61" t="s">
        <v>1536</v>
      </c>
      <c r="J10" s="60">
        <v>51</v>
      </c>
      <c r="K10" s="61" t="s">
        <v>122</v>
      </c>
      <c r="L10" s="60">
        <v>60</v>
      </c>
      <c r="M10" s="62" t="s">
        <v>131</v>
      </c>
      <c r="N10" s="60" t="s">
        <v>1</v>
      </c>
      <c r="O10" s="63"/>
      <c r="P10" s="63" t="s">
        <v>109</v>
      </c>
      <c r="Q10" s="63"/>
      <c r="R10" s="63"/>
      <c r="S10" s="63"/>
      <c r="T10" s="63"/>
      <c r="U10" s="63"/>
      <c r="V10" s="63"/>
      <c r="W10" s="63"/>
      <c r="X10" s="63"/>
      <c r="Y10" s="63"/>
      <c r="Z10" s="63"/>
      <c r="AA10" s="63"/>
      <c r="AB10" s="63"/>
      <c r="AC10" s="63"/>
      <c r="AD10" s="63"/>
      <c r="AE10" s="63"/>
      <c r="AF10" s="63"/>
      <c r="AG10" s="63"/>
      <c r="AH10" s="63"/>
      <c r="AI10" s="63"/>
      <c r="AJ10" s="63"/>
      <c r="AK10" s="63"/>
      <c r="AL10" s="60" t="s">
        <v>88</v>
      </c>
      <c r="AM10" s="63" t="s">
        <v>125</v>
      </c>
      <c r="AN10" s="60" t="s">
        <v>117</v>
      </c>
      <c r="AO10" s="60" t="s">
        <v>105</v>
      </c>
      <c r="AP10" s="60">
        <v>30</v>
      </c>
      <c r="AQ10" s="61" t="s">
        <v>132</v>
      </c>
      <c r="AR10" s="61" t="s">
        <v>133</v>
      </c>
      <c r="AS10" s="2">
        <v>0</v>
      </c>
      <c r="AT10" s="2">
        <v>0</v>
      </c>
      <c r="AU10" s="2">
        <v>65</v>
      </c>
      <c r="AV10" s="2">
        <v>100</v>
      </c>
      <c r="AW10" s="3">
        <v>120</v>
      </c>
      <c r="AX10" s="3">
        <v>285</v>
      </c>
      <c r="AY10" s="2">
        <v>0</v>
      </c>
      <c r="AZ10" s="2">
        <v>0</v>
      </c>
      <c r="BA10" s="2">
        <v>0</v>
      </c>
      <c r="BB10" s="2">
        <f t="shared" si="0"/>
        <v>100</v>
      </c>
      <c r="BC10" s="17">
        <f t="shared" si="1"/>
        <v>120</v>
      </c>
      <c r="BD10" s="64">
        <v>0</v>
      </c>
      <c r="BE10" s="64">
        <v>0</v>
      </c>
      <c r="BF10" s="64">
        <v>0</v>
      </c>
      <c r="BG10" s="64">
        <v>0</v>
      </c>
      <c r="BH10" s="64">
        <v>0</v>
      </c>
      <c r="BI10" s="64">
        <v>0</v>
      </c>
      <c r="BJ10" s="64">
        <v>0</v>
      </c>
      <c r="BK10" s="64">
        <v>0</v>
      </c>
      <c r="BL10" s="64">
        <v>0</v>
      </c>
      <c r="BM10" s="64">
        <v>0</v>
      </c>
      <c r="BN10" s="64">
        <v>0</v>
      </c>
      <c r="BO10" s="65">
        <f t="shared" si="4"/>
        <v>120</v>
      </c>
    </row>
    <row r="11" spans="1:67" s="67" customFormat="1" ht="50.15" customHeight="1">
      <c r="A11" s="59" t="s">
        <v>76</v>
      </c>
      <c r="B11" s="59" t="s">
        <v>77</v>
      </c>
      <c r="C11" s="59" t="s">
        <v>78</v>
      </c>
      <c r="D11" s="59" t="s">
        <v>94</v>
      </c>
      <c r="E11" s="59" t="s">
        <v>80</v>
      </c>
      <c r="F11" s="59" t="s">
        <v>80</v>
      </c>
      <c r="G11" s="61" t="s">
        <v>120</v>
      </c>
      <c r="H11" s="61" t="s">
        <v>121</v>
      </c>
      <c r="I11" s="61" t="s">
        <v>1536</v>
      </c>
      <c r="J11" s="60">
        <v>51</v>
      </c>
      <c r="K11" s="61" t="s">
        <v>122</v>
      </c>
      <c r="L11" s="60">
        <v>23</v>
      </c>
      <c r="M11" s="62" t="s">
        <v>134</v>
      </c>
      <c r="N11" s="60" t="s">
        <v>1</v>
      </c>
      <c r="O11" s="63" t="s">
        <v>87</v>
      </c>
      <c r="P11" s="63" t="s">
        <v>109</v>
      </c>
      <c r="Q11" s="63"/>
      <c r="R11" s="63" t="s">
        <v>109</v>
      </c>
      <c r="S11" s="63"/>
      <c r="T11" s="63"/>
      <c r="U11" s="63"/>
      <c r="V11" s="63"/>
      <c r="W11" s="63"/>
      <c r="X11" s="63"/>
      <c r="Y11" s="63"/>
      <c r="Z11" s="63"/>
      <c r="AA11" s="63"/>
      <c r="AB11" s="63"/>
      <c r="AC11" s="63"/>
      <c r="AD11" s="63"/>
      <c r="AE11" s="63"/>
      <c r="AF11" s="63"/>
      <c r="AG11" s="63"/>
      <c r="AH11" s="63"/>
      <c r="AI11" s="63"/>
      <c r="AJ11" s="63"/>
      <c r="AK11" s="63"/>
      <c r="AL11" s="60" t="s">
        <v>103</v>
      </c>
      <c r="AM11" s="63" t="s">
        <v>125</v>
      </c>
      <c r="AN11" s="60" t="s">
        <v>117</v>
      </c>
      <c r="AO11" s="60" t="s">
        <v>105</v>
      </c>
      <c r="AP11" s="60">
        <v>5</v>
      </c>
      <c r="AQ11" s="61" t="s">
        <v>135</v>
      </c>
      <c r="AR11" s="61" t="s">
        <v>136</v>
      </c>
      <c r="AS11" s="2">
        <v>0</v>
      </c>
      <c r="AT11" s="2">
        <v>30</v>
      </c>
      <c r="AU11" s="2">
        <v>22</v>
      </c>
      <c r="AV11" s="2">
        <v>22</v>
      </c>
      <c r="AW11" s="3">
        <v>22</v>
      </c>
      <c r="AX11" s="3">
        <v>96</v>
      </c>
      <c r="AY11" s="2">
        <v>30</v>
      </c>
      <c r="AZ11" s="2">
        <v>22</v>
      </c>
      <c r="BA11" s="2">
        <v>0</v>
      </c>
      <c r="BB11" s="2">
        <f t="shared" si="0"/>
        <v>22</v>
      </c>
      <c r="BC11" s="17">
        <f t="shared" si="1"/>
        <v>22</v>
      </c>
      <c r="BD11" s="64">
        <v>0</v>
      </c>
      <c r="BE11" s="64">
        <v>0</v>
      </c>
      <c r="BF11" s="64">
        <v>0</v>
      </c>
      <c r="BG11" s="64">
        <v>0</v>
      </c>
      <c r="BH11" s="64">
        <v>0</v>
      </c>
      <c r="BI11" s="64">
        <v>0</v>
      </c>
      <c r="BJ11" s="64">
        <v>0</v>
      </c>
      <c r="BK11" s="64">
        <v>0</v>
      </c>
      <c r="BL11" s="64">
        <v>0</v>
      </c>
      <c r="BM11" s="64">
        <v>0</v>
      </c>
      <c r="BN11" s="64">
        <v>0</v>
      </c>
      <c r="BO11" s="65">
        <f t="shared" si="4"/>
        <v>22</v>
      </c>
    </row>
    <row r="12" spans="1:67" s="67" customFormat="1" ht="50.15" customHeight="1">
      <c r="A12" s="59" t="s">
        <v>76</v>
      </c>
      <c r="B12" s="59" t="s">
        <v>77</v>
      </c>
      <c r="C12" s="59" t="s">
        <v>78</v>
      </c>
      <c r="D12" s="59" t="s">
        <v>94</v>
      </c>
      <c r="E12" s="59" t="s">
        <v>80</v>
      </c>
      <c r="F12" s="59" t="s">
        <v>80</v>
      </c>
      <c r="G12" s="61" t="s">
        <v>120</v>
      </c>
      <c r="H12" s="61" t="s">
        <v>121</v>
      </c>
      <c r="I12" s="61" t="s">
        <v>1536</v>
      </c>
      <c r="J12" s="60">
        <v>51</v>
      </c>
      <c r="K12" s="61" t="s">
        <v>122</v>
      </c>
      <c r="L12" s="60">
        <v>61</v>
      </c>
      <c r="M12" s="62" t="s">
        <v>137</v>
      </c>
      <c r="N12" s="60" t="s">
        <v>1</v>
      </c>
      <c r="O12" s="63"/>
      <c r="P12" s="63" t="s">
        <v>109</v>
      </c>
      <c r="Q12" s="63"/>
      <c r="R12" s="63"/>
      <c r="S12" s="63"/>
      <c r="T12" s="63"/>
      <c r="U12" s="63"/>
      <c r="V12" s="63"/>
      <c r="W12" s="63"/>
      <c r="X12" s="63"/>
      <c r="Y12" s="63"/>
      <c r="Z12" s="63"/>
      <c r="AA12" s="63"/>
      <c r="AB12" s="63"/>
      <c r="AC12" s="63"/>
      <c r="AD12" s="63"/>
      <c r="AE12" s="63"/>
      <c r="AF12" s="63"/>
      <c r="AG12" s="63"/>
      <c r="AH12" s="63"/>
      <c r="AI12" s="63"/>
      <c r="AJ12" s="63"/>
      <c r="AK12" s="63"/>
      <c r="AL12" s="60" t="s">
        <v>88</v>
      </c>
      <c r="AM12" s="63" t="s">
        <v>125</v>
      </c>
      <c r="AN12" s="60" t="s">
        <v>117</v>
      </c>
      <c r="AO12" s="60" t="s">
        <v>105</v>
      </c>
      <c r="AP12" s="60">
        <v>5</v>
      </c>
      <c r="AQ12" s="61" t="s">
        <v>138</v>
      </c>
      <c r="AR12" s="61" t="s">
        <v>139</v>
      </c>
      <c r="AS12" s="2">
        <v>0</v>
      </c>
      <c r="AT12" s="2">
        <v>0</v>
      </c>
      <c r="AU12" s="2">
        <v>0</v>
      </c>
      <c r="AV12" s="2">
        <v>240</v>
      </c>
      <c r="AW12" s="3">
        <v>150</v>
      </c>
      <c r="AX12" s="3">
        <v>390</v>
      </c>
      <c r="AY12" s="2">
        <v>0</v>
      </c>
      <c r="AZ12" s="2">
        <v>0</v>
      </c>
      <c r="BA12" s="2">
        <v>0</v>
      </c>
      <c r="BB12" s="2">
        <f t="shared" si="0"/>
        <v>240</v>
      </c>
      <c r="BC12" s="17">
        <f t="shared" si="1"/>
        <v>150</v>
      </c>
      <c r="BD12" s="64">
        <v>0</v>
      </c>
      <c r="BE12" s="64">
        <v>0</v>
      </c>
      <c r="BF12" s="64">
        <v>0</v>
      </c>
      <c r="BG12" s="64">
        <v>0</v>
      </c>
      <c r="BH12" s="64">
        <v>0</v>
      </c>
      <c r="BI12" s="64">
        <v>0</v>
      </c>
      <c r="BJ12" s="64">
        <v>0</v>
      </c>
      <c r="BK12" s="64">
        <v>0</v>
      </c>
      <c r="BL12" s="64">
        <v>0</v>
      </c>
      <c r="BM12" s="64">
        <v>0</v>
      </c>
      <c r="BN12" s="64">
        <v>0</v>
      </c>
      <c r="BO12" s="65">
        <f t="shared" si="4"/>
        <v>150</v>
      </c>
    </row>
    <row r="13" spans="1:67" s="67" customFormat="1" ht="50.15" customHeight="1">
      <c r="A13" s="59" t="s">
        <v>76</v>
      </c>
      <c r="B13" s="59" t="s">
        <v>77</v>
      </c>
      <c r="C13" s="59" t="s">
        <v>78</v>
      </c>
      <c r="D13" s="59" t="s">
        <v>94</v>
      </c>
      <c r="E13" s="59" t="s">
        <v>80</v>
      </c>
      <c r="F13" s="59" t="s">
        <v>95</v>
      </c>
      <c r="G13" s="61" t="s">
        <v>140</v>
      </c>
      <c r="H13" s="61" t="s">
        <v>83</v>
      </c>
      <c r="I13" s="61" t="s">
        <v>1535</v>
      </c>
      <c r="J13" s="60">
        <v>53</v>
      </c>
      <c r="K13" s="61" t="s">
        <v>141</v>
      </c>
      <c r="L13" s="60">
        <v>9</v>
      </c>
      <c r="M13" s="62" t="s">
        <v>142</v>
      </c>
      <c r="N13" s="60" t="s">
        <v>1</v>
      </c>
      <c r="O13" s="63" t="s">
        <v>87</v>
      </c>
      <c r="P13" s="63"/>
      <c r="Q13" s="63"/>
      <c r="R13" s="63"/>
      <c r="S13" s="63"/>
      <c r="T13" s="63"/>
      <c r="U13" s="63"/>
      <c r="V13" s="63"/>
      <c r="W13" s="63"/>
      <c r="X13" s="63"/>
      <c r="Y13" s="63"/>
      <c r="Z13" s="63"/>
      <c r="AA13" s="63"/>
      <c r="AB13" s="63" t="s">
        <v>87</v>
      </c>
      <c r="AC13" s="63" t="s">
        <v>87</v>
      </c>
      <c r="AD13" s="63"/>
      <c r="AE13" s="63"/>
      <c r="AF13" s="63"/>
      <c r="AG13" s="63"/>
      <c r="AH13" s="63"/>
      <c r="AI13" s="63"/>
      <c r="AJ13" s="63"/>
      <c r="AK13" s="63"/>
      <c r="AL13" s="60" t="s">
        <v>98</v>
      </c>
      <c r="AM13" s="63" t="s">
        <v>143</v>
      </c>
      <c r="AN13" s="60" t="s">
        <v>117</v>
      </c>
      <c r="AO13" s="60" t="s">
        <v>105</v>
      </c>
      <c r="AP13" s="60">
        <v>15</v>
      </c>
      <c r="AQ13" s="61" t="s">
        <v>144</v>
      </c>
      <c r="AR13" s="61" t="s">
        <v>145</v>
      </c>
      <c r="AS13" s="2">
        <v>0</v>
      </c>
      <c r="AT13" s="2">
        <v>300</v>
      </c>
      <c r="AU13" s="2">
        <v>1500</v>
      </c>
      <c r="AV13" s="2">
        <v>2200</v>
      </c>
      <c r="AW13" s="3">
        <v>0</v>
      </c>
      <c r="AX13" s="3">
        <v>4000</v>
      </c>
      <c r="AY13" s="2">
        <v>256</v>
      </c>
      <c r="AZ13" s="2">
        <v>2185</v>
      </c>
      <c r="BA13" s="2">
        <v>0</v>
      </c>
      <c r="BB13" s="2">
        <f t="shared" si="0"/>
        <v>2200</v>
      </c>
      <c r="BC13" s="17">
        <f t="shared" si="1"/>
        <v>0</v>
      </c>
      <c r="BD13" s="64">
        <v>0</v>
      </c>
      <c r="BE13" s="64">
        <v>0</v>
      </c>
      <c r="BF13" s="64">
        <v>0</v>
      </c>
      <c r="BG13" s="64">
        <v>0</v>
      </c>
      <c r="BH13" s="64">
        <v>0</v>
      </c>
      <c r="BI13" s="68"/>
      <c r="BJ13" s="64">
        <f>BI13</f>
        <v>0</v>
      </c>
      <c r="BK13" s="64">
        <f t="shared" ref="BK13:BN15" si="9">BJ13</f>
        <v>0</v>
      </c>
      <c r="BL13" s="64">
        <f t="shared" si="9"/>
        <v>0</v>
      </c>
      <c r="BM13" s="64">
        <f t="shared" si="9"/>
        <v>0</v>
      </c>
      <c r="BN13" s="64">
        <f t="shared" si="9"/>
        <v>0</v>
      </c>
      <c r="BO13" s="65">
        <f t="shared" si="4"/>
        <v>0</v>
      </c>
    </row>
    <row r="14" spans="1:67" s="67" customFormat="1" ht="50.15" customHeight="1">
      <c r="A14" s="59" t="s">
        <v>76</v>
      </c>
      <c r="B14" s="59" t="s">
        <v>77</v>
      </c>
      <c r="C14" s="59" t="s">
        <v>78</v>
      </c>
      <c r="D14" s="59" t="s">
        <v>94</v>
      </c>
      <c r="E14" s="59" t="s">
        <v>80</v>
      </c>
      <c r="F14" s="59" t="s">
        <v>95</v>
      </c>
      <c r="G14" s="61" t="s">
        <v>140</v>
      </c>
      <c r="H14" s="61" t="s">
        <v>83</v>
      </c>
      <c r="I14" s="61" t="s">
        <v>1535</v>
      </c>
      <c r="J14" s="60">
        <v>53</v>
      </c>
      <c r="K14" s="61" t="s">
        <v>141</v>
      </c>
      <c r="L14" s="60">
        <v>6</v>
      </c>
      <c r="M14" s="62" t="s">
        <v>146</v>
      </c>
      <c r="N14" s="60" t="s">
        <v>1</v>
      </c>
      <c r="O14" s="63" t="s">
        <v>87</v>
      </c>
      <c r="P14" s="63" t="s">
        <v>87</v>
      </c>
      <c r="Q14" s="63"/>
      <c r="R14" s="63"/>
      <c r="S14" s="63"/>
      <c r="T14" s="63"/>
      <c r="U14" s="63"/>
      <c r="V14" s="63"/>
      <c r="W14" s="63"/>
      <c r="X14" s="63"/>
      <c r="Y14" s="63"/>
      <c r="Z14" s="63"/>
      <c r="AA14" s="63"/>
      <c r="AB14" s="63"/>
      <c r="AC14" s="63" t="s">
        <v>87</v>
      </c>
      <c r="AD14" s="63"/>
      <c r="AE14" s="63"/>
      <c r="AF14" s="63"/>
      <c r="AG14" s="63"/>
      <c r="AH14" s="63"/>
      <c r="AI14" s="63"/>
      <c r="AJ14" s="63"/>
      <c r="AK14" s="63"/>
      <c r="AL14" s="60" t="s">
        <v>103</v>
      </c>
      <c r="AM14" s="63" t="s">
        <v>89</v>
      </c>
      <c r="AN14" s="60" t="s">
        <v>104</v>
      </c>
      <c r="AO14" s="60" t="s">
        <v>105</v>
      </c>
      <c r="AP14" s="60">
        <v>0</v>
      </c>
      <c r="AQ14" s="61" t="s">
        <v>147</v>
      </c>
      <c r="AR14" s="61" t="s">
        <v>148</v>
      </c>
      <c r="AS14" s="2">
        <v>95</v>
      </c>
      <c r="AT14" s="2">
        <v>96</v>
      </c>
      <c r="AU14" s="2">
        <v>96</v>
      </c>
      <c r="AV14" s="2">
        <v>96</v>
      </c>
      <c r="AW14" s="3">
        <v>96</v>
      </c>
      <c r="AX14" s="3">
        <v>96</v>
      </c>
      <c r="AY14" s="2">
        <v>96</v>
      </c>
      <c r="AZ14" s="2">
        <v>96</v>
      </c>
      <c r="BA14" s="2">
        <v>4</v>
      </c>
      <c r="BB14" s="2">
        <f t="shared" si="0"/>
        <v>92</v>
      </c>
      <c r="BC14" s="17">
        <f t="shared" si="1"/>
        <v>96</v>
      </c>
      <c r="BD14" s="64">
        <v>0</v>
      </c>
      <c r="BE14" s="64">
        <f>BD14</f>
        <v>0</v>
      </c>
      <c r="BF14" s="68">
        <v>0</v>
      </c>
      <c r="BG14" s="64">
        <f>BF14</f>
        <v>0</v>
      </c>
      <c r="BH14" s="64">
        <f>BG14</f>
        <v>0</v>
      </c>
      <c r="BI14" s="68">
        <v>30</v>
      </c>
      <c r="BJ14" s="64">
        <f>BI14</f>
        <v>30</v>
      </c>
      <c r="BK14" s="64">
        <f>BJ14</f>
        <v>30</v>
      </c>
      <c r="BL14" s="68">
        <v>70</v>
      </c>
      <c r="BM14" s="64">
        <f>BL14</f>
        <v>70</v>
      </c>
      <c r="BN14" s="64">
        <f>BM14</f>
        <v>70</v>
      </c>
      <c r="BO14" s="65">
        <f t="shared" si="4"/>
        <v>96</v>
      </c>
    </row>
    <row r="15" spans="1:67" s="67" customFormat="1" ht="50.15" customHeight="1">
      <c r="A15" s="59" t="s">
        <v>76</v>
      </c>
      <c r="B15" s="59" t="s">
        <v>77</v>
      </c>
      <c r="C15" s="59" t="s">
        <v>78</v>
      </c>
      <c r="D15" s="59" t="s">
        <v>94</v>
      </c>
      <c r="E15" s="59" t="s">
        <v>80</v>
      </c>
      <c r="F15" s="59" t="s">
        <v>95</v>
      </c>
      <c r="G15" s="61" t="s">
        <v>140</v>
      </c>
      <c r="H15" s="61" t="s">
        <v>83</v>
      </c>
      <c r="I15" s="61" t="s">
        <v>1535</v>
      </c>
      <c r="J15" s="60">
        <v>53</v>
      </c>
      <c r="K15" s="61" t="s">
        <v>141</v>
      </c>
      <c r="L15" s="60">
        <v>7</v>
      </c>
      <c r="M15" s="62" t="s">
        <v>149</v>
      </c>
      <c r="N15" s="60" t="s">
        <v>1</v>
      </c>
      <c r="O15" s="63" t="s">
        <v>87</v>
      </c>
      <c r="P15" s="63"/>
      <c r="Q15" s="63"/>
      <c r="R15" s="63"/>
      <c r="S15" s="63"/>
      <c r="T15" s="63" t="s">
        <v>87</v>
      </c>
      <c r="U15" s="63"/>
      <c r="V15" s="63"/>
      <c r="W15" s="63"/>
      <c r="X15" s="63"/>
      <c r="Y15" s="63"/>
      <c r="Z15" s="63"/>
      <c r="AA15" s="63"/>
      <c r="AB15" s="63"/>
      <c r="AC15" s="63" t="s">
        <v>87</v>
      </c>
      <c r="AD15" s="63"/>
      <c r="AE15" s="63"/>
      <c r="AF15" s="63"/>
      <c r="AG15" s="63"/>
      <c r="AH15" s="63"/>
      <c r="AI15" s="63"/>
      <c r="AJ15" s="63"/>
      <c r="AK15" s="63"/>
      <c r="AL15" s="60" t="s">
        <v>98</v>
      </c>
      <c r="AM15" s="63" t="s">
        <v>143</v>
      </c>
      <c r="AN15" s="60" t="s">
        <v>117</v>
      </c>
      <c r="AO15" s="60" t="s">
        <v>105</v>
      </c>
      <c r="AP15" s="60">
        <v>15</v>
      </c>
      <c r="AQ15" s="61" t="s">
        <v>150</v>
      </c>
      <c r="AR15" s="61" t="s">
        <v>833</v>
      </c>
      <c r="AS15" s="2">
        <v>0</v>
      </c>
      <c r="AT15" s="2">
        <v>15000</v>
      </c>
      <c r="AU15" s="2">
        <v>285000</v>
      </c>
      <c r="AV15" s="2">
        <v>400000</v>
      </c>
      <c r="AW15" s="3">
        <v>300000</v>
      </c>
      <c r="AX15" s="3">
        <f>AT15+AU15+AV15+AW15</f>
        <v>1000000</v>
      </c>
      <c r="AY15" s="2">
        <v>159332</v>
      </c>
      <c r="AZ15" s="5">
        <v>647498</v>
      </c>
      <c r="BA15" s="2">
        <v>0</v>
      </c>
      <c r="BB15" s="2">
        <f t="shared" si="0"/>
        <v>400000</v>
      </c>
      <c r="BC15" s="17">
        <f t="shared" si="1"/>
        <v>300000</v>
      </c>
      <c r="BD15" s="64">
        <v>0</v>
      </c>
      <c r="BE15" s="64">
        <v>0</v>
      </c>
      <c r="BF15" s="64">
        <v>0</v>
      </c>
      <c r="BG15" s="64">
        <v>0</v>
      </c>
      <c r="BH15" s="64">
        <v>0</v>
      </c>
      <c r="BI15" s="68">
        <v>100000</v>
      </c>
      <c r="BJ15" s="64">
        <f>BI15</f>
        <v>100000</v>
      </c>
      <c r="BK15" s="64">
        <f t="shared" si="9"/>
        <v>100000</v>
      </c>
      <c r="BL15" s="64">
        <f t="shared" si="9"/>
        <v>100000</v>
      </c>
      <c r="BM15" s="64">
        <f t="shared" si="9"/>
        <v>100000</v>
      </c>
      <c r="BN15" s="64">
        <f t="shared" si="9"/>
        <v>100000</v>
      </c>
      <c r="BO15" s="65">
        <f t="shared" si="4"/>
        <v>300000</v>
      </c>
    </row>
    <row r="16" spans="1:67" s="67" customFormat="1" ht="50.15" customHeight="1">
      <c r="A16" s="59" t="s">
        <v>76</v>
      </c>
      <c r="B16" s="59" t="s">
        <v>77</v>
      </c>
      <c r="C16" s="59" t="s">
        <v>78</v>
      </c>
      <c r="D16" s="59" t="s">
        <v>94</v>
      </c>
      <c r="E16" s="59" t="s">
        <v>80</v>
      </c>
      <c r="F16" s="59" t="s">
        <v>95</v>
      </c>
      <c r="G16" s="61" t="s">
        <v>140</v>
      </c>
      <c r="H16" s="61" t="s">
        <v>83</v>
      </c>
      <c r="I16" s="61" t="s">
        <v>1535</v>
      </c>
      <c r="J16" s="60">
        <v>53</v>
      </c>
      <c r="K16" s="61" t="s">
        <v>141</v>
      </c>
      <c r="L16" s="60">
        <v>8</v>
      </c>
      <c r="M16" s="62" t="s">
        <v>151</v>
      </c>
      <c r="N16" s="60" t="s">
        <v>1</v>
      </c>
      <c r="O16" s="63" t="s">
        <v>87</v>
      </c>
      <c r="P16" s="63"/>
      <c r="Q16" s="63"/>
      <c r="R16" s="63"/>
      <c r="S16" s="63"/>
      <c r="T16" s="63" t="s">
        <v>87</v>
      </c>
      <c r="U16" s="63"/>
      <c r="V16" s="63"/>
      <c r="W16" s="63"/>
      <c r="X16" s="63"/>
      <c r="Y16" s="63"/>
      <c r="Z16" s="63"/>
      <c r="AA16" s="63"/>
      <c r="AB16" s="63" t="s">
        <v>87</v>
      </c>
      <c r="AC16" s="63" t="s">
        <v>87</v>
      </c>
      <c r="AD16" s="63" t="s">
        <v>87</v>
      </c>
      <c r="AE16" s="63"/>
      <c r="AF16" s="63"/>
      <c r="AG16" s="63"/>
      <c r="AH16" s="63"/>
      <c r="AI16" s="63"/>
      <c r="AJ16" s="63"/>
      <c r="AK16" s="63"/>
      <c r="AL16" s="60" t="s">
        <v>88</v>
      </c>
      <c r="AM16" s="63" t="s">
        <v>89</v>
      </c>
      <c r="AN16" s="60" t="s">
        <v>117</v>
      </c>
      <c r="AO16" s="60" t="s">
        <v>105</v>
      </c>
      <c r="AP16" s="60">
        <v>0</v>
      </c>
      <c r="AQ16" s="61" t="s">
        <v>152</v>
      </c>
      <c r="AR16" s="61" t="s">
        <v>153</v>
      </c>
      <c r="AS16" s="2">
        <v>0</v>
      </c>
      <c r="AT16" s="2">
        <v>2000</v>
      </c>
      <c r="AU16" s="2">
        <v>2000</v>
      </c>
      <c r="AV16" s="2">
        <v>2500</v>
      </c>
      <c r="AW16" s="3">
        <v>1500</v>
      </c>
      <c r="AX16" s="3">
        <v>8000</v>
      </c>
      <c r="AY16" s="2">
        <v>4566</v>
      </c>
      <c r="AZ16" s="5">
        <v>2848</v>
      </c>
      <c r="BA16" s="2">
        <v>317</v>
      </c>
      <c r="BB16" s="2">
        <f t="shared" si="0"/>
        <v>2183</v>
      </c>
      <c r="BC16" s="17">
        <f t="shared" si="1"/>
        <v>1500</v>
      </c>
      <c r="BD16" s="64">
        <v>0</v>
      </c>
      <c r="BE16" s="64">
        <f t="shared" ref="BE16:BE17" si="10">BD16</f>
        <v>0</v>
      </c>
      <c r="BF16" s="68">
        <v>0</v>
      </c>
      <c r="BG16" s="64">
        <f t="shared" ref="BG16:BH16" si="11">BF16</f>
        <v>0</v>
      </c>
      <c r="BH16" s="64">
        <f t="shared" si="11"/>
        <v>0</v>
      </c>
      <c r="BI16" s="68">
        <v>500</v>
      </c>
      <c r="BJ16" s="64">
        <f t="shared" ref="BJ16:BK16" si="12">BI16</f>
        <v>500</v>
      </c>
      <c r="BK16" s="64">
        <f t="shared" si="12"/>
        <v>500</v>
      </c>
      <c r="BL16" s="68">
        <v>500</v>
      </c>
      <c r="BM16" s="64">
        <f t="shared" ref="BM16:BN16" si="13">BL16</f>
        <v>500</v>
      </c>
      <c r="BN16" s="64">
        <f t="shared" si="13"/>
        <v>500</v>
      </c>
      <c r="BO16" s="65">
        <f t="shared" si="4"/>
        <v>1500</v>
      </c>
    </row>
    <row r="17" spans="1:67" s="67" customFormat="1" ht="50.15" customHeight="1">
      <c r="A17" s="59" t="s">
        <v>76</v>
      </c>
      <c r="B17" s="59" t="s">
        <v>77</v>
      </c>
      <c r="C17" s="59" t="s">
        <v>78</v>
      </c>
      <c r="D17" s="59" t="s">
        <v>94</v>
      </c>
      <c r="E17" s="59" t="s">
        <v>80</v>
      </c>
      <c r="F17" s="59" t="s">
        <v>81</v>
      </c>
      <c r="G17" s="61" t="s">
        <v>82</v>
      </c>
      <c r="H17" s="61" t="s">
        <v>83</v>
      </c>
      <c r="I17" s="61" t="s">
        <v>1535</v>
      </c>
      <c r="J17" s="60">
        <v>64</v>
      </c>
      <c r="K17" s="61" t="s">
        <v>85</v>
      </c>
      <c r="L17" s="60">
        <v>92</v>
      </c>
      <c r="M17" s="62" t="s">
        <v>156</v>
      </c>
      <c r="N17" s="60" t="s">
        <v>1</v>
      </c>
      <c r="O17" s="63"/>
      <c r="P17" s="63"/>
      <c r="Q17" s="63"/>
      <c r="R17" s="63"/>
      <c r="S17" s="63"/>
      <c r="T17" s="63"/>
      <c r="U17" s="63"/>
      <c r="V17" s="63"/>
      <c r="W17" s="63"/>
      <c r="X17" s="63"/>
      <c r="Y17" s="63"/>
      <c r="Z17" s="63"/>
      <c r="AA17" s="63"/>
      <c r="AB17" s="63"/>
      <c r="AC17" s="63"/>
      <c r="AD17" s="63"/>
      <c r="AE17" s="63"/>
      <c r="AF17" s="63"/>
      <c r="AG17" s="63"/>
      <c r="AH17" s="63"/>
      <c r="AI17" s="63"/>
      <c r="AJ17" s="63"/>
      <c r="AK17" s="63"/>
      <c r="AL17" s="60" t="s">
        <v>155</v>
      </c>
      <c r="AM17" s="63" t="s">
        <v>89</v>
      </c>
      <c r="AN17" s="60" t="s">
        <v>104</v>
      </c>
      <c r="AO17" s="60" t="s">
        <v>91</v>
      </c>
      <c r="AP17" s="60">
        <v>5</v>
      </c>
      <c r="AQ17" s="61" t="s">
        <v>157</v>
      </c>
      <c r="AR17" s="61" t="s">
        <v>158</v>
      </c>
      <c r="AS17" s="2">
        <v>0</v>
      </c>
      <c r="AT17" s="2">
        <v>0</v>
      </c>
      <c r="AU17" s="2">
        <v>0</v>
      </c>
      <c r="AV17" s="2">
        <v>100</v>
      </c>
      <c r="AW17" s="3">
        <v>100</v>
      </c>
      <c r="AX17" s="3">
        <v>100</v>
      </c>
      <c r="AY17" s="2">
        <v>0</v>
      </c>
      <c r="AZ17" s="2">
        <v>0</v>
      </c>
      <c r="BA17" s="2">
        <v>60</v>
      </c>
      <c r="BB17" s="2">
        <f t="shared" si="0"/>
        <v>40</v>
      </c>
      <c r="BC17" s="17">
        <f t="shared" si="1"/>
        <v>100</v>
      </c>
      <c r="BD17" s="64">
        <v>0</v>
      </c>
      <c r="BE17" s="64">
        <f t="shared" si="10"/>
        <v>0</v>
      </c>
      <c r="BF17" s="68">
        <v>25</v>
      </c>
      <c r="BG17" s="64">
        <f t="shared" ref="BG17:BH17" si="14">BF17</f>
        <v>25</v>
      </c>
      <c r="BH17" s="64">
        <f t="shared" si="14"/>
        <v>25</v>
      </c>
      <c r="BI17" s="68">
        <v>50</v>
      </c>
      <c r="BJ17" s="64">
        <f t="shared" ref="BJ17:BK17" si="15">BI17</f>
        <v>50</v>
      </c>
      <c r="BK17" s="64">
        <f t="shared" si="15"/>
        <v>50</v>
      </c>
      <c r="BL17" s="68">
        <v>75</v>
      </c>
      <c r="BM17" s="64">
        <f t="shared" ref="BM17:BN17" si="16">BL17</f>
        <v>75</v>
      </c>
      <c r="BN17" s="64">
        <f t="shared" si="16"/>
        <v>75</v>
      </c>
      <c r="BO17" s="65">
        <f t="shared" si="4"/>
        <v>100</v>
      </c>
    </row>
    <row r="18" spans="1:67" s="67" customFormat="1" ht="50.15" customHeight="1">
      <c r="A18" s="59" t="s">
        <v>76</v>
      </c>
      <c r="B18" s="59" t="s">
        <v>77</v>
      </c>
      <c r="C18" s="59" t="s">
        <v>78</v>
      </c>
      <c r="D18" s="59" t="s">
        <v>94</v>
      </c>
      <c r="E18" s="59" t="s">
        <v>80</v>
      </c>
      <c r="F18" s="59" t="s">
        <v>81</v>
      </c>
      <c r="G18" s="61" t="s">
        <v>82</v>
      </c>
      <c r="H18" s="61" t="s">
        <v>83</v>
      </c>
      <c r="I18" s="61" t="s">
        <v>1535</v>
      </c>
      <c r="J18" s="60">
        <v>64</v>
      </c>
      <c r="K18" s="61" t="s">
        <v>85</v>
      </c>
      <c r="L18" s="60">
        <v>98</v>
      </c>
      <c r="M18" s="62" t="s">
        <v>159</v>
      </c>
      <c r="N18" s="60" t="s">
        <v>1</v>
      </c>
      <c r="O18" s="63"/>
      <c r="P18" s="63"/>
      <c r="Q18" s="63"/>
      <c r="R18" s="63"/>
      <c r="S18" s="63"/>
      <c r="T18" s="63"/>
      <c r="U18" s="63"/>
      <c r="V18" s="63"/>
      <c r="W18" s="63"/>
      <c r="X18" s="63"/>
      <c r="Y18" s="63"/>
      <c r="Z18" s="63"/>
      <c r="AA18" s="63"/>
      <c r="AB18" s="63"/>
      <c r="AC18" s="63"/>
      <c r="AD18" s="63"/>
      <c r="AE18" s="63"/>
      <c r="AF18" s="63"/>
      <c r="AG18" s="63"/>
      <c r="AH18" s="63"/>
      <c r="AI18" s="63"/>
      <c r="AJ18" s="63"/>
      <c r="AK18" s="63"/>
      <c r="AL18" s="60" t="s">
        <v>155</v>
      </c>
      <c r="AM18" s="63" t="s">
        <v>160</v>
      </c>
      <c r="AN18" s="60" t="s">
        <v>117</v>
      </c>
      <c r="AO18" s="60" t="s">
        <v>105</v>
      </c>
      <c r="AP18" s="60">
        <v>10</v>
      </c>
      <c r="AQ18" s="61" t="s">
        <v>161</v>
      </c>
      <c r="AR18" s="61" t="s">
        <v>162</v>
      </c>
      <c r="AS18" s="2">
        <v>0</v>
      </c>
      <c r="AT18" s="2">
        <v>0</v>
      </c>
      <c r="AU18" s="2">
        <v>0</v>
      </c>
      <c r="AV18" s="2">
        <v>9</v>
      </c>
      <c r="AW18" s="3">
        <v>9</v>
      </c>
      <c r="AX18" s="3">
        <v>18</v>
      </c>
      <c r="AY18" s="2">
        <v>0</v>
      </c>
      <c r="AZ18" s="2">
        <v>0</v>
      </c>
      <c r="BA18" s="2"/>
      <c r="BB18" s="2">
        <f t="shared" si="0"/>
        <v>9</v>
      </c>
      <c r="BC18" s="17">
        <f t="shared" si="1"/>
        <v>9</v>
      </c>
      <c r="BD18" s="68"/>
      <c r="BE18" s="68"/>
      <c r="BF18" s="68"/>
      <c r="BG18" s="68"/>
      <c r="BH18" s="68"/>
      <c r="BI18" s="68"/>
      <c r="BJ18" s="68"/>
      <c r="BK18" s="68"/>
      <c r="BL18" s="68"/>
      <c r="BM18" s="68"/>
      <c r="BN18" s="68"/>
      <c r="BO18" s="65">
        <f t="shared" si="4"/>
        <v>9</v>
      </c>
    </row>
    <row r="19" spans="1:67" s="67" customFormat="1" ht="50.15" customHeight="1">
      <c r="A19" s="59" t="s">
        <v>76</v>
      </c>
      <c r="B19" s="59" t="s">
        <v>77</v>
      </c>
      <c r="C19" s="59" t="s">
        <v>78</v>
      </c>
      <c r="D19" s="59" t="s">
        <v>94</v>
      </c>
      <c r="E19" s="59" t="s">
        <v>80</v>
      </c>
      <c r="F19" s="59" t="s">
        <v>81</v>
      </c>
      <c r="G19" s="61" t="s">
        <v>82</v>
      </c>
      <c r="H19" s="61" t="s">
        <v>83</v>
      </c>
      <c r="I19" s="61" t="s">
        <v>1535</v>
      </c>
      <c r="J19" s="60">
        <v>64</v>
      </c>
      <c r="K19" s="61" t="s">
        <v>85</v>
      </c>
      <c r="L19" s="60">
        <v>128</v>
      </c>
      <c r="M19" s="62" t="s">
        <v>163</v>
      </c>
      <c r="N19" s="60" t="s">
        <v>1</v>
      </c>
      <c r="O19" s="63"/>
      <c r="P19" s="63"/>
      <c r="Q19" s="63"/>
      <c r="R19" s="63"/>
      <c r="S19" s="63"/>
      <c r="T19" s="63"/>
      <c r="U19" s="63"/>
      <c r="V19" s="63"/>
      <c r="W19" s="63"/>
      <c r="X19" s="63"/>
      <c r="Y19" s="63"/>
      <c r="Z19" s="63"/>
      <c r="AA19" s="63"/>
      <c r="AB19" s="63"/>
      <c r="AC19" s="63"/>
      <c r="AD19" s="63"/>
      <c r="AE19" s="63"/>
      <c r="AF19" s="63"/>
      <c r="AG19" s="63"/>
      <c r="AH19" s="63"/>
      <c r="AI19" s="63"/>
      <c r="AJ19" s="63"/>
      <c r="AK19" s="63"/>
      <c r="AL19" s="60" t="s">
        <v>103</v>
      </c>
      <c r="AM19" s="63" t="s">
        <v>89</v>
      </c>
      <c r="AN19" s="60" t="s">
        <v>104</v>
      </c>
      <c r="AO19" s="60" t="s">
        <v>105</v>
      </c>
      <c r="AP19" s="60">
        <v>5</v>
      </c>
      <c r="AQ19" s="61" t="s">
        <v>164</v>
      </c>
      <c r="AR19" s="61" t="s">
        <v>165</v>
      </c>
      <c r="AS19" s="2">
        <v>0</v>
      </c>
      <c r="AT19" s="2">
        <v>0</v>
      </c>
      <c r="AU19" s="2">
        <v>0</v>
      </c>
      <c r="AV19" s="2">
        <v>96</v>
      </c>
      <c r="AW19" s="3">
        <v>96</v>
      </c>
      <c r="AX19" s="3">
        <v>96</v>
      </c>
      <c r="AY19" s="2">
        <v>0</v>
      </c>
      <c r="AZ19" s="2">
        <v>0</v>
      </c>
      <c r="BA19" s="2">
        <v>92</v>
      </c>
      <c r="BB19" s="2">
        <f t="shared" si="0"/>
        <v>4</v>
      </c>
      <c r="BC19" s="17">
        <f t="shared" si="1"/>
        <v>96</v>
      </c>
      <c r="BD19" s="64">
        <v>0</v>
      </c>
      <c r="BE19" s="64">
        <f t="shared" ref="BE19" si="17">BD19</f>
        <v>0</v>
      </c>
      <c r="BF19" s="68">
        <v>10</v>
      </c>
      <c r="BG19" s="64">
        <f t="shared" ref="BG19:BH19" si="18">BF19</f>
        <v>10</v>
      </c>
      <c r="BH19" s="64">
        <f t="shared" si="18"/>
        <v>10</v>
      </c>
      <c r="BI19" s="68">
        <v>40</v>
      </c>
      <c r="BJ19" s="64">
        <f t="shared" ref="BJ19:BK19" si="19">BI19</f>
        <v>40</v>
      </c>
      <c r="BK19" s="64">
        <f t="shared" si="19"/>
        <v>40</v>
      </c>
      <c r="BL19" s="68">
        <v>60</v>
      </c>
      <c r="BM19" s="64">
        <f t="shared" ref="BM19:BN19" si="20">BL19</f>
        <v>60</v>
      </c>
      <c r="BN19" s="64">
        <f t="shared" si="20"/>
        <v>60</v>
      </c>
      <c r="BO19" s="65">
        <f t="shared" si="4"/>
        <v>96</v>
      </c>
    </row>
    <row r="20" spans="1:67" s="67" customFormat="1" ht="50.15" customHeight="1">
      <c r="A20" s="59" t="s">
        <v>76</v>
      </c>
      <c r="B20" s="59" t="s">
        <v>77</v>
      </c>
      <c r="C20" s="59" t="s">
        <v>78</v>
      </c>
      <c r="D20" s="59" t="s">
        <v>94</v>
      </c>
      <c r="E20" s="59" t="s">
        <v>80</v>
      </c>
      <c r="F20" s="59" t="s">
        <v>81</v>
      </c>
      <c r="G20" s="61" t="s">
        <v>82</v>
      </c>
      <c r="H20" s="61" t="s">
        <v>83</v>
      </c>
      <c r="I20" s="61" t="s">
        <v>1535</v>
      </c>
      <c r="J20" s="60">
        <v>54</v>
      </c>
      <c r="K20" s="61" t="s">
        <v>166</v>
      </c>
      <c r="L20" s="60">
        <v>19</v>
      </c>
      <c r="M20" s="62" t="s">
        <v>167</v>
      </c>
      <c r="N20" s="60" t="s">
        <v>4</v>
      </c>
      <c r="O20" s="63" t="s">
        <v>87</v>
      </c>
      <c r="P20" s="63"/>
      <c r="Q20" s="63"/>
      <c r="R20" s="63"/>
      <c r="S20" s="63"/>
      <c r="T20" s="63"/>
      <c r="U20" s="63"/>
      <c r="V20" s="63"/>
      <c r="W20" s="63"/>
      <c r="X20" s="63"/>
      <c r="Y20" s="63"/>
      <c r="Z20" s="63"/>
      <c r="AA20" s="63"/>
      <c r="AB20" s="63"/>
      <c r="AC20" s="63"/>
      <c r="AD20" s="63"/>
      <c r="AE20" s="63"/>
      <c r="AF20" s="63" t="s">
        <v>124</v>
      </c>
      <c r="AG20" s="63"/>
      <c r="AH20" s="63"/>
      <c r="AI20" s="63"/>
      <c r="AJ20" s="63"/>
      <c r="AK20" s="63"/>
      <c r="AL20" s="60" t="s">
        <v>98</v>
      </c>
      <c r="AM20" s="63" t="s">
        <v>125</v>
      </c>
      <c r="AN20" s="60" t="s">
        <v>168</v>
      </c>
      <c r="AO20" s="60" t="s">
        <v>91</v>
      </c>
      <c r="AP20" s="60">
        <v>90</v>
      </c>
      <c r="AQ20" s="61" t="s">
        <v>169</v>
      </c>
      <c r="AR20" s="61" t="s">
        <v>170</v>
      </c>
      <c r="AS20" s="2">
        <v>35.4</v>
      </c>
      <c r="AT20" s="2">
        <v>34.9</v>
      </c>
      <c r="AU20" s="2">
        <v>34.4</v>
      </c>
      <c r="AV20" s="2">
        <v>33.9</v>
      </c>
      <c r="AW20" s="3">
        <v>33.4</v>
      </c>
      <c r="AX20" s="3">
        <v>33.4</v>
      </c>
      <c r="AY20" s="2">
        <v>38.79</v>
      </c>
      <c r="AZ20" s="4">
        <v>50.8</v>
      </c>
      <c r="BA20" s="2">
        <v>0</v>
      </c>
      <c r="BB20" s="2">
        <f t="shared" si="0"/>
        <v>33.9</v>
      </c>
      <c r="BC20" s="17">
        <f t="shared" si="1"/>
        <v>33.4</v>
      </c>
      <c r="BD20" s="64">
        <v>0</v>
      </c>
      <c r="BE20" s="64">
        <v>0</v>
      </c>
      <c r="BF20" s="64">
        <v>0</v>
      </c>
      <c r="BG20" s="64">
        <v>0</v>
      </c>
      <c r="BH20" s="64">
        <v>0</v>
      </c>
      <c r="BI20" s="64">
        <v>0</v>
      </c>
      <c r="BJ20" s="64">
        <v>0</v>
      </c>
      <c r="BK20" s="64">
        <v>0</v>
      </c>
      <c r="BL20" s="64">
        <v>0</v>
      </c>
      <c r="BM20" s="64">
        <v>0</v>
      </c>
      <c r="BN20" s="64">
        <v>0</v>
      </c>
      <c r="BO20" s="65">
        <f t="shared" si="4"/>
        <v>33.4</v>
      </c>
    </row>
    <row r="21" spans="1:67" s="67" customFormat="1" ht="50.15" customHeight="1">
      <c r="A21" s="59" t="s">
        <v>76</v>
      </c>
      <c r="B21" s="59" t="s">
        <v>77</v>
      </c>
      <c r="C21" s="59" t="s">
        <v>78</v>
      </c>
      <c r="D21" s="59" t="s">
        <v>94</v>
      </c>
      <c r="E21" s="59" t="s">
        <v>80</v>
      </c>
      <c r="F21" s="59" t="s">
        <v>81</v>
      </c>
      <c r="G21" s="61" t="s">
        <v>82</v>
      </c>
      <c r="H21" s="61" t="s">
        <v>1539</v>
      </c>
      <c r="I21" s="61" t="s">
        <v>1539</v>
      </c>
      <c r="J21" s="60">
        <v>54</v>
      </c>
      <c r="K21" s="61" t="s">
        <v>166</v>
      </c>
      <c r="L21" s="60">
        <v>38</v>
      </c>
      <c r="M21" s="62" t="s">
        <v>172</v>
      </c>
      <c r="N21" s="60" t="s">
        <v>4</v>
      </c>
      <c r="O21" s="63" t="s">
        <v>87</v>
      </c>
      <c r="P21" s="63"/>
      <c r="Q21" s="63"/>
      <c r="R21" s="63"/>
      <c r="S21" s="63"/>
      <c r="T21" s="63"/>
      <c r="U21" s="63"/>
      <c r="V21" s="63"/>
      <c r="W21" s="63"/>
      <c r="X21" s="63"/>
      <c r="Y21" s="63"/>
      <c r="Z21" s="63"/>
      <c r="AA21" s="63"/>
      <c r="AB21" s="63"/>
      <c r="AC21" s="63"/>
      <c r="AD21" s="63"/>
      <c r="AE21" s="63"/>
      <c r="AF21" s="63"/>
      <c r="AG21" s="63"/>
      <c r="AH21" s="63"/>
      <c r="AI21" s="63"/>
      <c r="AJ21" s="63"/>
      <c r="AK21" s="63"/>
      <c r="AL21" s="60" t="s">
        <v>98</v>
      </c>
      <c r="AM21" s="63" t="s">
        <v>125</v>
      </c>
      <c r="AN21" s="60" t="s">
        <v>113</v>
      </c>
      <c r="AO21" s="60" t="s">
        <v>91</v>
      </c>
      <c r="AP21" s="60">
        <v>90</v>
      </c>
      <c r="AQ21" s="61" t="s">
        <v>173</v>
      </c>
      <c r="AR21" s="61" t="s">
        <v>170</v>
      </c>
      <c r="AS21" s="2">
        <v>4.0999999999999996</v>
      </c>
      <c r="AT21" s="2">
        <v>4.75</v>
      </c>
      <c r="AU21" s="2">
        <v>6.25</v>
      </c>
      <c r="AV21" s="2">
        <v>8.5</v>
      </c>
      <c r="AW21" s="3">
        <v>10</v>
      </c>
      <c r="AX21" s="3">
        <v>10</v>
      </c>
      <c r="AY21" s="2">
        <v>2.94</v>
      </c>
      <c r="AZ21" s="4">
        <v>0</v>
      </c>
      <c r="BA21" s="2">
        <v>0</v>
      </c>
      <c r="BB21" s="2">
        <f t="shared" si="0"/>
        <v>8.5</v>
      </c>
      <c r="BC21" s="17">
        <f t="shared" si="1"/>
        <v>10</v>
      </c>
      <c r="BD21" s="64">
        <v>0</v>
      </c>
      <c r="BE21" s="64">
        <v>0</v>
      </c>
      <c r="BF21" s="64">
        <v>0</v>
      </c>
      <c r="BG21" s="64">
        <v>0</v>
      </c>
      <c r="BH21" s="64">
        <v>0</v>
      </c>
      <c r="BI21" s="64">
        <v>0</v>
      </c>
      <c r="BJ21" s="64">
        <v>0</v>
      </c>
      <c r="BK21" s="64">
        <v>0</v>
      </c>
      <c r="BL21" s="64">
        <v>0</v>
      </c>
      <c r="BM21" s="64">
        <v>0</v>
      </c>
      <c r="BN21" s="64">
        <v>0</v>
      </c>
      <c r="BO21" s="65">
        <f t="shared" si="4"/>
        <v>10</v>
      </c>
    </row>
    <row r="22" spans="1:67" s="67" customFormat="1" ht="50.15" customHeight="1">
      <c r="A22" s="59" t="s">
        <v>76</v>
      </c>
      <c r="B22" s="59" t="s">
        <v>77</v>
      </c>
      <c r="C22" s="59" t="s">
        <v>78</v>
      </c>
      <c r="D22" s="59" t="s">
        <v>94</v>
      </c>
      <c r="E22" s="59" t="s">
        <v>80</v>
      </c>
      <c r="F22" s="59" t="s">
        <v>81</v>
      </c>
      <c r="G22" s="61" t="s">
        <v>82</v>
      </c>
      <c r="H22" s="61" t="s">
        <v>83</v>
      </c>
      <c r="I22" s="61" t="s">
        <v>1535</v>
      </c>
      <c r="J22" s="60">
        <v>54</v>
      </c>
      <c r="K22" s="61" t="s">
        <v>166</v>
      </c>
      <c r="L22" s="60">
        <v>11</v>
      </c>
      <c r="M22" s="62" t="s">
        <v>174</v>
      </c>
      <c r="N22" s="60" t="s">
        <v>1</v>
      </c>
      <c r="O22" s="63" t="s">
        <v>87</v>
      </c>
      <c r="P22" s="63"/>
      <c r="Q22" s="63"/>
      <c r="R22" s="63"/>
      <c r="S22" s="63"/>
      <c r="T22" s="63"/>
      <c r="U22" s="63"/>
      <c r="V22" s="63"/>
      <c r="W22" s="63"/>
      <c r="X22" s="63"/>
      <c r="Y22" s="63"/>
      <c r="Z22" s="63"/>
      <c r="AA22" s="63"/>
      <c r="AB22" s="63"/>
      <c r="AC22" s="63"/>
      <c r="AD22" s="63"/>
      <c r="AE22" s="63"/>
      <c r="AF22" s="63"/>
      <c r="AG22" s="63"/>
      <c r="AH22" s="63"/>
      <c r="AI22" s="63"/>
      <c r="AJ22" s="63"/>
      <c r="AK22" s="63"/>
      <c r="AL22" s="60" t="s">
        <v>103</v>
      </c>
      <c r="AM22" s="63" t="s">
        <v>89</v>
      </c>
      <c r="AN22" s="60" t="s">
        <v>117</v>
      </c>
      <c r="AO22" s="60" t="s">
        <v>105</v>
      </c>
      <c r="AP22" s="60">
        <v>10</v>
      </c>
      <c r="AQ22" s="61" t="s">
        <v>175</v>
      </c>
      <c r="AR22" s="61" t="s">
        <v>176</v>
      </c>
      <c r="AS22" s="2">
        <v>0</v>
      </c>
      <c r="AT22" s="2">
        <v>0</v>
      </c>
      <c r="AU22" s="2">
        <v>400</v>
      </c>
      <c r="AV22" s="2">
        <v>500</v>
      </c>
      <c r="AW22" s="3">
        <v>750</v>
      </c>
      <c r="AX22" s="3">
        <v>1650</v>
      </c>
      <c r="AY22" s="2">
        <v>0</v>
      </c>
      <c r="AZ22" s="2">
        <v>872</v>
      </c>
      <c r="BA22" s="2">
        <v>0</v>
      </c>
      <c r="BB22" s="2">
        <f t="shared" si="0"/>
        <v>500</v>
      </c>
      <c r="BC22" s="17">
        <f t="shared" si="1"/>
        <v>750</v>
      </c>
      <c r="BD22" s="64">
        <v>0</v>
      </c>
      <c r="BE22" s="64">
        <f>BD22</f>
        <v>0</v>
      </c>
      <c r="BF22" s="68"/>
      <c r="BG22" s="64">
        <f>BF22</f>
        <v>0</v>
      </c>
      <c r="BH22" s="64">
        <f>BG22</f>
        <v>0</v>
      </c>
      <c r="BI22" s="68"/>
      <c r="BJ22" s="64">
        <f>BI22</f>
        <v>0</v>
      </c>
      <c r="BK22" s="64">
        <f>BJ22</f>
        <v>0</v>
      </c>
      <c r="BL22" s="68"/>
      <c r="BM22" s="64">
        <f>BL22</f>
        <v>0</v>
      </c>
      <c r="BN22" s="64">
        <f>BM22</f>
        <v>0</v>
      </c>
      <c r="BO22" s="65">
        <f t="shared" si="4"/>
        <v>750</v>
      </c>
    </row>
    <row r="23" spans="1:67" s="67" customFormat="1" ht="50.15" customHeight="1">
      <c r="A23" s="59" t="s">
        <v>76</v>
      </c>
      <c r="B23" s="59" t="s">
        <v>77</v>
      </c>
      <c r="C23" s="59" t="s">
        <v>78</v>
      </c>
      <c r="D23" s="59" t="s">
        <v>94</v>
      </c>
      <c r="E23" s="59" t="s">
        <v>80</v>
      </c>
      <c r="F23" s="59" t="s">
        <v>80</v>
      </c>
      <c r="G23" s="61" t="s">
        <v>120</v>
      </c>
      <c r="H23" s="61" t="s">
        <v>121</v>
      </c>
      <c r="I23" s="61" t="s">
        <v>1536</v>
      </c>
      <c r="J23" s="60">
        <v>51</v>
      </c>
      <c r="K23" s="61" t="s">
        <v>122</v>
      </c>
      <c r="L23" s="60">
        <v>36</v>
      </c>
      <c r="M23" s="62" t="s">
        <v>177</v>
      </c>
      <c r="N23" s="60" t="s">
        <v>1</v>
      </c>
      <c r="O23" s="63"/>
      <c r="P23" s="63"/>
      <c r="Q23" s="63"/>
      <c r="R23" s="63"/>
      <c r="S23" s="63"/>
      <c r="T23" s="63"/>
      <c r="U23" s="63"/>
      <c r="V23" s="63"/>
      <c r="W23" s="63"/>
      <c r="X23" s="63"/>
      <c r="Y23" s="63"/>
      <c r="Z23" s="63"/>
      <c r="AA23" s="63"/>
      <c r="AB23" s="63"/>
      <c r="AC23" s="63"/>
      <c r="AD23" s="63"/>
      <c r="AE23" s="63"/>
      <c r="AF23" s="63"/>
      <c r="AG23" s="63"/>
      <c r="AH23" s="63"/>
      <c r="AI23" s="63"/>
      <c r="AJ23" s="63"/>
      <c r="AK23" s="63"/>
      <c r="AL23" s="60" t="s">
        <v>88</v>
      </c>
      <c r="AM23" s="63" t="s">
        <v>125</v>
      </c>
      <c r="AN23" s="60" t="s">
        <v>117</v>
      </c>
      <c r="AO23" s="60" t="s">
        <v>105</v>
      </c>
      <c r="AP23" s="60">
        <v>15</v>
      </c>
      <c r="AQ23" s="61" t="s">
        <v>178</v>
      </c>
      <c r="AR23" s="61" t="s">
        <v>179</v>
      </c>
      <c r="AS23" s="2">
        <v>0</v>
      </c>
      <c r="AT23" s="2">
        <v>2800</v>
      </c>
      <c r="AU23" s="2">
        <v>0</v>
      </c>
      <c r="AV23" s="2">
        <v>5000</v>
      </c>
      <c r="AW23" s="3">
        <v>2800</v>
      </c>
      <c r="AX23" s="3">
        <v>10600</v>
      </c>
      <c r="AY23" s="2">
        <v>4444</v>
      </c>
      <c r="AZ23" s="4">
        <v>0</v>
      </c>
      <c r="BA23" s="2">
        <v>0</v>
      </c>
      <c r="BB23" s="2">
        <f t="shared" si="0"/>
        <v>5000</v>
      </c>
      <c r="BC23" s="17">
        <f t="shared" si="1"/>
        <v>2800</v>
      </c>
      <c r="BD23" s="64">
        <v>0</v>
      </c>
      <c r="BE23" s="64">
        <v>0</v>
      </c>
      <c r="BF23" s="64">
        <v>0</v>
      </c>
      <c r="BG23" s="64">
        <v>0</v>
      </c>
      <c r="BH23" s="64">
        <v>0</v>
      </c>
      <c r="BI23" s="64">
        <v>0</v>
      </c>
      <c r="BJ23" s="64">
        <v>0</v>
      </c>
      <c r="BK23" s="64">
        <v>0</v>
      </c>
      <c r="BL23" s="64">
        <v>0</v>
      </c>
      <c r="BM23" s="64">
        <v>0</v>
      </c>
      <c r="BN23" s="64">
        <v>0</v>
      </c>
      <c r="BO23" s="65">
        <f t="shared" si="4"/>
        <v>2800</v>
      </c>
    </row>
    <row r="24" spans="1:67" s="67" customFormat="1" ht="50.15" customHeight="1">
      <c r="A24" s="59" t="s">
        <v>76</v>
      </c>
      <c r="B24" s="59" t="s">
        <v>77</v>
      </c>
      <c r="C24" s="59" t="s">
        <v>78</v>
      </c>
      <c r="D24" s="59" t="s">
        <v>94</v>
      </c>
      <c r="E24" s="59" t="s">
        <v>80</v>
      </c>
      <c r="F24" s="59" t="s">
        <v>81</v>
      </c>
      <c r="G24" s="61" t="s">
        <v>82</v>
      </c>
      <c r="H24" s="61" t="s">
        <v>83</v>
      </c>
      <c r="I24" s="61" t="s">
        <v>1535</v>
      </c>
      <c r="J24" s="60">
        <v>54</v>
      </c>
      <c r="K24" s="61" t="s">
        <v>166</v>
      </c>
      <c r="L24" s="60">
        <v>129</v>
      </c>
      <c r="M24" s="62" t="s">
        <v>180</v>
      </c>
      <c r="N24" s="60" t="s">
        <v>1</v>
      </c>
      <c r="O24" s="63"/>
      <c r="P24" s="63"/>
      <c r="Q24" s="63"/>
      <c r="R24" s="63"/>
      <c r="S24" s="63"/>
      <c r="T24" s="63"/>
      <c r="U24" s="63"/>
      <c r="V24" s="63"/>
      <c r="W24" s="63"/>
      <c r="X24" s="63"/>
      <c r="Y24" s="63"/>
      <c r="Z24" s="63"/>
      <c r="AA24" s="63"/>
      <c r="AB24" s="63"/>
      <c r="AC24" s="63"/>
      <c r="AD24" s="63"/>
      <c r="AE24" s="63"/>
      <c r="AF24" s="63"/>
      <c r="AG24" s="63"/>
      <c r="AH24" s="63"/>
      <c r="AI24" s="63"/>
      <c r="AJ24" s="63"/>
      <c r="AK24" s="63"/>
      <c r="AL24" s="60" t="s">
        <v>155</v>
      </c>
      <c r="AM24" s="63" t="s">
        <v>143</v>
      </c>
      <c r="AN24" s="60" t="s">
        <v>117</v>
      </c>
      <c r="AO24" s="60" t="s">
        <v>105</v>
      </c>
      <c r="AP24" s="60">
        <v>0</v>
      </c>
      <c r="AQ24" s="61" t="s">
        <v>181</v>
      </c>
      <c r="AR24" s="61" t="s">
        <v>182</v>
      </c>
      <c r="AS24" s="2">
        <v>0</v>
      </c>
      <c r="AT24" s="2">
        <v>0</v>
      </c>
      <c r="AU24" s="2">
        <v>0</v>
      </c>
      <c r="AV24" s="2">
        <v>900</v>
      </c>
      <c r="AW24" s="3">
        <v>523</v>
      </c>
      <c r="AX24" s="3">
        <f>AU24+AV24+AW24</f>
        <v>1423</v>
      </c>
      <c r="AY24" s="2">
        <v>0</v>
      </c>
      <c r="AZ24" s="5">
        <v>0</v>
      </c>
      <c r="BA24" s="2">
        <v>124</v>
      </c>
      <c r="BB24" s="2">
        <f t="shared" si="0"/>
        <v>776</v>
      </c>
      <c r="BC24" s="17">
        <f t="shared" si="1"/>
        <v>523</v>
      </c>
      <c r="BD24" s="64">
        <v>0</v>
      </c>
      <c r="BE24" s="64">
        <v>0</v>
      </c>
      <c r="BF24" s="64">
        <v>0</v>
      </c>
      <c r="BG24" s="64">
        <v>0</v>
      </c>
      <c r="BH24" s="64">
        <v>0</v>
      </c>
      <c r="BI24" s="64"/>
      <c r="BJ24" s="64">
        <f t="shared" ref="BJ24:BN24" si="21">BI24</f>
        <v>0</v>
      </c>
      <c r="BK24" s="64">
        <f t="shared" si="21"/>
        <v>0</v>
      </c>
      <c r="BL24" s="64">
        <f t="shared" si="21"/>
        <v>0</v>
      </c>
      <c r="BM24" s="64">
        <f t="shared" si="21"/>
        <v>0</v>
      </c>
      <c r="BN24" s="64">
        <f t="shared" si="21"/>
        <v>0</v>
      </c>
      <c r="BO24" s="65">
        <f t="shared" si="4"/>
        <v>523</v>
      </c>
    </row>
    <row r="25" spans="1:67" s="67" customFormat="1" ht="50.15" customHeight="1">
      <c r="A25" s="59" t="s">
        <v>76</v>
      </c>
      <c r="B25" s="59" t="s">
        <v>77</v>
      </c>
      <c r="C25" s="59" t="s">
        <v>78</v>
      </c>
      <c r="D25" s="59" t="s">
        <v>94</v>
      </c>
      <c r="E25" s="59" t="s">
        <v>80</v>
      </c>
      <c r="F25" s="59" t="s">
        <v>81</v>
      </c>
      <c r="G25" s="61" t="s">
        <v>82</v>
      </c>
      <c r="H25" s="61" t="s">
        <v>83</v>
      </c>
      <c r="I25" s="61" t="s">
        <v>1535</v>
      </c>
      <c r="J25" s="60">
        <v>54</v>
      </c>
      <c r="K25" s="61" t="s">
        <v>166</v>
      </c>
      <c r="L25" s="60">
        <v>130</v>
      </c>
      <c r="M25" s="62" t="s">
        <v>183</v>
      </c>
      <c r="N25" s="60" t="s">
        <v>1</v>
      </c>
      <c r="O25" s="63"/>
      <c r="P25" s="63"/>
      <c r="Q25" s="63"/>
      <c r="R25" s="63"/>
      <c r="S25" s="63"/>
      <c r="T25" s="63"/>
      <c r="U25" s="63"/>
      <c r="V25" s="63"/>
      <c r="W25" s="63"/>
      <c r="X25" s="63"/>
      <c r="Y25" s="63"/>
      <c r="Z25" s="63"/>
      <c r="AA25" s="63"/>
      <c r="AB25" s="63"/>
      <c r="AC25" s="63"/>
      <c r="AD25" s="63"/>
      <c r="AE25" s="63"/>
      <c r="AF25" s="63"/>
      <c r="AG25" s="63"/>
      <c r="AH25" s="63"/>
      <c r="AI25" s="63"/>
      <c r="AJ25" s="63"/>
      <c r="AK25" s="63"/>
      <c r="AL25" s="60" t="s">
        <v>88</v>
      </c>
      <c r="AM25" s="63" t="s">
        <v>836</v>
      </c>
      <c r="AN25" s="60" t="s">
        <v>113</v>
      </c>
      <c r="AO25" s="60" t="s">
        <v>105</v>
      </c>
      <c r="AP25" s="60">
        <v>15</v>
      </c>
      <c r="AQ25" s="61" t="s">
        <v>184</v>
      </c>
      <c r="AR25" s="61" t="s">
        <v>185</v>
      </c>
      <c r="AS25" s="2">
        <v>0</v>
      </c>
      <c r="AT25" s="2">
        <v>0</v>
      </c>
      <c r="AU25" s="2">
        <v>727965</v>
      </c>
      <c r="AV25" s="2">
        <v>1550000</v>
      </c>
      <c r="AW25" s="3">
        <v>700000</v>
      </c>
      <c r="AX25" s="3">
        <v>700000</v>
      </c>
      <c r="AY25" s="2">
        <v>0</v>
      </c>
      <c r="AZ25" s="5">
        <v>0</v>
      </c>
      <c r="BA25" s="2">
        <v>0</v>
      </c>
      <c r="BB25" s="2">
        <f t="shared" si="0"/>
        <v>1550000</v>
      </c>
      <c r="BC25" s="17">
        <f t="shared" si="1"/>
        <v>700000</v>
      </c>
      <c r="BD25" s="64">
        <v>0</v>
      </c>
      <c r="BE25" s="64">
        <v>0</v>
      </c>
      <c r="BF25" s="64">
        <v>0</v>
      </c>
      <c r="BG25" s="64">
        <v>0</v>
      </c>
      <c r="BH25" s="64">
        <v>0</v>
      </c>
      <c r="BI25" s="64"/>
      <c r="BJ25" s="64">
        <f t="shared" ref="BJ25:BN25" si="22">BI25</f>
        <v>0</v>
      </c>
      <c r="BK25" s="64">
        <f t="shared" si="22"/>
        <v>0</v>
      </c>
      <c r="BL25" s="64">
        <f t="shared" si="22"/>
        <v>0</v>
      </c>
      <c r="BM25" s="64">
        <f t="shared" si="22"/>
        <v>0</v>
      </c>
      <c r="BN25" s="64">
        <f t="shared" si="22"/>
        <v>0</v>
      </c>
      <c r="BO25" s="65">
        <f t="shared" si="4"/>
        <v>700000</v>
      </c>
    </row>
    <row r="26" spans="1:67" s="67" customFormat="1" ht="50.15" customHeight="1">
      <c r="A26" s="59" t="s">
        <v>76</v>
      </c>
      <c r="B26" s="59" t="s">
        <v>77</v>
      </c>
      <c r="C26" s="59" t="s">
        <v>78</v>
      </c>
      <c r="D26" s="59" t="s">
        <v>94</v>
      </c>
      <c r="E26" s="59" t="s">
        <v>80</v>
      </c>
      <c r="F26" s="59" t="s">
        <v>95</v>
      </c>
      <c r="G26" s="61" t="s">
        <v>186</v>
      </c>
      <c r="H26" s="61" t="s">
        <v>83</v>
      </c>
      <c r="I26" s="61" t="s">
        <v>1535</v>
      </c>
      <c r="J26" s="60">
        <v>56</v>
      </c>
      <c r="K26" s="61" t="s">
        <v>187</v>
      </c>
      <c r="L26" s="60">
        <v>131</v>
      </c>
      <c r="M26" s="62" t="s">
        <v>188</v>
      </c>
      <c r="N26" s="60" t="s">
        <v>1</v>
      </c>
      <c r="O26" s="63" t="s">
        <v>109</v>
      </c>
      <c r="P26" s="63"/>
      <c r="Q26" s="63" t="s">
        <v>8</v>
      </c>
      <c r="R26" s="63"/>
      <c r="S26" s="63"/>
      <c r="T26" s="63"/>
      <c r="U26" s="63"/>
      <c r="V26" s="63"/>
      <c r="W26" s="63"/>
      <c r="X26" s="63"/>
      <c r="Y26" s="63"/>
      <c r="Z26" s="63"/>
      <c r="AA26" s="63"/>
      <c r="AB26" s="63"/>
      <c r="AC26" s="63"/>
      <c r="AD26" s="63"/>
      <c r="AE26" s="63"/>
      <c r="AF26" s="63"/>
      <c r="AG26" s="63"/>
      <c r="AH26" s="63"/>
      <c r="AI26" s="63"/>
      <c r="AJ26" s="63"/>
      <c r="AK26" s="63"/>
      <c r="AL26" s="60" t="s">
        <v>88</v>
      </c>
      <c r="AM26" s="63" t="s">
        <v>125</v>
      </c>
      <c r="AN26" s="60" t="s">
        <v>117</v>
      </c>
      <c r="AO26" s="60" t="s">
        <v>105</v>
      </c>
      <c r="AP26" s="60">
        <v>30</v>
      </c>
      <c r="AQ26" s="61" t="s">
        <v>189</v>
      </c>
      <c r="AR26" s="61" t="s">
        <v>190</v>
      </c>
      <c r="AS26" s="2">
        <v>0</v>
      </c>
      <c r="AT26" s="2">
        <v>0</v>
      </c>
      <c r="AU26" s="2">
        <v>0</v>
      </c>
      <c r="AV26" s="2">
        <v>17726</v>
      </c>
      <c r="AW26" s="3">
        <v>0</v>
      </c>
      <c r="AX26" s="3">
        <v>0</v>
      </c>
      <c r="AY26" s="2">
        <v>0</v>
      </c>
      <c r="AZ26" s="8">
        <v>0</v>
      </c>
      <c r="BA26" s="2">
        <v>0</v>
      </c>
      <c r="BB26" s="2">
        <f t="shared" si="0"/>
        <v>17726</v>
      </c>
      <c r="BC26" s="17">
        <f t="shared" si="1"/>
        <v>0</v>
      </c>
      <c r="BD26" s="64">
        <v>0</v>
      </c>
      <c r="BE26" s="64">
        <v>0</v>
      </c>
      <c r="BF26" s="64">
        <v>0</v>
      </c>
      <c r="BG26" s="64">
        <v>0</v>
      </c>
      <c r="BH26" s="64">
        <v>0</v>
      </c>
      <c r="BI26" s="64">
        <v>0</v>
      </c>
      <c r="BJ26" s="64">
        <v>0</v>
      </c>
      <c r="BK26" s="64">
        <v>0</v>
      </c>
      <c r="BL26" s="64">
        <v>0</v>
      </c>
      <c r="BM26" s="64">
        <v>0</v>
      </c>
      <c r="BN26" s="64">
        <v>0</v>
      </c>
      <c r="BO26" s="65">
        <f t="shared" si="4"/>
        <v>0</v>
      </c>
    </row>
    <row r="27" spans="1:67" s="67" customFormat="1" ht="50.15" customHeight="1">
      <c r="A27" s="59" t="s">
        <v>76</v>
      </c>
      <c r="B27" s="59" t="s">
        <v>77</v>
      </c>
      <c r="C27" s="59" t="s">
        <v>78</v>
      </c>
      <c r="D27" s="59" t="s">
        <v>94</v>
      </c>
      <c r="E27" s="59" t="s">
        <v>80</v>
      </c>
      <c r="F27" s="59" t="s">
        <v>95</v>
      </c>
      <c r="G27" s="61" t="s">
        <v>186</v>
      </c>
      <c r="H27" s="61" t="s">
        <v>83</v>
      </c>
      <c r="I27" s="61" t="s">
        <v>1535</v>
      </c>
      <c r="J27" s="60">
        <v>56</v>
      </c>
      <c r="K27" s="61" t="s">
        <v>187</v>
      </c>
      <c r="L27" s="60">
        <v>13</v>
      </c>
      <c r="M27" s="62" t="s">
        <v>191</v>
      </c>
      <c r="N27" s="60" t="s">
        <v>1</v>
      </c>
      <c r="O27" s="63" t="s">
        <v>109</v>
      </c>
      <c r="P27" s="63"/>
      <c r="Q27" s="63"/>
      <c r="R27" s="63"/>
      <c r="S27" s="63"/>
      <c r="T27" s="63"/>
      <c r="U27" s="63"/>
      <c r="V27" s="63"/>
      <c r="W27" s="63"/>
      <c r="X27" s="63"/>
      <c r="Y27" s="63"/>
      <c r="Z27" s="63"/>
      <c r="AA27" s="63"/>
      <c r="AB27" s="63"/>
      <c r="AC27" s="63"/>
      <c r="AD27" s="63"/>
      <c r="AE27" s="63"/>
      <c r="AF27" s="63"/>
      <c r="AG27" s="63"/>
      <c r="AH27" s="63"/>
      <c r="AI27" s="63"/>
      <c r="AJ27" s="63"/>
      <c r="AK27" s="63"/>
      <c r="AL27" s="60" t="s">
        <v>88</v>
      </c>
      <c r="AM27" s="63" t="s">
        <v>125</v>
      </c>
      <c r="AN27" s="60" t="s">
        <v>117</v>
      </c>
      <c r="AO27" s="60" t="s">
        <v>105</v>
      </c>
      <c r="AP27" s="60">
        <v>15</v>
      </c>
      <c r="AQ27" s="61" t="s">
        <v>192</v>
      </c>
      <c r="AR27" s="61" t="s">
        <v>190</v>
      </c>
      <c r="AS27" s="2">
        <v>0</v>
      </c>
      <c r="AT27" s="2">
        <v>0</v>
      </c>
      <c r="AU27" s="2">
        <v>1400</v>
      </c>
      <c r="AV27" s="2">
        <v>3000</v>
      </c>
      <c r="AW27" s="3">
        <v>5600</v>
      </c>
      <c r="AX27" s="3">
        <f>AW27+AV27+AU27</f>
        <v>10000</v>
      </c>
      <c r="AY27" s="2">
        <v>0</v>
      </c>
      <c r="AZ27" s="5">
        <v>1412</v>
      </c>
      <c r="BA27" s="2">
        <v>0</v>
      </c>
      <c r="BB27" s="2">
        <f t="shared" si="0"/>
        <v>3000</v>
      </c>
      <c r="BC27" s="17">
        <f t="shared" si="1"/>
        <v>5600</v>
      </c>
      <c r="BD27" s="64">
        <v>0</v>
      </c>
      <c r="BE27" s="64">
        <v>0</v>
      </c>
      <c r="BF27" s="64">
        <v>0</v>
      </c>
      <c r="BG27" s="64">
        <v>0</v>
      </c>
      <c r="BH27" s="64">
        <v>0</v>
      </c>
      <c r="BI27" s="64">
        <v>0</v>
      </c>
      <c r="BJ27" s="64">
        <v>0</v>
      </c>
      <c r="BK27" s="64">
        <v>0</v>
      </c>
      <c r="BL27" s="64">
        <v>0</v>
      </c>
      <c r="BM27" s="64">
        <v>0</v>
      </c>
      <c r="BN27" s="64">
        <v>0</v>
      </c>
      <c r="BO27" s="65">
        <f t="shared" si="4"/>
        <v>5600</v>
      </c>
    </row>
    <row r="28" spans="1:67" s="67" customFormat="1" ht="50.15" customHeight="1">
      <c r="A28" s="59" t="s">
        <v>76</v>
      </c>
      <c r="B28" s="59" t="s">
        <v>77</v>
      </c>
      <c r="C28" s="59" t="s">
        <v>78</v>
      </c>
      <c r="D28" s="59" t="s">
        <v>94</v>
      </c>
      <c r="E28" s="59" t="s">
        <v>80</v>
      </c>
      <c r="F28" s="59" t="s">
        <v>95</v>
      </c>
      <c r="G28" s="61" t="s">
        <v>186</v>
      </c>
      <c r="H28" s="61" t="s">
        <v>83</v>
      </c>
      <c r="I28" s="61" t="s">
        <v>1537</v>
      </c>
      <c r="J28" s="60">
        <v>53</v>
      </c>
      <c r="K28" s="61" t="s">
        <v>141</v>
      </c>
      <c r="L28" s="60">
        <v>14</v>
      </c>
      <c r="M28" s="62" t="s">
        <v>193</v>
      </c>
      <c r="N28" s="60" t="s">
        <v>4</v>
      </c>
      <c r="O28" s="63" t="s">
        <v>87</v>
      </c>
      <c r="P28" s="63"/>
      <c r="Q28" s="63"/>
      <c r="R28" s="63"/>
      <c r="S28" s="63"/>
      <c r="T28" s="63" t="s">
        <v>109</v>
      </c>
      <c r="U28" s="63"/>
      <c r="V28" s="63"/>
      <c r="W28" s="63"/>
      <c r="X28" s="63"/>
      <c r="Y28" s="63"/>
      <c r="Z28" s="63"/>
      <c r="AA28" s="63"/>
      <c r="AB28" s="63"/>
      <c r="AC28" s="63"/>
      <c r="AD28" s="63"/>
      <c r="AE28" s="63"/>
      <c r="AF28" s="63"/>
      <c r="AG28" s="63"/>
      <c r="AH28" s="63"/>
      <c r="AI28" s="63"/>
      <c r="AJ28" s="63"/>
      <c r="AK28" s="63"/>
      <c r="AL28" s="60" t="s">
        <v>88</v>
      </c>
      <c r="AM28" s="63" t="s">
        <v>143</v>
      </c>
      <c r="AN28" s="60" t="s">
        <v>117</v>
      </c>
      <c r="AO28" s="60" t="s">
        <v>105</v>
      </c>
      <c r="AP28" s="60">
        <v>30</v>
      </c>
      <c r="AQ28" s="61" t="s">
        <v>194</v>
      </c>
      <c r="AR28" s="61" t="s">
        <v>195</v>
      </c>
      <c r="AS28" s="2">
        <v>0</v>
      </c>
      <c r="AT28" s="2">
        <v>2000</v>
      </c>
      <c r="AU28" s="2">
        <v>2000</v>
      </c>
      <c r="AV28" s="2">
        <v>3000</v>
      </c>
      <c r="AW28" s="3">
        <v>1000</v>
      </c>
      <c r="AX28" s="3">
        <v>8000</v>
      </c>
      <c r="AY28" s="2">
        <v>2690</v>
      </c>
      <c r="AZ28" s="5">
        <v>3010</v>
      </c>
      <c r="BA28" s="2">
        <v>0</v>
      </c>
      <c r="BB28" s="2">
        <f t="shared" si="0"/>
        <v>3000</v>
      </c>
      <c r="BC28" s="17">
        <f t="shared" si="1"/>
        <v>1000</v>
      </c>
      <c r="BD28" s="64">
        <v>0</v>
      </c>
      <c r="BE28" s="64">
        <v>0</v>
      </c>
      <c r="BF28" s="64">
        <v>0</v>
      </c>
      <c r="BG28" s="64">
        <v>0</v>
      </c>
      <c r="BH28" s="64">
        <v>0</v>
      </c>
      <c r="BI28" s="68">
        <v>500</v>
      </c>
      <c r="BJ28" s="64">
        <f>BI28</f>
        <v>500</v>
      </c>
      <c r="BK28" s="64">
        <f t="shared" ref="BK28:BN28" si="23">BJ28</f>
        <v>500</v>
      </c>
      <c r="BL28" s="64">
        <f t="shared" si="23"/>
        <v>500</v>
      </c>
      <c r="BM28" s="64">
        <f t="shared" si="23"/>
        <v>500</v>
      </c>
      <c r="BN28" s="64">
        <f t="shared" si="23"/>
        <v>500</v>
      </c>
      <c r="BO28" s="65">
        <f t="shared" si="4"/>
        <v>1000</v>
      </c>
    </row>
    <row r="29" spans="1:67" s="67" customFormat="1" ht="50.15" customHeight="1">
      <c r="A29" s="59" t="s">
        <v>76</v>
      </c>
      <c r="B29" s="59" t="s">
        <v>77</v>
      </c>
      <c r="C29" s="59" t="s">
        <v>78</v>
      </c>
      <c r="D29" s="59" t="s">
        <v>94</v>
      </c>
      <c r="E29" s="59" t="s">
        <v>80</v>
      </c>
      <c r="F29" s="59" t="s">
        <v>95</v>
      </c>
      <c r="G29" s="61" t="s">
        <v>186</v>
      </c>
      <c r="H29" s="61" t="s">
        <v>83</v>
      </c>
      <c r="I29" s="61" t="s">
        <v>1535</v>
      </c>
      <c r="J29" s="60">
        <v>56</v>
      </c>
      <c r="K29" s="61" t="s">
        <v>187</v>
      </c>
      <c r="L29" s="60">
        <v>15</v>
      </c>
      <c r="M29" s="62" t="s">
        <v>196</v>
      </c>
      <c r="N29" s="60" t="s">
        <v>1</v>
      </c>
      <c r="O29" s="63" t="s">
        <v>109</v>
      </c>
      <c r="P29" s="63"/>
      <c r="Q29" s="63" t="s">
        <v>87</v>
      </c>
      <c r="R29" s="63" t="s">
        <v>109</v>
      </c>
      <c r="S29" s="63"/>
      <c r="T29" s="63"/>
      <c r="U29" s="63"/>
      <c r="V29" s="63"/>
      <c r="W29" s="63"/>
      <c r="X29" s="63"/>
      <c r="Y29" s="63"/>
      <c r="Z29" s="63"/>
      <c r="AA29" s="63"/>
      <c r="AB29" s="63"/>
      <c r="AC29" s="63"/>
      <c r="AD29" s="63"/>
      <c r="AE29" s="63"/>
      <c r="AF29" s="63"/>
      <c r="AG29" s="63"/>
      <c r="AH29" s="63"/>
      <c r="AI29" s="63"/>
      <c r="AJ29" s="63"/>
      <c r="AK29" s="63"/>
      <c r="AL29" s="60" t="s">
        <v>88</v>
      </c>
      <c r="AM29" s="63" t="s">
        <v>125</v>
      </c>
      <c r="AN29" s="60" t="s">
        <v>117</v>
      </c>
      <c r="AO29" s="60" t="s">
        <v>105</v>
      </c>
      <c r="AP29" s="60">
        <v>15</v>
      </c>
      <c r="AQ29" s="61" t="s">
        <v>197</v>
      </c>
      <c r="AR29" s="61" t="s">
        <v>198</v>
      </c>
      <c r="AS29" s="2">
        <v>0</v>
      </c>
      <c r="AT29" s="2">
        <v>6901</v>
      </c>
      <c r="AU29" s="2">
        <v>9000</v>
      </c>
      <c r="AV29" s="2">
        <v>17000</v>
      </c>
      <c r="AW29" s="3">
        <v>9700</v>
      </c>
      <c r="AX29" s="3">
        <f>AW29+AV29+AU29+AT29</f>
        <v>42601</v>
      </c>
      <c r="AY29" s="2">
        <v>6451</v>
      </c>
      <c r="AZ29" s="5">
        <v>9349</v>
      </c>
      <c r="BA29" s="2">
        <v>0</v>
      </c>
      <c r="BB29" s="2">
        <f t="shared" si="0"/>
        <v>17000</v>
      </c>
      <c r="BC29" s="17">
        <f t="shared" si="1"/>
        <v>9700</v>
      </c>
      <c r="BD29" s="64">
        <v>0</v>
      </c>
      <c r="BE29" s="64">
        <v>0</v>
      </c>
      <c r="BF29" s="64">
        <v>0</v>
      </c>
      <c r="BG29" s="64">
        <v>0</v>
      </c>
      <c r="BH29" s="64">
        <v>0</v>
      </c>
      <c r="BI29" s="64">
        <v>0</v>
      </c>
      <c r="BJ29" s="64">
        <v>0</v>
      </c>
      <c r="BK29" s="64">
        <v>0</v>
      </c>
      <c r="BL29" s="64">
        <v>0</v>
      </c>
      <c r="BM29" s="64">
        <v>0</v>
      </c>
      <c r="BN29" s="64">
        <v>0</v>
      </c>
      <c r="BO29" s="65">
        <f t="shared" si="4"/>
        <v>9700</v>
      </c>
    </row>
    <row r="30" spans="1:67" s="67" customFormat="1" ht="50.15" customHeight="1">
      <c r="A30" s="59" t="s">
        <v>76</v>
      </c>
      <c r="B30" s="59" t="s">
        <v>77</v>
      </c>
      <c r="C30" s="59" t="s">
        <v>78</v>
      </c>
      <c r="D30" s="59" t="s">
        <v>94</v>
      </c>
      <c r="E30" s="59" t="s">
        <v>80</v>
      </c>
      <c r="F30" s="59" t="s">
        <v>95</v>
      </c>
      <c r="G30" s="61" t="s">
        <v>186</v>
      </c>
      <c r="H30" s="61" t="s">
        <v>83</v>
      </c>
      <c r="I30" s="61" t="s">
        <v>1535</v>
      </c>
      <c r="J30" s="60">
        <v>56</v>
      </c>
      <c r="K30" s="61" t="s">
        <v>187</v>
      </c>
      <c r="L30" s="60">
        <v>16</v>
      </c>
      <c r="M30" s="62" t="s">
        <v>199</v>
      </c>
      <c r="N30" s="60" t="s">
        <v>1</v>
      </c>
      <c r="O30" s="63" t="s">
        <v>109</v>
      </c>
      <c r="P30" s="63"/>
      <c r="Q30" s="63" t="s">
        <v>87</v>
      </c>
      <c r="R30" s="63" t="s">
        <v>109</v>
      </c>
      <c r="S30" s="63"/>
      <c r="T30" s="63"/>
      <c r="U30" s="63"/>
      <c r="V30" s="63"/>
      <c r="W30" s="63"/>
      <c r="X30" s="63"/>
      <c r="Y30" s="63"/>
      <c r="Z30" s="63"/>
      <c r="AA30" s="63"/>
      <c r="AB30" s="63"/>
      <c r="AC30" s="63"/>
      <c r="AD30" s="63"/>
      <c r="AE30" s="63"/>
      <c r="AF30" s="63"/>
      <c r="AG30" s="63"/>
      <c r="AH30" s="63"/>
      <c r="AI30" s="63"/>
      <c r="AJ30" s="63"/>
      <c r="AK30" s="63"/>
      <c r="AL30" s="60" t="s">
        <v>88</v>
      </c>
      <c r="AM30" s="63" t="s">
        <v>125</v>
      </c>
      <c r="AN30" s="60" t="s">
        <v>117</v>
      </c>
      <c r="AO30" s="60" t="s">
        <v>105</v>
      </c>
      <c r="AP30" s="60">
        <v>15</v>
      </c>
      <c r="AQ30" s="61" t="s">
        <v>200</v>
      </c>
      <c r="AR30" s="61" t="s">
        <v>190</v>
      </c>
      <c r="AS30" s="2">
        <v>0</v>
      </c>
      <c r="AT30" s="2">
        <v>539</v>
      </c>
      <c r="AU30" s="2">
        <v>1822</v>
      </c>
      <c r="AV30" s="2">
        <v>726</v>
      </c>
      <c r="AW30" s="3">
        <v>2344</v>
      </c>
      <c r="AX30" s="3">
        <f>AW30+AV30+AU30+AT30</f>
        <v>5431</v>
      </c>
      <c r="AY30" s="2">
        <v>194</v>
      </c>
      <c r="AZ30" s="5">
        <v>1203</v>
      </c>
      <c r="BA30" s="2">
        <v>0</v>
      </c>
      <c r="BB30" s="2">
        <f t="shared" si="0"/>
        <v>726</v>
      </c>
      <c r="BC30" s="17">
        <f t="shared" si="1"/>
        <v>2344</v>
      </c>
      <c r="BD30" s="64">
        <v>0</v>
      </c>
      <c r="BE30" s="64">
        <v>0</v>
      </c>
      <c r="BF30" s="64">
        <v>0</v>
      </c>
      <c r="BG30" s="64">
        <v>0</v>
      </c>
      <c r="BH30" s="64">
        <v>0</v>
      </c>
      <c r="BI30" s="64">
        <v>0</v>
      </c>
      <c r="BJ30" s="64">
        <v>0</v>
      </c>
      <c r="BK30" s="64">
        <v>0</v>
      </c>
      <c r="BL30" s="64">
        <v>0</v>
      </c>
      <c r="BM30" s="64">
        <v>0</v>
      </c>
      <c r="BN30" s="64">
        <v>0</v>
      </c>
      <c r="BO30" s="65">
        <f t="shared" si="4"/>
        <v>2344</v>
      </c>
    </row>
    <row r="31" spans="1:67" s="67" customFormat="1" ht="50.15" customHeight="1">
      <c r="A31" s="59" t="s">
        <v>76</v>
      </c>
      <c r="B31" s="59" t="s">
        <v>77</v>
      </c>
      <c r="C31" s="59" t="s">
        <v>78</v>
      </c>
      <c r="D31" s="59" t="s">
        <v>94</v>
      </c>
      <c r="E31" s="59" t="s">
        <v>80</v>
      </c>
      <c r="F31" s="59" t="s">
        <v>95</v>
      </c>
      <c r="G31" s="61" t="s">
        <v>186</v>
      </c>
      <c r="H31" s="61" t="s">
        <v>83</v>
      </c>
      <c r="I31" s="61" t="s">
        <v>1535</v>
      </c>
      <c r="J31" s="60">
        <v>56</v>
      </c>
      <c r="K31" s="61" t="s">
        <v>187</v>
      </c>
      <c r="L31" s="60">
        <v>17</v>
      </c>
      <c r="M31" s="62" t="s">
        <v>201</v>
      </c>
      <c r="N31" s="60" t="s">
        <v>1</v>
      </c>
      <c r="O31" s="63" t="s">
        <v>109</v>
      </c>
      <c r="P31" s="63"/>
      <c r="Q31" s="63"/>
      <c r="R31" s="63"/>
      <c r="S31" s="63"/>
      <c r="T31" s="63"/>
      <c r="U31" s="63"/>
      <c r="V31" s="63"/>
      <c r="W31" s="63"/>
      <c r="X31" s="63"/>
      <c r="Y31" s="63"/>
      <c r="Z31" s="63"/>
      <c r="AA31" s="63"/>
      <c r="AB31" s="63"/>
      <c r="AC31" s="63"/>
      <c r="AD31" s="63"/>
      <c r="AE31" s="63"/>
      <c r="AF31" s="63"/>
      <c r="AG31" s="63"/>
      <c r="AH31" s="63"/>
      <c r="AI31" s="63"/>
      <c r="AJ31" s="63"/>
      <c r="AK31" s="63"/>
      <c r="AL31" s="60" t="s">
        <v>88</v>
      </c>
      <c r="AM31" s="63" t="s">
        <v>125</v>
      </c>
      <c r="AN31" s="60" t="s">
        <v>117</v>
      </c>
      <c r="AO31" s="60" t="s">
        <v>105</v>
      </c>
      <c r="AP31" s="60">
        <v>15</v>
      </c>
      <c r="AQ31" s="61" t="s">
        <v>202</v>
      </c>
      <c r="AR31" s="61" t="s">
        <v>190</v>
      </c>
      <c r="AS31" s="2">
        <v>0</v>
      </c>
      <c r="AT31" s="2">
        <v>0</v>
      </c>
      <c r="AU31" s="2">
        <v>700</v>
      </c>
      <c r="AV31" s="2">
        <v>0</v>
      </c>
      <c r="AW31" s="3">
        <v>0</v>
      </c>
      <c r="AX31" s="3">
        <v>700</v>
      </c>
      <c r="AY31" s="2">
        <v>0</v>
      </c>
      <c r="AZ31" s="4">
        <v>0</v>
      </c>
      <c r="BA31" s="2">
        <v>0</v>
      </c>
      <c r="BB31" s="2">
        <f t="shared" si="0"/>
        <v>0</v>
      </c>
      <c r="BC31" s="17">
        <f t="shared" si="1"/>
        <v>0</v>
      </c>
      <c r="BD31" s="64">
        <v>0</v>
      </c>
      <c r="BE31" s="64">
        <v>0</v>
      </c>
      <c r="BF31" s="64">
        <v>0</v>
      </c>
      <c r="BG31" s="64">
        <v>0</v>
      </c>
      <c r="BH31" s="64">
        <v>0</v>
      </c>
      <c r="BI31" s="64">
        <v>0</v>
      </c>
      <c r="BJ31" s="64">
        <v>0</v>
      </c>
      <c r="BK31" s="64">
        <v>0</v>
      </c>
      <c r="BL31" s="64">
        <v>0</v>
      </c>
      <c r="BM31" s="64">
        <v>0</v>
      </c>
      <c r="BN31" s="64">
        <v>0</v>
      </c>
      <c r="BO31" s="65">
        <f t="shared" si="4"/>
        <v>0</v>
      </c>
    </row>
    <row r="32" spans="1:67" s="67" customFormat="1" ht="50.15" customHeight="1">
      <c r="A32" s="59" t="s">
        <v>76</v>
      </c>
      <c r="B32" s="59" t="s">
        <v>77</v>
      </c>
      <c r="C32" s="59" t="s">
        <v>78</v>
      </c>
      <c r="D32" s="59" t="s">
        <v>94</v>
      </c>
      <c r="E32" s="59" t="s">
        <v>80</v>
      </c>
      <c r="F32" s="59" t="s">
        <v>80</v>
      </c>
      <c r="G32" s="61" t="s">
        <v>186</v>
      </c>
      <c r="H32" s="61" t="s">
        <v>83</v>
      </c>
      <c r="I32" s="61" t="s">
        <v>1535</v>
      </c>
      <c r="J32" s="60" t="s">
        <v>203</v>
      </c>
      <c r="K32" s="61" t="s">
        <v>204</v>
      </c>
      <c r="L32" s="60">
        <v>18</v>
      </c>
      <c r="M32" s="62" t="s">
        <v>205</v>
      </c>
      <c r="N32" s="60" t="s">
        <v>1</v>
      </c>
      <c r="O32" s="63" t="s">
        <v>109</v>
      </c>
      <c r="P32" s="63"/>
      <c r="Q32" s="63" t="s">
        <v>109</v>
      </c>
      <c r="R32" s="63" t="s">
        <v>109</v>
      </c>
      <c r="S32" s="63"/>
      <c r="T32" s="63"/>
      <c r="U32" s="63"/>
      <c r="V32" s="63"/>
      <c r="W32" s="63"/>
      <c r="X32" s="63"/>
      <c r="Y32" s="63"/>
      <c r="Z32" s="63"/>
      <c r="AA32" s="63"/>
      <c r="AB32" s="63"/>
      <c r="AC32" s="63" t="s">
        <v>87</v>
      </c>
      <c r="AD32" s="63"/>
      <c r="AE32" s="63"/>
      <c r="AF32" s="63"/>
      <c r="AG32" s="63"/>
      <c r="AH32" s="63"/>
      <c r="AI32" s="63"/>
      <c r="AJ32" s="63"/>
      <c r="AK32" s="63"/>
      <c r="AL32" s="60" t="s">
        <v>88</v>
      </c>
      <c r="AM32" s="63" t="s">
        <v>89</v>
      </c>
      <c r="AN32" s="60" t="s">
        <v>90</v>
      </c>
      <c r="AO32" s="60" t="s">
        <v>105</v>
      </c>
      <c r="AP32" s="60">
        <v>15</v>
      </c>
      <c r="AQ32" s="61" t="s">
        <v>206</v>
      </c>
      <c r="AR32" s="61" t="s">
        <v>207</v>
      </c>
      <c r="AS32" s="2">
        <v>0</v>
      </c>
      <c r="AT32" s="2">
        <v>73000</v>
      </c>
      <c r="AU32" s="2">
        <v>84100</v>
      </c>
      <c r="AV32" s="2">
        <v>92000</v>
      </c>
      <c r="AW32" s="3">
        <v>112500</v>
      </c>
      <c r="AX32" s="3">
        <v>112500</v>
      </c>
      <c r="AY32" s="2">
        <v>83648</v>
      </c>
      <c r="AZ32" s="5">
        <v>83304</v>
      </c>
      <c r="BA32" s="2">
        <v>91638</v>
      </c>
      <c r="BB32" s="2">
        <f t="shared" si="0"/>
        <v>362</v>
      </c>
      <c r="BC32" s="17">
        <f t="shared" si="1"/>
        <v>112500</v>
      </c>
      <c r="BD32" s="64">
        <f>BA32</f>
        <v>91638</v>
      </c>
      <c r="BE32" s="64">
        <v>0</v>
      </c>
      <c r="BF32" s="68">
        <v>91638</v>
      </c>
      <c r="BG32" s="64">
        <f ca="1">BG32</f>
        <v>0</v>
      </c>
      <c r="BH32" s="64">
        <f ca="1">BG32</f>
        <v>0</v>
      </c>
      <c r="BI32" s="68">
        <v>105000</v>
      </c>
      <c r="BJ32" s="64">
        <f>BI32</f>
        <v>105000</v>
      </c>
      <c r="BK32" s="64">
        <f>BJ32</f>
        <v>105000</v>
      </c>
      <c r="BL32" s="68">
        <v>111000</v>
      </c>
      <c r="BM32" s="64">
        <f>BL32</f>
        <v>111000</v>
      </c>
      <c r="BN32" s="64">
        <f>BM32</f>
        <v>111000</v>
      </c>
      <c r="BO32" s="65">
        <f t="shared" si="4"/>
        <v>112500</v>
      </c>
    </row>
    <row r="33" spans="1:67 16356:16369" s="67" customFormat="1" ht="50.15" customHeight="1">
      <c r="A33" s="59" t="s">
        <v>76</v>
      </c>
      <c r="B33" s="59" t="s">
        <v>77</v>
      </c>
      <c r="C33" s="59" t="s">
        <v>78</v>
      </c>
      <c r="D33" s="59" t="s">
        <v>94</v>
      </c>
      <c r="E33" s="59" t="s">
        <v>80</v>
      </c>
      <c r="F33" s="59" t="s">
        <v>80</v>
      </c>
      <c r="G33" s="61" t="s">
        <v>82</v>
      </c>
      <c r="H33" s="61" t="s">
        <v>83</v>
      </c>
      <c r="I33" s="61" t="s">
        <v>1535</v>
      </c>
      <c r="J33" s="60" t="s">
        <v>203</v>
      </c>
      <c r="K33" s="61" t="s">
        <v>204</v>
      </c>
      <c r="L33" s="60">
        <v>10</v>
      </c>
      <c r="M33" s="62" t="s">
        <v>208</v>
      </c>
      <c r="N33" s="60" t="s">
        <v>1</v>
      </c>
      <c r="O33" s="63" t="s">
        <v>109</v>
      </c>
      <c r="P33" s="63"/>
      <c r="Q33" s="63"/>
      <c r="R33" s="63"/>
      <c r="S33" s="63"/>
      <c r="T33" s="63"/>
      <c r="U33" s="63"/>
      <c r="V33" s="63"/>
      <c r="W33" s="63"/>
      <c r="X33" s="63"/>
      <c r="Y33" s="63"/>
      <c r="Z33" s="63"/>
      <c r="AA33" s="63"/>
      <c r="AB33" s="63"/>
      <c r="AC33" s="63" t="s">
        <v>109</v>
      </c>
      <c r="AD33" s="63"/>
      <c r="AE33" s="63"/>
      <c r="AF33" s="63"/>
      <c r="AG33" s="63"/>
      <c r="AH33" s="63"/>
      <c r="AI33" s="63"/>
      <c r="AJ33" s="63"/>
      <c r="AK33" s="63"/>
      <c r="AL33" s="60" t="s">
        <v>88</v>
      </c>
      <c r="AM33" s="63" t="s">
        <v>89</v>
      </c>
      <c r="AN33" s="60" t="s">
        <v>104</v>
      </c>
      <c r="AO33" s="60" t="s">
        <v>105</v>
      </c>
      <c r="AP33" s="60">
        <v>15</v>
      </c>
      <c r="AQ33" s="61" t="s">
        <v>209</v>
      </c>
      <c r="AR33" s="61" t="s">
        <v>210</v>
      </c>
      <c r="AS33" s="2">
        <v>0</v>
      </c>
      <c r="AT33" s="4">
        <v>4500</v>
      </c>
      <c r="AU33" s="4">
        <v>4500</v>
      </c>
      <c r="AV33" s="4">
        <v>4500</v>
      </c>
      <c r="AW33" s="10">
        <v>4500</v>
      </c>
      <c r="AX33" s="10">
        <v>4500</v>
      </c>
      <c r="AY33" s="2">
        <v>4112</v>
      </c>
      <c r="AZ33" s="5">
        <v>4418</v>
      </c>
      <c r="BA33" s="2">
        <v>3646</v>
      </c>
      <c r="BB33" s="2">
        <f t="shared" si="0"/>
        <v>854</v>
      </c>
      <c r="BC33" s="17">
        <f t="shared" si="1"/>
        <v>4500</v>
      </c>
      <c r="BD33" s="64">
        <v>0</v>
      </c>
      <c r="BE33" s="64">
        <f t="shared" ref="BE33:BE35" si="24">BD33</f>
        <v>0</v>
      </c>
      <c r="BF33" s="68">
        <v>0</v>
      </c>
      <c r="BG33" s="64">
        <f t="shared" ref="BG33:BH33" si="25">BF33</f>
        <v>0</v>
      </c>
      <c r="BH33" s="64">
        <f t="shared" si="25"/>
        <v>0</v>
      </c>
      <c r="BI33" s="68">
        <v>3600</v>
      </c>
      <c r="BJ33" s="64">
        <f t="shared" ref="BJ33:BK33" si="26">BI33</f>
        <v>3600</v>
      </c>
      <c r="BK33" s="64">
        <f t="shared" si="26"/>
        <v>3600</v>
      </c>
      <c r="BL33" s="68">
        <v>4000</v>
      </c>
      <c r="BM33" s="64">
        <f t="shared" ref="BM33:BN33" si="27">BL33</f>
        <v>4000</v>
      </c>
      <c r="BN33" s="64">
        <f t="shared" si="27"/>
        <v>4000</v>
      </c>
      <c r="BO33" s="65">
        <f t="shared" si="4"/>
        <v>4500</v>
      </c>
    </row>
    <row r="34" spans="1:67 16356:16369" s="67" customFormat="1" ht="50.15" customHeight="1">
      <c r="A34" s="59" t="s">
        <v>76</v>
      </c>
      <c r="B34" s="59" t="s">
        <v>77</v>
      </c>
      <c r="C34" s="59" t="s">
        <v>78</v>
      </c>
      <c r="D34" s="59" t="s">
        <v>94</v>
      </c>
      <c r="E34" s="59" t="s">
        <v>80</v>
      </c>
      <c r="F34" s="59" t="s">
        <v>80</v>
      </c>
      <c r="G34" s="61" t="s">
        <v>186</v>
      </c>
      <c r="H34" s="61" t="s">
        <v>83</v>
      </c>
      <c r="I34" s="61" t="s">
        <v>1535</v>
      </c>
      <c r="J34" s="60" t="s">
        <v>203</v>
      </c>
      <c r="K34" s="61" t="s">
        <v>204</v>
      </c>
      <c r="L34" s="60">
        <v>132</v>
      </c>
      <c r="M34" s="62" t="s">
        <v>211</v>
      </c>
      <c r="N34" s="60" t="s">
        <v>1</v>
      </c>
      <c r="O34" s="63"/>
      <c r="P34" s="63"/>
      <c r="Q34" s="63"/>
      <c r="R34" s="63"/>
      <c r="S34" s="63"/>
      <c r="T34" s="63"/>
      <c r="U34" s="63"/>
      <c r="V34" s="63"/>
      <c r="W34" s="63"/>
      <c r="X34" s="63"/>
      <c r="Y34" s="63"/>
      <c r="Z34" s="63"/>
      <c r="AA34" s="63"/>
      <c r="AB34" s="63"/>
      <c r="AC34" s="63"/>
      <c r="AD34" s="63"/>
      <c r="AE34" s="63"/>
      <c r="AF34" s="63"/>
      <c r="AG34" s="63"/>
      <c r="AH34" s="63"/>
      <c r="AI34" s="63"/>
      <c r="AJ34" s="63"/>
      <c r="AK34" s="63"/>
      <c r="AL34" s="60" t="s">
        <v>88</v>
      </c>
      <c r="AM34" s="63" t="s">
        <v>89</v>
      </c>
      <c r="AN34" s="60" t="s">
        <v>113</v>
      </c>
      <c r="AO34" s="60" t="s">
        <v>105</v>
      </c>
      <c r="AP34" s="60">
        <v>15</v>
      </c>
      <c r="AQ34" s="61" t="s">
        <v>212</v>
      </c>
      <c r="AR34" s="61" t="s">
        <v>213</v>
      </c>
      <c r="AS34" s="2">
        <v>0</v>
      </c>
      <c r="AT34" s="2">
        <v>0</v>
      </c>
      <c r="AU34" s="2">
        <v>272</v>
      </c>
      <c r="AV34" s="2">
        <v>300</v>
      </c>
      <c r="AW34" s="3">
        <v>300</v>
      </c>
      <c r="AX34" s="3">
        <v>300</v>
      </c>
      <c r="AY34" s="2">
        <v>0</v>
      </c>
      <c r="AZ34" s="4">
        <v>272</v>
      </c>
      <c r="BA34" s="2">
        <v>272</v>
      </c>
      <c r="BB34" s="2">
        <f t="shared" si="0"/>
        <v>28</v>
      </c>
      <c r="BC34" s="17">
        <f t="shared" si="1"/>
        <v>300</v>
      </c>
      <c r="BD34" s="64">
        <v>0</v>
      </c>
      <c r="BE34" s="64">
        <f t="shared" si="24"/>
        <v>0</v>
      </c>
      <c r="BF34" s="68">
        <v>0</v>
      </c>
      <c r="BG34" s="64">
        <f t="shared" ref="BG34:BH34" si="28">BF34</f>
        <v>0</v>
      </c>
      <c r="BH34" s="64">
        <f t="shared" si="28"/>
        <v>0</v>
      </c>
      <c r="BI34" s="68">
        <v>200</v>
      </c>
      <c r="BJ34" s="64">
        <f t="shared" ref="BJ34:BK34" si="29">BI34</f>
        <v>200</v>
      </c>
      <c r="BK34" s="64">
        <f t="shared" si="29"/>
        <v>200</v>
      </c>
      <c r="BL34" s="68">
        <v>250</v>
      </c>
      <c r="BM34" s="64">
        <f t="shared" ref="BM34:BN34" si="30">BL34</f>
        <v>250</v>
      </c>
      <c r="BN34" s="64">
        <f t="shared" si="30"/>
        <v>250</v>
      </c>
      <c r="BO34" s="65">
        <f t="shared" si="4"/>
        <v>300</v>
      </c>
    </row>
    <row r="35" spans="1:67 16356:16369" s="67" customFormat="1" ht="50.15" customHeight="1">
      <c r="A35" s="59" t="s">
        <v>76</v>
      </c>
      <c r="B35" s="59" t="s">
        <v>77</v>
      </c>
      <c r="C35" s="59" t="s">
        <v>78</v>
      </c>
      <c r="D35" s="59" t="s">
        <v>94</v>
      </c>
      <c r="E35" s="59" t="s">
        <v>80</v>
      </c>
      <c r="F35" s="59" t="s">
        <v>80</v>
      </c>
      <c r="G35" s="61" t="s">
        <v>186</v>
      </c>
      <c r="H35" s="61" t="s">
        <v>83</v>
      </c>
      <c r="I35" s="61" t="s">
        <v>1535</v>
      </c>
      <c r="J35" s="60" t="s">
        <v>203</v>
      </c>
      <c r="K35" s="61" t="s">
        <v>204</v>
      </c>
      <c r="L35" s="60">
        <v>135</v>
      </c>
      <c r="M35" s="62" t="s">
        <v>214</v>
      </c>
      <c r="N35" s="60" t="s">
        <v>1</v>
      </c>
      <c r="O35" s="63"/>
      <c r="P35" s="63"/>
      <c r="Q35" s="63"/>
      <c r="R35" s="63"/>
      <c r="S35" s="63"/>
      <c r="T35" s="63"/>
      <c r="U35" s="63"/>
      <c r="V35" s="63"/>
      <c r="W35" s="63"/>
      <c r="X35" s="63"/>
      <c r="Y35" s="63"/>
      <c r="Z35" s="63"/>
      <c r="AA35" s="63"/>
      <c r="AB35" s="63"/>
      <c r="AC35" s="63"/>
      <c r="AD35" s="63"/>
      <c r="AE35" s="63"/>
      <c r="AF35" s="63"/>
      <c r="AG35" s="63"/>
      <c r="AH35" s="63"/>
      <c r="AI35" s="63"/>
      <c r="AJ35" s="63"/>
      <c r="AK35" s="63"/>
      <c r="AL35" s="60" t="s">
        <v>88</v>
      </c>
      <c r="AM35" s="63" t="s">
        <v>89</v>
      </c>
      <c r="AN35" s="60" t="s">
        <v>113</v>
      </c>
      <c r="AO35" s="60" t="s">
        <v>105</v>
      </c>
      <c r="AP35" s="60">
        <v>30</v>
      </c>
      <c r="AQ35" s="61" t="s">
        <v>215</v>
      </c>
      <c r="AR35" s="61" t="s">
        <v>216</v>
      </c>
      <c r="AS35" s="2">
        <v>0</v>
      </c>
      <c r="AT35" s="4">
        <v>0</v>
      </c>
      <c r="AU35" s="4">
        <v>14476</v>
      </c>
      <c r="AV35" s="4">
        <v>14490</v>
      </c>
      <c r="AW35" s="10">
        <v>14490</v>
      </c>
      <c r="AX35" s="10">
        <v>14490</v>
      </c>
      <c r="AY35" s="2">
        <v>0</v>
      </c>
      <c r="AZ35" s="2">
        <v>14476</v>
      </c>
      <c r="BA35" s="2"/>
      <c r="BB35" s="2">
        <f t="shared" si="0"/>
        <v>14490</v>
      </c>
      <c r="BC35" s="17">
        <f t="shared" si="1"/>
        <v>14490</v>
      </c>
      <c r="BD35" s="64">
        <v>0</v>
      </c>
      <c r="BE35" s="64">
        <f t="shared" si="24"/>
        <v>0</v>
      </c>
      <c r="BF35" s="68">
        <v>0</v>
      </c>
      <c r="BG35" s="64">
        <f t="shared" ref="BG35:BH35" si="31">BF35</f>
        <v>0</v>
      </c>
      <c r="BH35" s="64">
        <f t="shared" si="31"/>
        <v>0</v>
      </c>
      <c r="BI35" s="68">
        <v>3000</v>
      </c>
      <c r="BJ35" s="64">
        <f t="shared" ref="BJ35:BK35" si="32">BI35</f>
        <v>3000</v>
      </c>
      <c r="BK35" s="64">
        <f t="shared" si="32"/>
        <v>3000</v>
      </c>
      <c r="BL35" s="68">
        <v>10000</v>
      </c>
      <c r="BM35" s="64">
        <f t="shared" ref="BM35:BN35" si="33">BL35</f>
        <v>10000</v>
      </c>
      <c r="BN35" s="64">
        <f t="shared" si="33"/>
        <v>10000</v>
      </c>
      <c r="BO35" s="65">
        <f t="shared" si="4"/>
        <v>14490</v>
      </c>
    </row>
    <row r="36" spans="1:67 16356:16369" s="67" customFormat="1" ht="50.15" customHeight="1">
      <c r="A36" s="59" t="s">
        <v>76</v>
      </c>
      <c r="B36" s="59" t="s">
        <v>77</v>
      </c>
      <c r="C36" s="59" t="s">
        <v>78</v>
      </c>
      <c r="D36" s="59" t="s">
        <v>94</v>
      </c>
      <c r="E36" s="59" t="s">
        <v>80</v>
      </c>
      <c r="F36" s="59" t="s">
        <v>81</v>
      </c>
      <c r="G36" s="61" t="s">
        <v>82</v>
      </c>
      <c r="H36" s="61" t="s">
        <v>83</v>
      </c>
      <c r="I36" s="61" t="s">
        <v>1535</v>
      </c>
      <c r="J36" s="60">
        <v>54</v>
      </c>
      <c r="K36" s="61" t="s">
        <v>166</v>
      </c>
      <c r="L36" s="60">
        <v>20</v>
      </c>
      <c r="M36" s="62" t="s">
        <v>217</v>
      </c>
      <c r="N36" s="60" t="s">
        <v>4</v>
      </c>
      <c r="O36" s="63" t="s">
        <v>87</v>
      </c>
      <c r="P36" s="63"/>
      <c r="Q36" s="63"/>
      <c r="R36" s="63"/>
      <c r="S36" s="63"/>
      <c r="T36" s="63"/>
      <c r="U36" s="63"/>
      <c r="V36" s="63"/>
      <c r="W36" s="63"/>
      <c r="X36" s="63"/>
      <c r="Y36" s="63"/>
      <c r="Z36" s="63"/>
      <c r="AA36" s="63"/>
      <c r="AB36" s="63"/>
      <c r="AC36" s="63"/>
      <c r="AD36" s="63"/>
      <c r="AE36" s="63"/>
      <c r="AF36" s="63"/>
      <c r="AG36" s="63"/>
      <c r="AH36" s="63"/>
      <c r="AI36" s="63"/>
      <c r="AJ36" s="63"/>
      <c r="AK36" s="63"/>
      <c r="AL36" s="60" t="s">
        <v>98</v>
      </c>
      <c r="AM36" s="63" t="s">
        <v>125</v>
      </c>
      <c r="AN36" s="60" t="s">
        <v>113</v>
      </c>
      <c r="AO36" s="60" t="s">
        <v>91</v>
      </c>
      <c r="AP36" s="60">
        <v>90</v>
      </c>
      <c r="AQ36" s="61" t="s">
        <v>218</v>
      </c>
      <c r="AR36" s="61" t="s">
        <v>170</v>
      </c>
      <c r="AS36" s="2">
        <v>14</v>
      </c>
      <c r="AT36" s="2">
        <v>15</v>
      </c>
      <c r="AU36" s="2">
        <v>17</v>
      </c>
      <c r="AV36" s="2">
        <v>18.5</v>
      </c>
      <c r="AW36" s="3">
        <v>20</v>
      </c>
      <c r="AX36" s="3">
        <v>20</v>
      </c>
      <c r="AY36" s="2">
        <v>11.78</v>
      </c>
      <c r="AZ36" s="4">
        <v>10</v>
      </c>
      <c r="BA36" s="2">
        <v>0</v>
      </c>
      <c r="BB36" s="2">
        <f t="shared" si="0"/>
        <v>18.5</v>
      </c>
      <c r="BC36" s="17">
        <f t="shared" si="1"/>
        <v>20</v>
      </c>
      <c r="BD36" s="64">
        <v>0</v>
      </c>
      <c r="BE36" s="64">
        <v>0</v>
      </c>
      <c r="BF36" s="64">
        <v>0</v>
      </c>
      <c r="BG36" s="64">
        <v>0</v>
      </c>
      <c r="BH36" s="64">
        <v>0</v>
      </c>
      <c r="BI36" s="64">
        <v>0</v>
      </c>
      <c r="BJ36" s="64">
        <v>0</v>
      </c>
      <c r="BK36" s="64">
        <v>0</v>
      </c>
      <c r="BL36" s="64">
        <v>0</v>
      </c>
      <c r="BM36" s="64">
        <v>0</v>
      </c>
      <c r="BN36" s="64">
        <v>0</v>
      </c>
      <c r="BO36" s="65">
        <f t="shared" si="4"/>
        <v>20</v>
      </c>
    </row>
    <row r="37" spans="1:67 16356:16369" s="67" customFormat="1" ht="50.15" customHeight="1">
      <c r="A37" s="59" t="s">
        <v>76</v>
      </c>
      <c r="B37" s="59" t="s">
        <v>77</v>
      </c>
      <c r="C37" s="59" t="s">
        <v>78</v>
      </c>
      <c r="D37" s="59" t="s">
        <v>94</v>
      </c>
      <c r="E37" s="59" t="s">
        <v>80</v>
      </c>
      <c r="F37" s="59" t="s">
        <v>95</v>
      </c>
      <c r="G37" s="61" t="s">
        <v>82</v>
      </c>
      <c r="H37" s="61" t="s">
        <v>83</v>
      </c>
      <c r="I37" s="61" t="s">
        <v>1535</v>
      </c>
      <c r="J37" s="60">
        <v>63</v>
      </c>
      <c r="K37" s="61" t="s">
        <v>219</v>
      </c>
      <c r="L37" s="60">
        <v>172</v>
      </c>
      <c r="M37" s="62" t="s">
        <v>220</v>
      </c>
      <c r="N37" s="60" t="s">
        <v>1</v>
      </c>
      <c r="O37" s="63"/>
      <c r="P37" s="63"/>
      <c r="Q37" s="63"/>
      <c r="R37" s="63" t="s">
        <v>109</v>
      </c>
      <c r="S37" s="63"/>
      <c r="T37" s="63"/>
      <c r="U37" s="63"/>
      <c r="V37" s="63"/>
      <c r="W37" s="63"/>
      <c r="X37" s="63"/>
      <c r="Y37" s="63"/>
      <c r="Z37" s="63"/>
      <c r="AA37" s="63"/>
      <c r="AB37" s="63"/>
      <c r="AC37" s="63"/>
      <c r="AD37" s="63"/>
      <c r="AE37" s="63"/>
      <c r="AF37" s="63"/>
      <c r="AG37" s="63"/>
      <c r="AH37" s="63"/>
      <c r="AI37" s="63"/>
      <c r="AJ37" s="63"/>
      <c r="AK37" s="63"/>
      <c r="AL37" s="60" t="s">
        <v>88</v>
      </c>
      <c r="AM37" s="63" t="s">
        <v>125</v>
      </c>
      <c r="AN37" s="60" t="s">
        <v>221</v>
      </c>
      <c r="AO37" s="60" t="s">
        <v>105</v>
      </c>
      <c r="AP37" s="60">
        <v>5</v>
      </c>
      <c r="AQ37" s="61" t="s">
        <v>222</v>
      </c>
      <c r="AR37" s="61" t="s">
        <v>223</v>
      </c>
      <c r="AS37" s="2">
        <v>0</v>
      </c>
      <c r="AT37" s="2">
        <v>500</v>
      </c>
      <c r="AU37" s="2">
        <v>500</v>
      </c>
      <c r="AV37" s="2">
        <v>500</v>
      </c>
      <c r="AW37" s="3">
        <v>500</v>
      </c>
      <c r="AX37" s="3">
        <v>2000</v>
      </c>
      <c r="AY37" s="2">
        <v>500</v>
      </c>
      <c r="AZ37" s="2">
        <v>500</v>
      </c>
      <c r="BA37" s="2">
        <v>0</v>
      </c>
      <c r="BB37" s="2">
        <f t="shared" si="0"/>
        <v>500</v>
      </c>
      <c r="BC37" s="17">
        <f t="shared" si="1"/>
        <v>500</v>
      </c>
      <c r="BD37" s="64">
        <v>0</v>
      </c>
      <c r="BE37" s="64">
        <v>0</v>
      </c>
      <c r="BF37" s="64">
        <v>0</v>
      </c>
      <c r="BG37" s="64">
        <v>0</v>
      </c>
      <c r="BH37" s="64">
        <v>0</v>
      </c>
      <c r="BI37" s="64">
        <v>0</v>
      </c>
      <c r="BJ37" s="64">
        <v>0</v>
      </c>
      <c r="BK37" s="64">
        <v>0</v>
      </c>
      <c r="BL37" s="64">
        <v>0</v>
      </c>
      <c r="BM37" s="64">
        <v>0</v>
      </c>
      <c r="BN37" s="64">
        <v>0</v>
      </c>
      <c r="BO37" s="65">
        <f t="shared" si="4"/>
        <v>500</v>
      </c>
    </row>
    <row r="38" spans="1:67 16356:16369" s="67" customFormat="1" ht="50.15" customHeight="1">
      <c r="A38" s="59" t="s">
        <v>76</v>
      </c>
      <c r="B38" s="59" t="s">
        <v>77</v>
      </c>
      <c r="C38" s="59" t="s">
        <v>78</v>
      </c>
      <c r="D38" s="59" t="s">
        <v>94</v>
      </c>
      <c r="E38" s="59" t="s">
        <v>80</v>
      </c>
      <c r="F38" s="59" t="s">
        <v>95</v>
      </c>
      <c r="G38" s="61" t="s">
        <v>82</v>
      </c>
      <c r="H38" s="61" t="s">
        <v>83</v>
      </c>
      <c r="I38" s="61" t="s">
        <v>1535</v>
      </c>
      <c r="J38" s="60">
        <v>63</v>
      </c>
      <c r="K38" s="61" t="s">
        <v>219</v>
      </c>
      <c r="L38" s="60">
        <v>24</v>
      </c>
      <c r="M38" s="62" t="s">
        <v>224</v>
      </c>
      <c r="N38" s="60" t="s">
        <v>1</v>
      </c>
      <c r="O38" s="63"/>
      <c r="P38" s="63"/>
      <c r="Q38" s="63"/>
      <c r="R38" s="63"/>
      <c r="S38" s="63"/>
      <c r="T38" s="63"/>
      <c r="U38" s="63"/>
      <c r="V38" s="63"/>
      <c r="W38" s="63"/>
      <c r="X38" s="63"/>
      <c r="Y38" s="63"/>
      <c r="Z38" s="63"/>
      <c r="AA38" s="63"/>
      <c r="AB38" s="63"/>
      <c r="AC38" s="63"/>
      <c r="AD38" s="63"/>
      <c r="AE38" s="63"/>
      <c r="AF38" s="63"/>
      <c r="AG38" s="63"/>
      <c r="AH38" s="63"/>
      <c r="AI38" s="63"/>
      <c r="AJ38" s="63"/>
      <c r="AK38" s="63"/>
      <c r="AL38" s="60" t="s">
        <v>88</v>
      </c>
      <c r="AM38" s="63" t="s">
        <v>125</v>
      </c>
      <c r="AN38" s="60" t="s">
        <v>117</v>
      </c>
      <c r="AO38" s="60" t="s">
        <v>105</v>
      </c>
      <c r="AP38" s="60">
        <v>15</v>
      </c>
      <c r="AQ38" s="61" t="s">
        <v>225</v>
      </c>
      <c r="AR38" s="61" t="s">
        <v>226</v>
      </c>
      <c r="AS38" s="2">
        <v>1000</v>
      </c>
      <c r="AT38" s="2">
        <v>2500</v>
      </c>
      <c r="AU38" s="2">
        <v>2500</v>
      </c>
      <c r="AV38" s="2">
        <v>2500</v>
      </c>
      <c r="AW38" s="3">
        <v>2500</v>
      </c>
      <c r="AX38" s="3">
        <v>10000</v>
      </c>
      <c r="AY38" s="2">
        <v>2500</v>
      </c>
      <c r="AZ38" s="4">
        <v>3174</v>
      </c>
      <c r="BA38" s="2">
        <v>0</v>
      </c>
      <c r="BB38" s="2">
        <f t="shared" si="0"/>
        <v>2500</v>
      </c>
      <c r="BC38" s="17">
        <f t="shared" si="1"/>
        <v>2500</v>
      </c>
      <c r="BD38" s="64">
        <v>0</v>
      </c>
      <c r="BE38" s="64">
        <v>0</v>
      </c>
      <c r="BF38" s="64">
        <v>0</v>
      </c>
      <c r="BG38" s="64">
        <v>0</v>
      </c>
      <c r="BH38" s="64">
        <v>0</v>
      </c>
      <c r="BI38" s="64">
        <v>0</v>
      </c>
      <c r="BJ38" s="64">
        <v>0</v>
      </c>
      <c r="BK38" s="64">
        <v>0</v>
      </c>
      <c r="BL38" s="64">
        <v>0</v>
      </c>
      <c r="BM38" s="64">
        <v>0</v>
      </c>
      <c r="BN38" s="64">
        <v>0</v>
      </c>
      <c r="BO38" s="65">
        <f t="shared" si="4"/>
        <v>2500</v>
      </c>
    </row>
    <row r="39" spans="1:67 16356:16369" s="67" customFormat="1" ht="50.15" customHeight="1">
      <c r="A39" s="59" t="s">
        <v>76</v>
      </c>
      <c r="B39" s="59" t="s">
        <v>77</v>
      </c>
      <c r="C39" s="59" t="s">
        <v>78</v>
      </c>
      <c r="D39" s="59" t="s">
        <v>94</v>
      </c>
      <c r="E39" s="59" t="s">
        <v>80</v>
      </c>
      <c r="F39" s="59" t="s">
        <v>95</v>
      </c>
      <c r="G39" s="61" t="s">
        <v>82</v>
      </c>
      <c r="H39" s="61" t="s">
        <v>83</v>
      </c>
      <c r="I39" s="61" t="s">
        <v>1535</v>
      </c>
      <c r="J39" s="60">
        <v>63</v>
      </c>
      <c r="K39" s="61" t="s">
        <v>219</v>
      </c>
      <c r="L39" s="60">
        <v>25</v>
      </c>
      <c r="M39" s="62" t="s">
        <v>227</v>
      </c>
      <c r="N39" s="60" t="s">
        <v>1</v>
      </c>
      <c r="O39" s="63"/>
      <c r="P39" s="63"/>
      <c r="Q39" s="63" t="s">
        <v>109</v>
      </c>
      <c r="R39" s="63"/>
      <c r="S39" s="63"/>
      <c r="T39" s="63"/>
      <c r="U39" s="63"/>
      <c r="V39" s="63"/>
      <c r="W39" s="63"/>
      <c r="X39" s="63"/>
      <c r="Y39" s="63"/>
      <c r="Z39" s="63"/>
      <c r="AA39" s="63"/>
      <c r="AB39" s="63"/>
      <c r="AC39" s="63"/>
      <c r="AD39" s="63"/>
      <c r="AE39" s="63"/>
      <c r="AF39" s="63"/>
      <c r="AG39" s="63"/>
      <c r="AH39" s="63"/>
      <c r="AI39" s="63"/>
      <c r="AJ39" s="63"/>
      <c r="AK39" s="63"/>
      <c r="AL39" s="60" t="s">
        <v>88</v>
      </c>
      <c r="AM39" s="63" t="s">
        <v>125</v>
      </c>
      <c r="AN39" s="60" t="s">
        <v>117</v>
      </c>
      <c r="AO39" s="60" t="s">
        <v>105</v>
      </c>
      <c r="AP39" s="60">
        <v>30</v>
      </c>
      <c r="AQ39" s="61" t="s">
        <v>228</v>
      </c>
      <c r="AR39" s="61" t="s">
        <v>229</v>
      </c>
      <c r="AS39" s="2">
        <v>0</v>
      </c>
      <c r="AT39" s="2">
        <v>500</v>
      </c>
      <c r="AU39" s="2">
        <v>1000</v>
      </c>
      <c r="AV39" s="2">
        <v>1000</v>
      </c>
      <c r="AW39" s="3">
        <v>1000</v>
      </c>
      <c r="AX39" s="3">
        <v>3500</v>
      </c>
      <c r="AY39" s="2">
        <v>500</v>
      </c>
      <c r="AZ39" s="4">
        <v>999</v>
      </c>
      <c r="BA39" s="2">
        <v>0</v>
      </c>
      <c r="BB39" s="2">
        <f t="shared" si="0"/>
        <v>1000</v>
      </c>
      <c r="BC39" s="17">
        <f t="shared" si="1"/>
        <v>1000</v>
      </c>
      <c r="BD39" s="64">
        <v>0</v>
      </c>
      <c r="BE39" s="64">
        <v>0</v>
      </c>
      <c r="BF39" s="64">
        <v>0</v>
      </c>
      <c r="BG39" s="64">
        <v>0</v>
      </c>
      <c r="BH39" s="64">
        <v>0</v>
      </c>
      <c r="BI39" s="64">
        <v>0</v>
      </c>
      <c r="BJ39" s="64">
        <v>0</v>
      </c>
      <c r="BK39" s="64">
        <v>0</v>
      </c>
      <c r="BL39" s="64">
        <v>0</v>
      </c>
      <c r="BM39" s="64">
        <v>0</v>
      </c>
      <c r="BN39" s="64">
        <v>0</v>
      </c>
      <c r="BO39" s="65">
        <f t="shared" si="4"/>
        <v>1000</v>
      </c>
    </row>
    <row r="40" spans="1:67 16356:16369" s="67" customFormat="1" ht="50.15" customHeight="1">
      <c r="A40" s="59" t="s">
        <v>76</v>
      </c>
      <c r="B40" s="59" t="s">
        <v>77</v>
      </c>
      <c r="C40" s="59" t="s">
        <v>78</v>
      </c>
      <c r="D40" s="59" t="s">
        <v>94</v>
      </c>
      <c r="E40" s="59" t="s">
        <v>80</v>
      </c>
      <c r="F40" s="59" t="s">
        <v>95</v>
      </c>
      <c r="G40" s="61" t="s">
        <v>230</v>
      </c>
      <c r="H40" s="61" t="s">
        <v>83</v>
      </c>
      <c r="I40" s="61" t="s">
        <v>1538</v>
      </c>
      <c r="J40" s="60">
        <v>63</v>
      </c>
      <c r="K40" s="61" t="s">
        <v>219</v>
      </c>
      <c r="L40" s="60">
        <v>39</v>
      </c>
      <c r="M40" s="62" t="s">
        <v>232</v>
      </c>
      <c r="N40" s="60" t="s">
        <v>1</v>
      </c>
      <c r="O40" s="63"/>
      <c r="P40" s="63"/>
      <c r="Q40" s="63" t="s">
        <v>109</v>
      </c>
      <c r="R40" s="63" t="s">
        <v>109</v>
      </c>
      <c r="S40" s="63"/>
      <c r="T40" s="63"/>
      <c r="U40" s="63"/>
      <c r="V40" s="63"/>
      <c r="W40" s="63"/>
      <c r="X40" s="63"/>
      <c r="Y40" s="63"/>
      <c r="Z40" s="63"/>
      <c r="AA40" s="63"/>
      <c r="AB40" s="63"/>
      <c r="AC40" s="63"/>
      <c r="AD40" s="63"/>
      <c r="AE40" s="63"/>
      <c r="AF40" s="63"/>
      <c r="AG40" s="63"/>
      <c r="AH40" s="63"/>
      <c r="AI40" s="63"/>
      <c r="AJ40" s="63"/>
      <c r="AK40" s="63"/>
      <c r="AL40" s="60" t="s">
        <v>88</v>
      </c>
      <c r="AM40" s="63" t="s">
        <v>125</v>
      </c>
      <c r="AN40" s="60" t="s">
        <v>117</v>
      </c>
      <c r="AO40" s="60" t="s">
        <v>105</v>
      </c>
      <c r="AP40" s="60">
        <v>15</v>
      </c>
      <c r="AQ40" s="61" t="s">
        <v>233</v>
      </c>
      <c r="AR40" s="61" t="s">
        <v>234</v>
      </c>
      <c r="AS40" s="2">
        <v>0</v>
      </c>
      <c r="AT40" s="2">
        <v>0</v>
      </c>
      <c r="AU40" s="2">
        <v>2</v>
      </c>
      <c r="AV40" s="2">
        <v>3</v>
      </c>
      <c r="AW40" s="3">
        <v>3</v>
      </c>
      <c r="AX40" s="3">
        <v>8</v>
      </c>
      <c r="AY40" s="2">
        <v>0</v>
      </c>
      <c r="AZ40" s="4">
        <v>3</v>
      </c>
      <c r="BA40" s="2">
        <v>0</v>
      </c>
      <c r="BB40" s="2">
        <f t="shared" si="0"/>
        <v>3</v>
      </c>
      <c r="BC40" s="17">
        <f t="shared" si="1"/>
        <v>3</v>
      </c>
      <c r="BD40" s="64">
        <v>0</v>
      </c>
      <c r="BE40" s="64">
        <v>0</v>
      </c>
      <c r="BF40" s="64">
        <v>0</v>
      </c>
      <c r="BG40" s="64">
        <v>0</v>
      </c>
      <c r="BH40" s="64">
        <v>0</v>
      </c>
      <c r="BI40" s="64">
        <v>0</v>
      </c>
      <c r="BJ40" s="64">
        <v>0</v>
      </c>
      <c r="BK40" s="64">
        <v>0</v>
      </c>
      <c r="BL40" s="64">
        <v>0</v>
      </c>
      <c r="BM40" s="64">
        <v>0</v>
      </c>
      <c r="BN40" s="64">
        <v>0</v>
      </c>
      <c r="BO40" s="65">
        <f t="shared" si="4"/>
        <v>3</v>
      </c>
    </row>
    <row r="41" spans="1:67 16356:16369" s="67" customFormat="1" ht="50.15" customHeight="1">
      <c r="A41" s="59" t="s">
        <v>76</v>
      </c>
      <c r="B41" s="59" t="s">
        <v>77</v>
      </c>
      <c r="C41" s="59" t="s">
        <v>78</v>
      </c>
      <c r="D41" s="59" t="s">
        <v>94</v>
      </c>
      <c r="E41" s="59" t="s">
        <v>80</v>
      </c>
      <c r="F41" s="59" t="s">
        <v>95</v>
      </c>
      <c r="G41" s="61" t="s">
        <v>82</v>
      </c>
      <c r="H41" s="61" t="s">
        <v>83</v>
      </c>
      <c r="I41" s="61" t="s">
        <v>1535</v>
      </c>
      <c r="J41" s="60">
        <v>48</v>
      </c>
      <c r="K41" s="61" t="s">
        <v>235</v>
      </c>
      <c r="L41" s="60">
        <v>175</v>
      </c>
      <c r="M41" s="62" t="s">
        <v>236</v>
      </c>
      <c r="N41" s="60" t="s">
        <v>1</v>
      </c>
      <c r="O41" s="63" t="s">
        <v>87</v>
      </c>
      <c r="P41" s="63"/>
      <c r="Q41" s="63"/>
      <c r="R41" s="63" t="s">
        <v>109</v>
      </c>
      <c r="S41" s="63"/>
      <c r="T41" s="63"/>
      <c r="U41" s="63"/>
      <c r="V41" s="63"/>
      <c r="W41" s="63"/>
      <c r="X41" s="63"/>
      <c r="Y41" s="63"/>
      <c r="Z41" s="63"/>
      <c r="AA41" s="63"/>
      <c r="AB41" s="63"/>
      <c r="AC41" s="63"/>
      <c r="AD41" s="63"/>
      <c r="AE41" s="63"/>
      <c r="AF41" s="63"/>
      <c r="AG41" s="63"/>
      <c r="AH41" s="63"/>
      <c r="AI41" s="63"/>
      <c r="AJ41" s="63"/>
      <c r="AK41" s="63"/>
      <c r="AL41" s="60" t="s">
        <v>88</v>
      </c>
      <c r="AM41" s="63" t="s">
        <v>89</v>
      </c>
      <c r="AN41" s="60" t="s">
        <v>117</v>
      </c>
      <c r="AO41" s="60" t="s">
        <v>105</v>
      </c>
      <c r="AP41" s="60">
        <v>15</v>
      </c>
      <c r="AQ41" s="61" t="s">
        <v>237</v>
      </c>
      <c r="AR41" s="61" t="s">
        <v>238</v>
      </c>
      <c r="AS41" s="2">
        <v>0</v>
      </c>
      <c r="AT41" s="2">
        <v>0</v>
      </c>
      <c r="AU41" s="2">
        <v>2304</v>
      </c>
      <c r="AV41" s="2">
        <v>1300</v>
      </c>
      <c r="AW41" s="3">
        <v>1300</v>
      </c>
      <c r="AX41" s="3">
        <f>AW41+AV41+AU41+AT41</f>
        <v>4904</v>
      </c>
      <c r="AY41" s="2">
        <v>0</v>
      </c>
      <c r="AZ41" s="2">
        <v>0</v>
      </c>
      <c r="BA41" s="2">
        <v>982</v>
      </c>
      <c r="BB41" s="2">
        <f t="shared" si="0"/>
        <v>318</v>
      </c>
      <c r="BC41" s="17">
        <f t="shared" si="1"/>
        <v>1300</v>
      </c>
      <c r="BD41" s="64">
        <v>0</v>
      </c>
      <c r="BE41" s="64">
        <f t="shared" ref="BE41" si="34">BD41</f>
        <v>0</v>
      </c>
      <c r="BF41" s="68">
        <v>100</v>
      </c>
      <c r="BG41" s="64">
        <f t="shared" ref="BG41:BH41" si="35">BF41</f>
        <v>100</v>
      </c>
      <c r="BH41" s="64">
        <f t="shared" si="35"/>
        <v>100</v>
      </c>
      <c r="BI41" s="68">
        <v>1200</v>
      </c>
      <c r="BJ41" s="64">
        <f t="shared" ref="BJ41:BK41" si="36">BI41</f>
        <v>1200</v>
      </c>
      <c r="BK41" s="64">
        <f t="shared" si="36"/>
        <v>1200</v>
      </c>
      <c r="BL41" s="68">
        <v>1283</v>
      </c>
      <c r="BM41" s="64">
        <f t="shared" ref="BM41:BN41" si="37">BL41</f>
        <v>1283</v>
      </c>
      <c r="BN41" s="64">
        <f t="shared" si="37"/>
        <v>1283</v>
      </c>
      <c r="BO41" s="65">
        <f t="shared" si="4"/>
        <v>1300</v>
      </c>
    </row>
    <row r="42" spans="1:67 16356:16369" s="67" customFormat="1" ht="50.15" customHeight="1">
      <c r="A42" s="59" t="s">
        <v>76</v>
      </c>
      <c r="B42" s="59" t="s">
        <v>77</v>
      </c>
      <c r="C42" s="59" t="s">
        <v>78</v>
      </c>
      <c r="D42" s="59" t="s">
        <v>94</v>
      </c>
      <c r="E42" s="59" t="s">
        <v>80</v>
      </c>
      <c r="F42" s="59" t="s">
        <v>95</v>
      </c>
      <c r="G42" s="61" t="s">
        <v>82</v>
      </c>
      <c r="H42" s="61" t="s">
        <v>83</v>
      </c>
      <c r="I42" s="61" t="s">
        <v>1535</v>
      </c>
      <c r="J42" s="60">
        <v>48</v>
      </c>
      <c r="K42" s="61" t="s">
        <v>235</v>
      </c>
      <c r="L42" s="60">
        <v>26</v>
      </c>
      <c r="M42" s="62" t="s">
        <v>239</v>
      </c>
      <c r="N42" s="60" t="s">
        <v>1</v>
      </c>
      <c r="O42" s="63" t="s">
        <v>87</v>
      </c>
      <c r="P42" s="63"/>
      <c r="Q42" s="63"/>
      <c r="R42" s="63" t="s">
        <v>109</v>
      </c>
      <c r="S42" s="63"/>
      <c r="T42" s="63"/>
      <c r="U42" s="63"/>
      <c r="V42" s="63"/>
      <c r="W42" s="63"/>
      <c r="X42" s="63"/>
      <c r="Y42" s="63"/>
      <c r="Z42" s="63" t="s">
        <v>87</v>
      </c>
      <c r="AA42" s="63"/>
      <c r="AB42" s="63"/>
      <c r="AC42" s="63"/>
      <c r="AD42" s="63"/>
      <c r="AE42" s="63"/>
      <c r="AF42" s="63"/>
      <c r="AG42" s="63"/>
      <c r="AH42" s="63"/>
      <c r="AI42" s="63"/>
      <c r="AJ42" s="63"/>
      <c r="AK42" s="63"/>
      <c r="AL42" s="60" t="s">
        <v>88</v>
      </c>
      <c r="AM42" s="63" t="s">
        <v>89</v>
      </c>
      <c r="AN42" s="60" t="s">
        <v>90</v>
      </c>
      <c r="AO42" s="60" t="s">
        <v>105</v>
      </c>
      <c r="AP42" s="60">
        <v>15</v>
      </c>
      <c r="AQ42" s="61" t="s">
        <v>240</v>
      </c>
      <c r="AR42" s="61" t="s">
        <v>241</v>
      </c>
      <c r="AS42" s="2">
        <v>0</v>
      </c>
      <c r="AT42" s="2">
        <v>0</v>
      </c>
      <c r="AU42" s="5">
        <v>240000</v>
      </c>
      <c r="AV42" s="5">
        <v>334050</v>
      </c>
      <c r="AW42" s="9">
        <v>380000</v>
      </c>
      <c r="AX42" s="9">
        <v>380000</v>
      </c>
      <c r="AY42" s="2">
        <v>0</v>
      </c>
      <c r="AZ42" s="4">
        <v>280000</v>
      </c>
      <c r="BA42" s="2">
        <v>295769</v>
      </c>
      <c r="BB42" s="2">
        <f t="shared" si="0"/>
        <v>38281</v>
      </c>
      <c r="BC42" s="17">
        <f t="shared" si="1"/>
        <v>380000</v>
      </c>
      <c r="BD42" s="64">
        <f>BA42</f>
        <v>295769</v>
      </c>
      <c r="BE42" s="64">
        <v>0</v>
      </c>
      <c r="BF42" s="68"/>
      <c r="BG42" s="64">
        <f ca="1">BG42</f>
        <v>0</v>
      </c>
      <c r="BH42" s="64">
        <f ca="1">BG42</f>
        <v>0</v>
      </c>
      <c r="BI42" s="68"/>
      <c r="BJ42" s="64">
        <f>BI42</f>
        <v>0</v>
      </c>
      <c r="BK42" s="64">
        <f>BJ42</f>
        <v>0</v>
      </c>
      <c r="BL42" s="68"/>
      <c r="BM42" s="64">
        <f>BL42</f>
        <v>0</v>
      </c>
      <c r="BN42" s="64">
        <f>BM42</f>
        <v>0</v>
      </c>
      <c r="BO42" s="65">
        <f t="shared" si="4"/>
        <v>380000</v>
      </c>
    </row>
    <row r="43" spans="1:67 16356:16369" s="67" customFormat="1" ht="50.15" customHeight="1">
      <c r="A43" s="59" t="s">
        <v>76</v>
      </c>
      <c r="B43" s="59" t="s">
        <v>77</v>
      </c>
      <c r="C43" s="59" t="s">
        <v>78</v>
      </c>
      <c r="D43" s="59" t="s">
        <v>94</v>
      </c>
      <c r="E43" s="59" t="s">
        <v>80</v>
      </c>
      <c r="F43" s="59" t="s">
        <v>95</v>
      </c>
      <c r="G43" s="61" t="s">
        <v>230</v>
      </c>
      <c r="H43" s="61" t="s">
        <v>83</v>
      </c>
      <c r="I43" s="61" t="s">
        <v>1538</v>
      </c>
      <c r="J43" s="60">
        <v>63</v>
      </c>
      <c r="K43" s="61" t="s">
        <v>219</v>
      </c>
      <c r="L43" s="60">
        <v>27</v>
      </c>
      <c r="M43" s="62" t="s">
        <v>242</v>
      </c>
      <c r="N43" s="60" t="s">
        <v>1</v>
      </c>
      <c r="O43" s="63" t="s">
        <v>87</v>
      </c>
      <c r="P43" s="63"/>
      <c r="Q43" s="63" t="s">
        <v>109</v>
      </c>
      <c r="R43" s="63" t="s">
        <v>109</v>
      </c>
      <c r="S43" s="63" t="s">
        <v>109</v>
      </c>
      <c r="T43" s="63"/>
      <c r="U43" s="63"/>
      <c r="V43" s="63"/>
      <c r="W43" s="63"/>
      <c r="X43" s="63"/>
      <c r="Y43" s="63"/>
      <c r="Z43" s="63"/>
      <c r="AA43" s="63"/>
      <c r="AB43" s="63"/>
      <c r="AC43" s="63"/>
      <c r="AD43" s="63"/>
      <c r="AE43" s="63"/>
      <c r="AF43" s="63"/>
      <c r="AG43" s="63"/>
      <c r="AH43" s="63"/>
      <c r="AI43" s="63"/>
      <c r="AJ43" s="63"/>
      <c r="AK43" s="63"/>
      <c r="AL43" s="60" t="s">
        <v>88</v>
      </c>
      <c r="AM43" s="63" t="s">
        <v>125</v>
      </c>
      <c r="AN43" s="60" t="s">
        <v>117</v>
      </c>
      <c r="AO43" s="60" t="s">
        <v>105</v>
      </c>
      <c r="AP43" s="60">
        <v>15</v>
      </c>
      <c r="AQ43" s="61" t="s">
        <v>243</v>
      </c>
      <c r="AR43" s="61" t="s">
        <v>244</v>
      </c>
      <c r="AS43" s="2">
        <v>0</v>
      </c>
      <c r="AT43" s="2">
        <v>0</v>
      </c>
      <c r="AU43" s="2">
        <v>3</v>
      </c>
      <c r="AV43" s="2">
        <v>3</v>
      </c>
      <c r="AW43" s="3">
        <v>3</v>
      </c>
      <c r="AX43" s="3">
        <v>9</v>
      </c>
      <c r="AY43" s="2">
        <v>0</v>
      </c>
      <c r="AZ43" s="4">
        <v>3</v>
      </c>
      <c r="BA43" s="2">
        <v>0</v>
      </c>
      <c r="BB43" s="2">
        <f t="shared" si="0"/>
        <v>3</v>
      </c>
      <c r="BC43" s="17">
        <f t="shared" si="1"/>
        <v>3</v>
      </c>
      <c r="BD43" s="64">
        <v>0</v>
      </c>
      <c r="BE43" s="64">
        <v>0</v>
      </c>
      <c r="BF43" s="64">
        <v>0</v>
      </c>
      <c r="BG43" s="64">
        <v>0</v>
      </c>
      <c r="BH43" s="64">
        <v>0</v>
      </c>
      <c r="BI43" s="64">
        <v>0</v>
      </c>
      <c r="BJ43" s="64">
        <v>0</v>
      </c>
      <c r="BK43" s="64">
        <v>0</v>
      </c>
      <c r="BL43" s="64">
        <v>0</v>
      </c>
      <c r="BM43" s="64">
        <v>0</v>
      </c>
      <c r="BN43" s="64">
        <v>0</v>
      </c>
      <c r="BO43" s="65">
        <f t="shared" si="4"/>
        <v>3</v>
      </c>
    </row>
    <row r="44" spans="1:67 16356:16369" s="67" customFormat="1" ht="50.15" customHeight="1">
      <c r="A44" s="59" t="s">
        <v>76</v>
      </c>
      <c r="B44" s="59" t="s">
        <v>77</v>
      </c>
      <c r="C44" s="59" t="s">
        <v>78</v>
      </c>
      <c r="D44" s="59" t="s">
        <v>94</v>
      </c>
      <c r="E44" s="59" t="s">
        <v>80</v>
      </c>
      <c r="F44" s="59" t="s">
        <v>80</v>
      </c>
      <c r="G44" s="61" t="s">
        <v>120</v>
      </c>
      <c r="H44" s="61" t="s">
        <v>245</v>
      </c>
      <c r="I44" s="61" t="s">
        <v>245</v>
      </c>
      <c r="J44" s="60">
        <v>51</v>
      </c>
      <c r="K44" s="61" t="s">
        <v>122</v>
      </c>
      <c r="L44" s="60">
        <v>29</v>
      </c>
      <c r="M44" s="62" t="s">
        <v>246</v>
      </c>
      <c r="N44" s="60" t="s">
        <v>3</v>
      </c>
      <c r="O44" s="63"/>
      <c r="P44" s="63"/>
      <c r="Q44" s="63"/>
      <c r="R44" s="63" t="s">
        <v>109</v>
      </c>
      <c r="S44" s="63"/>
      <c r="T44" s="63"/>
      <c r="U44" s="63"/>
      <c r="V44" s="63"/>
      <c r="W44" s="63"/>
      <c r="X44" s="63"/>
      <c r="Y44" s="63"/>
      <c r="Z44" s="63"/>
      <c r="AA44" s="63"/>
      <c r="AB44" s="63"/>
      <c r="AC44" s="63"/>
      <c r="AD44" s="63"/>
      <c r="AE44" s="63"/>
      <c r="AF44" s="63"/>
      <c r="AG44" s="63"/>
      <c r="AH44" s="63"/>
      <c r="AI44" s="63"/>
      <c r="AJ44" s="63"/>
      <c r="AK44" s="63"/>
      <c r="AL44" s="60" t="s">
        <v>88</v>
      </c>
      <c r="AM44" s="63" t="s">
        <v>125</v>
      </c>
      <c r="AN44" s="60" t="s">
        <v>90</v>
      </c>
      <c r="AO44" s="60" t="s">
        <v>91</v>
      </c>
      <c r="AP44" s="60">
        <v>30</v>
      </c>
      <c r="AQ44" s="61" t="s">
        <v>247</v>
      </c>
      <c r="AR44" s="61" t="s">
        <v>248</v>
      </c>
      <c r="AS44" s="2">
        <v>0</v>
      </c>
      <c r="AT44" s="2">
        <v>11</v>
      </c>
      <c r="AU44" s="2">
        <v>17</v>
      </c>
      <c r="AV44" s="2">
        <v>22</v>
      </c>
      <c r="AW44" s="3">
        <v>30</v>
      </c>
      <c r="AX44" s="3">
        <v>30</v>
      </c>
      <c r="AY44" s="2">
        <v>11</v>
      </c>
      <c r="AZ44" s="4">
        <v>25</v>
      </c>
      <c r="BA44" s="2">
        <v>0</v>
      </c>
      <c r="BB44" s="2">
        <f t="shared" si="0"/>
        <v>22</v>
      </c>
      <c r="BC44" s="17">
        <f t="shared" si="1"/>
        <v>30</v>
      </c>
      <c r="BD44" s="64">
        <f>BA44</f>
        <v>0</v>
      </c>
      <c r="BE44" s="64">
        <f>BA44</f>
        <v>0</v>
      </c>
      <c r="BF44" s="64">
        <f>BA44</f>
        <v>0</v>
      </c>
      <c r="BG44" s="64">
        <f>BA44</f>
        <v>0</v>
      </c>
      <c r="BH44" s="64">
        <f t="shared" ref="BH44:BN44" si="38">BG44</f>
        <v>0</v>
      </c>
      <c r="BI44" s="64">
        <f t="shared" si="38"/>
        <v>0</v>
      </c>
      <c r="BJ44" s="64">
        <f t="shared" si="38"/>
        <v>0</v>
      </c>
      <c r="BK44" s="64">
        <f t="shared" si="38"/>
        <v>0</v>
      </c>
      <c r="BL44" s="64">
        <f t="shared" si="38"/>
        <v>0</v>
      </c>
      <c r="BM44" s="64">
        <f t="shared" si="38"/>
        <v>0</v>
      </c>
      <c r="BN44" s="64">
        <f t="shared" si="38"/>
        <v>0</v>
      </c>
      <c r="BO44" s="65">
        <f t="shared" si="4"/>
        <v>30</v>
      </c>
    </row>
    <row r="45" spans="1:67 16356:16369" s="67" customFormat="1" ht="50.15" customHeight="1">
      <c r="A45" s="63" t="s">
        <v>76</v>
      </c>
      <c r="B45" s="63" t="s">
        <v>77</v>
      </c>
      <c r="C45" s="63" t="s">
        <v>78</v>
      </c>
      <c r="D45" s="63" t="s">
        <v>94</v>
      </c>
      <c r="E45" s="63" t="s">
        <v>80</v>
      </c>
      <c r="F45" s="63" t="s">
        <v>80</v>
      </c>
      <c r="G45" s="63" t="s">
        <v>186</v>
      </c>
      <c r="H45" s="63" t="s">
        <v>249</v>
      </c>
      <c r="I45" s="63" t="s">
        <v>1536</v>
      </c>
      <c r="J45" s="63" t="s">
        <v>203</v>
      </c>
      <c r="K45" s="63" t="s">
        <v>204</v>
      </c>
      <c r="L45" s="63">
        <v>30</v>
      </c>
      <c r="M45" s="63" t="s">
        <v>250</v>
      </c>
      <c r="N45" s="63" t="s">
        <v>1</v>
      </c>
      <c r="O45" s="63"/>
      <c r="P45" s="60"/>
      <c r="Q45" s="63"/>
      <c r="R45" s="60"/>
      <c r="S45" s="60"/>
      <c r="T45" s="60"/>
      <c r="U45" s="61"/>
      <c r="V45" s="61"/>
      <c r="W45" s="2"/>
      <c r="X45" s="2"/>
      <c r="Y45" s="5"/>
      <c r="Z45" s="5"/>
      <c r="AA45" s="70"/>
      <c r="AB45" s="9"/>
      <c r="AC45" s="2"/>
      <c r="AD45" s="2"/>
      <c r="AE45" s="2"/>
      <c r="AF45" s="2"/>
      <c r="AG45" s="17"/>
      <c r="AH45" s="64"/>
      <c r="AI45" s="64"/>
      <c r="AJ45" s="64"/>
      <c r="AK45" s="64"/>
      <c r="AL45" s="64" t="s">
        <v>88</v>
      </c>
      <c r="AM45" s="68" t="s">
        <v>89</v>
      </c>
      <c r="AN45" s="64" t="s">
        <v>90</v>
      </c>
      <c r="AO45" s="64" t="s">
        <v>105</v>
      </c>
      <c r="AP45" s="64">
        <v>15</v>
      </c>
      <c r="AQ45" s="64" t="s">
        <v>251</v>
      </c>
      <c r="AR45" s="64" t="s">
        <v>252</v>
      </c>
      <c r="AS45" s="65">
        <v>0</v>
      </c>
      <c r="AT45" s="66">
        <v>5000</v>
      </c>
      <c r="AU45" s="66">
        <v>10000</v>
      </c>
      <c r="AV45" s="66">
        <v>10157</v>
      </c>
      <c r="AW45" s="67">
        <v>10200</v>
      </c>
      <c r="AX45" s="67">
        <v>10200</v>
      </c>
      <c r="AY45" s="67">
        <v>9467</v>
      </c>
      <c r="AZ45" s="67">
        <v>8957</v>
      </c>
      <c r="BA45" s="67">
        <v>9458</v>
      </c>
      <c r="BB45" s="67">
        <f t="shared" si="0"/>
        <v>699</v>
      </c>
      <c r="BC45" s="67">
        <f t="shared" si="1"/>
        <v>10200</v>
      </c>
      <c r="BD45" s="67">
        <f>BA45</f>
        <v>9458</v>
      </c>
      <c r="BE45" s="67">
        <v>0</v>
      </c>
      <c r="BF45" s="67">
        <v>9458</v>
      </c>
      <c r="BG45" s="67">
        <f ca="1">BG45</f>
        <v>0</v>
      </c>
      <c r="BH45" s="67">
        <f ca="1">BG45</f>
        <v>0</v>
      </c>
      <c r="BI45" s="67">
        <v>9900</v>
      </c>
      <c r="BJ45" s="67">
        <f>BI45</f>
        <v>9900</v>
      </c>
      <c r="BK45" s="67">
        <f>BJ45</f>
        <v>9900</v>
      </c>
      <c r="BL45" s="67">
        <v>10000</v>
      </c>
      <c r="BM45" s="67">
        <f>BL45</f>
        <v>10000</v>
      </c>
      <c r="BN45" s="67">
        <f>BM45</f>
        <v>10000</v>
      </c>
      <c r="BO45" s="67">
        <f t="shared" si="4"/>
        <v>10200</v>
      </c>
      <c r="XEB45" s="59"/>
      <c r="XEC45" s="61"/>
      <c r="XED45" s="60"/>
      <c r="XEM45" s="63"/>
      <c r="XEN45" s="63"/>
      <c r="XEO45" s="63"/>
    </row>
    <row r="46" spans="1:67 16356:16369" s="67" customFormat="1" ht="50.15" customHeight="1">
      <c r="A46" s="59" t="s">
        <v>76</v>
      </c>
      <c r="B46" s="59" t="s">
        <v>77</v>
      </c>
      <c r="C46" s="59" t="s">
        <v>78</v>
      </c>
      <c r="D46" s="59" t="s">
        <v>94</v>
      </c>
      <c r="E46" s="59" t="s">
        <v>80</v>
      </c>
      <c r="F46" s="59" t="s">
        <v>95</v>
      </c>
      <c r="G46" s="61" t="s">
        <v>186</v>
      </c>
      <c r="H46" s="61" t="s">
        <v>83</v>
      </c>
      <c r="I46" s="61" t="s">
        <v>1535</v>
      </c>
      <c r="J46" s="60">
        <v>48</v>
      </c>
      <c r="K46" s="61" t="s">
        <v>235</v>
      </c>
      <c r="L46" s="60">
        <v>31</v>
      </c>
      <c r="M46" s="62" t="s">
        <v>253</v>
      </c>
      <c r="N46" s="60" t="s">
        <v>1</v>
      </c>
      <c r="O46" s="63" t="s">
        <v>87</v>
      </c>
      <c r="P46" s="63"/>
      <c r="Q46" s="63" t="s">
        <v>87</v>
      </c>
      <c r="R46" s="63" t="s">
        <v>87</v>
      </c>
      <c r="S46" s="63"/>
      <c r="T46" s="63"/>
      <c r="U46" s="63"/>
      <c r="V46" s="63"/>
      <c r="W46" s="63"/>
      <c r="X46" s="63"/>
      <c r="Y46" s="63"/>
      <c r="Z46" s="63"/>
      <c r="AA46" s="63"/>
      <c r="AB46" s="63"/>
      <c r="AC46" s="63"/>
      <c r="AD46" s="63"/>
      <c r="AE46" s="63"/>
      <c r="AF46" s="63"/>
      <c r="AG46" s="63"/>
      <c r="AH46" s="63"/>
      <c r="AI46" s="63"/>
      <c r="AJ46" s="63"/>
      <c r="AK46" s="63"/>
      <c r="AL46" s="60" t="s">
        <v>88</v>
      </c>
      <c r="AM46" s="63" t="s">
        <v>89</v>
      </c>
      <c r="AN46" s="60" t="s">
        <v>117</v>
      </c>
      <c r="AO46" s="60" t="s">
        <v>105</v>
      </c>
      <c r="AP46" s="60">
        <v>30</v>
      </c>
      <c r="AQ46" s="61" t="s">
        <v>254</v>
      </c>
      <c r="AR46" s="61" t="s">
        <v>255</v>
      </c>
      <c r="AS46" s="2">
        <v>0</v>
      </c>
      <c r="AT46" s="2">
        <v>1500</v>
      </c>
      <c r="AU46" s="2">
        <v>1200</v>
      </c>
      <c r="AV46" s="2">
        <v>1200</v>
      </c>
      <c r="AW46" s="3">
        <v>1500</v>
      </c>
      <c r="AX46" s="3">
        <v>5400</v>
      </c>
      <c r="AY46" s="2">
        <v>1548</v>
      </c>
      <c r="AZ46" s="4">
        <v>2366</v>
      </c>
      <c r="BA46" s="2">
        <v>0</v>
      </c>
      <c r="BB46" s="2">
        <f t="shared" si="0"/>
        <v>1200</v>
      </c>
      <c r="BC46" s="17">
        <f t="shared" si="1"/>
        <v>1500</v>
      </c>
      <c r="BD46" s="64">
        <v>0</v>
      </c>
      <c r="BE46" s="64">
        <f t="shared" ref="BE46" si="39">BD46</f>
        <v>0</v>
      </c>
      <c r="BF46" s="68"/>
      <c r="BG46" s="64">
        <f t="shared" ref="BG46:BH46" si="40">BF46</f>
        <v>0</v>
      </c>
      <c r="BH46" s="64">
        <f t="shared" si="40"/>
        <v>0</v>
      </c>
      <c r="BI46" s="68">
        <v>1000</v>
      </c>
      <c r="BJ46" s="64">
        <f t="shared" ref="BJ46:BK46" si="41">BI46</f>
        <v>1000</v>
      </c>
      <c r="BK46" s="64">
        <f t="shared" si="41"/>
        <v>1000</v>
      </c>
      <c r="BL46" s="68"/>
      <c r="BM46" s="64">
        <f t="shared" ref="BM46:BN46" si="42">BL46</f>
        <v>0</v>
      </c>
      <c r="BN46" s="64">
        <f t="shared" si="42"/>
        <v>0</v>
      </c>
      <c r="BO46" s="65">
        <f t="shared" si="4"/>
        <v>1500</v>
      </c>
    </row>
    <row r="47" spans="1:67 16356:16369" s="67" customFormat="1" ht="50.15" customHeight="1">
      <c r="A47" s="59" t="s">
        <v>76</v>
      </c>
      <c r="B47" s="59" t="s">
        <v>77</v>
      </c>
      <c r="C47" s="59" t="s">
        <v>78</v>
      </c>
      <c r="D47" s="59" t="s">
        <v>94</v>
      </c>
      <c r="E47" s="59" t="s">
        <v>80</v>
      </c>
      <c r="F47" s="59" t="s">
        <v>95</v>
      </c>
      <c r="G47" s="61" t="s">
        <v>186</v>
      </c>
      <c r="H47" s="61" t="s">
        <v>83</v>
      </c>
      <c r="I47" s="61" t="s">
        <v>1535</v>
      </c>
      <c r="J47" s="60">
        <v>56</v>
      </c>
      <c r="K47" s="61" t="s">
        <v>187</v>
      </c>
      <c r="L47" s="60">
        <v>33</v>
      </c>
      <c r="M47" s="62" t="s">
        <v>256</v>
      </c>
      <c r="N47" s="60" t="s">
        <v>1</v>
      </c>
      <c r="O47" s="63" t="s">
        <v>87</v>
      </c>
      <c r="P47" s="63"/>
      <c r="Q47" s="63"/>
      <c r="R47" s="63"/>
      <c r="S47" s="63"/>
      <c r="T47" s="63"/>
      <c r="U47" s="63"/>
      <c r="V47" s="63"/>
      <c r="W47" s="63"/>
      <c r="X47" s="63"/>
      <c r="Y47" s="63"/>
      <c r="Z47" s="63"/>
      <c r="AA47" s="63"/>
      <c r="AB47" s="63"/>
      <c r="AC47" s="63"/>
      <c r="AD47" s="63"/>
      <c r="AE47" s="63"/>
      <c r="AF47" s="63"/>
      <c r="AG47" s="63"/>
      <c r="AH47" s="63"/>
      <c r="AI47" s="63"/>
      <c r="AJ47" s="63"/>
      <c r="AK47" s="63"/>
      <c r="AL47" s="60" t="s">
        <v>88</v>
      </c>
      <c r="AM47" s="63" t="s">
        <v>125</v>
      </c>
      <c r="AN47" s="60" t="s">
        <v>104</v>
      </c>
      <c r="AO47" s="60" t="s">
        <v>105</v>
      </c>
      <c r="AP47" s="60">
        <v>5</v>
      </c>
      <c r="AQ47" s="61" t="s">
        <v>257</v>
      </c>
      <c r="AR47" s="61" t="s">
        <v>258</v>
      </c>
      <c r="AS47" s="2">
        <v>129</v>
      </c>
      <c r="AT47" s="2">
        <v>129</v>
      </c>
      <c r="AU47" s="2">
        <v>129</v>
      </c>
      <c r="AV47" s="2">
        <v>129</v>
      </c>
      <c r="AW47" s="3">
        <v>129</v>
      </c>
      <c r="AX47" s="3">
        <v>129</v>
      </c>
      <c r="AY47" s="2">
        <v>64</v>
      </c>
      <c r="AZ47" s="4">
        <v>126</v>
      </c>
      <c r="BA47" s="2">
        <v>0</v>
      </c>
      <c r="BB47" s="2">
        <f t="shared" si="0"/>
        <v>129</v>
      </c>
      <c r="BC47" s="17">
        <f t="shared" si="1"/>
        <v>129</v>
      </c>
      <c r="BD47" s="64">
        <v>0</v>
      </c>
      <c r="BE47" s="64">
        <v>0</v>
      </c>
      <c r="BF47" s="64">
        <v>0</v>
      </c>
      <c r="BG47" s="64">
        <v>0</v>
      </c>
      <c r="BH47" s="64">
        <v>0</v>
      </c>
      <c r="BI47" s="64">
        <v>0</v>
      </c>
      <c r="BJ47" s="64">
        <v>0</v>
      </c>
      <c r="BK47" s="64">
        <v>0</v>
      </c>
      <c r="BL47" s="64">
        <v>0</v>
      </c>
      <c r="BM47" s="64">
        <v>0</v>
      </c>
      <c r="BN47" s="64">
        <v>0</v>
      </c>
      <c r="BO47" s="65">
        <f t="shared" si="4"/>
        <v>129</v>
      </c>
    </row>
    <row r="48" spans="1:67 16356:16369" s="67" customFormat="1" ht="50.15" customHeight="1">
      <c r="A48" s="59" t="s">
        <v>76</v>
      </c>
      <c r="B48" s="59" t="s">
        <v>77</v>
      </c>
      <c r="C48" s="59" t="s">
        <v>78</v>
      </c>
      <c r="D48" s="59" t="s">
        <v>94</v>
      </c>
      <c r="E48" s="59" t="s">
        <v>80</v>
      </c>
      <c r="F48" s="59" t="s">
        <v>80</v>
      </c>
      <c r="G48" s="61" t="s">
        <v>140</v>
      </c>
      <c r="H48" s="61" t="s">
        <v>83</v>
      </c>
      <c r="I48" s="61" t="s">
        <v>1535</v>
      </c>
      <c r="J48" s="60">
        <v>51</v>
      </c>
      <c r="K48" s="61" t="s">
        <v>122</v>
      </c>
      <c r="L48" s="60">
        <v>506</v>
      </c>
      <c r="M48" s="62" t="s">
        <v>259</v>
      </c>
      <c r="N48" s="60" t="s">
        <v>3</v>
      </c>
      <c r="O48" s="63"/>
      <c r="P48" s="63"/>
      <c r="Q48" s="63"/>
      <c r="R48" s="63"/>
      <c r="S48" s="63"/>
      <c r="T48" s="63"/>
      <c r="U48" s="63"/>
      <c r="V48" s="63"/>
      <c r="W48" s="63"/>
      <c r="X48" s="63"/>
      <c r="Y48" s="63"/>
      <c r="Z48" s="63"/>
      <c r="AA48" s="63"/>
      <c r="AB48" s="63"/>
      <c r="AC48" s="63"/>
      <c r="AD48" s="63"/>
      <c r="AE48" s="63"/>
      <c r="AF48" s="63"/>
      <c r="AG48" s="63"/>
      <c r="AH48" s="63"/>
      <c r="AI48" s="63"/>
      <c r="AJ48" s="63"/>
      <c r="AK48" s="63"/>
      <c r="AL48" s="60" t="s">
        <v>88</v>
      </c>
      <c r="AM48" s="63" t="s">
        <v>125</v>
      </c>
      <c r="AN48" s="60" t="s">
        <v>90</v>
      </c>
      <c r="AO48" s="60" t="s">
        <v>91</v>
      </c>
      <c r="AP48" s="60">
        <v>30</v>
      </c>
      <c r="AQ48" s="61" t="s">
        <v>260</v>
      </c>
      <c r="AR48" s="61" t="s">
        <v>261</v>
      </c>
      <c r="AS48" s="2">
        <v>0</v>
      </c>
      <c r="AT48" s="2">
        <v>15</v>
      </c>
      <c r="AU48" s="2">
        <v>25</v>
      </c>
      <c r="AV48" s="2">
        <v>30</v>
      </c>
      <c r="AW48" s="3">
        <v>35</v>
      </c>
      <c r="AX48" s="3">
        <v>35</v>
      </c>
      <c r="AY48" s="2">
        <v>0</v>
      </c>
      <c r="AZ48" s="4">
        <v>63</v>
      </c>
      <c r="BA48" s="2">
        <v>0</v>
      </c>
      <c r="BB48" s="2">
        <f t="shared" si="0"/>
        <v>30</v>
      </c>
      <c r="BC48" s="17">
        <f t="shared" si="1"/>
        <v>35</v>
      </c>
      <c r="BD48" s="64">
        <f>BA48</f>
        <v>0</v>
      </c>
      <c r="BE48" s="64">
        <f>BA48</f>
        <v>0</v>
      </c>
      <c r="BF48" s="64">
        <f>BA48</f>
        <v>0</v>
      </c>
      <c r="BG48" s="64">
        <f>BA48</f>
        <v>0</v>
      </c>
      <c r="BH48" s="64">
        <f t="shared" ref="BH48:BN48" si="43">BG48</f>
        <v>0</v>
      </c>
      <c r="BI48" s="64">
        <f t="shared" si="43"/>
        <v>0</v>
      </c>
      <c r="BJ48" s="64">
        <f t="shared" si="43"/>
        <v>0</v>
      </c>
      <c r="BK48" s="64">
        <f t="shared" si="43"/>
        <v>0</v>
      </c>
      <c r="BL48" s="64">
        <f t="shared" si="43"/>
        <v>0</v>
      </c>
      <c r="BM48" s="64">
        <f t="shared" si="43"/>
        <v>0</v>
      </c>
      <c r="BN48" s="64">
        <f t="shared" si="43"/>
        <v>0</v>
      </c>
      <c r="BO48" s="65">
        <f t="shared" si="4"/>
        <v>35</v>
      </c>
    </row>
    <row r="49" spans="1:67" s="67" customFormat="1" ht="50.15" customHeight="1">
      <c r="A49" s="59" t="s">
        <v>76</v>
      </c>
      <c r="B49" s="59" t="s">
        <v>77</v>
      </c>
      <c r="C49" s="59" t="s">
        <v>78</v>
      </c>
      <c r="D49" s="59" t="s">
        <v>94</v>
      </c>
      <c r="E49" s="59" t="s">
        <v>80</v>
      </c>
      <c r="F49" s="59" t="s">
        <v>95</v>
      </c>
      <c r="G49" s="61" t="s">
        <v>140</v>
      </c>
      <c r="H49" s="61" t="s">
        <v>83</v>
      </c>
      <c r="I49" s="61" t="s">
        <v>1535</v>
      </c>
      <c r="J49" s="60">
        <v>53</v>
      </c>
      <c r="K49" s="61" t="s">
        <v>141</v>
      </c>
      <c r="L49" s="60">
        <v>35</v>
      </c>
      <c r="M49" s="62" t="s">
        <v>262</v>
      </c>
      <c r="N49" s="60" t="s">
        <v>1</v>
      </c>
      <c r="O49" s="63"/>
      <c r="P49" s="63" t="s">
        <v>87</v>
      </c>
      <c r="Q49" s="63"/>
      <c r="R49" s="63"/>
      <c r="S49" s="63"/>
      <c r="T49" s="63"/>
      <c r="U49" s="63"/>
      <c r="V49" s="63"/>
      <c r="W49" s="63"/>
      <c r="X49" s="63"/>
      <c r="Y49" s="63"/>
      <c r="Z49" s="63"/>
      <c r="AA49" s="63"/>
      <c r="AB49" s="63"/>
      <c r="AC49" s="63"/>
      <c r="AD49" s="63"/>
      <c r="AE49" s="63"/>
      <c r="AF49" s="63"/>
      <c r="AG49" s="63"/>
      <c r="AH49" s="63"/>
      <c r="AI49" s="63"/>
      <c r="AJ49" s="63"/>
      <c r="AK49" s="63"/>
      <c r="AL49" s="60" t="s">
        <v>88</v>
      </c>
      <c r="AM49" s="63" t="s">
        <v>143</v>
      </c>
      <c r="AN49" s="60" t="s">
        <v>117</v>
      </c>
      <c r="AO49" s="60" t="s">
        <v>91</v>
      </c>
      <c r="AP49" s="60">
        <v>12</v>
      </c>
      <c r="AQ49" s="61" t="s">
        <v>263</v>
      </c>
      <c r="AR49" s="61" t="s">
        <v>153</v>
      </c>
      <c r="AS49" s="2">
        <v>0</v>
      </c>
      <c r="AT49" s="2">
        <v>22</v>
      </c>
      <c r="AU49" s="2">
        <v>38</v>
      </c>
      <c r="AV49" s="2">
        <v>30</v>
      </c>
      <c r="AW49" s="3">
        <v>10</v>
      </c>
      <c r="AX49" s="3">
        <v>100</v>
      </c>
      <c r="AY49" s="2">
        <v>22</v>
      </c>
      <c r="AZ49" s="4">
        <v>29</v>
      </c>
      <c r="BA49" s="2">
        <v>1.62</v>
      </c>
      <c r="BB49" s="2">
        <f t="shared" si="0"/>
        <v>28.38</v>
      </c>
      <c r="BC49" s="17">
        <f t="shared" si="1"/>
        <v>10</v>
      </c>
      <c r="BD49" s="64">
        <v>0</v>
      </c>
      <c r="BE49" s="64">
        <v>0</v>
      </c>
      <c r="BF49" s="64">
        <v>0</v>
      </c>
      <c r="BG49" s="64">
        <v>0</v>
      </c>
      <c r="BH49" s="64">
        <v>0</v>
      </c>
      <c r="BI49" s="68">
        <v>5</v>
      </c>
      <c r="BJ49" s="64">
        <f>BI49</f>
        <v>5</v>
      </c>
      <c r="BK49" s="64">
        <f t="shared" ref="BK49:BN49" si="44">BJ49</f>
        <v>5</v>
      </c>
      <c r="BL49" s="64">
        <f t="shared" si="44"/>
        <v>5</v>
      </c>
      <c r="BM49" s="64">
        <f t="shared" si="44"/>
        <v>5</v>
      </c>
      <c r="BN49" s="64">
        <f t="shared" si="44"/>
        <v>5</v>
      </c>
      <c r="BO49" s="65">
        <f t="shared" si="4"/>
        <v>10</v>
      </c>
    </row>
    <row r="50" spans="1:67" s="67" customFormat="1" ht="50.15" customHeight="1">
      <c r="A50" s="59" t="s">
        <v>76</v>
      </c>
      <c r="B50" s="59" t="s">
        <v>77</v>
      </c>
      <c r="C50" s="59" t="s">
        <v>78</v>
      </c>
      <c r="D50" s="59" t="s">
        <v>94</v>
      </c>
      <c r="E50" s="59" t="s">
        <v>80</v>
      </c>
      <c r="F50" s="59" t="s">
        <v>81</v>
      </c>
      <c r="G50" s="61" t="s">
        <v>230</v>
      </c>
      <c r="H50" s="61" t="s">
        <v>245</v>
      </c>
      <c r="I50" s="61" t="s">
        <v>245</v>
      </c>
      <c r="J50" s="60">
        <v>64</v>
      </c>
      <c r="K50" s="61" t="s">
        <v>85</v>
      </c>
      <c r="L50" s="60">
        <v>179</v>
      </c>
      <c r="M50" s="62" t="s">
        <v>264</v>
      </c>
      <c r="N50" s="60" t="s">
        <v>1</v>
      </c>
      <c r="O50" s="63" t="s">
        <v>87</v>
      </c>
      <c r="P50" s="63" t="s">
        <v>87</v>
      </c>
      <c r="Q50" s="63" t="s">
        <v>87</v>
      </c>
      <c r="R50" s="63"/>
      <c r="S50" s="63"/>
      <c r="T50" s="63"/>
      <c r="U50" s="63"/>
      <c r="V50" s="63"/>
      <c r="W50" s="63"/>
      <c r="X50" s="63"/>
      <c r="Y50" s="63"/>
      <c r="Z50" s="63"/>
      <c r="AA50" s="63"/>
      <c r="AB50" s="63"/>
      <c r="AC50" s="63"/>
      <c r="AD50" s="63"/>
      <c r="AE50" s="63"/>
      <c r="AF50" s="63"/>
      <c r="AG50" s="63"/>
      <c r="AH50" s="63"/>
      <c r="AI50" s="63"/>
      <c r="AJ50" s="63"/>
      <c r="AK50" s="63"/>
      <c r="AL50" s="60" t="s">
        <v>88</v>
      </c>
      <c r="AM50" s="63" t="s">
        <v>89</v>
      </c>
      <c r="AN50" s="60" t="s">
        <v>90</v>
      </c>
      <c r="AO50" s="60" t="s">
        <v>105</v>
      </c>
      <c r="AP50" s="60">
        <v>15</v>
      </c>
      <c r="AQ50" s="61" t="s">
        <v>265</v>
      </c>
      <c r="AR50" s="61" t="s">
        <v>835</v>
      </c>
      <c r="AS50" s="2">
        <v>0</v>
      </c>
      <c r="AT50" s="2">
        <v>0</v>
      </c>
      <c r="AU50" s="2">
        <v>30</v>
      </c>
      <c r="AV50" s="2">
        <v>90</v>
      </c>
      <c r="AW50" s="3">
        <v>100</v>
      </c>
      <c r="AX50" s="3">
        <v>100</v>
      </c>
      <c r="AY50" s="2">
        <v>0</v>
      </c>
      <c r="AZ50" s="2">
        <v>30</v>
      </c>
      <c r="BA50" s="2">
        <v>40</v>
      </c>
      <c r="BB50" s="2">
        <f t="shared" si="0"/>
        <v>50</v>
      </c>
      <c r="BC50" s="17">
        <f t="shared" si="1"/>
        <v>100</v>
      </c>
      <c r="BD50" s="64">
        <f>BA50</f>
        <v>40</v>
      </c>
      <c r="BE50" s="64">
        <v>0</v>
      </c>
      <c r="BF50" s="68"/>
      <c r="BG50" s="64">
        <f ca="1">BG50</f>
        <v>0</v>
      </c>
      <c r="BH50" s="64">
        <f ca="1">BG50</f>
        <v>0</v>
      </c>
      <c r="BI50" s="68"/>
      <c r="BJ50" s="64">
        <f>BI50</f>
        <v>0</v>
      </c>
      <c r="BK50" s="64">
        <f>BJ50</f>
        <v>0</v>
      </c>
      <c r="BL50" s="68"/>
      <c r="BM50" s="64">
        <f t="shared" ref="BM50:BN51" si="45">BL50</f>
        <v>0</v>
      </c>
      <c r="BN50" s="64">
        <f t="shared" si="45"/>
        <v>0</v>
      </c>
      <c r="BO50" s="65">
        <f t="shared" si="4"/>
        <v>100</v>
      </c>
    </row>
    <row r="51" spans="1:67" s="67" customFormat="1" ht="50.15" customHeight="1">
      <c r="A51" s="59" t="s">
        <v>76</v>
      </c>
      <c r="B51" s="59" t="s">
        <v>77</v>
      </c>
      <c r="C51" s="59" t="s">
        <v>78</v>
      </c>
      <c r="D51" s="59" t="s">
        <v>94</v>
      </c>
      <c r="E51" s="59" t="s">
        <v>80</v>
      </c>
      <c r="F51" s="59" t="s">
        <v>81</v>
      </c>
      <c r="G51" s="61" t="s">
        <v>230</v>
      </c>
      <c r="H51" s="61" t="s">
        <v>83</v>
      </c>
      <c r="I51" s="61" t="s">
        <v>1538</v>
      </c>
      <c r="J51" s="60">
        <v>64</v>
      </c>
      <c r="K51" s="61" t="s">
        <v>85</v>
      </c>
      <c r="L51" s="60">
        <v>40</v>
      </c>
      <c r="M51" s="62" t="s">
        <v>266</v>
      </c>
      <c r="N51" s="60" t="s">
        <v>7</v>
      </c>
      <c r="O51" s="63" t="s">
        <v>87</v>
      </c>
      <c r="P51" s="63"/>
      <c r="Q51" s="63"/>
      <c r="R51" s="63"/>
      <c r="S51" s="63" t="s">
        <v>109</v>
      </c>
      <c r="T51" s="63"/>
      <c r="U51" s="63"/>
      <c r="V51" s="63"/>
      <c r="W51" s="63"/>
      <c r="X51" s="63"/>
      <c r="Y51" s="63"/>
      <c r="Z51" s="63"/>
      <c r="AA51" s="63"/>
      <c r="AB51" s="63"/>
      <c r="AC51" s="63"/>
      <c r="AD51" s="63"/>
      <c r="AE51" s="63"/>
      <c r="AF51" s="63"/>
      <c r="AG51" s="63"/>
      <c r="AH51" s="63"/>
      <c r="AI51" s="63"/>
      <c r="AJ51" s="63"/>
      <c r="AK51" s="63"/>
      <c r="AL51" s="60" t="s">
        <v>88</v>
      </c>
      <c r="AM51" s="63" t="s">
        <v>125</v>
      </c>
      <c r="AN51" s="60" t="s">
        <v>90</v>
      </c>
      <c r="AO51" s="60" t="s">
        <v>91</v>
      </c>
      <c r="AP51" s="60">
        <v>30</v>
      </c>
      <c r="AQ51" s="61" t="s">
        <v>267</v>
      </c>
      <c r="AR51" s="61" t="s">
        <v>268</v>
      </c>
      <c r="AS51" s="2">
        <v>0</v>
      </c>
      <c r="AT51" s="2">
        <v>8</v>
      </c>
      <c r="AU51" s="2">
        <v>40</v>
      </c>
      <c r="AV51" s="2">
        <v>65</v>
      </c>
      <c r="AW51" s="3">
        <v>100</v>
      </c>
      <c r="AX51" s="3">
        <v>100</v>
      </c>
      <c r="AY51" s="2">
        <v>8</v>
      </c>
      <c r="AZ51" s="2">
        <v>10</v>
      </c>
      <c r="BA51" s="2">
        <v>10</v>
      </c>
      <c r="BB51" s="2">
        <f t="shared" ref="BB51:BB83" si="46">AV51-BA51</f>
        <v>55</v>
      </c>
      <c r="BC51" s="17">
        <f t="shared" ref="BC51:BC83" si="47">AW51</f>
        <v>100</v>
      </c>
      <c r="BD51" s="64">
        <f>BA51</f>
        <v>10</v>
      </c>
      <c r="BE51" s="64">
        <f>BA51</f>
        <v>10</v>
      </c>
      <c r="BF51" s="64">
        <f>BA51</f>
        <v>10</v>
      </c>
      <c r="BG51" s="64">
        <f>BA51</f>
        <v>10</v>
      </c>
      <c r="BH51" s="64">
        <f>BG51</f>
        <v>10</v>
      </c>
      <c r="BI51" s="64">
        <f>BH51</f>
        <v>10</v>
      </c>
      <c r="BJ51" s="64">
        <f>BI51</f>
        <v>10</v>
      </c>
      <c r="BK51" s="64">
        <f>BJ51</f>
        <v>10</v>
      </c>
      <c r="BL51" s="64">
        <f>BK51</f>
        <v>10</v>
      </c>
      <c r="BM51" s="64">
        <f t="shared" si="45"/>
        <v>10</v>
      </c>
      <c r="BN51" s="64">
        <f t="shared" si="45"/>
        <v>10</v>
      </c>
      <c r="BO51" s="65">
        <f t="shared" ref="BO51:BO83" si="48">AW51</f>
        <v>100</v>
      </c>
    </row>
    <row r="52" spans="1:67" s="67" customFormat="1" ht="50.15" customHeight="1">
      <c r="A52" s="59" t="s">
        <v>76</v>
      </c>
      <c r="B52" s="59" t="s">
        <v>77</v>
      </c>
      <c r="C52" s="59" t="s">
        <v>78</v>
      </c>
      <c r="D52" s="59" t="s">
        <v>94</v>
      </c>
      <c r="E52" s="59" t="s">
        <v>80</v>
      </c>
      <c r="F52" s="59" t="s">
        <v>95</v>
      </c>
      <c r="G52" s="61" t="s">
        <v>82</v>
      </c>
      <c r="H52" s="61" t="s">
        <v>83</v>
      </c>
      <c r="I52" s="61" t="s">
        <v>1535</v>
      </c>
      <c r="J52" s="60">
        <v>63</v>
      </c>
      <c r="K52" s="61" t="s">
        <v>219</v>
      </c>
      <c r="L52" s="60">
        <v>187</v>
      </c>
      <c r="M52" s="62" t="s">
        <v>269</v>
      </c>
      <c r="N52" s="60" t="s">
        <v>1</v>
      </c>
      <c r="O52" s="63"/>
      <c r="P52" s="63"/>
      <c r="Q52" s="63"/>
      <c r="R52" s="63"/>
      <c r="S52" s="63"/>
      <c r="T52" s="63"/>
      <c r="U52" s="63"/>
      <c r="V52" s="63"/>
      <c r="W52" s="63"/>
      <c r="X52" s="63"/>
      <c r="Y52" s="63"/>
      <c r="Z52" s="63"/>
      <c r="AA52" s="63"/>
      <c r="AB52" s="63"/>
      <c r="AC52" s="63"/>
      <c r="AD52" s="63"/>
      <c r="AE52" s="63"/>
      <c r="AF52" s="63"/>
      <c r="AG52" s="63"/>
      <c r="AH52" s="63"/>
      <c r="AI52" s="63"/>
      <c r="AJ52" s="63"/>
      <c r="AK52" s="63"/>
      <c r="AL52" s="60" t="s">
        <v>155</v>
      </c>
      <c r="AM52" s="63" t="s">
        <v>125</v>
      </c>
      <c r="AN52" s="60" t="s">
        <v>113</v>
      </c>
      <c r="AO52" s="60" t="s">
        <v>105</v>
      </c>
      <c r="AP52" s="60">
        <v>10</v>
      </c>
      <c r="AQ52" s="61" t="s">
        <v>270</v>
      </c>
      <c r="AR52" s="61" t="s">
        <v>271</v>
      </c>
      <c r="AS52" s="2">
        <v>0</v>
      </c>
      <c r="AT52" s="2">
        <v>0</v>
      </c>
      <c r="AU52" s="4">
        <v>22000</v>
      </c>
      <c r="AV52" s="4">
        <v>18000</v>
      </c>
      <c r="AW52" s="10">
        <v>7000</v>
      </c>
      <c r="AX52" s="10">
        <v>18000</v>
      </c>
      <c r="AY52" s="2">
        <v>0</v>
      </c>
      <c r="AZ52" s="2">
        <v>18000</v>
      </c>
      <c r="BA52" s="2">
        <v>0</v>
      </c>
      <c r="BB52" s="2">
        <f t="shared" si="46"/>
        <v>18000</v>
      </c>
      <c r="BC52" s="17">
        <f t="shared" si="47"/>
        <v>7000</v>
      </c>
      <c r="BD52" s="64">
        <v>0</v>
      </c>
      <c r="BE52" s="64">
        <v>0</v>
      </c>
      <c r="BF52" s="64">
        <v>0</v>
      </c>
      <c r="BG52" s="64">
        <v>0</v>
      </c>
      <c r="BH52" s="64">
        <v>0</v>
      </c>
      <c r="BI52" s="64">
        <v>0</v>
      </c>
      <c r="BJ52" s="64">
        <v>0</v>
      </c>
      <c r="BK52" s="64">
        <v>0</v>
      </c>
      <c r="BL52" s="64">
        <v>0</v>
      </c>
      <c r="BM52" s="64">
        <v>0</v>
      </c>
      <c r="BN52" s="64">
        <v>0</v>
      </c>
      <c r="BO52" s="65">
        <f t="shared" si="48"/>
        <v>7000</v>
      </c>
    </row>
    <row r="53" spans="1:67" s="67" customFormat="1" ht="50.15" customHeight="1">
      <c r="A53" s="59" t="s">
        <v>76</v>
      </c>
      <c r="B53" s="59" t="s">
        <v>77</v>
      </c>
      <c r="C53" s="59" t="s">
        <v>78</v>
      </c>
      <c r="D53" s="59" t="s">
        <v>94</v>
      </c>
      <c r="E53" s="59" t="s">
        <v>80</v>
      </c>
      <c r="F53" s="59" t="s">
        <v>95</v>
      </c>
      <c r="G53" s="61" t="s">
        <v>82</v>
      </c>
      <c r="H53" s="61" t="s">
        <v>83</v>
      </c>
      <c r="I53" s="61" t="s">
        <v>1535</v>
      </c>
      <c r="J53" s="60">
        <v>63</v>
      </c>
      <c r="K53" s="61" t="s">
        <v>219</v>
      </c>
      <c r="L53" s="60">
        <v>212</v>
      </c>
      <c r="M53" s="62" t="s">
        <v>272</v>
      </c>
      <c r="N53" s="60" t="s">
        <v>1</v>
      </c>
      <c r="O53" s="63"/>
      <c r="P53" s="63"/>
      <c r="Q53" s="63"/>
      <c r="R53" s="63"/>
      <c r="S53" s="63"/>
      <c r="T53" s="63"/>
      <c r="U53" s="63"/>
      <c r="V53" s="63"/>
      <c r="W53" s="63"/>
      <c r="X53" s="63"/>
      <c r="Y53" s="63"/>
      <c r="Z53" s="63"/>
      <c r="AA53" s="63"/>
      <c r="AB53" s="63"/>
      <c r="AC53" s="63"/>
      <c r="AD53" s="63"/>
      <c r="AE53" s="63"/>
      <c r="AF53" s="63"/>
      <c r="AG53" s="63"/>
      <c r="AH53" s="63"/>
      <c r="AI53" s="63"/>
      <c r="AJ53" s="63"/>
      <c r="AK53" s="63"/>
      <c r="AL53" s="60" t="s">
        <v>88</v>
      </c>
      <c r="AM53" s="63" t="s">
        <v>89</v>
      </c>
      <c r="AN53" s="60" t="s">
        <v>221</v>
      </c>
      <c r="AO53" s="60" t="s">
        <v>105</v>
      </c>
      <c r="AP53" s="60">
        <v>0</v>
      </c>
      <c r="AQ53" s="61" t="s">
        <v>273</v>
      </c>
      <c r="AR53" s="61" t="s">
        <v>274</v>
      </c>
      <c r="AS53" s="2">
        <v>0</v>
      </c>
      <c r="AT53" s="2">
        <v>0</v>
      </c>
      <c r="AU53" s="2">
        <v>21</v>
      </c>
      <c r="AV53" s="2">
        <v>30</v>
      </c>
      <c r="AW53" s="3">
        <v>30</v>
      </c>
      <c r="AX53" s="3">
        <v>81</v>
      </c>
      <c r="AY53" s="2">
        <v>0</v>
      </c>
      <c r="AZ53" s="2">
        <v>21</v>
      </c>
      <c r="BA53" s="2">
        <v>0</v>
      </c>
      <c r="BB53" s="2">
        <f t="shared" si="46"/>
        <v>30</v>
      </c>
      <c r="BC53" s="17">
        <f t="shared" si="47"/>
        <v>30</v>
      </c>
      <c r="BD53" s="64">
        <v>0</v>
      </c>
      <c r="BE53" s="64">
        <f>BD53</f>
        <v>0</v>
      </c>
      <c r="BF53" s="68">
        <v>0</v>
      </c>
      <c r="BG53" s="64">
        <f>BF53</f>
        <v>0</v>
      </c>
      <c r="BH53" s="64">
        <f>BG53</f>
        <v>0</v>
      </c>
      <c r="BI53" s="68">
        <v>10</v>
      </c>
      <c r="BJ53" s="64">
        <f>BI53</f>
        <v>10</v>
      </c>
      <c r="BK53" s="64">
        <f>BJ53</f>
        <v>10</v>
      </c>
      <c r="BL53" s="68">
        <v>10</v>
      </c>
      <c r="BM53" s="64">
        <f>BL53</f>
        <v>10</v>
      </c>
      <c r="BN53" s="64">
        <f>BM53</f>
        <v>10</v>
      </c>
      <c r="BO53" s="65">
        <f t="shared" si="48"/>
        <v>30</v>
      </c>
    </row>
    <row r="54" spans="1:67" s="67" customFormat="1" ht="50.15" customHeight="1">
      <c r="A54" s="59" t="s">
        <v>76</v>
      </c>
      <c r="B54" s="59" t="s">
        <v>77</v>
      </c>
      <c r="C54" s="59" t="s">
        <v>78</v>
      </c>
      <c r="D54" s="59" t="s">
        <v>79</v>
      </c>
      <c r="E54" s="59" t="s">
        <v>80</v>
      </c>
      <c r="F54" s="59" t="s">
        <v>95</v>
      </c>
      <c r="G54" s="61" t="s">
        <v>230</v>
      </c>
      <c r="H54" s="61" t="s">
        <v>83</v>
      </c>
      <c r="I54" s="61" t="s">
        <v>1538</v>
      </c>
      <c r="J54" s="60">
        <v>58</v>
      </c>
      <c r="K54" s="61" t="s">
        <v>275</v>
      </c>
      <c r="L54" s="60">
        <v>42</v>
      </c>
      <c r="M54" s="62" t="s">
        <v>276</v>
      </c>
      <c r="N54" s="60" t="s">
        <v>7</v>
      </c>
      <c r="O54" s="63" t="s">
        <v>87</v>
      </c>
      <c r="P54" s="63"/>
      <c r="Q54" s="63"/>
      <c r="R54" s="63"/>
      <c r="S54" s="63" t="s">
        <v>109</v>
      </c>
      <c r="T54" s="63"/>
      <c r="U54" s="63"/>
      <c r="V54" s="63"/>
      <c r="W54" s="63"/>
      <c r="X54" s="63"/>
      <c r="Y54" s="63"/>
      <c r="Z54" s="63"/>
      <c r="AA54" s="63"/>
      <c r="AB54" s="63"/>
      <c r="AC54" s="63"/>
      <c r="AD54" s="63"/>
      <c r="AE54" s="63"/>
      <c r="AF54" s="63"/>
      <c r="AG54" s="63"/>
      <c r="AH54" s="63"/>
      <c r="AI54" s="63"/>
      <c r="AJ54" s="63"/>
      <c r="AK54" s="63"/>
      <c r="AL54" s="60" t="s">
        <v>88</v>
      </c>
      <c r="AM54" s="63" t="s">
        <v>125</v>
      </c>
      <c r="AN54" s="60" t="s">
        <v>90</v>
      </c>
      <c r="AO54" s="60" t="s">
        <v>91</v>
      </c>
      <c r="AP54" s="60">
        <v>30</v>
      </c>
      <c r="AQ54" s="61" t="s">
        <v>277</v>
      </c>
      <c r="AR54" s="61" t="s">
        <v>276</v>
      </c>
      <c r="AS54" s="2">
        <v>0</v>
      </c>
      <c r="AT54" s="2">
        <v>0</v>
      </c>
      <c r="AU54" s="2">
        <v>0</v>
      </c>
      <c r="AV54" s="2">
        <v>0</v>
      </c>
      <c r="AW54" s="3">
        <v>1</v>
      </c>
      <c r="AX54" s="3">
        <v>1</v>
      </c>
      <c r="AY54" s="2">
        <v>0</v>
      </c>
      <c r="AZ54" s="2">
        <v>0</v>
      </c>
      <c r="BA54" s="2">
        <v>0</v>
      </c>
      <c r="BB54" s="2">
        <f t="shared" si="46"/>
        <v>0</v>
      </c>
      <c r="BC54" s="17">
        <f t="shared" si="47"/>
        <v>1</v>
      </c>
      <c r="BD54" s="64">
        <f t="shared" ref="BD54" si="49">BA54</f>
        <v>0</v>
      </c>
      <c r="BE54" s="64">
        <f t="shared" ref="BE54" si="50">BA54</f>
        <v>0</v>
      </c>
      <c r="BF54" s="64">
        <f t="shared" ref="BF54" si="51">BA54</f>
        <v>0</v>
      </c>
      <c r="BG54" s="64">
        <f t="shared" ref="BG54" si="52">BA54</f>
        <v>0</v>
      </c>
      <c r="BH54" s="64">
        <f t="shared" ref="BH54:BN54" si="53">BG54</f>
        <v>0</v>
      </c>
      <c r="BI54" s="64">
        <f t="shared" si="53"/>
        <v>0</v>
      </c>
      <c r="BJ54" s="64">
        <f t="shared" si="53"/>
        <v>0</v>
      </c>
      <c r="BK54" s="64">
        <f t="shared" si="53"/>
        <v>0</v>
      </c>
      <c r="BL54" s="64">
        <f t="shared" si="53"/>
        <v>0</v>
      </c>
      <c r="BM54" s="64">
        <f t="shared" si="53"/>
        <v>0</v>
      </c>
      <c r="BN54" s="64">
        <f t="shared" si="53"/>
        <v>0</v>
      </c>
      <c r="BO54" s="65">
        <f t="shared" si="48"/>
        <v>1</v>
      </c>
    </row>
    <row r="55" spans="1:67" s="67" customFormat="1" ht="50.15" customHeight="1">
      <c r="A55" s="59" t="s">
        <v>76</v>
      </c>
      <c r="B55" s="59" t="s">
        <v>77</v>
      </c>
      <c r="C55" s="59" t="s">
        <v>78</v>
      </c>
      <c r="D55" s="59" t="s">
        <v>94</v>
      </c>
      <c r="E55" s="59" t="s">
        <v>80</v>
      </c>
      <c r="F55" s="59" t="s">
        <v>95</v>
      </c>
      <c r="G55" s="61" t="s">
        <v>230</v>
      </c>
      <c r="H55" s="61" t="s">
        <v>278</v>
      </c>
      <c r="I55" s="61" t="s">
        <v>1538</v>
      </c>
      <c r="J55" s="60">
        <v>60</v>
      </c>
      <c r="K55" s="61" t="s">
        <v>279</v>
      </c>
      <c r="L55" s="60">
        <v>234</v>
      </c>
      <c r="M55" s="62" t="s">
        <v>280</v>
      </c>
      <c r="N55" s="60" t="s">
        <v>1</v>
      </c>
      <c r="O55" s="63"/>
      <c r="P55" s="63"/>
      <c r="Q55" s="63"/>
      <c r="R55" s="63"/>
      <c r="S55" s="63"/>
      <c r="T55" s="63"/>
      <c r="U55" s="63"/>
      <c r="V55" s="63"/>
      <c r="W55" s="63"/>
      <c r="X55" s="63"/>
      <c r="Y55" s="63" t="s">
        <v>109</v>
      </c>
      <c r="Z55" s="63"/>
      <c r="AA55" s="63"/>
      <c r="AB55" s="63"/>
      <c r="AC55" s="63"/>
      <c r="AD55" s="63"/>
      <c r="AE55" s="63"/>
      <c r="AF55" s="63"/>
      <c r="AG55" s="63"/>
      <c r="AH55" s="63"/>
      <c r="AI55" s="63"/>
      <c r="AJ55" s="63"/>
      <c r="AK55" s="63"/>
      <c r="AL55" s="60" t="s">
        <v>103</v>
      </c>
      <c r="AM55" s="63" t="s">
        <v>89</v>
      </c>
      <c r="AN55" s="60" t="s">
        <v>104</v>
      </c>
      <c r="AO55" s="60" t="s">
        <v>105</v>
      </c>
      <c r="AP55" s="60">
        <v>5</v>
      </c>
      <c r="AQ55" s="61" t="s">
        <v>281</v>
      </c>
      <c r="AR55" s="61" t="s">
        <v>148</v>
      </c>
      <c r="AS55" s="2">
        <v>0</v>
      </c>
      <c r="AT55" s="2">
        <v>0</v>
      </c>
      <c r="AU55" s="2">
        <v>96</v>
      </c>
      <c r="AV55" s="2">
        <v>96</v>
      </c>
      <c r="AW55" s="3">
        <v>96</v>
      </c>
      <c r="AX55" s="3">
        <v>96</v>
      </c>
      <c r="AY55" s="2">
        <v>0</v>
      </c>
      <c r="AZ55" s="2">
        <v>96</v>
      </c>
      <c r="BA55" s="2">
        <v>68</v>
      </c>
      <c r="BB55" s="2">
        <f t="shared" si="46"/>
        <v>28</v>
      </c>
      <c r="BC55" s="17">
        <f t="shared" si="47"/>
        <v>96</v>
      </c>
      <c r="BD55" s="64">
        <v>0</v>
      </c>
      <c r="BE55" s="64">
        <f t="shared" ref="BE55" si="54">BD55</f>
        <v>0</v>
      </c>
      <c r="BF55" s="68">
        <v>25</v>
      </c>
      <c r="BG55" s="64">
        <f t="shared" ref="BG55:BH55" si="55">BF55</f>
        <v>25</v>
      </c>
      <c r="BH55" s="64">
        <f t="shared" si="55"/>
        <v>25</v>
      </c>
      <c r="BI55" s="68">
        <v>25</v>
      </c>
      <c r="BJ55" s="64">
        <f t="shared" ref="BJ55:BK55" si="56">BI55</f>
        <v>25</v>
      </c>
      <c r="BK55" s="64">
        <f t="shared" si="56"/>
        <v>25</v>
      </c>
      <c r="BL55" s="68">
        <v>25</v>
      </c>
      <c r="BM55" s="64">
        <f t="shared" ref="BM55:BN55" si="57">BL55</f>
        <v>25</v>
      </c>
      <c r="BN55" s="64">
        <f t="shared" si="57"/>
        <v>25</v>
      </c>
      <c r="BO55" s="65">
        <f t="shared" si="48"/>
        <v>96</v>
      </c>
    </row>
    <row r="56" spans="1:67" s="67" customFormat="1" ht="50.15" customHeight="1">
      <c r="A56" s="59" t="s">
        <v>76</v>
      </c>
      <c r="B56" s="59" t="s">
        <v>77</v>
      </c>
      <c r="C56" s="59" t="s">
        <v>78</v>
      </c>
      <c r="D56" s="59" t="s">
        <v>94</v>
      </c>
      <c r="E56" s="59" t="s">
        <v>80</v>
      </c>
      <c r="F56" s="59" t="s">
        <v>95</v>
      </c>
      <c r="G56" s="61" t="s">
        <v>230</v>
      </c>
      <c r="H56" s="61" t="s">
        <v>283</v>
      </c>
      <c r="I56" s="61" t="s">
        <v>1538</v>
      </c>
      <c r="J56" s="60">
        <v>58</v>
      </c>
      <c r="K56" s="61" t="s">
        <v>275</v>
      </c>
      <c r="L56" s="60">
        <v>479</v>
      </c>
      <c r="M56" s="62" t="s">
        <v>284</v>
      </c>
      <c r="N56" s="60" t="s">
        <v>5</v>
      </c>
      <c r="O56" s="63"/>
      <c r="P56" s="63"/>
      <c r="Q56" s="63" t="s">
        <v>87</v>
      </c>
      <c r="R56" s="63"/>
      <c r="S56" s="63"/>
      <c r="T56" s="63"/>
      <c r="U56" s="63"/>
      <c r="V56" s="63"/>
      <c r="W56" s="63"/>
      <c r="X56" s="63"/>
      <c r="Y56" s="63"/>
      <c r="Z56" s="63"/>
      <c r="AA56" s="63"/>
      <c r="AB56" s="63"/>
      <c r="AC56" s="63"/>
      <c r="AD56" s="63"/>
      <c r="AE56" s="63"/>
      <c r="AF56" s="63"/>
      <c r="AG56" s="63"/>
      <c r="AH56" s="63"/>
      <c r="AI56" s="63"/>
      <c r="AJ56" s="63"/>
      <c r="AK56" s="63"/>
      <c r="AL56" s="60" t="s">
        <v>88</v>
      </c>
      <c r="AM56" s="63" t="s">
        <v>125</v>
      </c>
      <c r="AN56" s="60" t="s">
        <v>104</v>
      </c>
      <c r="AO56" s="60" t="s">
        <v>105</v>
      </c>
      <c r="AP56" s="60">
        <v>0</v>
      </c>
      <c r="AQ56" s="61" t="s">
        <v>285</v>
      </c>
      <c r="AR56" s="61" t="s">
        <v>286</v>
      </c>
      <c r="AS56" s="2">
        <v>0</v>
      </c>
      <c r="AT56" s="2">
        <v>7</v>
      </c>
      <c r="AU56" s="2">
        <v>60</v>
      </c>
      <c r="AV56" s="2">
        <v>60</v>
      </c>
      <c r="AW56" s="3">
        <v>60</v>
      </c>
      <c r="AX56" s="3">
        <v>60</v>
      </c>
      <c r="AY56" s="2">
        <v>0</v>
      </c>
      <c r="AZ56" s="2">
        <v>0</v>
      </c>
      <c r="BA56" s="2">
        <v>0</v>
      </c>
      <c r="BB56" s="2">
        <f t="shared" si="46"/>
        <v>60</v>
      </c>
      <c r="BC56" s="17">
        <f t="shared" si="47"/>
        <v>60</v>
      </c>
      <c r="BD56" s="64">
        <v>0</v>
      </c>
      <c r="BE56" s="64">
        <v>0</v>
      </c>
      <c r="BF56" s="64">
        <v>0</v>
      </c>
      <c r="BG56" s="64">
        <v>0</v>
      </c>
      <c r="BH56" s="64">
        <v>0</v>
      </c>
      <c r="BI56" s="64">
        <v>0</v>
      </c>
      <c r="BJ56" s="64">
        <v>0</v>
      </c>
      <c r="BK56" s="64">
        <v>0</v>
      </c>
      <c r="BL56" s="64">
        <v>0</v>
      </c>
      <c r="BM56" s="64">
        <v>0</v>
      </c>
      <c r="BN56" s="64">
        <v>0</v>
      </c>
      <c r="BO56" s="65">
        <f t="shared" si="48"/>
        <v>60</v>
      </c>
    </row>
    <row r="57" spans="1:67" s="67" customFormat="1" ht="50.15" customHeight="1">
      <c r="A57" s="59" t="s">
        <v>76</v>
      </c>
      <c r="B57" s="59" t="s">
        <v>77</v>
      </c>
      <c r="C57" s="59" t="s">
        <v>78</v>
      </c>
      <c r="D57" s="59" t="s">
        <v>94</v>
      </c>
      <c r="E57" s="59" t="s">
        <v>80</v>
      </c>
      <c r="F57" s="59" t="s">
        <v>81</v>
      </c>
      <c r="G57" s="61" t="s">
        <v>230</v>
      </c>
      <c r="H57" s="61" t="s">
        <v>283</v>
      </c>
      <c r="I57" s="61" t="s">
        <v>1538</v>
      </c>
      <c r="J57" s="60">
        <v>54</v>
      </c>
      <c r="K57" s="61" t="s">
        <v>166</v>
      </c>
      <c r="L57" s="60">
        <v>480</v>
      </c>
      <c r="M57" s="62" t="s">
        <v>287</v>
      </c>
      <c r="N57" s="60" t="s">
        <v>5</v>
      </c>
      <c r="O57" s="63"/>
      <c r="P57" s="63"/>
      <c r="Q57" s="63" t="s">
        <v>87</v>
      </c>
      <c r="R57" s="63"/>
      <c r="S57" s="63"/>
      <c r="T57" s="63"/>
      <c r="U57" s="63"/>
      <c r="V57" s="63"/>
      <c r="W57" s="63"/>
      <c r="X57" s="63"/>
      <c r="Y57" s="63"/>
      <c r="Z57" s="63"/>
      <c r="AA57" s="63"/>
      <c r="AB57" s="63"/>
      <c r="AC57" s="63"/>
      <c r="AD57" s="63"/>
      <c r="AE57" s="63"/>
      <c r="AF57" s="63"/>
      <c r="AG57" s="63"/>
      <c r="AH57" s="63"/>
      <c r="AI57" s="63"/>
      <c r="AJ57" s="63"/>
      <c r="AK57" s="63"/>
      <c r="AL57" s="60" t="s">
        <v>155</v>
      </c>
      <c r="AM57" s="63" t="s">
        <v>89</v>
      </c>
      <c r="AN57" s="60" t="s">
        <v>117</v>
      </c>
      <c r="AO57" s="60" t="s">
        <v>105</v>
      </c>
      <c r="AP57" s="60">
        <v>0</v>
      </c>
      <c r="AQ57" s="61" t="s">
        <v>288</v>
      </c>
      <c r="AR57" s="61" t="s">
        <v>289</v>
      </c>
      <c r="AS57" s="2">
        <v>0</v>
      </c>
      <c r="AT57" s="2">
        <v>5</v>
      </c>
      <c r="AU57" s="2">
        <v>5</v>
      </c>
      <c r="AV57" s="2">
        <v>5</v>
      </c>
      <c r="AW57" s="3">
        <v>5</v>
      </c>
      <c r="AX57" s="3">
        <v>20</v>
      </c>
      <c r="AY57" s="2">
        <v>0</v>
      </c>
      <c r="AZ57" s="2">
        <v>0</v>
      </c>
      <c r="BA57" s="2">
        <v>0</v>
      </c>
      <c r="BB57" s="2">
        <f t="shared" si="46"/>
        <v>5</v>
      </c>
      <c r="BC57" s="17">
        <f t="shared" si="47"/>
        <v>5</v>
      </c>
      <c r="BD57" s="64">
        <v>0</v>
      </c>
      <c r="BE57" s="64">
        <f>BD57</f>
        <v>0</v>
      </c>
      <c r="BF57" s="68"/>
      <c r="BG57" s="64">
        <f>BF57</f>
        <v>0</v>
      </c>
      <c r="BH57" s="64">
        <f>BG57</f>
        <v>0</v>
      </c>
      <c r="BI57" s="68"/>
      <c r="BJ57" s="64">
        <f>BI57</f>
        <v>0</v>
      </c>
      <c r="BK57" s="64">
        <f>BJ57</f>
        <v>0</v>
      </c>
      <c r="BL57" s="68"/>
      <c r="BM57" s="64">
        <f>BL57</f>
        <v>0</v>
      </c>
      <c r="BN57" s="64">
        <f>BM57</f>
        <v>0</v>
      </c>
      <c r="BO57" s="65">
        <f t="shared" si="48"/>
        <v>5</v>
      </c>
    </row>
    <row r="58" spans="1:67" s="67" customFormat="1" ht="50.15" customHeight="1">
      <c r="A58" s="59" t="s">
        <v>76</v>
      </c>
      <c r="B58" s="59" t="s">
        <v>77</v>
      </c>
      <c r="C58" s="59" t="s">
        <v>78</v>
      </c>
      <c r="D58" s="59" t="s">
        <v>94</v>
      </c>
      <c r="E58" s="59" t="s">
        <v>80</v>
      </c>
      <c r="F58" s="59" t="s">
        <v>95</v>
      </c>
      <c r="G58" s="61" t="s">
        <v>230</v>
      </c>
      <c r="H58" s="61" t="s">
        <v>283</v>
      </c>
      <c r="I58" s="61" t="s">
        <v>1538</v>
      </c>
      <c r="J58" s="60">
        <v>56</v>
      </c>
      <c r="K58" s="61" t="s">
        <v>187</v>
      </c>
      <c r="L58" s="60">
        <v>481</v>
      </c>
      <c r="M58" s="62" t="s">
        <v>290</v>
      </c>
      <c r="N58" s="60" t="s">
        <v>5</v>
      </c>
      <c r="O58" s="63"/>
      <c r="P58" s="63"/>
      <c r="Q58" s="63" t="s">
        <v>87</v>
      </c>
      <c r="R58" s="63"/>
      <c r="S58" s="63"/>
      <c r="T58" s="63"/>
      <c r="U58" s="63"/>
      <c r="V58" s="63"/>
      <c r="W58" s="63"/>
      <c r="X58" s="63"/>
      <c r="Y58" s="63"/>
      <c r="Z58" s="63"/>
      <c r="AA58" s="63"/>
      <c r="AB58" s="63"/>
      <c r="AC58" s="63"/>
      <c r="AD58" s="63"/>
      <c r="AE58" s="63"/>
      <c r="AF58" s="63"/>
      <c r="AG58" s="63"/>
      <c r="AH58" s="63"/>
      <c r="AI58" s="63"/>
      <c r="AJ58" s="63"/>
      <c r="AK58" s="63"/>
      <c r="AL58" s="60" t="s">
        <v>155</v>
      </c>
      <c r="AM58" s="63" t="s">
        <v>125</v>
      </c>
      <c r="AN58" s="60" t="s">
        <v>90</v>
      </c>
      <c r="AO58" s="60" t="s">
        <v>291</v>
      </c>
      <c r="AP58" s="60">
        <v>0</v>
      </c>
      <c r="AQ58" s="61" t="s">
        <v>292</v>
      </c>
      <c r="AR58" s="61" t="s">
        <v>293</v>
      </c>
      <c r="AS58" s="2">
        <v>0</v>
      </c>
      <c r="AT58" s="2">
        <v>0</v>
      </c>
      <c r="AU58" s="2">
        <v>0</v>
      </c>
      <c r="AV58" s="2">
        <v>30</v>
      </c>
      <c r="AW58" s="3">
        <v>90</v>
      </c>
      <c r="AX58" s="3">
        <v>90</v>
      </c>
      <c r="AY58" s="2">
        <v>0</v>
      </c>
      <c r="AZ58" s="2">
        <v>0</v>
      </c>
      <c r="BA58" s="2">
        <v>0</v>
      </c>
      <c r="BB58" s="2">
        <f t="shared" si="46"/>
        <v>30</v>
      </c>
      <c r="BC58" s="17">
        <f t="shared" si="47"/>
        <v>90</v>
      </c>
      <c r="BD58" s="64">
        <f>BA58</f>
        <v>0</v>
      </c>
      <c r="BE58" s="64">
        <f>BA58</f>
        <v>0</v>
      </c>
      <c r="BF58" s="64">
        <f>BA58</f>
        <v>0</v>
      </c>
      <c r="BG58" s="64">
        <f>BA58</f>
        <v>0</v>
      </c>
      <c r="BH58" s="64">
        <f>BG58</f>
        <v>0</v>
      </c>
      <c r="BI58" s="64">
        <f>BH58</f>
        <v>0</v>
      </c>
      <c r="BJ58" s="64">
        <f>BI58</f>
        <v>0</v>
      </c>
      <c r="BK58" s="64">
        <f>BJ58</f>
        <v>0</v>
      </c>
      <c r="BL58" s="64">
        <f>BK58</f>
        <v>0</v>
      </c>
      <c r="BM58" s="64">
        <f>BL58</f>
        <v>0</v>
      </c>
      <c r="BN58" s="64">
        <f>BM58</f>
        <v>0</v>
      </c>
      <c r="BO58" s="65">
        <f t="shared" si="48"/>
        <v>90</v>
      </c>
    </row>
    <row r="59" spans="1:67" s="67" customFormat="1" ht="50.15" customHeight="1">
      <c r="A59" s="59" t="s">
        <v>76</v>
      </c>
      <c r="B59" s="59" t="s">
        <v>77</v>
      </c>
      <c r="C59" s="59" t="s">
        <v>78</v>
      </c>
      <c r="D59" s="59" t="s">
        <v>94</v>
      </c>
      <c r="E59" s="59" t="s">
        <v>80</v>
      </c>
      <c r="F59" s="59" t="s">
        <v>95</v>
      </c>
      <c r="G59" s="61" t="s">
        <v>230</v>
      </c>
      <c r="H59" s="61" t="s">
        <v>278</v>
      </c>
      <c r="I59" s="61" t="s">
        <v>1538</v>
      </c>
      <c r="J59" s="60">
        <v>56</v>
      </c>
      <c r="K59" s="61" t="s">
        <v>187</v>
      </c>
      <c r="L59" s="60">
        <v>502</v>
      </c>
      <c r="M59" s="62" t="s">
        <v>294</v>
      </c>
      <c r="N59" s="60" t="s">
        <v>6</v>
      </c>
      <c r="O59" s="63"/>
      <c r="P59" s="63"/>
      <c r="Q59" s="63"/>
      <c r="R59" s="63" t="s">
        <v>87</v>
      </c>
      <c r="S59" s="63"/>
      <c r="T59" s="63"/>
      <c r="U59" s="63"/>
      <c r="V59" s="63"/>
      <c r="W59" s="63"/>
      <c r="X59" s="63"/>
      <c r="Y59" s="63"/>
      <c r="Z59" s="63"/>
      <c r="AA59" s="63"/>
      <c r="AB59" s="63"/>
      <c r="AC59" s="63"/>
      <c r="AD59" s="63"/>
      <c r="AE59" s="63"/>
      <c r="AF59" s="63"/>
      <c r="AG59" s="63"/>
      <c r="AH59" s="63"/>
      <c r="AI59" s="63"/>
      <c r="AJ59" s="63"/>
      <c r="AK59" s="63"/>
      <c r="AL59" s="60" t="s">
        <v>88</v>
      </c>
      <c r="AM59" s="63" t="s">
        <v>125</v>
      </c>
      <c r="AN59" s="60" t="s">
        <v>117</v>
      </c>
      <c r="AO59" s="60" t="s">
        <v>105</v>
      </c>
      <c r="AP59" s="60">
        <v>30</v>
      </c>
      <c r="AQ59" s="61" t="s">
        <v>295</v>
      </c>
      <c r="AR59" s="61" t="s">
        <v>296</v>
      </c>
      <c r="AS59" s="2">
        <v>0</v>
      </c>
      <c r="AT59" s="2">
        <v>0</v>
      </c>
      <c r="AU59" s="2">
        <v>0</v>
      </c>
      <c r="AV59" s="2">
        <v>1500</v>
      </c>
      <c r="AW59" s="3">
        <v>500</v>
      </c>
      <c r="AX59" s="3">
        <v>2000</v>
      </c>
      <c r="AY59" s="2">
        <v>0</v>
      </c>
      <c r="AZ59" s="2">
        <v>42</v>
      </c>
      <c r="BA59" s="2">
        <v>0</v>
      </c>
      <c r="BB59" s="2">
        <f t="shared" si="46"/>
        <v>1500</v>
      </c>
      <c r="BC59" s="17">
        <f t="shared" si="47"/>
        <v>500</v>
      </c>
      <c r="BD59" s="64">
        <v>0</v>
      </c>
      <c r="BE59" s="64">
        <v>0</v>
      </c>
      <c r="BF59" s="64">
        <v>0</v>
      </c>
      <c r="BG59" s="64">
        <v>0</v>
      </c>
      <c r="BH59" s="64">
        <v>0</v>
      </c>
      <c r="BI59" s="64">
        <v>0</v>
      </c>
      <c r="BJ59" s="64">
        <v>0</v>
      </c>
      <c r="BK59" s="64">
        <v>0</v>
      </c>
      <c r="BL59" s="64">
        <v>0</v>
      </c>
      <c r="BM59" s="64">
        <v>0</v>
      </c>
      <c r="BN59" s="64">
        <v>0</v>
      </c>
      <c r="BO59" s="65">
        <f t="shared" si="48"/>
        <v>500</v>
      </c>
    </row>
    <row r="60" spans="1:67" s="67" customFormat="1" ht="50.15" customHeight="1">
      <c r="A60" s="59" t="s">
        <v>76</v>
      </c>
      <c r="B60" s="59" t="s">
        <v>77</v>
      </c>
      <c r="C60" s="59" t="s">
        <v>78</v>
      </c>
      <c r="D60" s="59" t="s">
        <v>94</v>
      </c>
      <c r="E60" s="59" t="s">
        <v>80</v>
      </c>
      <c r="F60" s="59" t="s">
        <v>95</v>
      </c>
      <c r="G60" s="61" t="s">
        <v>230</v>
      </c>
      <c r="H60" s="61" t="s">
        <v>278</v>
      </c>
      <c r="I60" s="61" t="s">
        <v>1538</v>
      </c>
      <c r="J60" s="60">
        <v>56</v>
      </c>
      <c r="K60" s="61" t="s">
        <v>187</v>
      </c>
      <c r="L60" s="60">
        <v>501</v>
      </c>
      <c r="M60" s="62" t="s">
        <v>297</v>
      </c>
      <c r="N60" s="60" t="s">
        <v>6</v>
      </c>
      <c r="O60" s="63"/>
      <c r="P60" s="63"/>
      <c r="Q60" s="63"/>
      <c r="R60" s="63" t="s">
        <v>87</v>
      </c>
      <c r="S60" s="63"/>
      <c r="T60" s="63"/>
      <c r="U60" s="63"/>
      <c r="V60" s="63"/>
      <c r="W60" s="63"/>
      <c r="X60" s="63"/>
      <c r="Y60" s="63"/>
      <c r="Z60" s="63"/>
      <c r="AA60" s="63"/>
      <c r="AB60" s="63"/>
      <c r="AC60" s="63"/>
      <c r="AD60" s="63"/>
      <c r="AE60" s="63"/>
      <c r="AF60" s="63"/>
      <c r="AG60" s="63"/>
      <c r="AH60" s="63"/>
      <c r="AI60" s="63"/>
      <c r="AJ60" s="63"/>
      <c r="AK60" s="63"/>
      <c r="AL60" s="60" t="s">
        <v>88</v>
      </c>
      <c r="AM60" s="63" t="s">
        <v>125</v>
      </c>
      <c r="AN60" s="60" t="s">
        <v>117</v>
      </c>
      <c r="AO60" s="60" t="s">
        <v>105</v>
      </c>
      <c r="AP60" s="60">
        <v>30</v>
      </c>
      <c r="AQ60" s="61" t="s">
        <v>298</v>
      </c>
      <c r="AR60" s="61" t="s">
        <v>299</v>
      </c>
      <c r="AS60" s="2">
        <v>0</v>
      </c>
      <c r="AT60" s="2">
        <v>0</v>
      </c>
      <c r="AU60" s="2">
        <v>250</v>
      </c>
      <c r="AV60" s="2">
        <v>400</v>
      </c>
      <c r="AW60" s="3">
        <v>350</v>
      </c>
      <c r="AX60" s="3">
        <v>1000</v>
      </c>
      <c r="AY60" s="2">
        <v>0</v>
      </c>
      <c r="AZ60" s="2">
        <v>338</v>
      </c>
      <c r="BA60" s="2">
        <v>0</v>
      </c>
      <c r="BB60" s="2">
        <f t="shared" si="46"/>
        <v>400</v>
      </c>
      <c r="BC60" s="17">
        <f t="shared" si="47"/>
        <v>350</v>
      </c>
      <c r="BD60" s="64">
        <v>0</v>
      </c>
      <c r="BE60" s="64">
        <v>0</v>
      </c>
      <c r="BF60" s="64">
        <v>0</v>
      </c>
      <c r="BG60" s="64">
        <v>0</v>
      </c>
      <c r="BH60" s="64">
        <v>0</v>
      </c>
      <c r="BI60" s="64">
        <v>0</v>
      </c>
      <c r="BJ60" s="64">
        <v>0</v>
      </c>
      <c r="BK60" s="64">
        <v>0</v>
      </c>
      <c r="BL60" s="64">
        <v>0</v>
      </c>
      <c r="BM60" s="64">
        <v>0</v>
      </c>
      <c r="BN60" s="64">
        <v>0</v>
      </c>
      <c r="BO60" s="65">
        <f t="shared" si="48"/>
        <v>350</v>
      </c>
    </row>
    <row r="61" spans="1:67" s="67" customFormat="1" ht="50.15" customHeight="1">
      <c r="A61" s="59" t="s">
        <v>76</v>
      </c>
      <c r="B61" s="59" t="s">
        <v>77</v>
      </c>
      <c r="C61" s="59" t="s">
        <v>78</v>
      </c>
      <c r="D61" s="59" t="s">
        <v>79</v>
      </c>
      <c r="E61" s="59" t="s">
        <v>80</v>
      </c>
      <c r="F61" s="59" t="s">
        <v>95</v>
      </c>
      <c r="G61" s="61" t="s">
        <v>230</v>
      </c>
      <c r="H61" s="61" t="s">
        <v>278</v>
      </c>
      <c r="I61" s="61" t="s">
        <v>1538</v>
      </c>
      <c r="J61" s="60">
        <v>58</v>
      </c>
      <c r="K61" s="61" t="s">
        <v>275</v>
      </c>
      <c r="L61" s="60">
        <v>497</v>
      </c>
      <c r="M61" s="62" t="s">
        <v>300</v>
      </c>
      <c r="N61" s="60" t="s">
        <v>6</v>
      </c>
      <c r="O61" s="63"/>
      <c r="P61" s="63"/>
      <c r="Q61" s="63"/>
      <c r="R61" s="63" t="s">
        <v>87</v>
      </c>
      <c r="S61" s="63"/>
      <c r="T61" s="63"/>
      <c r="U61" s="63"/>
      <c r="V61" s="63"/>
      <c r="W61" s="63"/>
      <c r="X61" s="63"/>
      <c r="Y61" s="63"/>
      <c r="Z61" s="63"/>
      <c r="AA61" s="63"/>
      <c r="AB61" s="63"/>
      <c r="AC61" s="63"/>
      <c r="AD61" s="63"/>
      <c r="AE61" s="63"/>
      <c r="AF61" s="63"/>
      <c r="AG61" s="63"/>
      <c r="AH61" s="63"/>
      <c r="AI61" s="63"/>
      <c r="AJ61" s="63"/>
      <c r="AK61" s="63"/>
      <c r="AL61" s="60" t="s">
        <v>88</v>
      </c>
      <c r="AM61" s="63" t="s">
        <v>125</v>
      </c>
      <c r="AN61" s="60" t="s">
        <v>113</v>
      </c>
      <c r="AO61" s="60" t="s">
        <v>105</v>
      </c>
      <c r="AP61" s="60">
        <v>0</v>
      </c>
      <c r="AQ61" s="61" t="s">
        <v>300</v>
      </c>
      <c r="AR61" s="61" t="s">
        <v>300</v>
      </c>
      <c r="AS61" s="2">
        <v>0</v>
      </c>
      <c r="AT61" s="2">
        <v>0</v>
      </c>
      <c r="AU61" s="2">
        <v>0</v>
      </c>
      <c r="AV61" s="2">
        <v>0</v>
      </c>
      <c r="AW61" s="3">
        <v>1</v>
      </c>
      <c r="AX61" s="3">
        <v>1</v>
      </c>
      <c r="AY61" s="2">
        <v>0</v>
      </c>
      <c r="AZ61" s="2">
        <v>0</v>
      </c>
      <c r="BA61" s="2">
        <v>0</v>
      </c>
      <c r="BB61" s="2">
        <f t="shared" si="46"/>
        <v>0</v>
      </c>
      <c r="BC61" s="17">
        <f t="shared" si="47"/>
        <v>1</v>
      </c>
      <c r="BD61" s="64">
        <v>0</v>
      </c>
      <c r="BE61" s="64">
        <v>0</v>
      </c>
      <c r="BF61" s="64">
        <v>0</v>
      </c>
      <c r="BG61" s="64">
        <v>0</v>
      </c>
      <c r="BH61" s="64">
        <v>0</v>
      </c>
      <c r="BI61" s="64">
        <v>0</v>
      </c>
      <c r="BJ61" s="64">
        <v>0</v>
      </c>
      <c r="BK61" s="64">
        <v>0</v>
      </c>
      <c r="BL61" s="64">
        <v>0</v>
      </c>
      <c r="BM61" s="64">
        <v>0</v>
      </c>
      <c r="BN61" s="64">
        <v>0</v>
      </c>
      <c r="BO61" s="65">
        <f t="shared" si="48"/>
        <v>1</v>
      </c>
    </row>
    <row r="62" spans="1:67" s="67" customFormat="1" ht="50.15" customHeight="1">
      <c r="A62" s="59" t="s">
        <v>76</v>
      </c>
      <c r="B62" s="59" t="s">
        <v>77</v>
      </c>
      <c r="C62" s="59" t="s">
        <v>78</v>
      </c>
      <c r="D62" s="59" t="s">
        <v>94</v>
      </c>
      <c r="E62" s="59" t="s">
        <v>80</v>
      </c>
      <c r="F62" s="59" t="s">
        <v>95</v>
      </c>
      <c r="G62" s="61" t="s">
        <v>230</v>
      </c>
      <c r="H62" s="61" t="s">
        <v>278</v>
      </c>
      <c r="I62" s="61" t="s">
        <v>1538</v>
      </c>
      <c r="J62" s="60">
        <v>58</v>
      </c>
      <c r="K62" s="61" t="s">
        <v>275</v>
      </c>
      <c r="L62" s="60">
        <v>495</v>
      </c>
      <c r="M62" s="62" t="s">
        <v>301</v>
      </c>
      <c r="N62" s="60" t="s">
        <v>6</v>
      </c>
      <c r="O62" s="63"/>
      <c r="P62" s="63"/>
      <c r="Q62" s="63"/>
      <c r="R62" s="63" t="s">
        <v>87</v>
      </c>
      <c r="S62" s="63"/>
      <c r="T62" s="63"/>
      <c r="U62" s="63"/>
      <c r="V62" s="63"/>
      <c r="W62" s="63"/>
      <c r="X62" s="63"/>
      <c r="Y62" s="63"/>
      <c r="Z62" s="63"/>
      <c r="AA62" s="63"/>
      <c r="AB62" s="63"/>
      <c r="AC62" s="63"/>
      <c r="AD62" s="63"/>
      <c r="AE62" s="63"/>
      <c r="AF62" s="63"/>
      <c r="AG62" s="63"/>
      <c r="AH62" s="63"/>
      <c r="AI62" s="63"/>
      <c r="AJ62" s="63"/>
      <c r="AK62" s="63"/>
      <c r="AL62" s="60" t="s">
        <v>155</v>
      </c>
      <c r="AM62" s="63" t="s">
        <v>89</v>
      </c>
      <c r="AN62" s="60" t="s">
        <v>113</v>
      </c>
      <c r="AO62" s="60" t="s">
        <v>105</v>
      </c>
      <c r="AP62" s="60">
        <v>0</v>
      </c>
      <c r="AQ62" s="61" t="s">
        <v>302</v>
      </c>
      <c r="AR62" s="61" t="s">
        <v>165</v>
      </c>
      <c r="AS62" s="2">
        <v>0</v>
      </c>
      <c r="AT62" s="2">
        <v>0</v>
      </c>
      <c r="AU62" s="2">
        <v>96</v>
      </c>
      <c r="AV62" s="2">
        <v>96</v>
      </c>
      <c r="AW62" s="3">
        <v>96</v>
      </c>
      <c r="AX62" s="3">
        <v>96</v>
      </c>
      <c r="AY62" s="2">
        <v>0</v>
      </c>
      <c r="AZ62" s="2">
        <v>96</v>
      </c>
      <c r="BA62" s="2">
        <v>0</v>
      </c>
      <c r="BB62" s="2">
        <f t="shared" si="46"/>
        <v>96</v>
      </c>
      <c r="BC62" s="17">
        <f t="shared" si="47"/>
        <v>96</v>
      </c>
      <c r="BD62" s="64">
        <v>0</v>
      </c>
      <c r="BE62" s="64">
        <f t="shared" ref="BE62:BE63" si="58">BD62</f>
        <v>0</v>
      </c>
      <c r="BF62" s="68">
        <v>20</v>
      </c>
      <c r="BG62" s="64">
        <f t="shared" ref="BG62:BH62" si="59">BF62</f>
        <v>20</v>
      </c>
      <c r="BH62" s="64">
        <f t="shared" si="59"/>
        <v>20</v>
      </c>
      <c r="BI62" s="68">
        <v>50</v>
      </c>
      <c r="BJ62" s="64">
        <f t="shared" ref="BJ62:BK62" si="60">BI62</f>
        <v>50</v>
      </c>
      <c r="BK62" s="64">
        <f t="shared" si="60"/>
        <v>50</v>
      </c>
      <c r="BL62" s="68">
        <v>10</v>
      </c>
      <c r="BM62" s="64">
        <f t="shared" ref="BM62:BN62" si="61">BL62</f>
        <v>10</v>
      </c>
      <c r="BN62" s="64">
        <f t="shared" si="61"/>
        <v>10</v>
      </c>
      <c r="BO62" s="65">
        <f t="shared" si="48"/>
        <v>96</v>
      </c>
    </row>
    <row r="63" spans="1:67" s="67" customFormat="1" ht="50.15" customHeight="1">
      <c r="A63" s="59" t="s">
        <v>76</v>
      </c>
      <c r="B63" s="59" t="s">
        <v>77</v>
      </c>
      <c r="C63" s="59" t="s">
        <v>78</v>
      </c>
      <c r="D63" s="59" t="s">
        <v>94</v>
      </c>
      <c r="E63" s="59" t="s">
        <v>80</v>
      </c>
      <c r="F63" s="59" t="s">
        <v>95</v>
      </c>
      <c r="G63" s="61" t="s">
        <v>230</v>
      </c>
      <c r="H63" s="61" t="s">
        <v>278</v>
      </c>
      <c r="I63" s="61" t="s">
        <v>1538</v>
      </c>
      <c r="J63" s="60">
        <v>58</v>
      </c>
      <c r="K63" s="61" t="s">
        <v>275</v>
      </c>
      <c r="L63" s="60">
        <v>496</v>
      </c>
      <c r="M63" s="62" t="s">
        <v>303</v>
      </c>
      <c r="N63" s="60" t="s">
        <v>6</v>
      </c>
      <c r="O63" s="63"/>
      <c r="P63" s="63"/>
      <c r="Q63" s="63"/>
      <c r="R63" s="63" t="s">
        <v>87</v>
      </c>
      <c r="S63" s="63"/>
      <c r="T63" s="63"/>
      <c r="U63" s="63"/>
      <c r="V63" s="63"/>
      <c r="W63" s="63"/>
      <c r="X63" s="63"/>
      <c r="Y63" s="63"/>
      <c r="Z63" s="63"/>
      <c r="AA63" s="63"/>
      <c r="AB63" s="63"/>
      <c r="AC63" s="63"/>
      <c r="AD63" s="63"/>
      <c r="AE63" s="63"/>
      <c r="AF63" s="63"/>
      <c r="AG63" s="63"/>
      <c r="AH63" s="63"/>
      <c r="AI63" s="63"/>
      <c r="AJ63" s="63"/>
      <c r="AK63" s="63"/>
      <c r="AL63" s="60" t="s">
        <v>155</v>
      </c>
      <c r="AM63" s="63" t="s">
        <v>89</v>
      </c>
      <c r="AN63" s="60" t="s">
        <v>113</v>
      </c>
      <c r="AO63" s="60" t="s">
        <v>105</v>
      </c>
      <c r="AP63" s="60">
        <v>0</v>
      </c>
      <c r="AQ63" s="61" t="s">
        <v>304</v>
      </c>
      <c r="AR63" s="61" t="s">
        <v>165</v>
      </c>
      <c r="AS63" s="2">
        <v>0</v>
      </c>
      <c r="AT63" s="2">
        <v>0</v>
      </c>
      <c r="AU63" s="2">
        <v>96</v>
      </c>
      <c r="AV63" s="2">
        <v>96</v>
      </c>
      <c r="AW63" s="3">
        <v>96</v>
      </c>
      <c r="AX63" s="3">
        <v>96</v>
      </c>
      <c r="AY63" s="2">
        <v>0</v>
      </c>
      <c r="AZ63" s="2">
        <v>96</v>
      </c>
      <c r="BA63" s="2">
        <v>0</v>
      </c>
      <c r="BB63" s="2">
        <f t="shared" si="46"/>
        <v>96</v>
      </c>
      <c r="BC63" s="17">
        <f t="shared" si="47"/>
        <v>96</v>
      </c>
      <c r="BD63" s="64">
        <v>0</v>
      </c>
      <c r="BE63" s="64">
        <f t="shared" si="58"/>
        <v>0</v>
      </c>
      <c r="BF63" s="68">
        <v>20</v>
      </c>
      <c r="BG63" s="64">
        <f t="shared" ref="BG63:BH63" si="62">BF63</f>
        <v>20</v>
      </c>
      <c r="BH63" s="64">
        <f t="shared" si="62"/>
        <v>20</v>
      </c>
      <c r="BI63" s="68">
        <v>50</v>
      </c>
      <c r="BJ63" s="64">
        <f t="shared" ref="BJ63:BK63" si="63">BI63</f>
        <v>50</v>
      </c>
      <c r="BK63" s="64">
        <f t="shared" si="63"/>
        <v>50</v>
      </c>
      <c r="BL63" s="68">
        <v>10</v>
      </c>
      <c r="BM63" s="64">
        <f t="shared" ref="BM63:BN63" si="64">BL63</f>
        <v>10</v>
      </c>
      <c r="BN63" s="64">
        <f t="shared" si="64"/>
        <v>10</v>
      </c>
      <c r="BO63" s="65">
        <f t="shared" si="48"/>
        <v>96</v>
      </c>
    </row>
    <row r="64" spans="1:67" s="67" customFormat="1" ht="50.15" customHeight="1">
      <c r="A64" s="59" t="s">
        <v>76</v>
      </c>
      <c r="B64" s="59" t="s">
        <v>77</v>
      </c>
      <c r="C64" s="59" t="s">
        <v>78</v>
      </c>
      <c r="D64" s="59" t="s">
        <v>94</v>
      </c>
      <c r="E64" s="59" t="s">
        <v>80</v>
      </c>
      <c r="F64" s="59" t="s">
        <v>95</v>
      </c>
      <c r="G64" s="61" t="s">
        <v>230</v>
      </c>
      <c r="H64" s="61" t="s">
        <v>283</v>
      </c>
      <c r="I64" s="61" t="s">
        <v>1538</v>
      </c>
      <c r="J64" s="60">
        <v>58</v>
      </c>
      <c r="K64" s="61" t="s">
        <v>275</v>
      </c>
      <c r="L64" s="60">
        <v>489</v>
      </c>
      <c r="M64" s="62" t="s">
        <v>305</v>
      </c>
      <c r="N64" s="60" t="s">
        <v>5</v>
      </c>
      <c r="O64" s="63"/>
      <c r="P64" s="63"/>
      <c r="Q64" s="63" t="s">
        <v>87</v>
      </c>
      <c r="R64" s="63"/>
      <c r="S64" s="63"/>
      <c r="T64" s="63"/>
      <c r="U64" s="63"/>
      <c r="V64" s="63"/>
      <c r="W64" s="63"/>
      <c r="X64" s="63"/>
      <c r="Y64" s="63"/>
      <c r="Z64" s="63"/>
      <c r="AA64" s="63"/>
      <c r="AB64" s="63"/>
      <c r="AC64" s="63"/>
      <c r="AD64" s="63"/>
      <c r="AE64" s="63"/>
      <c r="AF64" s="63"/>
      <c r="AG64" s="63"/>
      <c r="AH64" s="63"/>
      <c r="AI64" s="63"/>
      <c r="AJ64" s="63"/>
      <c r="AK64" s="63"/>
      <c r="AL64" s="60" t="s">
        <v>155</v>
      </c>
      <c r="AM64" s="63" t="s">
        <v>125</v>
      </c>
      <c r="AN64" s="60" t="s">
        <v>117</v>
      </c>
      <c r="AO64" s="60" t="s">
        <v>91</v>
      </c>
      <c r="AP64" s="60">
        <v>0</v>
      </c>
      <c r="AQ64" s="61" t="s">
        <v>306</v>
      </c>
      <c r="AR64" s="61" t="s">
        <v>307</v>
      </c>
      <c r="AS64" s="2">
        <v>0</v>
      </c>
      <c r="AT64" s="2">
        <v>0</v>
      </c>
      <c r="AU64" s="2">
        <v>20</v>
      </c>
      <c r="AV64" s="2">
        <v>30</v>
      </c>
      <c r="AW64" s="3">
        <v>30</v>
      </c>
      <c r="AX64" s="3">
        <v>80</v>
      </c>
      <c r="AY64" s="2">
        <v>0</v>
      </c>
      <c r="AZ64" s="2">
        <v>0</v>
      </c>
      <c r="BA64" s="2">
        <v>0</v>
      </c>
      <c r="BB64" s="2">
        <f t="shared" si="46"/>
        <v>30</v>
      </c>
      <c r="BC64" s="17">
        <f t="shared" si="47"/>
        <v>30</v>
      </c>
      <c r="BD64" s="64">
        <v>0</v>
      </c>
      <c r="BE64" s="64">
        <v>0</v>
      </c>
      <c r="BF64" s="64">
        <v>0</v>
      </c>
      <c r="BG64" s="64">
        <v>0</v>
      </c>
      <c r="BH64" s="64">
        <v>0</v>
      </c>
      <c r="BI64" s="64">
        <v>0</v>
      </c>
      <c r="BJ64" s="64">
        <v>0</v>
      </c>
      <c r="BK64" s="64">
        <v>0</v>
      </c>
      <c r="BL64" s="64">
        <v>0</v>
      </c>
      <c r="BM64" s="64">
        <v>0</v>
      </c>
      <c r="BN64" s="64">
        <v>0</v>
      </c>
      <c r="BO64" s="65">
        <f t="shared" si="48"/>
        <v>30</v>
      </c>
    </row>
    <row r="65" spans="1:67" s="67" customFormat="1" ht="50.15" customHeight="1">
      <c r="A65" s="59" t="s">
        <v>76</v>
      </c>
      <c r="B65" s="59" t="s">
        <v>77</v>
      </c>
      <c r="C65" s="59" t="s">
        <v>78</v>
      </c>
      <c r="D65" s="59" t="s">
        <v>94</v>
      </c>
      <c r="E65" s="59" t="s">
        <v>80</v>
      </c>
      <c r="F65" s="59" t="s">
        <v>95</v>
      </c>
      <c r="G65" s="61" t="s">
        <v>230</v>
      </c>
      <c r="H65" s="61" t="s">
        <v>283</v>
      </c>
      <c r="I65" s="61" t="s">
        <v>1538</v>
      </c>
      <c r="J65" s="60">
        <v>58</v>
      </c>
      <c r="K65" s="61" t="s">
        <v>275</v>
      </c>
      <c r="L65" s="60">
        <v>490</v>
      </c>
      <c r="M65" s="62" t="s">
        <v>308</v>
      </c>
      <c r="N65" s="60" t="s">
        <v>5</v>
      </c>
      <c r="O65" s="63"/>
      <c r="P65" s="63"/>
      <c r="Q65" s="63" t="s">
        <v>87</v>
      </c>
      <c r="R65" s="63"/>
      <c r="S65" s="63"/>
      <c r="T65" s="63"/>
      <c r="U65" s="63"/>
      <c r="V65" s="63"/>
      <c r="W65" s="63"/>
      <c r="X65" s="63"/>
      <c r="Y65" s="63"/>
      <c r="Z65" s="63"/>
      <c r="AA65" s="63"/>
      <c r="AB65" s="63"/>
      <c r="AC65" s="63"/>
      <c r="AD65" s="63"/>
      <c r="AE65" s="63"/>
      <c r="AF65" s="63"/>
      <c r="AG65" s="63"/>
      <c r="AH65" s="63"/>
      <c r="AI65" s="63"/>
      <c r="AJ65" s="63"/>
      <c r="AK65" s="63"/>
      <c r="AL65" s="60" t="s">
        <v>155</v>
      </c>
      <c r="AM65" s="63" t="s">
        <v>125</v>
      </c>
      <c r="AN65" s="60" t="s">
        <v>117</v>
      </c>
      <c r="AO65" s="60" t="s">
        <v>291</v>
      </c>
      <c r="AP65" s="60">
        <v>0</v>
      </c>
      <c r="AQ65" s="61" t="s">
        <v>309</v>
      </c>
      <c r="AR65" s="61" t="s">
        <v>310</v>
      </c>
      <c r="AS65" s="2">
        <v>0</v>
      </c>
      <c r="AT65" s="2">
        <v>0</v>
      </c>
      <c r="AU65" s="2">
        <v>30</v>
      </c>
      <c r="AV65" s="2">
        <v>30</v>
      </c>
      <c r="AW65" s="3">
        <v>20</v>
      </c>
      <c r="AX65" s="3">
        <v>80</v>
      </c>
      <c r="AY65" s="2">
        <v>0</v>
      </c>
      <c r="AZ65" s="2">
        <v>0</v>
      </c>
      <c r="BA65" s="2">
        <v>0</v>
      </c>
      <c r="BB65" s="2">
        <f t="shared" si="46"/>
        <v>30</v>
      </c>
      <c r="BC65" s="17">
        <f t="shared" si="47"/>
        <v>20</v>
      </c>
      <c r="BD65" s="64">
        <v>0</v>
      </c>
      <c r="BE65" s="64">
        <v>0</v>
      </c>
      <c r="BF65" s="64">
        <v>0</v>
      </c>
      <c r="BG65" s="64">
        <v>0</v>
      </c>
      <c r="BH65" s="64">
        <v>0</v>
      </c>
      <c r="BI65" s="64">
        <v>0</v>
      </c>
      <c r="BJ65" s="64">
        <v>0</v>
      </c>
      <c r="BK65" s="64">
        <v>0</v>
      </c>
      <c r="BL65" s="64">
        <v>0</v>
      </c>
      <c r="BM65" s="64">
        <v>0</v>
      </c>
      <c r="BN65" s="64">
        <v>0</v>
      </c>
      <c r="BO65" s="65">
        <f t="shared" si="48"/>
        <v>20</v>
      </c>
    </row>
    <row r="66" spans="1:67" s="67" customFormat="1" ht="50.15" customHeight="1">
      <c r="A66" s="59" t="s">
        <v>76</v>
      </c>
      <c r="B66" s="59" t="s">
        <v>77</v>
      </c>
      <c r="C66" s="59" t="s">
        <v>78</v>
      </c>
      <c r="D66" s="59" t="s">
        <v>94</v>
      </c>
      <c r="E66" s="59" t="s">
        <v>80</v>
      </c>
      <c r="F66" s="59" t="s">
        <v>81</v>
      </c>
      <c r="G66" s="61" t="s">
        <v>230</v>
      </c>
      <c r="H66" s="61" t="s">
        <v>278</v>
      </c>
      <c r="I66" s="61" t="s">
        <v>1538</v>
      </c>
      <c r="J66" s="60">
        <v>64</v>
      </c>
      <c r="K66" s="61" t="s">
        <v>85</v>
      </c>
      <c r="L66" s="60">
        <v>491</v>
      </c>
      <c r="M66" s="62" t="s">
        <v>311</v>
      </c>
      <c r="N66" s="60" t="s">
        <v>6</v>
      </c>
      <c r="O66" s="63"/>
      <c r="P66" s="63"/>
      <c r="Q66" s="63"/>
      <c r="R66" s="63" t="s">
        <v>87</v>
      </c>
      <c r="S66" s="63"/>
      <c r="T66" s="63"/>
      <c r="U66" s="63"/>
      <c r="V66" s="63"/>
      <c r="W66" s="63"/>
      <c r="X66" s="63"/>
      <c r="Y66" s="63"/>
      <c r="Z66" s="63"/>
      <c r="AA66" s="63"/>
      <c r="AB66" s="63"/>
      <c r="AC66" s="63"/>
      <c r="AD66" s="63"/>
      <c r="AE66" s="63"/>
      <c r="AF66" s="63"/>
      <c r="AG66" s="63"/>
      <c r="AH66" s="63"/>
      <c r="AI66" s="63"/>
      <c r="AJ66" s="63"/>
      <c r="AK66" s="63"/>
      <c r="AL66" s="60" t="s">
        <v>155</v>
      </c>
      <c r="AM66" s="63" t="s">
        <v>89</v>
      </c>
      <c r="AN66" s="60" t="s">
        <v>117</v>
      </c>
      <c r="AO66" s="60" t="s">
        <v>291</v>
      </c>
      <c r="AP66" s="60">
        <v>15</v>
      </c>
      <c r="AQ66" s="61" t="s">
        <v>312</v>
      </c>
      <c r="AR66" s="61" t="s">
        <v>268</v>
      </c>
      <c r="AS66" s="2">
        <v>0</v>
      </c>
      <c r="AT66" s="2">
        <v>0</v>
      </c>
      <c r="AU66" s="2">
        <v>20</v>
      </c>
      <c r="AV66" s="2">
        <v>40</v>
      </c>
      <c r="AW66" s="3">
        <v>40</v>
      </c>
      <c r="AX66" s="3">
        <v>100</v>
      </c>
      <c r="AY66" s="2">
        <v>0</v>
      </c>
      <c r="AZ66" s="2">
        <v>7</v>
      </c>
      <c r="BA66" s="2">
        <v>7</v>
      </c>
      <c r="BB66" s="2">
        <f t="shared" si="46"/>
        <v>33</v>
      </c>
      <c r="BC66" s="17">
        <f t="shared" si="47"/>
        <v>40</v>
      </c>
      <c r="BD66" s="64">
        <v>0</v>
      </c>
      <c r="BE66" s="64">
        <f t="shared" ref="BE66:BE68" si="65">BD66</f>
        <v>0</v>
      </c>
      <c r="BF66" s="68"/>
      <c r="BG66" s="64">
        <f t="shared" ref="BG66:BH66" si="66">BF66</f>
        <v>0</v>
      </c>
      <c r="BH66" s="64">
        <f t="shared" si="66"/>
        <v>0</v>
      </c>
      <c r="BI66" s="68"/>
      <c r="BJ66" s="64">
        <f t="shared" ref="BJ66:BK66" si="67">BI66</f>
        <v>0</v>
      </c>
      <c r="BK66" s="64">
        <f t="shared" si="67"/>
        <v>0</v>
      </c>
      <c r="BL66" s="68"/>
      <c r="BM66" s="64">
        <f t="shared" ref="BM66:BN66" si="68">BL66</f>
        <v>0</v>
      </c>
      <c r="BN66" s="64">
        <f t="shared" si="68"/>
        <v>0</v>
      </c>
      <c r="BO66" s="65">
        <f t="shared" si="48"/>
        <v>40</v>
      </c>
    </row>
    <row r="67" spans="1:67" s="67" customFormat="1" ht="50.15" customHeight="1">
      <c r="A67" s="59" t="s">
        <v>76</v>
      </c>
      <c r="B67" s="59" t="s">
        <v>77</v>
      </c>
      <c r="C67" s="59" t="s">
        <v>78</v>
      </c>
      <c r="D67" s="59" t="s">
        <v>94</v>
      </c>
      <c r="E67" s="59" t="s">
        <v>80</v>
      </c>
      <c r="F67" s="59" t="s">
        <v>81</v>
      </c>
      <c r="G67" s="61" t="s">
        <v>230</v>
      </c>
      <c r="H67" s="61" t="s">
        <v>278</v>
      </c>
      <c r="I67" s="61" t="s">
        <v>1538</v>
      </c>
      <c r="J67" s="60">
        <v>54</v>
      </c>
      <c r="K67" s="61" t="s">
        <v>166</v>
      </c>
      <c r="L67" s="60">
        <v>485</v>
      </c>
      <c r="M67" s="62" t="s">
        <v>313</v>
      </c>
      <c r="N67" s="60" t="s">
        <v>6</v>
      </c>
      <c r="O67" s="63"/>
      <c r="P67" s="63"/>
      <c r="Q67" s="63"/>
      <c r="R67" s="63" t="s">
        <v>87</v>
      </c>
      <c r="S67" s="63"/>
      <c r="T67" s="63"/>
      <c r="U67" s="63"/>
      <c r="V67" s="63"/>
      <c r="W67" s="63"/>
      <c r="X67" s="63"/>
      <c r="Y67" s="63"/>
      <c r="Z67" s="63"/>
      <c r="AA67" s="63"/>
      <c r="AB67" s="63"/>
      <c r="AC67" s="63"/>
      <c r="AD67" s="63"/>
      <c r="AE67" s="63"/>
      <c r="AF67" s="63"/>
      <c r="AG67" s="63"/>
      <c r="AH67" s="63"/>
      <c r="AI67" s="63"/>
      <c r="AJ67" s="63"/>
      <c r="AK67" s="63"/>
      <c r="AL67" s="60" t="s">
        <v>155</v>
      </c>
      <c r="AM67" s="63" t="s">
        <v>89</v>
      </c>
      <c r="AN67" s="60" t="s">
        <v>117</v>
      </c>
      <c r="AO67" s="60" t="s">
        <v>105</v>
      </c>
      <c r="AP67" s="60">
        <v>0</v>
      </c>
      <c r="AQ67" s="61" t="s">
        <v>314</v>
      </c>
      <c r="AR67" s="61" t="s">
        <v>289</v>
      </c>
      <c r="AS67" s="2">
        <v>0</v>
      </c>
      <c r="AT67" s="2">
        <v>0</v>
      </c>
      <c r="AU67" s="2">
        <v>2</v>
      </c>
      <c r="AV67" s="2">
        <v>2</v>
      </c>
      <c r="AW67" s="3">
        <v>2</v>
      </c>
      <c r="AX67" s="3">
        <v>6</v>
      </c>
      <c r="AY67" s="2">
        <v>0</v>
      </c>
      <c r="AZ67" s="2">
        <v>2</v>
      </c>
      <c r="BA67" s="2">
        <v>0</v>
      </c>
      <c r="BB67" s="2">
        <f t="shared" si="46"/>
        <v>2</v>
      </c>
      <c r="BC67" s="17">
        <f t="shared" si="47"/>
        <v>2</v>
      </c>
      <c r="BD67" s="64">
        <v>0</v>
      </c>
      <c r="BE67" s="64">
        <f t="shared" si="65"/>
        <v>0</v>
      </c>
      <c r="BF67" s="68"/>
      <c r="BG67" s="64">
        <f t="shared" ref="BG67:BH67" si="69">BF67</f>
        <v>0</v>
      </c>
      <c r="BH67" s="64">
        <f t="shared" si="69"/>
        <v>0</v>
      </c>
      <c r="BI67" s="68"/>
      <c r="BJ67" s="64">
        <f t="shared" ref="BJ67:BK67" si="70">BI67</f>
        <v>0</v>
      </c>
      <c r="BK67" s="64">
        <f t="shared" si="70"/>
        <v>0</v>
      </c>
      <c r="BL67" s="68"/>
      <c r="BM67" s="64">
        <f t="shared" ref="BM67:BN67" si="71">BL67</f>
        <v>0</v>
      </c>
      <c r="BN67" s="64">
        <f t="shared" si="71"/>
        <v>0</v>
      </c>
      <c r="BO67" s="65">
        <f t="shared" si="48"/>
        <v>2</v>
      </c>
    </row>
    <row r="68" spans="1:67" s="67" customFormat="1" ht="50.15" customHeight="1">
      <c r="A68" s="59" t="s">
        <v>76</v>
      </c>
      <c r="B68" s="59" t="s">
        <v>77</v>
      </c>
      <c r="C68" s="59" t="s">
        <v>78</v>
      </c>
      <c r="D68" s="59" t="s">
        <v>94</v>
      </c>
      <c r="E68" s="59" t="s">
        <v>80</v>
      </c>
      <c r="F68" s="59" t="s">
        <v>95</v>
      </c>
      <c r="G68" s="61" t="s">
        <v>230</v>
      </c>
      <c r="H68" s="61" t="s">
        <v>278</v>
      </c>
      <c r="I68" s="61" t="s">
        <v>1538</v>
      </c>
      <c r="J68" s="60">
        <v>58</v>
      </c>
      <c r="K68" s="61" t="s">
        <v>275</v>
      </c>
      <c r="L68" s="60">
        <v>494</v>
      </c>
      <c r="M68" s="62" t="s">
        <v>315</v>
      </c>
      <c r="N68" s="60" t="s">
        <v>6</v>
      </c>
      <c r="O68" s="63"/>
      <c r="P68" s="63"/>
      <c r="Q68" s="63"/>
      <c r="R68" s="63" t="s">
        <v>87</v>
      </c>
      <c r="S68" s="63"/>
      <c r="T68" s="63"/>
      <c r="U68" s="63"/>
      <c r="V68" s="63"/>
      <c r="W68" s="63"/>
      <c r="X68" s="63"/>
      <c r="Y68" s="63"/>
      <c r="Z68" s="63"/>
      <c r="AA68" s="63"/>
      <c r="AB68" s="63"/>
      <c r="AC68" s="63"/>
      <c r="AD68" s="63"/>
      <c r="AE68" s="63"/>
      <c r="AF68" s="63"/>
      <c r="AG68" s="63"/>
      <c r="AH68" s="63"/>
      <c r="AI68" s="63"/>
      <c r="AJ68" s="63"/>
      <c r="AK68" s="63"/>
      <c r="AL68" s="60" t="s">
        <v>155</v>
      </c>
      <c r="AM68" s="63" t="s">
        <v>89</v>
      </c>
      <c r="AN68" s="60" t="s">
        <v>117</v>
      </c>
      <c r="AO68" s="60" t="s">
        <v>291</v>
      </c>
      <c r="AP68" s="60">
        <v>0</v>
      </c>
      <c r="AQ68" s="61" t="s">
        <v>316</v>
      </c>
      <c r="AR68" s="61" t="s">
        <v>317</v>
      </c>
      <c r="AS68" s="2">
        <v>0</v>
      </c>
      <c r="AT68" s="2">
        <v>20</v>
      </c>
      <c r="AU68" s="2">
        <v>25</v>
      </c>
      <c r="AV68" s="2">
        <v>25</v>
      </c>
      <c r="AW68" s="3">
        <v>30</v>
      </c>
      <c r="AX68" s="3">
        <v>100</v>
      </c>
      <c r="AY68" s="2">
        <v>0</v>
      </c>
      <c r="AZ68" s="2">
        <v>10</v>
      </c>
      <c r="BA68" s="2">
        <v>0</v>
      </c>
      <c r="BB68" s="2">
        <f t="shared" si="46"/>
        <v>25</v>
      </c>
      <c r="BC68" s="17">
        <f t="shared" si="47"/>
        <v>30</v>
      </c>
      <c r="BD68" s="64">
        <v>0</v>
      </c>
      <c r="BE68" s="64">
        <f t="shared" si="65"/>
        <v>0</v>
      </c>
      <c r="BF68" s="68">
        <v>0</v>
      </c>
      <c r="BG68" s="64">
        <f t="shared" ref="BG68:BH68" si="72">BF68</f>
        <v>0</v>
      </c>
      <c r="BH68" s="64">
        <f t="shared" si="72"/>
        <v>0</v>
      </c>
      <c r="BI68" s="68">
        <v>10</v>
      </c>
      <c r="BJ68" s="64">
        <f t="shared" ref="BJ68:BK68" si="73">BI68</f>
        <v>10</v>
      </c>
      <c r="BK68" s="64">
        <f t="shared" si="73"/>
        <v>10</v>
      </c>
      <c r="BL68" s="68">
        <v>10</v>
      </c>
      <c r="BM68" s="64">
        <f t="shared" ref="BM68:BN68" si="74">BL68</f>
        <v>10</v>
      </c>
      <c r="BN68" s="64">
        <f t="shared" si="74"/>
        <v>10</v>
      </c>
      <c r="BO68" s="65">
        <f t="shared" si="48"/>
        <v>30</v>
      </c>
    </row>
    <row r="69" spans="1:67" s="67" customFormat="1" ht="50.15" customHeight="1">
      <c r="A69" s="59" t="s">
        <v>76</v>
      </c>
      <c r="B69" s="59" t="s">
        <v>77</v>
      </c>
      <c r="C69" s="59" t="s">
        <v>78</v>
      </c>
      <c r="D69" s="59" t="s">
        <v>94</v>
      </c>
      <c r="E69" s="59" t="s">
        <v>80</v>
      </c>
      <c r="F69" s="59" t="s">
        <v>95</v>
      </c>
      <c r="G69" s="61" t="s">
        <v>230</v>
      </c>
      <c r="H69" s="61" t="s">
        <v>278</v>
      </c>
      <c r="I69" s="61" t="s">
        <v>1538</v>
      </c>
      <c r="J69" s="60">
        <v>56</v>
      </c>
      <c r="K69" s="61" t="s">
        <v>187</v>
      </c>
      <c r="L69" s="60">
        <v>487</v>
      </c>
      <c r="M69" s="62" t="s">
        <v>318</v>
      </c>
      <c r="N69" s="60" t="s">
        <v>6</v>
      </c>
      <c r="O69" s="63"/>
      <c r="P69" s="63"/>
      <c r="Q69" s="63"/>
      <c r="R69" s="63" t="s">
        <v>87</v>
      </c>
      <c r="S69" s="63"/>
      <c r="T69" s="63"/>
      <c r="U69" s="63"/>
      <c r="V69" s="63"/>
      <c r="W69" s="63"/>
      <c r="X69" s="63"/>
      <c r="Y69" s="63"/>
      <c r="Z69" s="63"/>
      <c r="AA69" s="63"/>
      <c r="AB69" s="63"/>
      <c r="AC69" s="63"/>
      <c r="AD69" s="63"/>
      <c r="AE69" s="63"/>
      <c r="AF69" s="63"/>
      <c r="AG69" s="63"/>
      <c r="AH69" s="63"/>
      <c r="AI69" s="63"/>
      <c r="AJ69" s="63"/>
      <c r="AK69" s="63"/>
      <c r="AL69" s="60" t="s">
        <v>155</v>
      </c>
      <c r="AM69" s="63" t="s">
        <v>125</v>
      </c>
      <c r="AN69" s="60" t="s">
        <v>117</v>
      </c>
      <c r="AO69" s="60" t="s">
        <v>105</v>
      </c>
      <c r="AP69" s="60">
        <v>15</v>
      </c>
      <c r="AQ69" s="61" t="s">
        <v>319</v>
      </c>
      <c r="AR69" s="61" t="s">
        <v>320</v>
      </c>
      <c r="AS69" s="2">
        <v>0</v>
      </c>
      <c r="AT69" s="2">
        <v>0</v>
      </c>
      <c r="AU69" s="2">
        <v>0</v>
      </c>
      <c r="AV69" s="2">
        <v>1</v>
      </c>
      <c r="AW69" s="3">
        <v>0</v>
      </c>
      <c r="AX69" s="3">
        <v>1</v>
      </c>
      <c r="AY69" s="2">
        <v>0</v>
      </c>
      <c r="AZ69" s="2">
        <v>0</v>
      </c>
      <c r="BA69" s="2">
        <v>0</v>
      </c>
      <c r="BB69" s="2">
        <f t="shared" si="46"/>
        <v>1</v>
      </c>
      <c r="BC69" s="17">
        <f t="shared" si="47"/>
        <v>0</v>
      </c>
      <c r="BD69" s="64">
        <v>0</v>
      </c>
      <c r="BE69" s="64">
        <v>0</v>
      </c>
      <c r="BF69" s="64">
        <v>0</v>
      </c>
      <c r="BG69" s="64">
        <v>0</v>
      </c>
      <c r="BH69" s="64">
        <v>0</v>
      </c>
      <c r="BI69" s="64">
        <v>0</v>
      </c>
      <c r="BJ69" s="64">
        <v>0</v>
      </c>
      <c r="BK69" s="64">
        <v>0</v>
      </c>
      <c r="BL69" s="64">
        <v>0</v>
      </c>
      <c r="BM69" s="64">
        <v>0</v>
      </c>
      <c r="BN69" s="64">
        <v>0</v>
      </c>
      <c r="BO69" s="65">
        <f t="shared" si="48"/>
        <v>0</v>
      </c>
    </row>
    <row r="70" spans="1:67" s="67" customFormat="1" ht="50.15" customHeight="1">
      <c r="A70" s="59" t="s">
        <v>76</v>
      </c>
      <c r="B70" s="59" t="s">
        <v>77</v>
      </c>
      <c r="C70" s="59" t="s">
        <v>78</v>
      </c>
      <c r="D70" s="59" t="s">
        <v>94</v>
      </c>
      <c r="E70" s="59" t="s">
        <v>80</v>
      </c>
      <c r="F70" s="59" t="s">
        <v>80</v>
      </c>
      <c r="G70" s="61" t="s">
        <v>230</v>
      </c>
      <c r="H70" s="61" t="s">
        <v>278</v>
      </c>
      <c r="I70" s="61" t="s">
        <v>1538</v>
      </c>
      <c r="J70" s="60" t="s">
        <v>203</v>
      </c>
      <c r="K70" s="61" t="s">
        <v>204</v>
      </c>
      <c r="L70" s="60">
        <v>484</v>
      </c>
      <c r="M70" s="62" t="s">
        <v>321</v>
      </c>
      <c r="N70" s="60" t="s">
        <v>6</v>
      </c>
      <c r="O70" s="63"/>
      <c r="P70" s="63"/>
      <c r="Q70" s="63"/>
      <c r="R70" s="63" t="s">
        <v>87</v>
      </c>
      <c r="S70" s="63"/>
      <c r="T70" s="63"/>
      <c r="U70" s="63"/>
      <c r="V70" s="63"/>
      <c r="W70" s="63"/>
      <c r="X70" s="63"/>
      <c r="Y70" s="63"/>
      <c r="Z70" s="63"/>
      <c r="AA70" s="63"/>
      <c r="AB70" s="63"/>
      <c r="AC70" s="63"/>
      <c r="AD70" s="63"/>
      <c r="AE70" s="63"/>
      <c r="AF70" s="63"/>
      <c r="AG70" s="63"/>
      <c r="AH70" s="63"/>
      <c r="AI70" s="63"/>
      <c r="AJ70" s="63"/>
      <c r="AK70" s="63"/>
      <c r="AL70" s="60" t="s">
        <v>88</v>
      </c>
      <c r="AM70" s="63" t="s">
        <v>89</v>
      </c>
      <c r="AN70" s="60" t="s">
        <v>117</v>
      </c>
      <c r="AO70" s="60" t="s">
        <v>105</v>
      </c>
      <c r="AP70" s="60">
        <v>15</v>
      </c>
      <c r="AQ70" s="61" t="s">
        <v>322</v>
      </c>
      <c r="AR70" s="61" t="s">
        <v>323</v>
      </c>
      <c r="AS70" s="2">
        <v>0</v>
      </c>
      <c r="AT70" s="2">
        <v>0</v>
      </c>
      <c r="AU70" s="2">
        <v>3000</v>
      </c>
      <c r="AV70" s="2">
        <v>3000</v>
      </c>
      <c r="AW70" s="3">
        <v>4000</v>
      </c>
      <c r="AX70" s="3">
        <v>10000</v>
      </c>
      <c r="AY70" s="2">
        <v>0</v>
      </c>
      <c r="AZ70" s="2">
        <v>3169</v>
      </c>
      <c r="BA70" s="2">
        <v>2016</v>
      </c>
      <c r="BB70" s="2">
        <f t="shared" si="46"/>
        <v>984</v>
      </c>
      <c r="BC70" s="17">
        <f t="shared" si="47"/>
        <v>4000</v>
      </c>
      <c r="BD70" s="64">
        <v>0</v>
      </c>
      <c r="BE70" s="64">
        <f>BD70</f>
        <v>0</v>
      </c>
      <c r="BF70" s="68">
        <v>0</v>
      </c>
      <c r="BG70" s="64">
        <f>BF70</f>
        <v>0</v>
      </c>
      <c r="BH70" s="64">
        <f>BG70</f>
        <v>0</v>
      </c>
      <c r="BI70" s="68">
        <v>2500</v>
      </c>
      <c r="BJ70" s="64">
        <f>BI70</f>
        <v>2500</v>
      </c>
      <c r="BK70" s="64">
        <f>BJ70</f>
        <v>2500</v>
      </c>
      <c r="BL70" s="68">
        <v>3000</v>
      </c>
      <c r="BM70" s="64">
        <f>BL70</f>
        <v>3000</v>
      </c>
      <c r="BN70" s="64">
        <f>BM70</f>
        <v>3000</v>
      </c>
      <c r="BO70" s="65">
        <f t="shared" si="48"/>
        <v>4000</v>
      </c>
    </row>
    <row r="71" spans="1:67" s="67" customFormat="1" ht="50.15" customHeight="1">
      <c r="A71" s="59" t="s">
        <v>76</v>
      </c>
      <c r="B71" s="59" t="s">
        <v>77</v>
      </c>
      <c r="C71" s="59" t="s">
        <v>78</v>
      </c>
      <c r="D71" s="59" t="s">
        <v>79</v>
      </c>
      <c r="E71" s="59" t="s">
        <v>80</v>
      </c>
      <c r="F71" s="59" t="s">
        <v>95</v>
      </c>
      <c r="G71" s="61" t="s">
        <v>230</v>
      </c>
      <c r="H71" s="61" t="s">
        <v>278</v>
      </c>
      <c r="I71" s="61" t="s">
        <v>1538</v>
      </c>
      <c r="J71" s="60">
        <v>53</v>
      </c>
      <c r="K71" s="61" t="s">
        <v>141</v>
      </c>
      <c r="L71" s="60">
        <v>493</v>
      </c>
      <c r="M71" s="62" t="s">
        <v>324</v>
      </c>
      <c r="N71" s="60" t="s">
        <v>6</v>
      </c>
      <c r="O71" s="63"/>
      <c r="P71" s="63"/>
      <c r="Q71" s="63"/>
      <c r="R71" s="63" t="s">
        <v>87</v>
      </c>
      <c r="S71" s="63"/>
      <c r="T71" s="63"/>
      <c r="U71" s="63"/>
      <c r="V71" s="63"/>
      <c r="W71" s="63"/>
      <c r="X71" s="63"/>
      <c r="Y71" s="63"/>
      <c r="Z71" s="63"/>
      <c r="AA71" s="63"/>
      <c r="AB71" s="63"/>
      <c r="AC71" s="63"/>
      <c r="AD71" s="63"/>
      <c r="AE71" s="63"/>
      <c r="AF71" s="63"/>
      <c r="AG71" s="63"/>
      <c r="AH71" s="63"/>
      <c r="AI71" s="63"/>
      <c r="AJ71" s="63"/>
      <c r="AK71" s="63"/>
      <c r="AL71" s="60" t="s">
        <v>88</v>
      </c>
      <c r="AM71" s="63" t="s">
        <v>125</v>
      </c>
      <c r="AN71" s="60" t="s">
        <v>113</v>
      </c>
      <c r="AO71" s="60" t="s">
        <v>105</v>
      </c>
      <c r="AP71" s="60">
        <v>0</v>
      </c>
      <c r="AQ71" s="61" t="s">
        <v>325</v>
      </c>
      <c r="AR71" s="61" t="s">
        <v>326</v>
      </c>
      <c r="AS71" s="2">
        <v>0</v>
      </c>
      <c r="AT71" s="2">
        <v>0</v>
      </c>
      <c r="AU71" s="2">
        <v>0</v>
      </c>
      <c r="AV71" s="2">
        <v>0</v>
      </c>
      <c r="AW71" s="3">
        <v>1</v>
      </c>
      <c r="AX71" s="3">
        <v>1</v>
      </c>
      <c r="AY71" s="2">
        <v>0</v>
      </c>
      <c r="AZ71" s="2">
        <v>0</v>
      </c>
      <c r="BA71" s="2">
        <v>0</v>
      </c>
      <c r="BB71" s="2">
        <f t="shared" si="46"/>
        <v>0</v>
      </c>
      <c r="BC71" s="17">
        <f t="shared" si="47"/>
        <v>1</v>
      </c>
      <c r="BD71" s="64">
        <v>0</v>
      </c>
      <c r="BE71" s="64">
        <v>0</v>
      </c>
      <c r="BF71" s="64">
        <v>0</v>
      </c>
      <c r="BG71" s="64">
        <v>0</v>
      </c>
      <c r="BH71" s="64">
        <v>0</v>
      </c>
      <c r="BI71" s="64">
        <v>0</v>
      </c>
      <c r="BJ71" s="64">
        <v>0</v>
      </c>
      <c r="BK71" s="64">
        <v>0</v>
      </c>
      <c r="BL71" s="64">
        <v>0</v>
      </c>
      <c r="BM71" s="64">
        <v>0</v>
      </c>
      <c r="BN71" s="64">
        <v>0</v>
      </c>
      <c r="BO71" s="65">
        <f t="shared" si="48"/>
        <v>1</v>
      </c>
    </row>
    <row r="72" spans="1:67" s="67" customFormat="1" ht="50.15" customHeight="1">
      <c r="A72" s="59" t="s">
        <v>76</v>
      </c>
      <c r="B72" s="59" t="s">
        <v>77</v>
      </c>
      <c r="C72" s="59" t="s">
        <v>78</v>
      </c>
      <c r="D72" s="59" t="s">
        <v>94</v>
      </c>
      <c r="E72" s="59" t="s">
        <v>80</v>
      </c>
      <c r="F72" s="59" t="s">
        <v>95</v>
      </c>
      <c r="G72" s="61" t="s">
        <v>230</v>
      </c>
      <c r="H72" s="61" t="s">
        <v>278</v>
      </c>
      <c r="I72" s="61" t="s">
        <v>1538</v>
      </c>
      <c r="J72" s="60">
        <v>63</v>
      </c>
      <c r="K72" s="61" t="s">
        <v>219</v>
      </c>
      <c r="L72" s="60">
        <v>503</v>
      </c>
      <c r="M72" s="62" t="s">
        <v>327</v>
      </c>
      <c r="N72" s="60" t="s">
        <v>6</v>
      </c>
      <c r="O72" s="63"/>
      <c r="P72" s="63"/>
      <c r="Q72" s="63"/>
      <c r="R72" s="63" t="s">
        <v>109</v>
      </c>
      <c r="S72" s="63"/>
      <c r="T72" s="63"/>
      <c r="U72" s="63"/>
      <c r="V72" s="63"/>
      <c r="W72" s="63"/>
      <c r="X72" s="63"/>
      <c r="Y72" s="63"/>
      <c r="Z72" s="63"/>
      <c r="AA72" s="63"/>
      <c r="AB72" s="63"/>
      <c r="AC72" s="63"/>
      <c r="AD72" s="63"/>
      <c r="AE72" s="63"/>
      <c r="AF72" s="63"/>
      <c r="AG72" s="63"/>
      <c r="AH72" s="63"/>
      <c r="AI72" s="63"/>
      <c r="AJ72" s="63"/>
      <c r="AK72" s="63"/>
      <c r="AL72" s="60" t="s">
        <v>155</v>
      </c>
      <c r="AM72" s="63" t="s">
        <v>89</v>
      </c>
      <c r="AN72" s="60" t="s">
        <v>117</v>
      </c>
      <c r="AO72" s="60" t="s">
        <v>291</v>
      </c>
      <c r="AP72" s="60">
        <v>0</v>
      </c>
      <c r="AQ72" s="61" t="s">
        <v>328</v>
      </c>
      <c r="AR72" s="61" t="s">
        <v>329</v>
      </c>
      <c r="AS72" s="2">
        <v>0</v>
      </c>
      <c r="AT72" s="2">
        <v>0</v>
      </c>
      <c r="AU72" s="2">
        <v>30</v>
      </c>
      <c r="AV72" s="2">
        <v>30</v>
      </c>
      <c r="AW72" s="3">
        <v>40</v>
      </c>
      <c r="AX72" s="3">
        <v>100</v>
      </c>
      <c r="AY72" s="2">
        <v>0</v>
      </c>
      <c r="AZ72" s="2">
        <v>30</v>
      </c>
      <c r="BA72" s="2">
        <v>0</v>
      </c>
      <c r="BB72" s="2">
        <f t="shared" si="46"/>
        <v>30</v>
      </c>
      <c r="BC72" s="17">
        <f t="shared" si="47"/>
        <v>40</v>
      </c>
      <c r="BD72" s="64">
        <v>0</v>
      </c>
      <c r="BE72" s="64">
        <f t="shared" ref="BE72:BE73" si="75">BD72</f>
        <v>0</v>
      </c>
      <c r="BF72" s="68">
        <v>13</v>
      </c>
      <c r="BG72" s="64">
        <f t="shared" ref="BG72:BH72" si="76">BF72</f>
        <v>13</v>
      </c>
      <c r="BH72" s="64">
        <f t="shared" si="76"/>
        <v>13</v>
      </c>
      <c r="BI72" s="68">
        <v>13</v>
      </c>
      <c r="BJ72" s="64">
        <f t="shared" ref="BJ72:BK72" si="77">BI72</f>
        <v>13</v>
      </c>
      <c r="BK72" s="64">
        <f t="shared" si="77"/>
        <v>13</v>
      </c>
      <c r="BL72" s="68">
        <v>14</v>
      </c>
      <c r="BM72" s="64">
        <f t="shared" ref="BM72:BN72" si="78">BL72</f>
        <v>14</v>
      </c>
      <c r="BN72" s="64">
        <f t="shared" si="78"/>
        <v>14</v>
      </c>
      <c r="BO72" s="65">
        <f t="shared" si="48"/>
        <v>40</v>
      </c>
    </row>
    <row r="73" spans="1:67" s="67" customFormat="1" ht="50.15" customHeight="1">
      <c r="A73" s="59" t="s">
        <v>76</v>
      </c>
      <c r="B73" s="59" t="s">
        <v>77</v>
      </c>
      <c r="C73" s="59" t="s">
        <v>78</v>
      </c>
      <c r="D73" s="59" t="s">
        <v>94</v>
      </c>
      <c r="E73" s="59" t="s">
        <v>80</v>
      </c>
      <c r="F73" s="59" t="s">
        <v>95</v>
      </c>
      <c r="G73" s="61" t="s">
        <v>230</v>
      </c>
      <c r="H73" s="61" t="s">
        <v>278</v>
      </c>
      <c r="I73" s="61" t="s">
        <v>1538</v>
      </c>
      <c r="J73" s="60">
        <v>58</v>
      </c>
      <c r="K73" s="61" t="s">
        <v>275</v>
      </c>
      <c r="L73" s="60">
        <v>498</v>
      </c>
      <c r="M73" s="62" t="s">
        <v>330</v>
      </c>
      <c r="N73" s="60" t="s">
        <v>6</v>
      </c>
      <c r="O73" s="63"/>
      <c r="P73" s="63"/>
      <c r="Q73" s="63"/>
      <c r="R73" s="63" t="s">
        <v>87</v>
      </c>
      <c r="S73" s="63"/>
      <c r="T73" s="63"/>
      <c r="U73" s="63"/>
      <c r="V73" s="63"/>
      <c r="W73" s="63"/>
      <c r="X73" s="63"/>
      <c r="Y73" s="63"/>
      <c r="Z73" s="63"/>
      <c r="AA73" s="63"/>
      <c r="AB73" s="63"/>
      <c r="AC73" s="63"/>
      <c r="AD73" s="63"/>
      <c r="AE73" s="63"/>
      <c r="AF73" s="63"/>
      <c r="AG73" s="63"/>
      <c r="AH73" s="63"/>
      <c r="AI73" s="63"/>
      <c r="AJ73" s="63"/>
      <c r="AK73" s="63"/>
      <c r="AL73" s="60" t="s">
        <v>155</v>
      </c>
      <c r="AM73" s="63" t="s">
        <v>89</v>
      </c>
      <c r="AN73" s="60" t="s">
        <v>117</v>
      </c>
      <c r="AO73" s="60" t="s">
        <v>291</v>
      </c>
      <c r="AP73" s="60">
        <v>0</v>
      </c>
      <c r="AQ73" s="61" t="s">
        <v>331</v>
      </c>
      <c r="AR73" s="61" t="s">
        <v>332</v>
      </c>
      <c r="AS73" s="2">
        <v>0</v>
      </c>
      <c r="AT73" s="2">
        <v>0</v>
      </c>
      <c r="AU73" s="2">
        <v>25</v>
      </c>
      <c r="AV73" s="2">
        <v>35</v>
      </c>
      <c r="AW73" s="3">
        <v>40</v>
      </c>
      <c r="AX73" s="3">
        <v>100</v>
      </c>
      <c r="AY73" s="2">
        <v>0</v>
      </c>
      <c r="AZ73" s="2">
        <v>25</v>
      </c>
      <c r="BA73" s="2">
        <v>0</v>
      </c>
      <c r="BB73" s="2">
        <f t="shared" si="46"/>
        <v>35</v>
      </c>
      <c r="BC73" s="17">
        <f t="shared" si="47"/>
        <v>40</v>
      </c>
      <c r="BD73" s="64">
        <v>0</v>
      </c>
      <c r="BE73" s="64">
        <f t="shared" si="75"/>
        <v>0</v>
      </c>
      <c r="BF73" s="68">
        <v>0</v>
      </c>
      <c r="BG73" s="64">
        <f t="shared" ref="BG73:BH73" si="79">BF73</f>
        <v>0</v>
      </c>
      <c r="BH73" s="64">
        <f t="shared" si="79"/>
        <v>0</v>
      </c>
      <c r="BI73" s="68">
        <v>10</v>
      </c>
      <c r="BJ73" s="64">
        <f t="shared" ref="BJ73:BK73" si="80">BI73</f>
        <v>10</v>
      </c>
      <c r="BK73" s="64">
        <f t="shared" si="80"/>
        <v>10</v>
      </c>
      <c r="BL73" s="68">
        <v>10</v>
      </c>
      <c r="BM73" s="64">
        <f t="shared" ref="BM73:BN73" si="81">BL73</f>
        <v>10</v>
      </c>
      <c r="BN73" s="64">
        <f t="shared" si="81"/>
        <v>10</v>
      </c>
      <c r="BO73" s="65">
        <f t="shared" si="48"/>
        <v>40</v>
      </c>
    </row>
    <row r="74" spans="1:67" s="67" customFormat="1" ht="50.15" customHeight="1">
      <c r="A74" s="59" t="s">
        <v>76</v>
      </c>
      <c r="B74" s="59" t="s">
        <v>77</v>
      </c>
      <c r="C74" s="59" t="s">
        <v>78</v>
      </c>
      <c r="D74" s="59" t="s">
        <v>94</v>
      </c>
      <c r="E74" s="59" t="s">
        <v>80</v>
      </c>
      <c r="F74" s="59" t="s">
        <v>95</v>
      </c>
      <c r="G74" s="61" t="s">
        <v>230</v>
      </c>
      <c r="H74" s="61" t="s">
        <v>278</v>
      </c>
      <c r="I74" s="61" t="s">
        <v>1538</v>
      </c>
      <c r="J74" s="60">
        <v>51</v>
      </c>
      <c r="K74" s="61" t="s">
        <v>122</v>
      </c>
      <c r="L74" s="60">
        <v>500</v>
      </c>
      <c r="M74" s="62" t="s">
        <v>333</v>
      </c>
      <c r="N74" s="60" t="s">
        <v>6</v>
      </c>
      <c r="O74" s="63"/>
      <c r="P74" s="63"/>
      <c r="Q74" s="63"/>
      <c r="R74" s="63" t="s">
        <v>87</v>
      </c>
      <c r="S74" s="63"/>
      <c r="T74" s="63"/>
      <c r="U74" s="63"/>
      <c r="V74" s="63"/>
      <c r="W74" s="63"/>
      <c r="X74" s="63"/>
      <c r="Y74" s="63"/>
      <c r="Z74" s="63"/>
      <c r="AA74" s="63"/>
      <c r="AB74" s="63"/>
      <c r="AC74" s="63"/>
      <c r="AD74" s="63"/>
      <c r="AE74" s="63"/>
      <c r="AF74" s="63"/>
      <c r="AG74" s="63"/>
      <c r="AH74" s="63"/>
      <c r="AI74" s="63"/>
      <c r="AJ74" s="63"/>
      <c r="AK74" s="63"/>
      <c r="AL74" s="60" t="s">
        <v>88</v>
      </c>
      <c r="AM74" s="63" t="s">
        <v>125</v>
      </c>
      <c r="AN74" s="60" t="s">
        <v>117</v>
      </c>
      <c r="AO74" s="60" t="s">
        <v>105</v>
      </c>
      <c r="AP74" s="60">
        <v>10</v>
      </c>
      <c r="AQ74" s="61" t="s">
        <v>334</v>
      </c>
      <c r="AR74" s="61" t="s">
        <v>335</v>
      </c>
      <c r="AS74" s="2">
        <v>0</v>
      </c>
      <c r="AT74" s="2">
        <v>30</v>
      </c>
      <c r="AU74" s="2">
        <v>22</v>
      </c>
      <c r="AV74" s="2">
        <v>22</v>
      </c>
      <c r="AW74" s="3">
        <v>22</v>
      </c>
      <c r="AX74" s="3">
        <v>96</v>
      </c>
      <c r="AY74" s="2">
        <v>0</v>
      </c>
      <c r="AZ74" s="2">
        <v>22</v>
      </c>
      <c r="BA74" s="2">
        <v>0</v>
      </c>
      <c r="BB74" s="2">
        <f t="shared" si="46"/>
        <v>22</v>
      </c>
      <c r="BC74" s="17">
        <f t="shared" si="47"/>
        <v>22</v>
      </c>
      <c r="BD74" s="64">
        <v>0</v>
      </c>
      <c r="BE74" s="64">
        <v>0</v>
      </c>
      <c r="BF74" s="64">
        <v>0</v>
      </c>
      <c r="BG74" s="64">
        <v>0</v>
      </c>
      <c r="BH74" s="64">
        <v>0</v>
      </c>
      <c r="BI74" s="64">
        <v>0</v>
      </c>
      <c r="BJ74" s="64">
        <v>0</v>
      </c>
      <c r="BK74" s="64">
        <v>0</v>
      </c>
      <c r="BL74" s="64">
        <v>0</v>
      </c>
      <c r="BM74" s="64">
        <v>0</v>
      </c>
      <c r="BN74" s="64">
        <v>0</v>
      </c>
      <c r="BO74" s="65">
        <f t="shared" si="48"/>
        <v>22</v>
      </c>
    </row>
    <row r="75" spans="1:67" s="67" customFormat="1" ht="50.15" customHeight="1">
      <c r="A75" s="59" t="s">
        <v>76</v>
      </c>
      <c r="B75" s="59" t="s">
        <v>77</v>
      </c>
      <c r="C75" s="59" t="s">
        <v>78</v>
      </c>
      <c r="D75" s="59" t="s">
        <v>94</v>
      </c>
      <c r="E75" s="59" t="s">
        <v>80</v>
      </c>
      <c r="F75" s="59" t="s">
        <v>95</v>
      </c>
      <c r="G75" s="61" t="s">
        <v>230</v>
      </c>
      <c r="H75" s="61" t="s">
        <v>278</v>
      </c>
      <c r="I75" s="61" t="s">
        <v>1538</v>
      </c>
      <c r="J75" s="60">
        <v>58</v>
      </c>
      <c r="K75" s="61" t="s">
        <v>275</v>
      </c>
      <c r="L75" s="60">
        <v>504</v>
      </c>
      <c r="M75" s="62" t="s">
        <v>336</v>
      </c>
      <c r="N75" s="60" t="s">
        <v>6</v>
      </c>
      <c r="O75" s="63"/>
      <c r="P75" s="63"/>
      <c r="Q75" s="63"/>
      <c r="R75" s="63" t="s">
        <v>87</v>
      </c>
      <c r="S75" s="63"/>
      <c r="T75" s="63"/>
      <c r="U75" s="63"/>
      <c r="V75" s="63"/>
      <c r="W75" s="63"/>
      <c r="X75" s="63"/>
      <c r="Y75" s="63"/>
      <c r="Z75" s="63"/>
      <c r="AA75" s="63"/>
      <c r="AB75" s="63"/>
      <c r="AC75" s="63"/>
      <c r="AD75" s="63"/>
      <c r="AE75" s="63"/>
      <c r="AF75" s="63"/>
      <c r="AG75" s="63"/>
      <c r="AH75" s="63"/>
      <c r="AI75" s="63"/>
      <c r="AJ75" s="63"/>
      <c r="AK75" s="63"/>
      <c r="AL75" s="60" t="s">
        <v>155</v>
      </c>
      <c r="AM75" s="63" t="s">
        <v>89</v>
      </c>
      <c r="AN75" s="60" t="s">
        <v>117</v>
      </c>
      <c r="AO75" s="60" t="s">
        <v>291</v>
      </c>
      <c r="AP75" s="60">
        <v>0</v>
      </c>
      <c r="AQ75" s="61" t="s">
        <v>337</v>
      </c>
      <c r="AR75" s="61" t="s">
        <v>338</v>
      </c>
      <c r="AS75" s="2">
        <v>0</v>
      </c>
      <c r="AT75" s="2">
        <v>0</v>
      </c>
      <c r="AU75" s="2">
        <v>50</v>
      </c>
      <c r="AV75" s="2">
        <v>30</v>
      </c>
      <c r="AW75" s="3">
        <v>20</v>
      </c>
      <c r="AX75" s="3">
        <v>100</v>
      </c>
      <c r="AY75" s="2">
        <v>0</v>
      </c>
      <c r="AZ75" s="2">
        <v>40</v>
      </c>
      <c r="BA75" s="2">
        <v>0</v>
      </c>
      <c r="BB75" s="2">
        <f t="shared" si="46"/>
        <v>30</v>
      </c>
      <c r="BC75" s="17">
        <f t="shared" si="47"/>
        <v>20</v>
      </c>
      <c r="BD75" s="64">
        <v>0</v>
      </c>
      <c r="BE75" s="64">
        <f t="shared" ref="BE75:BE79" si="82">BD75</f>
        <v>0</v>
      </c>
      <c r="BF75" s="68">
        <v>0</v>
      </c>
      <c r="BG75" s="64">
        <f t="shared" ref="BG75:BH75" si="83">BF75</f>
        <v>0</v>
      </c>
      <c r="BH75" s="64">
        <f t="shared" si="83"/>
        <v>0</v>
      </c>
      <c r="BI75" s="68">
        <v>10</v>
      </c>
      <c r="BJ75" s="64">
        <f t="shared" ref="BJ75:BK75" si="84">BI75</f>
        <v>10</v>
      </c>
      <c r="BK75" s="64">
        <f t="shared" si="84"/>
        <v>10</v>
      </c>
      <c r="BL75" s="68">
        <v>10</v>
      </c>
      <c r="BM75" s="64">
        <f t="shared" ref="BM75:BN75" si="85">BL75</f>
        <v>10</v>
      </c>
      <c r="BN75" s="64">
        <f t="shared" si="85"/>
        <v>10</v>
      </c>
      <c r="BO75" s="65">
        <f t="shared" si="48"/>
        <v>20</v>
      </c>
    </row>
    <row r="76" spans="1:67" s="67" customFormat="1" ht="50.15" customHeight="1">
      <c r="A76" s="59" t="s">
        <v>76</v>
      </c>
      <c r="B76" s="59" t="s">
        <v>77</v>
      </c>
      <c r="C76" s="59" t="s">
        <v>78</v>
      </c>
      <c r="D76" s="59" t="s">
        <v>94</v>
      </c>
      <c r="E76" s="59" t="s">
        <v>80</v>
      </c>
      <c r="F76" s="59" t="s">
        <v>95</v>
      </c>
      <c r="G76" s="61" t="s">
        <v>230</v>
      </c>
      <c r="H76" s="61" t="s">
        <v>278</v>
      </c>
      <c r="I76" s="61" t="s">
        <v>1538</v>
      </c>
      <c r="J76" s="60">
        <v>58</v>
      </c>
      <c r="K76" s="61" t="s">
        <v>275</v>
      </c>
      <c r="L76" s="60">
        <v>499</v>
      </c>
      <c r="M76" s="62" t="s">
        <v>339</v>
      </c>
      <c r="N76" s="60" t="s">
        <v>6</v>
      </c>
      <c r="O76" s="63"/>
      <c r="P76" s="63"/>
      <c r="Q76" s="63"/>
      <c r="R76" s="63" t="s">
        <v>87</v>
      </c>
      <c r="S76" s="63"/>
      <c r="T76" s="63"/>
      <c r="U76" s="63"/>
      <c r="V76" s="63"/>
      <c r="W76" s="63"/>
      <c r="X76" s="63"/>
      <c r="Y76" s="63"/>
      <c r="Z76" s="63"/>
      <c r="AA76" s="63"/>
      <c r="AB76" s="63"/>
      <c r="AC76" s="63"/>
      <c r="AD76" s="63"/>
      <c r="AE76" s="63"/>
      <c r="AF76" s="63"/>
      <c r="AG76" s="63"/>
      <c r="AH76" s="63"/>
      <c r="AI76" s="63"/>
      <c r="AJ76" s="63"/>
      <c r="AK76" s="63"/>
      <c r="AL76" s="60" t="s">
        <v>155</v>
      </c>
      <c r="AM76" s="63" t="s">
        <v>89</v>
      </c>
      <c r="AN76" s="60" t="s">
        <v>117</v>
      </c>
      <c r="AO76" s="60" t="s">
        <v>291</v>
      </c>
      <c r="AP76" s="60">
        <v>0</v>
      </c>
      <c r="AQ76" s="61" t="s">
        <v>340</v>
      </c>
      <c r="AR76" s="61" t="s">
        <v>341</v>
      </c>
      <c r="AS76" s="2">
        <v>0</v>
      </c>
      <c r="AT76" s="2">
        <v>0</v>
      </c>
      <c r="AU76" s="2">
        <v>25</v>
      </c>
      <c r="AV76" s="2">
        <v>35</v>
      </c>
      <c r="AW76" s="3">
        <v>40</v>
      </c>
      <c r="AX76" s="3">
        <v>100</v>
      </c>
      <c r="AY76" s="2">
        <v>0</v>
      </c>
      <c r="AZ76" s="2">
        <v>25</v>
      </c>
      <c r="BA76" s="2">
        <v>0</v>
      </c>
      <c r="BB76" s="2">
        <f t="shared" si="46"/>
        <v>35</v>
      </c>
      <c r="BC76" s="17">
        <f t="shared" si="47"/>
        <v>40</v>
      </c>
      <c r="BD76" s="64">
        <v>0</v>
      </c>
      <c r="BE76" s="64">
        <f t="shared" si="82"/>
        <v>0</v>
      </c>
      <c r="BF76" s="68">
        <v>0</v>
      </c>
      <c r="BG76" s="64">
        <f t="shared" ref="BG76:BH76" si="86">BF76</f>
        <v>0</v>
      </c>
      <c r="BH76" s="64">
        <f t="shared" si="86"/>
        <v>0</v>
      </c>
      <c r="BI76" s="68">
        <v>20</v>
      </c>
      <c r="BJ76" s="64">
        <f t="shared" ref="BJ76:BK76" si="87">BI76</f>
        <v>20</v>
      </c>
      <c r="BK76" s="64">
        <f t="shared" si="87"/>
        <v>20</v>
      </c>
      <c r="BL76" s="68">
        <v>20</v>
      </c>
      <c r="BM76" s="64">
        <f t="shared" ref="BM76:BN76" si="88">BL76</f>
        <v>20</v>
      </c>
      <c r="BN76" s="64">
        <f t="shared" si="88"/>
        <v>20</v>
      </c>
      <c r="BO76" s="65">
        <f t="shared" si="48"/>
        <v>40</v>
      </c>
    </row>
    <row r="77" spans="1:67" s="67" customFormat="1" ht="50.15" customHeight="1">
      <c r="A77" s="59" t="s">
        <v>76</v>
      </c>
      <c r="B77" s="59" t="s">
        <v>77</v>
      </c>
      <c r="C77" s="59" t="s">
        <v>78</v>
      </c>
      <c r="D77" s="59" t="s">
        <v>154</v>
      </c>
      <c r="E77" s="59" t="s">
        <v>80</v>
      </c>
      <c r="F77" s="59" t="s">
        <v>95</v>
      </c>
      <c r="G77" s="61" t="s">
        <v>230</v>
      </c>
      <c r="H77" s="61" t="s">
        <v>278</v>
      </c>
      <c r="I77" s="61" t="s">
        <v>1538</v>
      </c>
      <c r="J77" s="60">
        <v>60</v>
      </c>
      <c r="K77" s="61" t="s">
        <v>279</v>
      </c>
      <c r="L77" s="60">
        <v>483</v>
      </c>
      <c r="M77" s="62" t="s">
        <v>342</v>
      </c>
      <c r="N77" s="60" t="s">
        <v>6</v>
      </c>
      <c r="O77" s="63"/>
      <c r="P77" s="63"/>
      <c r="Q77" s="63"/>
      <c r="R77" s="63" t="s">
        <v>87</v>
      </c>
      <c r="S77" s="63"/>
      <c r="T77" s="63"/>
      <c r="U77" s="63"/>
      <c r="V77" s="63"/>
      <c r="W77" s="63"/>
      <c r="X77" s="63"/>
      <c r="Y77" s="63"/>
      <c r="Z77" s="63"/>
      <c r="AA77" s="63"/>
      <c r="AB77" s="63"/>
      <c r="AC77" s="63"/>
      <c r="AD77" s="63"/>
      <c r="AE77" s="63"/>
      <c r="AF77" s="63"/>
      <c r="AG77" s="63"/>
      <c r="AH77" s="63"/>
      <c r="AI77" s="63"/>
      <c r="AJ77" s="63"/>
      <c r="AK77" s="63"/>
      <c r="AL77" s="60" t="s">
        <v>155</v>
      </c>
      <c r="AM77" s="63" t="s">
        <v>89</v>
      </c>
      <c r="AN77" s="60" t="s">
        <v>117</v>
      </c>
      <c r="AO77" s="60" t="s">
        <v>291</v>
      </c>
      <c r="AP77" s="60">
        <v>0</v>
      </c>
      <c r="AQ77" s="61" t="s">
        <v>343</v>
      </c>
      <c r="AR77" s="61" t="s">
        <v>344</v>
      </c>
      <c r="AS77" s="2">
        <v>0</v>
      </c>
      <c r="AT77" s="2">
        <v>0</v>
      </c>
      <c r="AU77" s="2">
        <v>25</v>
      </c>
      <c r="AV77" s="2">
        <v>25</v>
      </c>
      <c r="AW77" s="3">
        <v>50</v>
      </c>
      <c r="AX77" s="3">
        <v>100</v>
      </c>
      <c r="AY77" s="2">
        <v>0</v>
      </c>
      <c r="AZ77" s="2">
        <v>25</v>
      </c>
      <c r="BA77" s="2">
        <v>0</v>
      </c>
      <c r="BB77" s="2">
        <f t="shared" si="46"/>
        <v>25</v>
      </c>
      <c r="BC77" s="17">
        <f t="shared" si="47"/>
        <v>50</v>
      </c>
      <c r="BD77" s="64">
        <v>0</v>
      </c>
      <c r="BE77" s="64">
        <f t="shared" si="82"/>
        <v>0</v>
      </c>
      <c r="BF77" s="68">
        <v>0</v>
      </c>
      <c r="BG77" s="64">
        <f t="shared" ref="BG77:BH77" si="89">BF77</f>
        <v>0</v>
      </c>
      <c r="BH77" s="64">
        <f t="shared" si="89"/>
        <v>0</v>
      </c>
      <c r="BI77" s="68">
        <v>20</v>
      </c>
      <c r="BJ77" s="64">
        <f t="shared" ref="BJ77:BK77" si="90">BI77</f>
        <v>20</v>
      </c>
      <c r="BK77" s="64">
        <f t="shared" si="90"/>
        <v>20</v>
      </c>
      <c r="BL77" s="68">
        <v>15</v>
      </c>
      <c r="BM77" s="64">
        <f t="shared" ref="BM77:BN77" si="91">BL77</f>
        <v>15</v>
      </c>
      <c r="BN77" s="64">
        <f t="shared" si="91"/>
        <v>15</v>
      </c>
      <c r="BO77" s="65">
        <f t="shared" si="48"/>
        <v>50</v>
      </c>
    </row>
    <row r="78" spans="1:67" s="67" customFormat="1" ht="50.15" customHeight="1">
      <c r="A78" s="59" t="s">
        <v>76</v>
      </c>
      <c r="B78" s="59" t="s">
        <v>77</v>
      </c>
      <c r="C78" s="59" t="s">
        <v>78</v>
      </c>
      <c r="D78" s="59" t="s">
        <v>154</v>
      </c>
      <c r="E78" s="59" t="s">
        <v>80</v>
      </c>
      <c r="F78" s="59" t="s">
        <v>95</v>
      </c>
      <c r="G78" s="61" t="s">
        <v>230</v>
      </c>
      <c r="H78" s="61" t="s">
        <v>278</v>
      </c>
      <c r="I78" s="61" t="s">
        <v>1538</v>
      </c>
      <c r="J78" s="60">
        <v>58</v>
      </c>
      <c r="K78" s="61" t="s">
        <v>275</v>
      </c>
      <c r="L78" s="60">
        <v>482</v>
      </c>
      <c r="M78" s="62" t="s">
        <v>345</v>
      </c>
      <c r="N78" s="60" t="s">
        <v>6</v>
      </c>
      <c r="O78" s="63"/>
      <c r="P78" s="63"/>
      <c r="Q78" s="63"/>
      <c r="R78" s="63" t="s">
        <v>109</v>
      </c>
      <c r="S78" s="63"/>
      <c r="T78" s="63"/>
      <c r="U78" s="63"/>
      <c r="V78" s="63"/>
      <c r="W78" s="63"/>
      <c r="X78" s="63"/>
      <c r="Y78" s="63"/>
      <c r="Z78" s="63"/>
      <c r="AA78" s="63"/>
      <c r="AB78" s="63"/>
      <c r="AC78" s="63"/>
      <c r="AD78" s="63"/>
      <c r="AE78" s="63"/>
      <c r="AF78" s="63"/>
      <c r="AG78" s="63"/>
      <c r="AH78" s="63"/>
      <c r="AI78" s="63"/>
      <c r="AJ78" s="63"/>
      <c r="AK78" s="63"/>
      <c r="AL78" s="60" t="s">
        <v>155</v>
      </c>
      <c r="AM78" s="63" t="s">
        <v>89</v>
      </c>
      <c r="AN78" s="60" t="s">
        <v>117</v>
      </c>
      <c r="AO78" s="60" t="s">
        <v>291</v>
      </c>
      <c r="AP78" s="60">
        <v>0</v>
      </c>
      <c r="AQ78" s="61" t="s">
        <v>346</v>
      </c>
      <c r="AR78" s="61" t="s">
        <v>347</v>
      </c>
      <c r="AS78" s="2">
        <v>0</v>
      </c>
      <c r="AT78" s="2">
        <v>0</v>
      </c>
      <c r="AU78" s="2">
        <v>25</v>
      </c>
      <c r="AV78" s="2">
        <v>25</v>
      </c>
      <c r="AW78" s="3">
        <v>50</v>
      </c>
      <c r="AX78" s="3">
        <v>100</v>
      </c>
      <c r="AY78" s="2">
        <v>0</v>
      </c>
      <c r="AZ78" s="2">
        <v>25</v>
      </c>
      <c r="BA78" s="2">
        <v>0</v>
      </c>
      <c r="BB78" s="2">
        <f t="shared" si="46"/>
        <v>25</v>
      </c>
      <c r="BC78" s="17">
        <f t="shared" si="47"/>
        <v>50</v>
      </c>
      <c r="BD78" s="64">
        <v>0</v>
      </c>
      <c r="BE78" s="64">
        <f t="shared" si="82"/>
        <v>0</v>
      </c>
      <c r="BF78" s="68">
        <v>0</v>
      </c>
      <c r="BG78" s="64">
        <f t="shared" ref="BG78:BH78" si="92">BF78</f>
        <v>0</v>
      </c>
      <c r="BH78" s="64">
        <f t="shared" si="92"/>
        <v>0</v>
      </c>
      <c r="BI78" s="68">
        <v>20</v>
      </c>
      <c r="BJ78" s="64">
        <f t="shared" ref="BJ78:BK78" si="93">BI78</f>
        <v>20</v>
      </c>
      <c r="BK78" s="64">
        <f t="shared" si="93"/>
        <v>20</v>
      </c>
      <c r="BL78" s="68">
        <v>15</v>
      </c>
      <c r="BM78" s="64">
        <f t="shared" ref="BM78:BN78" si="94">BL78</f>
        <v>15</v>
      </c>
      <c r="BN78" s="64">
        <f t="shared" si="94"/>
        <v>15</v>
      </c>
      <c r="BO78" s="65">
        <f t="shared" si="48"/>
        <v>50</v>
      </c>
    </row>
    <row r="79" spans="1:67" s="67" customFormat="1" ht="50.15" customHeight="1">
      <c r="A79" s="59" t="s">
        <v>76</v>
      </c>
      <c r="B79" s="59" t="s">
        <v>77</v>
      </c>
      <c r="C79" s="59" t="s">
        <v>78</v>
      </c>
      <c r="D79" s="59" t="s">
        <v>94</v>
      </c>
      <c r="E79" s="59" t="s">
        <v>80</v>
      </c>
      <c r="F79" s="59" t="s">
        <v>95</v>
      </c>
      <c r="G79" s="61" t="s">
        <v>230</v>
      </c>
      <c r="H79" s="61" t="s">
        <v>278</v>
      </c>
      <c r="I79" s="61" t="s">
        <v>1538</v>
      </c>
      <c r="J79" s="60">
        <v>56</v>
      </c>
      <c r="K79" s="61" t="s">
        <v>187</v>
      </c>
      <c r="L79" s="60">
        <v>505</v>
      </c>
      <c r="M79" s="62" t="s">
        <v>348</v>
      </c>
      <c r="N79" s="60" t="s">
        <v>6</v>
      </c>
      <c r="O79" s="63" t="s">
        <v>187</v>
      </c>
      <c r="P79" s="63"/>
      <c r="Q79" s="63"/>
      <c r="R79" s="63" t="s">
        <v>87</v>
      </c>
      <c r="S79" s="63"/>
      <c r="T79" s="63"/>
      <c r="U79" s="63"/>
      <c r="V79" s="63"/>
      <c r="W79" s="63"/>
      <c r="X79" s="63"/>
      <c r="Y79" s="63"/>
      <c r="Z79" s="63"/>
      <c r="AA79" s="63"/>
      <c r="AB79" s="63"/>
      <c r="AC79" s="63"/>
      <c r="AD79" s="63"/>
      <c r="AE79" s="63"/>
      <c r="AF79" s="63"/>
      <c r="AG79" s="63"/>
      <c r="AH79" s="63"/>
      <c r="AI79" s="63"/>
      <c r="AJ79" s="63"/>
      <c r="AK79" s="63"/>
      <c r="AL79" s="60" t="s">
        <v>155</v>
      </c>
      <c r="AM79" s="63" t="s">
        <v>89</v>
      </c>
      <c r="AN79" s="60" t="s">
        <v>117</v>
      </c>
      <c r="AO79" s="60" t="s">
        <v>291</v>
      </c>
      <c r="AP79" s="60">
        <v>15</v>
      </c>
      <c r="AQ79" s="61" t="s">
        <v>349</v>
      </c>
      <c r="AR79" s="61" t="s">
        <v>350</v>
      </c>
      <c r="AS79" s="2">
        <v>0</v>
      </c>
      <c r="AT79" s="2">
        <v>0</v>
      </c>
      <c r="AU79" s="2">
        <v>30</v>
      </c>
      <c r="AV79" s="2">
        <v>40</v>
      </c>
      <c r="AW79" s="3">
        <v>30</v>
      </c>
      <c r="AX79" s="3">
        <v>100</v>
      </c>
      <c r="AY79" s="2">
        <v>0</v>
      </c>
      <c r="AZ79" s="2">
        <v>20</v>
      </c>
      <c r="BA79" s="2">
        <v>0</v>
      </c>
      <c r="BB79" s="2">
        <f t="shared" si="46"/>
        <v>40</v>
      </c>
      <c r="BC79" s="17">
        <f t="shared" si="47"/>
        <v>30</v>
      </c>
      <c r="BD79" s="64">
        <v>0</v>
      </c>
      <c r="BE79" s="64">
        <f t="shared" si="82"/>
        <v>0</v>
      </c>
      <c r="BF79" s="68"/>
      <c r="BG79" s="64">
        <f t="shared" ref="BG79:BH79" si="95">BF79</f>
        <v>0</v>
      </c>
      <c r="BH79" s="64">
        <f t="shared" si="95"/>
        <v>0</v>
      </c>
      <c r="BI79" s="68">
        <v>10</v>
      </c>
      <c r="BJ79" s="64">
        <f t="shared" ref="BJ79:BK79" si="96">BI79</f>
        <v>10</v>
      </c>
      <c r="BK79" s="64">
        <f t="shared" si="96"/>
        <v>10</v>
      </c>
      <c r="BL79" s="68">
        <v>10</v>
      </c>
      <c r="BM79" s="64">
        <f t="shared" ref="BM79:BN79" si="97">BL79</f>
        <v>10</v>
      </c>
      <c r="BN79" s="64">
        <f t="shared" si="97"/>
        <v>10</v>
      </c>
      <c r="BO79" s="65">
        <f t="shared" si="48"/>
        <v>30</v>
      </c>
    </row>
    <row r="80" spans="1:67" s="67" customFormat="1" ht="50.15" customHeight="1">
      <c r="A80" s="59" t="s">
        <v>76</v>
      </c>
      <c r="B80" s="59" t="s">
        <v>77</v>
      </c>
      <c r="C80" s="59" t="s">
        <v>78</v>
      </c>
      <c r="D80" s="59" t="s">
        <v>94</v>
      </c>
      <c r="E80" s="59" t="s">
        <v>80</v>
      </c>
      <c r="F80" s="59" t="s">
        <v>95</v>
      </c>
      <c r="G80" s="60" t="s">
        <v>230</v>
      </c>
      <c r="H80" s="61" t="s">
        <v>278</v>
      </c>
      <c r="I80" s="61" t="s">
        <v>1538</v>
      </c>
      <c r="J80" s="60">
        <v>53</v>
      </c>
      <c r="K80" s="63" t="s">
        <v>141</v>
      </c>
      <c r="L80" s="63">
        <v>109</v>
      </c>
      <c r="M80" s="63" t="s">
        <v>351</v>
      </c>
      <c r="N80" s="63" t="s">
        <v>6</v>
      </c>
      <c r="O80" s="63"/>
      <c r="P80" s="63"/>
      <c r="Q80" s="63"/>
      <c r="R80" s="63" t="s">
        <v>87</v>
      </c>
      <c r="S80" s="63"/>
      <c r="T80" s="63"/>
      <c r="U80" s="63"/>
      <c r="V80" s="63"/>
      <c r="W80" s="63"/>
      <c r="X80" s="63"/>
      <c r="Y80" s="63"/>
      <c r="Z80" s="63"/>
      <c r="AA80" s="63"/>
      <c r="AB80" s="63"/>
      <c r="AC80" s="63"/>
      <c r="AD80" s="63"/>
      <c r="AE80" s="63"/>
      <c r="AF80" s="63"/>
      <c r="AG80" s="60"/>
      <c r="AH80" s="63"/>
      <c r="AI80" s="60"/>
      <c r="AJ80" s="60"/>
      <c r="AK80" s="60"/>
      <c r="AL80" s="61" t="s">
        <v>88</v>
      </c>
      <c r="AM80" s="61" t="s">
        <v>125</v>
      </c>
      <c r="AN80" s="2" t="s">
        <v>90</v>
      </c>
      <c r="AO80" s="2" t="s">
        <v>105</v>
      </c>
      <c r="AP80" s="4">
        <v>0</v>
      </c>
      <c r="AQ80" s="4" t="s">
        <v>352</v>
      </c>
      <c r="AR80" s="10" t="s">
        <v>353</v>
      </c>
      <c r="AS80" s="10">
        <v>0</v>
      </c>
      <c r="AT80" s="2">
        <v>0</v>
      </c>
      <c r="AU80" s="2">
        <v>1000</v>
      </c>
      <c r="AV80" s="2">
        <v>5500</v>
      </c>
      <c r="AW80" s="2">
        <v>10000</v>
      </c>
      <c r="AX80" s="17">
        <v>10000</v>
      </c>
      <c r="AY80" s="64">
        <v>0</v>
      </c>
      <c r="AZ80" s="64">
        <v>1061</v>
      </c>
      <c r="BA80" s="64">
        <v>1061</v>
      </c>
      <c r="BB80" s="64">
        <f t="shared" si="46"/>
        <v>4439</v>
      </c>
      <c r="BC80" s="64">
        <f t="shared" si="47"/>
        <v>10000</v>
      </c>
      <c r="BD80" s="64">
        <f>BA80</f>
        <v>1061</v>
      </c>
      <c r="BE80" s="64">
        <f>BA80</f>
        <v>1061</v>
      </c>
      <c r="BF80" s="64">
        <f>BA80</f>
        <v>1061</v>
      </c>
      <c r="BG80" s="64">
        <f>BA80</f>
        <v>1061</v>
      </c>
      <c r="BH80" s="64">
        <f t="shared" ref="BH80:BN80" si="98">BG80</f>
        <v>1061</v>
      </c>
      <c r="BI80" s="64">
        <f t="shared" si="98"/>
        <v>1061</v>
      </c>
      <c r="BJ80" s="65">
        <f t="shared" si="98"/>
        <v>1061</v>
      </c>
      <c r="BK80" s="66">
        <f t="shared" si="98"/>
        <v>1061</v>
      </c>
      <c r="BL80" s="66">
        <f t="shared" si="98"/>
        <v>1061</v>
      </c>
      <c r="BM80" s="67">
        <f t="shared" si="98"/>
        <v>1061</v>
      </c>
      <c r="BN80" s="67">
        <f t="shared" si="98"/>
        <v>1061</v>
      </c>
      <c r="BO80" s="67">
        <f t="shared" si="48"/>
        <v>10000</v>
      </c>
    </row>
    <row r="81" spans="1:16372" s="67" customFormat="1" ht="50.15" customHeight="1">
      <c r="A81" s="59" t="s">
        <v>76</v>
      </c>
      <c r="B81" s="59" t="s">
        <v>77</v>
      </c>
      <c r="C81" s="59" t="s">
        <v>78</v>
      </c>
      <c r="D81" s="59" t="s">
        <v>94</v>
      </c>
      <c r="E81" s="59" t="s">
        <v>80</v>
      </c>
      <c r="F81" s="59" t="s">
        <v>95</v>
      </c>
      <c r="G81" s="61" t="s">
        <v>82</v>
      </c>
      <c r="H81" s="61" t="s">
        <v>83</v>
      </c>
      <c r="I81" s="61" t="s">
        <v>1535</v>
      </c>
      <c r="J81" s="60" t="s">
        <v>354</v>
      </c>
      <c r="K81" s="61" t="s">
        <v>355</v>
      </c>
      <c r="L81" s="60">
        <v>236</v>
      </c>
      <c r="M81" s="62" t="s">
        <v>356</v>
      </c>
      <c r="N81" s="60" t="s">
        <v>1</v>
      </c>
      <c r="O81" s="63"/>
      <c r="P81" s="63"/>
      <c r="Q81" s="63"/>
      <c r="R81" s="63"/>
      <c r="S81" s="63"/>
      <c r="T81" s="63"/>
      <c r="U81" s="63"/>
      <c r="V81" s="63"/>
      <c r="W81" s="63"/>
      <c r="X81" s="63"/>
      <c r="Y81" s="63"/>
      <c r="Z81" s="63"/>
      <c r="AA81" s="63"/>
      <c r="AB81" s="63"/>
      <c r="AC81" s="63"/>
      <c r="AD81" s="63"/>
      <c r="AE81" s="63"/>
      <c r="AF81" s="63"/>
      <c r="AG81" s="63"/>
      <c r="AH81" s="63"/>
      <c r="AI81" s="63"/>
      <c r="AJ81" s="63"/>
      <c r="AK81" s="63"/>
      <c r="AL81" s="60" t="s">
        <v>155</v>
      </c>
      <c r="AM81" s="63" t="s">
        <v>143</v>
      </c>
      <c r="AN81" s="60" t="s">
        <v>117</v>
      </c>
      <c r="AO81" s="60" t="s">
        <v>105</v>
      </c>
      <c r="AP81" s="60">
        <v>0</v>
      </c>
      <c r="AQ81" s="61" t="s">
        <v>357</v>
      </c>
      <c r="AR81" s="61" t="s">
        <v>358</v>
      </c>
      <c r="AS81" s="2">
        <v>0</v>
      </c>
      <c r="AT81" s="2">
        <v>0</v>
      </c>
      <c r="AU81" s="2">
        <v>0</v>
      </c>
      <c r="AV81" s="2">
        <v>100</v>
      </c>
      <c r="AW81" s="3">
        <v>100</v>
      </c>
      <c r="AX81" s="3">
        <v>200</v>
      </c>
      <c r="AY81" s="2">
        <v>0</v>
      </c>
      <c r="AZ81" s="8">
        <v>0</v>
      </c>
      <c r="BA81" s="2">
        <v>79</v>
      </c>
      <c r="BB81" s="2">
        <f t="shared" si="46"/>
        <v>21</v>
      </c>
      <c r="BC81" s="17">
        <f t="shared" si="47"/>
        <v>100</v>
      </c>
      <c r="BD81" s="64">
        <v>0</v>
      </c>
      <c r="BE81" s="64">
        <v>0</v>
      </c>
      <c r="BF81" s="64">
        <v>0</v>
      </c>
      <c r="BG81" s="64">
        <v>0</v>
      </c>
      <c r="BH81" s="64">
        <v>0</v>
      </c>
      <c r="BI81" s="68">
        <v>50</v>
      </c>
      <c r="BJ81" s="64">
        <f>BI81</f>
        <v>50</v>
      </c>
      <c r="BK81" s="64">
        <f t="shared" ref="BK81:BN81" si="99">BJ81</f>
        <v>50</v>
      </c>
      <c r="BL81" s="64">
        <f t="shared" si="99"/>
        <v>50</v>
      </c>
      <c r="BM81" s="64">
        <f t="shared" si="99"/>
        <v>50</v>
      </c>
      <c r="BN81" s="64">
        <f t="shared" si="99"/>
        <v>50</v>
      </c>
      <c r="BO81" s="65">
        <f t="shared" si="48"/>
        <v>100</v>
      </c>
    </row>
    <row r="82" spans="1:16372" s="67" customFormat="1" ht="50.15" customHeight="1">
      <c r="A82" s="59" t="s">
        <v>76</v>
      </c>
      <c r="B82" s="59" t="s">
        <v>77</v>
      </c>
      <c r="C82" s="59" t="s">
        <v>78</v>
      </c>
      <c r="D82" s="59" t="s">
        <v>94</v>
      </c>
      <c r="E82" s="59" t="s">
        <v>80</v>
      </c>
      <c r="F82" s="59" t="s">
        <v>95</v>
      </c>
      <c r="G82" s="61" t="s">
        <v>82</v>
      </c>
      <c r="H82" s="61" t="s">
        <v>83</v>
      </c>
      <c r="I82" s="61" t="s">
        <v>1535</v>
      </c>
      <c r="J82" s="60" t="s">
        <v>354</v>
      </c>
      <c r="K82" s="61" t="s">
        <v>355</v>
      </c>
      <c r="L82" s="60">
        <v>237</v>
      </c>
      <c r="M82" s="62" t="s">
        <v>359</v>
      </c>
      <c r="N82" s="60" t="s">
        <v>1</v>
      </c>
      <c r="O82" s="63"/>
      <c r="P82" s="63"/>
      <c r="Q82" s="63"/>
      <c r="R82" s="63"/>
      <c r="S82" s="63"/>
      <c r="T82" s="63"/>
      <c r="U82" s="63"/>
      <c r="V82" s="63"/>
      <c r="W82" s="63"/>
      <c r="X82" s="63"/>
      <c r="Y82" s="63"/>
      <c r="Z82" s="63"/>
      <c r="AA82" s="63"/>
      <c r="AB82" s="63"/>
      <c r="AC82" s="63"/>
      <c r="AD82" s="63"/>
      <c r="AE82" s="63"/>
      <c r="AF82" s="63"/>
      <c r="AG82" s="63"/>
      <c r="AH82" s="63"/>
      <c r="AI82" s="63"/>
      <c r="AJ82" s="63"/>
      <c r="AK82" s="63"/>
      <c r="AL82" s="60" t="s">
        <v>103</v>
      </c>
      <c r="AM82" s="63" t="s">
        <v>89</v>
      </c>
      <c r="AN82" s="60" t="s">
        <v>104</v>
      </c>
      <c r="AO82" s="60" t="s">
        <v>105</v>
      </c>
      <c r="AP82" s="60">
        <v>0</v>
      </c>
      <c r="AQ82" s="61" t="s">
        <v>360</v>
      </c>
      <c r="AR82" s="61" t="s">
        <v>361</v>
      </c>
      <c r="AS82" s="2">
        <v>0</v>
      </c>
      <c r="AT82" s="2">
        <v>0</v>
      </c>
      <c r="AU82" s="2">
        <v>0</v>
      </c>
      <c r="AV82" s="2">
        <v>96</v>
      </c>
      <c r="AW82" s="3">
        <v>96</v>
      </c>
      <c r="AX82" s="3">
        <v>96</v>
      </c>
      <c r="AY82" s="2">
        <v>0</v>
      </c>
      <c r="AZ82" s="2">
        <v>0</v>
      </c>
      <c r="BA82" s="2">
        <v>0</v>
      </c>
      <c r="BB82" s="2">
        <f t="shared" si="46"/>
        <v>96</v>
      </c>
      <c r="BC82" s="17">
        <f t="shared" si="47"/>
        <v>96</v>
      </c>
      <c r="BD82" s="64">
        <v>0</v>
      </c>
      <c r="BE82" s="64">
        <f>BD82</f>
        <v>0</v>
      </c>
      <c r="BF82" s="68">
        <v>0</v>
      </c>
      <c r="BG82" s="64">
        <f>BF82</f>
        <v>0</v>
      </c>
      <c r="BH82" s="64">
        <f>BG82</f>
        <v>0</v>
      </c>
      <c r="BI82" s="68">
        <v>20</v>
      </c>
      <c r="BJ82" s="64">
        <f>BI82</f>
        <v>20</v>
      </c>
      <c r="BK82" s="64">
        <f>BJ82</f>
        <v>20</v>
      </c>
      <c r="BL82" s="68">
        <v>30</v>
      </c>
      <c r="BM82" s="64">
        <f>BL82</f>
        <v>30</v>
      </c>
      <c r="BN82" s="64">
        <f>BM82</f>
        <v>30</v>
      </c>
      <c r="BO82" s="65">
        <f t="shared" si="48"/>
        <v>96</v>
      </c>
    </row>
    <row r="83" spans="1:16372" s="67" customFormat="1" ht="50.15" customHeight="1">
      <c r="A83" s="59" t="s">
        <v>76</v>
      </c>
      <c r="B83" s="59" t="s">
        <v>77</v>
      </c>
      <c r="C83" s="59" t="s">
        <v>78</v>
      </c>
      <c r="D83" s="59" t="s">
        <v>94</v>
      </c>
      <c r="E83" s="59" t="s">
        <v>80</v>
      </c>
      <c r="F83" s="59" t="s">
        <v>80</v>
      </c>
      <c r="G83" s="61" t="s">
        <v>82</v>
      </c>
      <c r="H83" s="61" t="s">
        <v>83</v>
      </c>
      <c r="I83" s="61" t="s">
        <v>1535</v>
      </c>
      <c r="J83" s="60">
        <v>49</v>
      </c>
      <c r="K83" s="61" t="s">
        <v>362</v>
      </c>
      <c r="L83" s="60">
        <v>238</v>
      </c>
      <c r="M83" s="62" t="s">
        <v>363</v>
      </c>
      <c r="N83" s="60" t="s">
        <v>1</v>
      </c>
      <c r="O83" s="63"/>
      <c r="P83" s="63"/>
      <c r="Q83" s="63"/>
      <c r="R83" s="63"/>
      <c r="S83" s="63"/>
      <c r="T83" s="63"/>
      <c r="U83" s="63"/>
      <c r="V83" s="63"/>
      <c r="W83" s="63"/>
      <c r="X83" s="63"/>
      <c r="Y83" s="63"/>
      <c r="Z83" s="63"/>
      <c r="AA83" s="63"/>
      <c r="AB83" s="63"/>
      <c r="AC83" s="63"/>
      <c r="AD83" s="63"/>
      <c r="AE83" s="63"/>
      <c r="AF83" s="63"/>
      <c r="AG83" s="63"/>
      <c r="AH83" s="63"/>
      <c r="AI83" s="63"/>
      <c r="AJ83" s="63"/>
      <c r="AK83" s="63"/>
      <c r="AL83" s="60" t="s">
        <v>88</v>
      </c>
      <c r="AM83" s="63" t="s">
        <v>160</v>
      </c>
      <c r="AN83" s="60" t="s">
        <v>113</v>
      </c>
      <c r="AO83" s="60" t="s">
        <v>91</v>
      </c>
      <c r="AP83" s="60">
        <v>10</v>
      </c>
      <c r="AQ83" s="61" t="s">
        <v>364</v>
      </c>
      <c r="AR83" s="61" t="s">
        <v>365</v>
      </c>
      <c r="AS83" s="2">
        <v>0</v>
      </c>
      <c r="AT83" s="2">
        <v>0</v>
      </c>
      <c r="AU83" s="2">
        <v>0</v>
      </c>
      <c r="AV83" s="2">
        <v>100</v>
      </c>
      <c r="AW83" s="3">
        <v>100</v>
      </c>
      <c r="AX83" s="3">
        <v>100</v>
      </c>
      <c r="AY83" s="2">
        <v>0</v>
      </c>
      <c r="AZ83" s="2">
        <v>0</v>
      </c>
      <c r="BA83" s="2"/>
      <c r="BB83" s="2">
        <f t="shared" si="46"/>
        <v>100</v>
      </c>
      <c r="BC83" s="17">
        <f t="shared" si="47"/>
        <v>100</v>
      </c>
      <c r="BD83" s="68"/>
      <c r="BE83" s="68"/>
      <c r="BF83" s="68"/>
      <c r="BG83" s="68"/>
      <c r="BH83" s="68"/>
      <c r="BI83" s="68"/>
      <c r="BJ83" s="68"/>
      <c r="BK83" s="68"/>
      <c r="BL83" s="68"/>
      <c r="BM83" s="68"/>
      <c r="BN83" s="68"/>
      <c r="BO83" s="65">
        <f t="shared" si="48"/>
        <v>100</v>
      </c>
    </row>
    <row r="84" spans="1:16372" s="59" customFormat="1" ht="50.15" customHeight="1">
      <c r="A84" s="59" t="s">
        <v>76</v>
      </c>
      <c r="B84" s="59" t="s">
        <v>77</v>
      </c>
      <c r="C84" s="59" t="s">
        <v>78</v>
      </c>
      <c r="D84" s="59" t="s">
        <v>94</v>
      </c>
      <c r="E84" s="59" t="s">
        <v>80</v>
      </c>
      <c r="F84" s="59" t="s">
        <v>95</v>
      </c>
      <c r="G84" s="61" t="s">
        <v>82</v>
      </c>
      <c r="H84" s="61" t="s">
        <v>83</v>
      </c>
      <c r="I84" s="61" t="s">
        <v>1535</v>
      </c>
      <c r="J84" s="59" t="s">
        <v>354</v>
      </c>
      <c r="K84" s="59" t="s">
        <v>355</v>
      </c>
      <c r="L84" s="59">
        <v>346</v>
      </c>
      <c r="M84" s="59" t="s">
        <v>366</v>
      </c>
      <c r="N84" s="71" t="s">
        <v>1</v>
      </c>
      <c r="AL84" s="59" t="s">
        <v>103</v>
      </c>
      <c r="AM84" s="59" t="s">
        <v>89</v>
      </c>
      <c r="AN84" s="59" t="s">
        <v>117</v>
      </c>
      <c r="AO84" s="59" t="s">
        <v>105</v>
      </c>
      <c r="AP84" s="59">
        <v>0</v>
      </c>
      <c r="AQ84" s="59" t="s">
        <v>367</v>
      </c>
      <c r="AR84" s="59" t="s">
        <v>361</v>
      </c>
      <c r="AS84" s="59">
        <v>0</v>
      </c>
      <c r="AT84" s="59">
        <v>0</v>
      </c>
      <c r="AU84" s="59">
        <v>0</v>
      </c>
      <c r="AV84" s="59">
        <v>0</v>
      </c>
      <c r="AW84" s="59">
        <v>12</v>
      </c>
      <c r="AX84" s="59">
        <v>12</v>
      </c>
      <c r="AY84" s="59">
        <v>0</v>
      </c>
      <c r="AZ84" s="59">
        <v>0</v>
      </c>
      <c r="BA84" s="59">
        <v>0</v>
      </c>
      <c r="BB84" s="59">
        <f t="shared" ref="BB84" si="100">AV84-BA84</f>
        <v>0</v>
      </c>
      <c r="BC84" s="59">
        <f t="shared" ref="BC84" si="101">AW84</f>
        <v>12</v>
      </c>
      <c r="BD84" s="59">
        <v>0</v>
      </c>
      <c r="BE84" s="59">
        <f>BD84</f>
        <v>0</v>
      </c>
      <c r="BF84" s="59">
        <v>0</v>
      </c>
      <c r="BG84" s="59">
        <f>BF84</f>
        <v>0</v>
      </c>
      <c r="BH84" s="59">
        <f>BG84</f>
        <v>0</v>
      </c>
      <c r="BI84" s="59">
        <v>4</v>
      </c>
      <c r="BJ84" s="59">
        <f>BI84</f>
        <v>4</v>
      </c>
      <c r="BK84" s="59">
        <f>BJ84</f>
        <v>4</v>
      </c>
      <c r="BL84" s="59">
        <v>8</v>
      </c>
      <c r="BM84" s="59">
        <f>BL84</f>
        <v>8</v>
      </c>
      <c r="BN84" s="59">
        <f>BM84</f>
        <v>8</v>
      </c>
      <c r="BO84" s="59">
        <f t="shared" ref="BO84" si="102">AW84</f>
        <v>12</v>
      </c>
    </row>
    <row r="85" spans="1:16372" s="69" customFormat="1" ht="50.15" customHeight="1">
      <c r="A85" s="59" t="s">
        <v>76</v>
      </c>
      <c r="B85" s="59" t="s">
        <v>77</v>
      </c>
      <c r="C85" s="59" t="s">
        <v>78</v>
      </c>
      <c r="D85" s="59" t="s">
        <v>94</v>
      </c>
      <c r="E85" s="59" t="s">
        <v>80</v>
      </c>
      <c r="F85" s="59" t="s">
        <v>81</v>
      </c>
      <c r="G85" s="61" t="s">
        <v>230</v>
      </c>
      <c r="H85" s="61" t="s">
        <v>83</v>
      </c>
      <c r="I85" s="61" t="s">
        <v>1535</v>
      </c>
      <c r="J85" s="60">
        <v>64</v>
      </c>
      <c r="K85" s="59" t="s">
        <v>85</v>
      </c>
      <c r="L85" s="71">
        <v>333</v>
      </c>
      <c r="M85" s="59" t="s">
        <v>368</v>
      </c>
      <c r="N85" s="71" t="s">
        <v>1</v>
      </c>
      <c r="O85" s="59"/>
      <c r="P85" s="59"/>
      <c r="Q85" s="59"/>
      <c r="R85" s="59"/>
      <c r="S85" s="59"/>
      <c r="T85" s="59"/>
      <c r="U85" s="59"/>
      <c r="V85" s="59"/>
      <c r="W85" s="59"/>
      <c r="X85" s="59"/>
      <c r="Y85" s="59"/>
      <c r="Z85" s="59"/>
      <c r="AA85" s="59"/>
      <c r="AB85" s="59"/>
      <c r="AC85" s="59"/>
      <c r="AD85" s="59"/>
      <c r="AE85" s="59"/>
      <c r="AF85" s="59"/>
      <c r="AG85" s="59"/>
      <c r="AH85" s="59"/>
      <c r="AI85" s="59"/>
      <c r="AJ85" s="59"/>
      <c r="AK85" s="59"/>
      <c r="AL85" s="59" t="s">
        <v>155</v>
      </c>
      <c r="AM85" s="59" t="s">
        <v>89</v>
      </c>
      <c r="AN85" s="59" t="s">
        <v>369</v>
      </c>
      <c r="AO85" s="59" t="s">
        <v>105</v>
      </c>
      <c r="AP85" s="59">
        <v>0</v>
      </c>
      <c r="AQ85" s="59" t="s">
        <v>370</v>
      </c>
      <c r="AR85" s="59" t="s">
        <v>371</v>
      </c>
      <c r="AS85" s="59">
        <v>0</v>
      </c>
      <c r="AT85" s="59">
        <v>0</v>
      </c>
      <c r="AU85" s="59">
        <v>0</v>
      </c>
      <c r="AV85" s="59">
        <v>0</v>
      </c>
      <c r="AW85" s="59">
        <v>400</v>
      </c>
      <c r="AX85" s="59">
        <v>400</v>
      </c>
      <c r="AY85" s="59">
        <v>0</v>
      </c>
      <c r="AZ85" s="59">
        <v>180</v>
      </c>
      <c r="BA85" s="59">
        <v>330</v>
      </c>
      <c r="BB85" s="59">
        <v>0</v>
      </c>
      <c r="BC85" s="59">
        <v>70</v>
      </c>
      <c r="BD85" s="59">
        <v>330</v>
      </c>
      <c r="BE85" s="59">
        <f t="shared" ref="BE85:BE86" si="103">BD85</f>
        <v>330</v>
      </c>
      <c r="BF85" s="59">
        <v>345</v>
      </c>
      <c r="BG85" s="59">
        <f t="shared" ref="BG85:BH86" si="104">BF85</f>
        <v>345</v>
      </c>
      <c r="BH85" s="59">
        <f t="shared" si="104"/>
        <v>345</v>
      </c>
      <c r="BI85" s="59">
        <v>350</v>
      </c>
      <c r="BJ85" s="59">
        <f t="shared" ref="BJ85:BK86" si="105">BI85</f>
        <v>350</v>
      </c>
      <c r="BK85" s="59">
        <f t="shared" si="105"/>
        <v>350</v>
      </c>
      <c r="BL85" s="59">
        <v>375</v>
      </c>
      <c r="BM85" s="59">
        <f t="shared" ref="BM85:BN86" si="106">BL85</f>
        <v>375</v>
      </c>
      <c r="BN85" s="59">
        <f t="shared" si="106"/>
        <v>375</v>
      </c>
      <c r="BO85" s="59">
        <v>400</v>
      </c>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c r="IM85" s="59"/>
      <c r="IN85" s="59"/>
      <c r="IO85" s="59"/>
      <c r="IP85" s="59"/>
      <c r="IQ85" s="59"/>
      <c r="IR85" s="59"/>
      <c r="IS85" s="59"/>
      <c r="IT85" s="59"/>
      <c r="IU85" s="59"/>
      <c r="IV85" s="59"/>
      <c r="IW85" s="59"/>
      <c r="IX85" s="59"/>
      <c r="IY85" s="59"/>
      <c r="IZ85" s="59"/>
      <c r="JA85" s="59"/>
      <c r="JB85" s="59"/>
      <c r="JC85" s="59"/>
      <c r="JD85" s="59"/>
      <c r="JE85" s="59"/>
      <c r="JF85" s="59"/>
      <c r="JG85" s="59"/>
      <c r="JH85" s="59"/>
      <c r="JI85" s="59"/>
      <c r="JJ85" s="59"/>
      <c r="JK85" s="59"/>
      <c r="JL85" s="59"/>
      <c r="JM85" s="59"/>
      <c r="JN85" s="59"/>
      <c r="JO85" s="59"/>
      <c r="JP85" s="59"/>
      <c r="JQ85" s="59"/>
      <c r="JR85" s="59"/>
      <c r="JS85" s="59"/>
      <c r="JT85" s="59"/>
      <c r="JU85" s="59"/>
      <c r="JV85" s="59"/>
      <c r="JW85" s="59"/>
      <c r="JX85" s="59"/>
      <c r="JY85" s="59"/>
      <c r="JZ85" s="59"/>
      <c r="KA85" s="59"/>
      <c r="KB85" s="59"/>
      <c r="KC85" s="59"/>
      <c r="KD85" s="59"/>
      <c r="KE85" s="59"/>
      <c r="KF85" s="59"/>
      <c r="KG85" s="59"/>
      <c r="KH85" s="59"/>
      <c r="KI85" s="59"/>
      <c r="KJ85" s="59"/>
      <c r="KK85" s="59"/>
      <c r="KL85" s="59"/>
      <c r="KM85" s="59"/>
      <c r="KN85" s="59"/>
      <c r="KO85" s="59"/>
      <c r="KP85" s="59"/>
      <c r="KQ85" s="59"/>
      <c r="KR85" s="59"/>
      <c r="KS85" s="59"/>
      <c r="KT85" s="59"/>
      <c r="KU85" s="59"/>
      <c r="KV85" s="59"/>
      <c r="KW85" s="59"/>
      <c r="KX85" s="59"/>
      <c r="KY85" s="59"/>
      <c r="KZ85" s="59"/>
      <c r="LA85" s="59"/>
      <c r="LB85" s="59"/>
      <c r="LC85" s="59"/>
      <c r="LD85" s="59"/>
      <c r="LE85" s="59"/>
      <c r="LF85" s="59"/>
      <c r="LG85" s="59"/>
      <c r="LH85" s="59"/>
      <c r="LI85" s="59"/>
      <c r="LJ85" s="59"/>
      <c r="LK85" s="59"/>
      <c r="LL85" s="59"/>
      <c r="LM85" s="59"/>
      <c r="LN85" s="59"/>
      <c r="LO85" s="59"/>
      <c r="LP85" s="59"/>
      <c r="LQ85" s="59"/>
      <c r="LR85" s="59"/>
      <c r="LS85" s="59"/>
      <c r="LT85" s="59"/>
      <c r="LU85" s="59"/>
      <c r="LV85" s="59"/>
      <c r="LW85" s="59"/>
      <c r="LX85" s="59"/>
      <c r="LY85" s="59"/>
      <c r="LZ85" s="59"/>
      <c r="MA85" s="59"/>
      <c r="MB85" s="59"/>
      <c r="MC85" s="59"/>
      <c r="MD85" s="59"/>
      <c r="ME85" s="59"/>
      <c r="MF85" s="59"/>
      <c r="MG85" s="59"/>
      <c r="MH85" s="59"/>
      <c r="MI85" s="59"/>
      <c r="MJ85" s="59"/>
      <c r="MK85" s="59"/>
      <c r="ML85" s="59"/>
      <c r="MM85" s="59"/>
      <c r="MN85" s="59"/>
      <c r="MO85" s="59"/>
      <c r="MP85" s="59"/>
      <c r="MQ85" s="59"/>
      <c r="MR85" s="59"/>
      <c r="MS85" s="59"/>
      <c r="MT85" s="59"/>
      <c r="MU85" s="59"/>
      <c r="MV85" s="59"/>
      <c r="MW85" s="59"/>
      <c r="MX85" s="59"/>
      <c r="MY85" s="59"/>
      <c r="MZ85" s="59"/>
      <c r="NA85" s="59"/>
      <c r="NB85" s="59"/>
      <c r="NC85" s="59"/>
      <c r="ND85" s="59"/>
      <c r="NE85" s="59"/>
      <c r="NF85" s="59"/>
      <c r="NG85" s="59"/>
      <c r="NH85" s="59"/>
      <c r="NI85" s="59"/>
      <c r="NJ85" s="59"/>
      <c r="NK85" s="59"/>
      <c r="NL85" s="59"/>
      <c r="NM85" s="59"/>
      <c r="NN85" s="59"/>
      <c r="NO85" s="59"/>
      <c r="NP85" s="59"/>
      <c r="NQ85" s="59"/>
      <c r="NR85" s="59"/>
      <c r="NS85" s="59"/>
      <c r="NT85" s="59"/>
      <c r="NU85" s="59"/>
      <c r="NV85" s="59"/>
      <c r="NW85" s="59"/>
      <c r="NX85" s="59"/>
      <c r="NY85" s="59"/>
      <c r="NZ85" s="59"/>
      <c r="OA85" s="59"/>
      <c r="OB85" s="59"/>
      <c r="OC85" s="59"/>
      <c r="OD85" s="59"/>
      <c r="OE85" s="59"/>
      <c r="OF85" s="59"/>
      <c r="OG85" s="59"/>
      <c r="OH85" s="59"/>
      <c r="OI85" s="59"/>
      <c r="OJ85" s="59"/>
      <c r="OK85" s="59"/>
      <c r="OL85" s="59"/>
      <c r="OM85" s="59"/>
      <c r="ON85" s="59"/>
      <c r="OO85" s="59"/>
      <c r="OP85" s="59"/>
      <c r="OQ85" s="59"/>
      <c r="OR85" s="59"/>
      <c r="OS85" s="59"/>
      <c r="OT85" s="59"/>
      <c r="OU85" s="59"/>
      <c r="OV85" s="59"/>
      <c r="OW85" s="59"/>
      <c r="OX85" s="59"/>
      <c r="OY85" s="59"/>
      <c r="OZ85" s="59"/>
      <c r="PA85" s="59"/>
      <c r="PB85" s="59"/>
      <c r="PC85" s="59"/>
      <c r="PD85" s="59"/>
      <c r="PE85" s="59"/>
      <c r="PF85" s="59"/>
      <c r="PG85" s="59"/>
      <c r="PH85" s="59"/>
      <c r="PI85" s="59"/>
      <c r="PJ85" s="59"/>
      <c r="PK85" s="59"/>
      <c r="PL85" s="59"/>
      <c r="PM85" s="59"/>
      <c r="PN85" s="59"/>
      <c r="PO85" s="59"/>
      <c r="PP85" s="59"/>
      <c r="PQ85" s="59"/>
      <c r="PR85" s="59"/>
      <c r="PS85" s="59"/>
      <c r="PT85" s="59"/>
      <c r="PU85" s="59"/>
      <c r="PV85" s="59"/>
      <c r="PW85" s="59"/>
      <c r="PX85" s="59"/>
      <c r="PY85" s="59"/>
      <c r="PZ85" s="59"/>
      <c r="QA85" s="59"/>
      <c r="QB85" s="59"/>
      <c r="QC85" s="59"/>
      <c r="QD85" s="59"/>
      <c r="QE85" s="59"/>
      <c r="QF85" s="59"/>
      <c r="QG85" s="59"/>
      <c r="QH85" s="59"/>
      <c r="QI85" s="59"/>
      <c r="QJ85" s="59"/>
      <c r="QK85" s="59"/>
      <c r="QL85" s="59"/>
      <c r="QM85" s="59"/>
      <c r="QN85" s="59"/>
      <c r="QO85" s="59"/>
      <c r="QP85" s="59"/>
      <c r="QQ85" s="59"/>
      <c r="QR85" s="59"/>
      <c r="QS85" s="59"/>
      <c r="QT85" s="59"/>
      <c r="QU85" s="59"/>
      <c r="QV85" s="59"/>
      <c r="QW85" s="59"/>
      <c r="QX85" s="59"/>
      <c r="QY85" s="59"/>
      <c r="QZ85" s="59"/>
      <c r="RA85" s="59"/>
      <c r="RB85" s="59"/>
      <c r="RC85" s="59"/>
      <c r="RD85" s="59"/>
      <c r="RE85" s="59"/>
      <c r="RF85" s="59"/>
      <c r="RG85" s="59"/>
      <c r="RH85" s="59"/>
      <c r="RI85" s="59"/>
      <c r="RJ85" s="59"/>
      <c r="RK85" s="59"/>
      <c r="RL85" s="59"/>
      <c r="RM85" s="59"/>
      <c r="RN85" s="59"/>
      <c r="RO85" s="59"/>
      <c r="RP85" s="59"/>
      <c r="RQ85" s="59"/>
      <c r="RR85" s="59"/>
      <c r="RS85" s="59"/>
      <c r="RT85" s="59"/>
      <c r="RU85" s="59"/>
      <c r="RV85" s="59"/>
      <c r="RW85" s="59"/>
      <c r="RX85" s="59"/>
      <c r="RY85" s="59"/>
      <c r="RZ85" s="59"/>
      <c r="SA85" s="59"/>
      <c r="SB85" s="59"/>
      <c r="SC85" s="59"/>
      <c r="SD85" s="59"/>
      <c r="SE85" s="59"/>
      <c r="SF85" s="59"/>
      <c r="SG85" s="59"/>
      <c r="SH85" s="59"/>
      <c r="SI85" s="59"/>
      <c r="SJ85" s="59"/>
      <c r="SK85" s="59"/>
      <c r="SL85" s="59"/>
      <c r="SM85" s="59"/>
      <c r="SN85" s="59"/>
      <c r="SO85" s="59"/>
      <c r="SP85" s="59"/>
      <c r="SQ85" s="59"/>
      <c r="SR85" s="59"/>
      <c r="SS85" s="59"/>
      <c r="ST85" s="59"/>
      <c r="SU85" s="59"/>
      <c r="SV85" s="59"/>
      <c r="SW85" s="59"/>
      <c r="SX85" s="59"/>
      <c r="SY85" s="59"/>
      <c r="SZ85" s="59"/>
      <c r="TA85" s="59"/>
      <c r="TB85" s="59"/>
      <c r="TC85" s="59"/>
      <c r="TD85" s="59"/>
      <c r="TE85" s="59"/>
      <c r="TF85" s="59"/>
      <c r="TG85" s="59"/>
      <c r="TH85" s="59"/>
      <c r="TI85" s="59"/>
      <c r="TJ85" s="59"/>
      <c r="TK85" s="59"/>
      <c r="TL85" s="59"/>
      <c r="TM85" s="59"/>
      <c r="TN85" s="59"/>
      <c r="TO85" s="59"/>
      <c r="TP85" s="59"/>
      <c r="TQ85" s="59"/>
      <c r="TR85" s="59"/>
      <c r="TS85" s="59"/>
      <c r="TT85" s="59"/>
      <c r="TU85" s="59"/>
      <c r="TV85" s="59"/>
      <c r="TW85" s="59"/>
      <c r="TX85" s="59"/>
      <c r="TY85" s="59"/>
      <c r="TZ85" s="59"/>
      <c r="UA85" s="59"/>
      <c r="UB85" s="59"/>
      <c r="UC85" s="59"/>
      <c r="UD85" s="59"/>
      <c r="UE85" s="59"/>
      <c r="UF85" s="59"/>
      <c r="UG85" s="59"/>
      <c r="UH85" s="59"/>
      <c r="UI85" s="59"/>
      <c r="UJ85" s="59"/>
      <c r="UK85" s="59"/>
      <c r="UL85" s="59"/>
      <c r="UM85" s="59"/>
      <c r="UN85" s="59"/>
      <c r="UO85" s="59"/>
      <c r="UP85" s="59"/>
      <c r="UQ85" s="59"/>
      <c r="UR85" s="59"/>
      <c r="US85" s="59"/>
      <c r="UT85" s="59"/>
      <c r="UU85" s="59"/>
      <c r="UV85" s="59"/>
      <c r="UW85" s="59"/>
      <c r="UX85" s="59"/>
      <c r="UY85" s="59"/>
      <c r="UZ85" s="59"/>
      <c r="VA85" s="59"/>
      <c r="VB85" s="59"/>
      <c r="VC85" s="59"/>
      <c r="VD85" s="59"/>
      <c r="VE85" s="59"/>
      <c r="VF85" s="59"/>
      <c r="VG85" s="59"/>
      <c r="VH85" s="59"/>
      <c r="VI85" s="59"/>
      <c r="VJ85" s="59"/>
      <c r="VK85" s="59"/>
      <c r="VL85" s="59"/>
      <c r="VM85" s="59"/>
      <c r="VN85" s="59"/>
      <c r="VO85" s="59"/>
      <c r="VP85" s="59"/>
      <c r="VQ85" s="59"/>
      <c r="VR85" s="59"/>
      <c r="VS85" s="59"/>
      <c r="VT85" s="59"/>
      <c r="VU85" s="59"/>
      <c r="VV85" s="59"/>
      <c r="VW85" s="59"/>
      <c r="VX85" s="59"/>
      <c r="VY85" s="59"/>
      <c r="VZ85" s="59"/>
      <c r="WA85" s="59"/>
      <c r="WB85" s="59"/>
      <c r="WC85" s="59"/>
      <c r="WD85" s="59"/>
      <c r="WE85" s="59"/>
      <c r="WF85" s="59"/>
      <c r="WG85" s="59"/>
      <c r="WH85" s="59"/>
      <c r="WI85" s="59"/>
      <c r="WJ85" s="59"/>
      <c r="WK85" s="59"/>
      <c r="WL85" s="59"/>
      <c r="WM85" s="59"/>
      <c r="WN85" s="59"/>
      <c r="WO85" s="59"/>
      <c r="WP85" s="59"/>
      <c r="WQ85" s="59"/>
      <c r="WR85" s="59"/>
      <c r="WS85" s="59"/>
      <c r="WT85" s="59"/>
      <c r="WU85" s="59"/>
      <c r="WV85" s="59"/>
      <c r="WW85" s="59"/>
      <c r="WX85" s="59"/>
      <c r="WY85" s="59"/>
      <c r="WZ85" s="59"/>
      <c r="XA85" s="59"/>
      <c r="XB85" s="59"/>
      <c r="XC85" s="59"/>
      <c r="XD85" s="59"/>
      <c r="XE85" s="59"/>
      <c r="XF85" s="59"/>
      <c r="XG85" s="59"/>
      <c r="XH85" s="59"/>
      <c r="XI85" s="59"/>
      <c r="XJ85" s="59"/>
      <c r="XK85" s="59"/>
      <c r="XL85" s="59"/>
      <c r="XM85" s="59"/>
      <c r="XN85" s="59"/>
      <c r="XO85" s="59"/>
      <c r="XP85" s="59"/>
      <c r="XQ85" s="59"/>
      <c r="XR85" s="59"/>
      <c r="XS85" s="59"/>
      <c r="XT85" s="59"/>
      <c r="XU85" s="59"/>
      <c r="XV85" s="59"/>
      <c r="XW85" s="59"/>
      <c r="XX85" s="59"/>
      <c r="XY85" s="59"/>
      <c r="XZ85" s="59"/>
      <c r="YA85" s="59"/>
      <c r="YB85" s="59"/>
      <c r="YC85" s="59"/>
      <c r="YD85" s="59"/>
      <c r="YE85" s="59"/>
      <c r="YF85" s="59"/>
      <c r="YG85" s="59"/>
      <c r="YH85" s="59"/>
      <c r="YI85" s="59"/>
      <c r="YJ85" s="59"/>
      <c r="YK85" s="59"/>
      <c r="YL85" s="59"/>
      <c r="YM85" s="59"/>
      <c r="YN85" s="59"/>
      <c r="YO85" s="59"/>
      <c r="YP85" s="59"/>
      <c r="YQ85" s="59"/>
      <c r="YR85" s="59"/>
      <c r="YS85" s="59"/>
      <c r="YT85" s="59"/>
      <c r="YU85" s="59"/>
      <c r="YV85" s="59"/>
      <c r="YW85" s="59"/>
      <c r="YX85" s="59"/>
      <c r="YY85" s="59"/>
      <c r="YZ85" s="59"/>
      <c r="ZA85" s="59"/>
      <c r="ZB85" s="59"/>
      <c r="ZC85" s="59"/>
      <c r="ZD85" s="59"/>
      <c r="ZE85" s="59"/>
      <c r="ZF85" s="59"/>
      <c r="ZG85" s="59"/>
      <c r="ZH85" s="59"/>
      <c r="ZI85" s="59"/>
      <c r="ZJ85" s="59"/>
      <c r="ZK85" s="59"/>
      <c r="ZL85" s="59"/>
      <c r="ZM85" s="59"/>
      <c r="ZN85" s="59"/>
      <c r="ZO85" s="59"/>
      <c r="ZP85" s="59"/>
      <c r="ZQ85" s="59"/>
      <c r="ZR85" s="59"/>
      <c r="ZS85" s="59"/>
      <c r="ZT85" s="59"/>
      <c r="ZU85" s="59"/>
      <c r="ZV85" s="59"/>
      <c r="ZW85" s="59"/>
      <c r="ZX85" s="59"/>
      <c r="ZY85" s="59"/>
      <c r="ZZ85" s="59"/>
      <c r="AAA85" s="59"/>
      <c r="AAB85" s="59"/>
      <c r="AAC85" s="59"/>
      <c r="AAD85" s="59"/>
      <c r="AAE85" s="59"/>
      <c r="AAF85" s="59"/>
      <c r="AAG85" s="59"/>
      <c r="AAH85" s="59"/>
      <c r="AAI85" s="59"/>
      <c r="AAJ85" s="59"/>
      <c r="AAK85" s="59"/>
      <c r="AAL85" s="59"/>
      <c r="AAM85" s="59"/>
      <c r="AAN85" s="59"/>
      <c r="AAO85" s="59"/>
      <c r="AAP85" s="59"/>
      <c r="AAQ85" s="59"/>
      <c r="AAR85" s="59"/>
      <c r="AAS85" s="59"/>
      <c r="AAT85" s="59"/>
      <c r="AAU85" s="59"/>
      <c r="AAV85" s="59"/>
      <c r="AAW85" s="59"/>
      <c r="AAX85" s="59"/>
      <c r="AAY85" s="59"/>
      <c r="AAZ85" s="59"/>
      <c r="ABA85" s="59"/>
      <c r="ABB85" s="59"/>
      <c r="ABC85" s="59"/>
      <c r="ABD85" s="59"/>
      <c r="ABE85" s="59"/>
      <c r="ABF85" s="59"/>
      <c r="ABG85" s="59"/>
      <c r="ABH85" s="59"/>
      <c r="ABI85" s="59"/>
      <c r="ABJ85" s="59"/>
      <c r="ABK85" s="59"/>
      <c r="ABL85" s="59"/>
      <c r="ABM85" s="59"/>
      <c r="ABN85" s="59"/>
      <c r="ABO85" s="59"/>
      <c r="ABP85" s="59"/>
      <c r="ABQ85" s="59"/>
      <c r="ABR85" s="59"/>
      <c r="ABS85" s="59"/>
      <c r="ABT85" s="59"/>
      <c r="ABU85" s="59"/>
      <c r="ABV85" s="59"/>
      <c r="ABW85" s="59"/>
      <c r="ABX85" s="59"/>
      <c r="ABY85" s="59"/>
      <c r="ABZ85" s="59"/>
      <c r="ACA85" s="59"/>
      <c r="ACB85" s="59"/>
      <c r="ACC85" s="59"/>
      <c r="ACD85" s="59"/>
      <c r="ACE85" s="59"/>
      <c r="ACF85" s="59"/>
      <c r="ACG85" s="59"/>
      <c r="ACH85" s="59"/>
      <c r="ACI85" s="59"/>
      <c r="ACJ85" s="59"/>
      <c r="ACK85" s="59"/>
      <c r="ACL85" s="59"/>
      <c r="ACM85" s="59"/>
      <c r="ACN85" s="59"/>
      <c r="ACO85" s="59"/>
      <c r="ACP85" s="59"/>
      <c r="ACQ85" s="59"/>
      <c r="ACR85" s="59"/>
      <c r="ACS85" s="59"/>
      <c r="ACT85" s="59"/>
      <c r="ACU85" s="59"/>
      <c r="ACV85" s="59"/>
      <c r="ACW85" s="59"/>
      <c r="ACX85" s="59"/>
      <c r="ACY85" s="59"/>
      <c r="ACZ85" s="59"/>
      <c r="ADA85" s="59"/>
      <c r="ADB85" s="59"/>
      <c r="ADC85" s="59"/>
      <c r="ADD85" s="59"/>
      <c r="ADE85" s="59"/>
      <c r="ADF85" s="59"/>
      <c r="ADG85" s="59"/>
      <c r="ADH85" s="59"/>
      <c r="ADI85" s="59"/>
      <c r="ADJ85" s="59"/>
      <c r="ADK85" s="59"/>
      <c r="ADL85" s="59"/>
      <c r="ADM85" s="59"/>
      <c r="ADN85" s="59"/>
      <c r="ADO85" s="59"/>
      <c r="ADP85" s="59"/>
      <c r="ADQ85" s="59"/>
      <c r="ADR85" s="59"/>
      <c r="ADS85" s="59"/>
      <c r="ADT85" s="59"/>
      <c r="ADU85" s="59"/>
      <c r="ADV85" s="59"/>
      <c r="ADW85" s="59"/>
      <c r="ADX85" s="59"/>
      <c r="ADY85" s="59"/>
      <c r="ADZ85" s="59"/>
      <c r="AEA85" s="59"/>
      <c r="AEB85" s="59"/>
      <c r="AEC85" s="59"/>
      <c r="AED85" s="59"/>
      <c r="AEE85" s="59"/>
      <c r="AEF85" s="59"/>
      <c r="AEG85" s="59"/>
      <c r="AEH85" s="59"/>
      <c r="AEI85" s="59"/>
      <c r="AEJ85" s="59"/>
      <c r="AEK85" s="59"/>
      <c r="AEL85" s="59"/>
      <c r="AEM85" s="59"/>
      <c r="AEN85" s="59"/>
      <c r="AEO85" s="59"/>
      <c r="AEP85" s="59"/>
      <c r="AEQ85" s="59"/>
      <c r="AER85" s="59"/>
      <c r="AES85" s="59"/>
      <c r="AET85" s="59"/>
      <c r="AEU85" s="59"/>
      <c r="AEV85" s="59"/>
      <c r="AEW85" s="59"/>
      <c r="AEX85" s="59"/>
      <c r="AEY85" s="59"/>
      <c r="AEZ85" s="59"/>
      <c r="AFA85" s="59"/>
      <c r="AFB85" s="59"/>
      <c r="AFC85" s="59"/>
      <c r="AFD85" s="59"/>
      <c r="AFE85" s="59"/>
      <c r="AFF85" s="59"/>
      <c r="AFG85" s="59"/>
      <c r="AFH85" s="59"/>
      <c r="AFI85" s="59"/>
      <c r="AFJ85" s="59"/>
      <c r="AFK85" s="59"/>
      <c r="AFL85" s="59"/>
      <c r="AFM85" s="59"/>
      <c r="AFN85" s="59"/>
      <c r="AFO85" s="59"/>
      <c r="AFP85" s="59"/>
      <c r="AFQ85" s="59"/>
      <c r="AFR85" s="59"/>
      <c r="AFS85" s="59"/>
      <c r="AFT85" s="59"/>
      <c r="AFU85" s="59"/>
      <c r="AFV85" s="59"/>
      <c r="AFW85" s="59"/>
      <c r="AFX85" s="59"/>
      <c r="AFY85" s="59"/>
      <c r="AFZ85" s="59"/>
      <c r="AGA85" s="59"/>
      <c r="AGB85" s="59"/>
      <c r="AGC85" s="59"/>
      <c r="AGD85" s="59"/>
      <c r="AGE85" s="59"/>
      <c r="AGF85" s="59"/>
      <c r="AGG85" s="59"/>
      <c r="AGH85" s="59"/>
      <c r="AGI85" s="59"/>
      <c r="AGJ85" s="59"/>
      <c r="AGK85" s="59"/>
      <c r="AGL85" s="59"/>
      <c r="AGM85" s="59"/>
      <c r="AGN85" s="59"/>
      <c r="AGO85" s="59"/>
      <c r="AGP85" s="59"/>
      <c r="AGQ85" s="59"/>
      <c r="AGR85" s="59"/>
      <c r="AGS85" s="59"/>
      <c r="AGT85" s="59"/>
      <c r="AGU85" s="59"/>
      <c r="AGV85" s="59"/>
      <c r="AGW85" s="59"/>
      <c r="AGX85" s="59"/>
      <c r="AGY85" s="59"/>
      <c r="AGZ85" s="59"/>
      <c r="AHA85" s="59"/>
      <c r="AHB85" s="59"/>
      <c r="AHC85" s="59"/>
      <c r="AHD85" s="59"/>
      <c r="AHE85" s="59"/>
      <c r="AHF85" s="59"/>
      <c r="AHG85" s="59"/>
      <c r="AHH85" s="59"/>
      <c r="AHI85" s="59"/>
      <c r="AHJ85" s="59"/>
      <c r="AHK85" s="59"/>
      <c r="AHL85" s="59"/>
      <c r="AHM85" s="59"/>
      <c r="AHN85" s="59"/>
      <c r="AHO85" s="59"/>
      <c r="AHP85" s="59"/>
      <c r="AHQ85" s="59"/>
      <c r="AHR85" s="59"/>
      <c r="AHS85" s="59"/>
      <c r="AHT85" s="59"/>
      <c r="AHU85" s="59"/>
      <c r="AHV85" s="59"/>
      <c r="AHW85" s="59"/>
      <c r="AHX85" s="59"/>
      <c r="AHY85" s="59"/>
      <c r="AHZ85" s="59"/>
      <c r="AIA85" s="59"/>
      <c r="AIB85" s="59"/>
      <c r="AIC85" s="59"/>
      <c r="AID85" s="59"/>
      <c r="AIE85" s="59"/>
      <c r="AIF85" s="59"/>
      <c r="AIG85" s="59"/>
      <c r="AIH85" s="59"/>
      <c r="AII85" s="59"/>
      <c r="AIJ85" s="59"/>
      <c r="AIK85" s="59"/>
      <c r="AIL85" s="59"/>
      <c r="AIM85" s="59"/>
      <c r="AIN85" s="59"/>
      <c r="AIO85" s="59"/>
      <c r="AIP85" s="59"/>
      <c r="AIQ85" s="59"/>
      <c r="AIR85" s="59"/>
      <c r="AIS85" s="59"/>
      <c r="AIT85" s="59"/>
      <c r="AIU85" s="59"/>
      <c r="AIV85" s="59"/>
      <c r="AIW85" s="59"/>
      <c r="AIX85" s="59"/>
      <c r="AIY85" s="59"/>
      <c r="AIZ85" s="59"/>
      <c r="AJA85" s="59"/>
      <c r="AJB85" s="59"/>
      <c r="AJC85" s="59"/>
      <c r="AJD85" s="59"/>
      <c r="AJE85" s="59"/>
      <c r="AJF85" s="59"/>
      <c r="AJG85" s="59"/>
      <c r="AJH85" s="59"/>
      <c r="AJI85" s="59"/>
      <c r="AJJ85" s="59"/>
      <c r="AJK85" s="59"/>
      <c r="AJL85" s="59"/>
      <c r="AJM85" s="59"/>
      <c r="AJN85" s="59"/>
      <c r="AJO85" s="59"/>
      <c r="AJP85" s="59"/>
      <c r="AJQ85" s="59"/>
      <c r="AJR85" s="59"/>
      <c r="AJS85" s="59"/>
      <c r="AJT85" s="59"/>
      <c r="AJU85" s="59"/>
      <c r="AJV85" s="59"/>
      <c r="AJW85" s="59"/>
      <c r="AJX85" s="59"/>
      <c r="AJY85" s="59"/>
      <c r="AJZ85" s="59"/>
      <c r="AKA85" s="59"/>
      <c r="AKB85" s="59"/>
      <c r="AKC85" s="59"/>
      <c r="AKD85" s="59"/>
      <c r="AKE85" s="59"/>
      <c r="AKF85" s="59"/>
      <c r="AKG85" s="59"/>
      <c r="AKH85" s="59"/>
      <c r="AKI85" s="59"/>
      <c r="AKJ85" s="59"/>
      <c r="AKK85" s="59"/>
      <c r="AKL85" s="59"/>
      <c r="AKM85" s="59"/>
      <c r="AKN85" s="59"/>
      <c r="AKO85" s="59"/>
      <c r="AKP85" s="59"/>
      <c r="AKQ85" s="59"/>
      <c r="AKR85" s="59"/>
      <c r="AKS85" s="59"/>
      <c r="AKT85" s="59"/>
      <c r="AKU85" s="59"/>
      <c r="AKV85" s="59"/>
      <c r="AKW85" s="59"/>
      <c r="AKX85" s="59"/>
      <c r="AKY85" s="59"/>
      <c r="AKZ85" s="59"/>
      <c r="ALA85" s="59"/>
      <c r="ALB85" s="59"/>
      <c r="ALC85" s="59"/>
      <c r="ALD85" s="59"/>
      <c r="ALE85" s="59"/>
      <c r="ALF85" s="59"/>
      <c r="ALG85" s="59"/>
      <c r="ALH85" s="59"/>
      <c r="ALI85" s="59"/>
      <c r="ALJ85" s="59"/>
      <c r="ALK85" s="59"/>
      <c r="ALL85" s="59"/>
      <c r="ALM85" s="59"/>
      <c r="ALN85" s="59"/>
      <c r="ALO85" s="59"/>
      <c r="ALP85" s="59"/>
      <c r="ALQ85" s="59"/>
      <c r="ALR85" s="59"/>
      <c r="ALS85" s="59"/>
      <c r="ALT85" s="59"/>
      <c r="ALU85" s="59"/>
      <c r="ALV85" s="59"/>
      <c r="ALW85" s="59"/>
      <c r="ALX85" s="59"/>
      <c r="ALY85" s="59"/>
      <c r="ALZ85" s="59"/>
      <c r="AMA85" s="59"/>
      <c r="AMB85" s="59"/>
      <c r="AMC85" s="59"/>
      <c r="AMD85" s="59"/>
      <c r="AME85" s="59"/>
      <c r="AMF85" s="59"/>
      <c r="AMG85" s="59"/>
      <c r="AMH85" s="59"/>
      <c r="AMI85" s="59"/>
      <c r="AMJ85" s="59"/>
      <c r="AMK85" s="59"/>
      <c r="AML85" s="59"/>
      <c r="AMM85" s="59"/>
      <c r="AMN85" s="59"/>
      <c r="AMO85" s="59"/>
      <c r="AMP85" s="59"/>
      <c r="AMQ85" s="59"/>
      <c r="AMR85" s="59"/>
      <c r="AMS85" s="59"/>
      <c r="AMT85" s="59"/>
      <c r="AMU85" s="59"/>
      <c r="AMV85" s="59"/>
      <c r="AMW85" s="59"/>
      <c r="AMX85" s="59"/>
      <c r="AMY85" s="59"/>
      <c r="AMZ85" s="59"/>
      <c r="ANA85" s="59"/>
      <c r="ANB85" s="59"/>
      <c r="ANC85" s="59"/>
      <c r="AND85" s="59"/>
      <c r="ANE85" s="59"/>
      <c r="ANF85" s="59"/>
      <c r="ANG85" s="59"/>
      <c r="ANH85" s="59"/>
      <c r="ANI85" s="59"/>
      <c r="ANJ85" s="59"/>
      <c r="ANK85" s="59"/>
      <c r="ANL85" s="59"/>
      <c r="ANM85" s="59"/>
      <c r="ANN85" s="59"/>
      <c r="ANO85" s="59"/>
      <c r="ANP85" s="59"/>
      <c r="ANQ85" s="59"/>
      <c r="ANR85" s="59"/>
      <c r="ANS85" s="59"/>
      <c r="ANT85" s="59"/>
      <c r="ANU85" s="59"/>
      <c r="ANV85" s="59"/>
      <c r="ANW85" s="59"/>
      <c r="ANX85" s="59"/>
      <c r="ANY85" s="59"/>
      <c r="ANZ85" s="59"/>
      <c r="AOA85" s="59"/>
      <c r="AOB85" s="59"/>
      <c r="AOC85" s="59"/>
      <c r="AOD85" s="59"/>
      <c r="AOE85" s="59"/>
      <c r="AOF85" s="59"/>
      <c r="AOG85" s="59"/>
      <c r="AOH85" s="59"/>
      <c r="AOI85" s="59"/>
      <c r="AOJ85" s="59"/>
      <c r="AOK85" s="59"/>
      <c r="AOL85" s="59"/>
      <c r="AOM85" s="59"/>
      <c r="AON85" s="59"/>
      <c r="AOO85" s="59"/>
      <c r="AOP85" s="59"/>
      <c r="AOQ85" s="59"/>
      <c r="AOR85" s="59"/>
      <c r="AOS85" s="59"/>
      <c r="AOT85" s="59"/>
      <c r="AOU85" s="59"/>
      <c r="AOV85" s="59"/>
      <c r="AOW85" s="59"/>
      <c r="AOX85" s="59"/>
      <c r="AOY85" s="59"/>
      <c r="AOZ85" s="59"/>
      <c r="APA85" s="59"/>
      <c r="APB85" s="59"/>
      <c r="APC85" s="59"/>
      <c r="APD85" s="59"/>
      <c r="APE85" s="59"/>
      <c r="APF85" s="59"/>
      <c r="APG85" s="59"/>
      <c r="APH85" s="59"/>
      <c r="API85" s="59"/>
      <c r="APJ85" s="59"/>
      <c r="APK85" s="59"/>
      <c r="APL85" s="59"/>
      <c r="APM85" s="59"/>
      <c r="APN85" s="59"/>
      <c r="APO85" s="59"/>
      <c r="APP85" s="59"/>
      <c r="APQ85" s="59"/>
      <c r="APR85" s="59"/>
      <c r="APS85" s="59"/>
      <c r="APT85" s="59"/>
      <c r="APU85" s="59"/>
      <c r="APV85" s="59"/>
      <c r="APW85" s="59"/>
      <c r="APX85" s="59"/>
      <c r="APY85" s="59"/>
      <c r="APZ85" s="59"/>
      <c r="AQA85" s="59"/>
      <c r="AQB85" s="59"/>
      <c r="AQC85" s="59"/>
      <c r="AQD85" s="59"/>
      <c r="AQE85" s="59"/>
      <c r="AQF85" s="59"/>
      <c r="AQG85" s="59"/>
      <c r="AQH85" s="59"/>
      <c r="AQI85" s="59"/>
      <c r="AQJ85" s="59"/>
      <c r="AQK85" s="59"/>
      <c r="AQL85" s="59"/>
      <c r="AQM85" s="59"/>
      <c r="AQN85" s="59"/>
      <c r="AQO85" s="59"/>
      <c r="AQP85" s="59"/>
      <c r="AQQ85" s="59"/>
      <c r="AQR85" s="59"/>
      <c r="AQS85" s="59"/>
      <c r="AQT85" s="59"/>
      <c r="AQU85" s="59"/>
      <c r="AQV85" s="59"/>
      <c r="AQW85" s="59"/>
      <c r="AQX85" s="59"/>
      <c r="AQY85" s="59"/>
      <c r="AQZ85" s="59"/>
      <c r="ARA85" s="59"/>
      <c r="ARB85" s="59"/>
      <c r="ARC85" s="59"/>
      <c r="ARD85" s="59"/>
      <c r="ARE85" s="59"/>
      <c r="ARF85" s="59"/>
      <c r="ARG85" s="59"/>
      <c r="ARH85" s="59"/>
      <c r="ARI85" s="59"/>
      <c r="ARJ85" s="59"/>
      <c r="ARK85" s="59"/>
      <c r="ARL85" s="59"/>
      <c r="ARM85" s="59"/>
      <c r="ARN85" s="59"/>
      <c r="ARO85" s="59"/>
      <c r="ARP85" s="59"/>
      <c r="ARQ85" s="59"/>
      <c r="ARR85" s="59"/>
      <c r="ARS85" s="59"/>
      <c r="ART85" s="59"/>
      <c r="ARU85" s="59"/>
      <c r="ARV85" s="59"/>
      <c r="ARW85" s="59"/>
      <c r="ARX85" s="59"/>
      <c r="ARY85" s="59"/>
      <c r="ARZ85" s="59"/>
      <c r="ASA85" s="59"/>
      <c r="ASB85" s="59"/>
      <c r="ASC85" s="59"/>
      <c r="ASD85" s="59"/>
      <c r="ASE85" s="59"/>
      <c r="ASF85" s="59"/>
      <c r="ASG85" s="59"/>
      <c r="ASH85" s="59"/>
      <c r="ASI85" s="59"/>
      <c r="ASJ85" s="59"/>
      <c r="ASK85" s="59"/>
      <c r="ASL85" s="59"/>
      <c r="ASM85" s="59"/>
      <c r="ASN85" s="59"/>
      <c r="ASO85" s="59"/>
      <c r="ASP85" s="59"/>
      <c r="ASQ85" s="59"/>
      <c r="ASR85" s="59"/>
      <c r="ASS85" s="59"/>
      <c r="AST85" s="59"/>
      <c r="ASU85" s="59"/>
      <c r="ASV85" s="59"/>
      <c r="ASW85" s="59"/>
      <c r="ASX85" s="59"/>
      <c r="ASY85" s="59"/>
      <c r="ASZ85" s="59"/>
      <c r="ATA85" s="59"/>
      <c r="ATB85" s="59"/>
      <c r="ATC85" s="59"/>
      <c r="ATD85" s="59"/>
      <c r="ATE85" s="59"/>
      <c r="ATF85" s="59"/>
      <c r="ATG85" s="59"/>
      <c r="ATH85" s="59"/>
      <c r="ATI85" s="59"/>
      <c r="ATJ85" s="59"/>
      <c r="ATK85" s="59"/>
      <c r="ATL85" s="59"/>
      <c r="ATM85" s="59"/>
      <c r="ATN85" s="59"/>
      <c r="ATO85" s="59"/>
      <c r="ATP85" s="59"/>
      <c r="ATQ85" s="59"/>
      <c r="ATR85" s="59"/>
      <c r="ATS85" s="59"/>
      <c r="ATT85" s="59"/>
      <c r="ATU85" s="59"/>
      <c r="ATV85" s="59"/>
      <c r="ATW85" s="59"/>
      <c r="ATX85" s="59"/>
      <c r="ATY85" s="59"/>
      <c r="ATZ85" s="59"/>
      <c r="AUA85" s="59"/>
      <c r="AUB85" s="59"/>
      <c r="AUC85" s="59"/>
      <c r="AUD85" s="59"/>
      <c r="AUE85" s="59"/>
      <c r="AUF85" s="59"/>
      <c r="AUG85" s="59"/>
      <c r="AUH85" s="59"/>
      <c r="AUI85" s="59"/>
      <c r="AUJ85" s="59"/>
      <c r="AUK85" s="59"/>
      <c r="AUL85" s="59"/>
      <c r="AUM85" s="59"/>
      <c r="AUN85" s="59"/>
      <c r="AUO85" s="59"/>
      <c r="AUP85" s="59"/>
      <c r="AUQ85" s="59"/>
      <c r="AUR85" s="59"/>
      <c r="AUS85" s="59"/>
      <c r="AUT85" s="59"/>
      <c r="AUU85" s="59"/>
      <c r="AUV85" s="59"/>
      <c r="AUW85" s="59"/>
      <c r="AUX85" s="59"/>
      <c r="AUY85" s="59"/>
      <c r="AUZ85" s="59"/>
      <c r="AVA85" s="59"/>
      <c r="AVB85" s="59"/>
      <c r="AVC85" s="59"/>
      <c r="AVD85" s="59"/>
      <c r="AVE85" s="59"/>
      <c r="AVF85" s="59"/>
      <c r="AVG85" s="59"/>
      <c r="AVH85" s="59"/>
      <c r="AVI85" s="59"/>
      <c r="AVJ85" s="59"/>
      <c r="AVK85" s="59"/>
      <c r="AVL85" s="59"/>
      <c r="AVM85" s="59"/>
      <c r="AVN85" s="59"/>
      <c r="AVO85" s="59"/>
      <c r="AVP85" s="59"/>
      <c r="AVQ85" s="59"/>
      <c r="AVR85" s="59"/>
      <c r="AVS85" s="59"/>
      <c r="AVT85" s="59"/>
      <c r="AVU85" s="59"/>
      <c r="AVV85" s="59"/>
      <c r="AVW85" s="59"/>
      <c r="AVX85" s="59"/>
      <c r="AVY85" s="59"/>
      <c r="AVZ85" s="59"/>
      <c r="AWA85" s="59"/>
      <c r="AWB85" s="59"/>
      <c r="AWC85" s="59"/>
      <c r="AWD85" s="59"/>
      <c r="AWE85" s="59"/>
      <c r="AWF85" s="59"/>
      <c r="AWG85" s="59"/>
      <c r="AWH85" s="59"/>
      <c r="AWI85" s="59"/>
      <c r="AWJ85" s="59"/>
      <c r="AWK85" s="59"/>
      <c r="AWL85" s="59"/>
      <c r="AWM85" s="59"/>
      <c r="AWN85" s="59"/>
      <c r="AWO85" s="59"/>
      <c r="AWP85" s="59"/>
      <c r="AWQ85" s="59"/>
      <c r="AWR85" s="59"/>
      <c r="AWS85" s="59"/>
      <c r="AWT85" s="59"/>
      <c r="AWU85" s="59"/>
      <c r="AWV85" s="59"/>
      <c r="AWW85" s="59"/>
      <c r="AWX85" s="59"/>
      <c r="AWY85" s="59"/>
      <c r="AWZ85" s="59"/>
      <c r="AXA85" s="59"/>
      <c r="AXB85" s="59"/>
      <c r="AXC85" s="59"/>
      <c r="AXD85" s="59"/>
      <c r="AXE85" s="59"/>
      <c r="AXF85" s="59"/>
      <c r="AXG85" s="59"/>
      <c r="AXH85" s="59"/>
      <c r="AXI85" s="59"/>
      <c r="AXJ85" s="59"/>
      <c r="AXK85" s="59"/>
      <c r="AXL85" s="59"/>
      <c r="AXM85" s="59"/>
      <c r="AXN85" s="59"/>
      <c r="AXO85" s="59"/>
      <c r="AXP85" s="59"/>
      <c r="AXQ85" s="59"/>
      <c r="AXR85" s="59"/>
      <c r="AXS85" s="59"/>
      <c r="AXT85" s="59"/>
      <c r="AXU85" s="59"/>
      <c r="AXV85" s="59"/>
      <c r="AXW85" s="59"/>
      <c r="AXX85" s="59"/>
      <c r="AXY85" s="59"/>
      <c r="AXZ85" s="59"/>
      <c r="AYA85" s="59"/>
      <c r="AYB85" s="59"/>
      <c r="AYC85" s="59"/>
      <c r="AYD85" s="59"/>
      <c r="AYE85" s="59"/>
      <c r="AYF85" s="59"/>
      <c r="AYG85" s="59"/>
      <c r="AYH85" s="59"/>
      <c r="AYI85" s="59"/>
      <c r="AYJ85" s="59"/>
      <c r="AYK85" s="59"/>
      <c r="AYL85" s="59"/>
      <c r="AYM85" s="59"/>
      <c r="AYN85" s="59"/>
      <c r="AYO85" s="59"/>
      <c r="AYP85" s="59"/>
      <c r="AYQ85" s="59"/>
      <c r="AYR85" s="59"/>
      <c r="AYS85" s="59"/>
      <c r="AYT85" s="59"/>
      <c r="AYU85" s="59"/>
      <c r="AYV85" s="59"/>
      <c r="AYW85" s="59"/>
      <c r="AYX85" s="59"/>
      <c r="AYY85" s="59"/>
      <c r="AYZ85" s="59"/>
      <c r="AZA85" s="59"/>
      <c r="AZB85" s="59"/>
      <c r="AZC85" s="59"/>
      <c r="AZD85" s="59"/>
      <c r="AZE85" s="59"/>
      <c r="AZF85" s="59"/>
      <c r="AZG85" s="59"/>
      <c r="AZH85" s="59"/>
      <c r="AZI85" s="59"/>
      <c r="AZJ85" s="59"/>
      <c r="AZK85" s="59"/>
      <c r="AZL85" s="59"/>
      <c r="AZM85" s="59"/>
      <c r="AZN85" s="59"/>
      <c r="AZO85" s="59"/>
      <c r="AZP85" s="59"/>
      <c r="AZQ85" s="59"/>
      <c r="AZR85" s="59"/>
      <c r="AZS85" s="59"/>
      <c r="AZT85" s="59"/>
      <c r="AZU85" s="59"/>
      <c r="AZV85" s="59"/>
      <c r="AZW85" s="59"/>
      <c r="AZX85" s="59"/>
      <c r="AZY85" s="59"/>
      <c r="AZZ85" s="59"/>
      <c r="BAA85" s="59"/>
      <c r="BAB85" s="59"/>
      <c r="BAC85" s="59"/>
      <c r="BAD85" s="59"/>
      <c r="BAE85" s="59"/>
      <c r="BAF85" s="59"/>
      <c r="BAG85" s="59"/>
      <c r="BAH85" s="59"/>
      <c r="BAI85" s="59"/>
      <c r="BAJ85" s="59"/>
      <c r="BAK85" s="59"/>
      <c r="BAL85" s="59"/>
      <c r="BAM85" s="59"/>
      <c r="BAN85" s="59"/>
      <c r="BAO85" s="59"/>
      <c r="BAP85" s="59"/>
      <c r="BAQ85" s="59"/>
      <c r="BAR85" s="59"/>
      <c r="BAS85" s="59"/>
      <c r="BAT85" s="59"/>
      <c r="BAU85" s="59"/>
      <c r="BAV85" s="59"/>
      <c r="BAW85" s="59"/>
      <c r="BAX85" s="59"/>
      <c r="BAY85" s="59"/>
      <c r="BAZ85" s="59"/>
      <c r="BBA85" s="59"/>
      <c r="BBB85" s="59"/>
      <c r="BBC85" s="59"/>
      <c r="BBD85" s="59"/>
      <c r="BBE85" s="59"/>
      <c r="BBF85" s="59"/>
      <c r="BBG85" s="59"/>
      <c r="BBH85" s="59"/>
      <c r="BBI85" s="59"/>
      <c r="BBJ85" s="59"/>
      <c r="BBK85" s="59"/>
      <c r="BBL85" s="59"/>
      <c r="BBM85" s="59"/>
      <c r="BBN85" s="59"/>
      <c r="BBO85" s="59"/>
      <c r="BBP85" s="59"/>
      <c r="BBQ85" s="59"/>
      <c r="BBR85" s="59"/>
      <c r="BBS85" s="59"/>
      <c r="BBT85" s="59"/>
      <c r="BBU85" s="59"/>
      <c r="BBV85" s="59"/>
      <c r="BBW85" s="59"/>
      <c r="BBX85" s="59"/>
      <c r="BBY85" s="59"/>
      <c r="BBZ85" s="59"/>
      <c r="BCA85" s="59"/>
      <c r="BCB85" s="59"/>
      <c r="BCC85" s="59"/>
      <c r="BCD85" s="59"/>
      <c r="BCE85" s="59"/>
      <c r="BCF85" s="59"/>
      <c r="BCG85" s="59"/>
      <c r="BCH85" s="59"/>
      <c r="BCI85" s="59"/>
      <c r="BCJ85" s="59"/>
      <c r="BCK85" s="59"/>
      <c r="BCL85" s="59"/>
      <c r="BCM85" s="59"/>
      <c r="BCN85" s="59"/>
      <c r="BCO85" s="59"/>
      <c r="BCP85" s="59"/>
      <c r="BCQ85" s="59"/>
      <c r="BCR85" s="59"/>
      <c r="BCS85" s="59"/>
      <c r="BCT85" s="59"/>
      <c r="BCU85" s="59"/>
      <c r="BCV85" s="59"/>
      <c r="BCW85" s="59"/>
      <c r="BCX85" s="59"/>
      <c r="BCY85" s="59"/>
      <c r="BCZ85" s="59"/>
      <c r="BDA85" s="59"/>
      <c r="BDB85" s="59"/>
      <c r="BDC85" s="59"/>
      <c r="BDD85" s="59"/>
      <c r="BDE85" s="59"/>
      <c r="BDF85" s="59"/>
      <c r="BDG85" s="59"/>
      <c r="BDH85" s="59"/>
      <c r="BDI85" s="59"/>
      <c r="BDJ85" s="59"/>
      <c r="BDK85" s="59"/>
      <c r="BDL85" s="59"/>
      <c r="BDM85" s="59"/>
      <c r="BDN85" s="59"/>
      <c r="BDO85" s="59"/>
      <c r="BDP85" s="59"/>
      <c r="BDQ85" s="59"/>
      <c r="BDR85" s="59"/>
      <c r="BDS85" s="59"/>
      <c r="BDT85" s="59"/>
      <c r="BDU85" s="59"/>
      <c r="BDV85" s="59"/>
      <c r="BDW85" s="59"/>
      <c r="BDX85" s="59"/>
      <c r="BDY85" s="59"/>
      <c r="BDZ85" s="59"/>
      <c r="BEA85" s="59"/>
      <c r="BEB85" s="59"/>
      <c r="BEC85" s="59"/>
      <c r="BED85" s="59"/>
      <c r="BEE85" s="59"/>
      <c r="BEF85" s="59"/>
      <c r="BEG85" s="59"/>
      <c r="BEH85" s="59"/>
      <c r="BEI85" s="59"/>
      <c r="BEJ85" s="59"/>
      <c r="BEK85" s="59"/>
      <c r="BEL85" s="59"/>
      <c r="BEM85" s="59"/>
      <c r="BEN85" s="59"/>
      <c r="BEO85" s="59"/>
      <c r="BEP85" s="59"/>
      <c r="BEQ85" s="59"/>
      <c r="BER85" s="59"/>
      <c r="BES85" s="59"/>
      <c r="BET85" s="59"/>
      <c r="BEU85" s="59"/>
      <c r="BEV85" s="59"/>
      <c r="BEW85" s="59"/>
      <c r="BEX85" s="59"/>
      <c r="BEY85" s="59"/>
      <c r="BEZ85" s="59"/>
      <c r="BFA85" s="59"/>
      <c r="BFB85" s="59"/>
      <c r="BFC85" s="59"/>
      <c r="BFD85" s="59"/>
      <c r="BFE85" s="59"/>
      <c r="BFF85" s="59"/>
      <c r="BFG85" s="59"/>
      <c r="BFH85" s="59"/>
      <c r="BFI85" s="59"/>
      <c r="BFJ85" s="59"/>
      <c r="BFK85" s="59"/>
      <c r="BFL85" s="59"/>
      <c r="BFM85" s="59"/>
      <c r="BFN85" s="59"/>
      <c r="BFO85" s="59"/>
      <c r="BFP85" s="59"/>
      <c r="BFQ85" s="59"/>
      <c r="BFR85" s="59"/>
      <c r="BFS85" s="59"/>
      <c r="BFT85" s="59"/>
      <c r="BFU85" s="59"/>
      <c r="BFV85" s="59"/>
      <c r="BFW85" s="59"/>
      <c r="BFX85" s="59"/>
      <c r="BFY85" s="59"/>
      <c r="BFZ85" s="59"/>
      <c r="BGA85" s="59"/>
      <c r="BGB85" s="59"/>
      <c r="BGC85" s="59"/>
      <c r="BGD85" s="59"/>
      <c r="BGE85" s="59"/>
      <c r="BGF85" s="59"/>
      <c r="BGG85" s="59"/>
      <c r="BGH85" s="59"/>
      <c r="BGI85" s="59"/>
      <c r="BGJ85" s="59"/>
      <c r="BGK85" s="59"/>
      <c r="BGL85" s="59"/>
      <c r="BGM85" s="59"/>
      <c r="BGN85" s="59"/>
      <c r="BGO85" s="59"/>
      <c r="BGP85" s="59"/>
      <c r="BGQ85" s="59"/>
      <c r="BGR85" s="59"/>
      <c r="BGS85" s="59"/>
      <c r="BGT85" s="59"/>
      <c r="BGU85" s="59"/>
      <c r="BGV85" s="59"/>
      <c r="BGW85" s="59"/>
      <c r="BGX85" s="59"/>
      <c r="BGY85" s="59"/>
      <c r="BGZ85" s="59"/>
      <c r="BHA85" s="59"/>
      <c r="BHB85" s="59"/>
      <c r="BHC85" s="59"/>
      <c r="BHD85" s="59"/>
      <c r="BHE85" s="59"/>
      <c r="BHF85" s="59"/>
      <c r="BHG85" s="59"/>
      <c r="BHH85" s="59"/>
      <c r="BHI85" s="59"/>
      <c r="BHJ85" s="59"/>
      <c r="BHK85" s="59"/>
      <c r="BHL85" s="59"/>
      <c r="BHM85" s="59"/>
      <c r="BHN85" s="59"/>
      <c r="BHO85" s="59"/>
      <c r="BHP85" s="59"/>
      <c r="BHQ85" s="59"/>
      <c r="BHR85" s="59"/>
      <c r="BHS85" s="59"/>
      <c r="BHT85" s="59"/>
      <c r="BHU85" s="59"/>
      <c r="BHV85" s="59"/>
      <c r="BHW85" s="59"/>
      <c r="BHX85" s="59"/>
      <c r="BHY85" s="59"/>
      <c r="BHZ85" s="59"/>
      <c r="BIA85" s="59"/>
      <c r="BIB85" s="59"/>
      <c r="BIC85" s="59"/>
      <c r="BID85" s="59"/>
      <c r="BIE85" s="59"/>
      <c r="BIF85" s="59"/>
      <c r="BIG85" s="59"/>
      <c r="BIH85" s="59"/>
      <c r="BII85" s="59"/>
      <c r="BIJ85" s="59"/>
      <c r="BIK85" s="59"/>
      <c r="BIL85" s="59"/>
      <c r="BIM85" s="59"/>
      <c r="BIN85" s="59"/>
      <c r="BIO85" s="59"/>
      <c r="BIP85" s="59"/>
      <c r="BIQ85" s="59"/>
      <c r="BIR85" s="59"/>
      <c r="BIS85" s="59"/>
      <c r="BIT85" s="59"/>
      <c r="BIU85" s="59"/>
      <c r="BIV85" s="59"/>
      <c r="BIW85" s="59"/>
      <c r="BIX85" s="59"/>
      <c r="BIY85" s="59"/>
      <c r="BIZ85" s="59"/>
      <c r="BJA85" s="59"/>
      <c r="BJB85" s="59"/>
      <c r="BJC85" s="59"/>
      <c r="BJD85" s="59"/>
      <c r="BJE85" s="59"/>
      <c r="BJF85" s="59"/>
      <c r="BJG85" s="59"/>
      <c r="BJH85" s="59"/>
      <c r="BJI85" s="59"/>
      <c r="BJJ85" s="59"/>
      <c r="BJK85" s="59"/>
      <c r="BJL85" s="59"/>
      <c r="BJM85" s="59"/>
      <c r="BJN85" s="59"/>
      <c r="BJO85" s="59"/>
      <c r="BJP85" s="59"/>
      <c r="BJQ85" s="59"/>
      <c r="BJR85" s="59"/>
      <c r="BJS85" s="59"/>
      <c r="BJT85" s="59"/>
      <c r="BJU85" s="59"/>
      <c r="BJV85" s="59"/>
      <c r="BJW85" s="59"/>
      <c r="BJX85" s="59"/>
      <c r="BJY85" s="59"/>
      <c r="BJZ85" s="59"/>
      <c r="BKA85" s="59"/>
      <c r="BKB85" s="59"/>
      <c r="BKC85" s="59"/>
      <c r="BKD85" s="59"/>
      <c r="BKE85" s="59"/>
      <c r="BKF85" s="59"/>
      <c r="BKG85" s="59"/>
      <c r="BKH85" s="59"/>
      <c r="BKI85" s="59"/>
      <c r="BKJ85" s="59"/>
      <c r="BKK85" s="59"/>
      <c r="BKL85" s="59"/>
      <c r="BKM85" s="59"/>
      <c r="BKN85" s="59"/>
      <c r="BKO85" s="59"/>
      <c r="BKP85" s="59"/>
      <c r="BKQ85" s="59"/>
      <c r="BKR85" s="59"/>
      <c r="BKS85" s="59"/>
      <c r="BKT85" s="59"/>
      <c r="BKU85" s="59"/>
      <c r="BKV85" s="59"/>
      <c r="BKW85" s="59"/>
      <c r="BKX85" s="59"/>
      <c r="BKY85" s="59"/>
      <c r="BKZ85" s="59"/>
      <c r="BLA85" s="59"/>
      <c r="BLB85" s="59"/>
      <c r="BLC85" s="59"/>
      <c r="BLD85" s="59"/>
      <c r="BLE85" s="59"/>
      <c r="BLF85" s="59"/>
      <c r="BLG85" s="59"/>
      <c r="BLH85" s="59"/>
      <c r="BLI85" s="59"/>
      <c r="BLJ85" s="59"/>
      <c r="BLK85" s="59"/>
      <c r="BLL85" s="59"/>
      <c r="BLM85" s="59"/>
      <c r="BLN85" s="59"/>
      <c r="BLO85" s="59"/>
      <c r="BLP85" s="59"/>
      <c r="BLQ85" s="59"/>
      <c r="BLR85" s="59"/>
      <c r="BLS85" s="59"/>
      <c r="BLT85" s="59"/>
      <c r="BLU85" s="59"/>
      <c r="BLV85" s="59"/>
      <c r="BLW85" s="59"/>
      <c r="BLX85" s="59"/>
      <c r="BLY85" s="59"/>
      <c r="BLZ85" s="59"/>
      <c r="BMA85" s="59"/>
      <c r="BMB85" s="59"/>
      <c r="BMC85" s="59"/>
      <c r="BMD85" s="59"/>
      <c r="BME85" s="59"/>
      <c r="BMF85" s="59"/>
      <c r="BMG85" s="59"/>
      <c r="BMH85" s="59"/>
      <c r="BMI85" s="59"/>
      <c r="BMJ85" s="59"/>
      <c r="BMK85" s="59"/>
      <c r="BML85" s="59"/>
      <c r="BMM85" s="59"/>
      <c r="BMN85" s="59"/>
      <c r="BMO85" s="59"/>
      <c r="BMP85" s="59"/>
      <c r="BMQ85" s="59"/>
      <c r="BMR85" s="59"/>
      <c r="BMS85" s="59"/>
      <c r="BMT85" s="59"/>
      <c r="BMU85" s="59"/>
      <c r="BMV85" s="59"/>
      <c r="BMW85" s="59"/>
      <c r="BMX85" s="59"/>
      <c r="BMY85" s="59"/>
      <c r="BMZ85" s="59"/>
      <c r="BNA85" s="59"/>
      <c r="BNB85" s="59"/>
      <c r="BNC85" s="59"/>
      <c r="BND85" s="59"/>
      <c r="BNE85" s="59"/>
      <c r="BNF85" s="59"/>
      <c r="BNG85" s="59"/>
      <c r="BNH85" s="59"/>
      <c r="BNI85" s="59"/>
      <c r="BNJ85" s="59"/>
      <c r="BNK85" s="59"/>
      <c r="BNL85" s="59"/>
      <c r="BNM85" s="59"/>
      <c r="BNN85" s="59"/>
      <c r="BNO85" s="59"/>
      <c r="BNP85" s="59"/>
      <c r="BNQ85" s="59"/>
      <c r="BNR85" s="59"/>
      <c r="BNS85" s="59"/>
      <c r="BNT85" s="59"/>
      <c r="BNU85" s="59"/>
      <c r="BNV85" s="59"/>
      <c r="BNW85" s="59"/>
      <c r="BNX85" s="59"/>
      <c r="BNY85" s="59"/>
      <c r="BNZ85" s="59"/>
      <c r="BOA85" s="59"/>
      <c r="BOB85" s="59"/>
      <c r="BOC85" s="59"/>
      <c r="BOD85" s="59"/>
      <c r="BOE85" s="59"/>
      <c r="BOF85" s="59"/>
      <c r="BOG85" s="59"/>
      <c r="BOH85" s="59"/>
      <c r="BOI85" s="59"/>
      <c r="BOJ85" s="59"/>
      <c r="BOK85" s="59"/>
      <c r="BOL85" s="59"/>
      <c r="BOM85" s="59"/>
      <c r="BON85" s="59"/>
      <c r="BOO85" s="59"/>
      <c r="BOP85" s="59"/>
      <c r="BOQ85" s="59"/>
      <c r="BOR85" s="59"/>
      <c r="BOS85" s="59"/>
      <c r="BOT85" s="59"/>
      <c r="BOU85" s="59"/>
      <c r="BOV85" s="59"/>
      <c r="BOW85" s="59"/>
      <c r="BOX85" s="59"/>
      <c r="BOY85" s="59"/>
      <c r="BOZ85" s="59"/>
      <c r="BPA85" s="59"/>
      <c r="BPB85" s="59"/>
      <c r="BPC85" s="59"/>
      <c r="BPD85" s="59"/>
      <c r="BPE85" s="59"/>
      <c r="BPF85" s="59"/>
      <c r="BPG85" s="59"/>
      <c r="BPH85" s="59"/>
      <c r="BPI85" s="59"/>
      <c r="BPJ85" s="59"/>
      <c r="BPK85" s="59"/>
      <c r="BPL85" s="59"/>
      <c r="BPM85" s="59"/>
      <c r="BPN85" s="59"/>
      <c r="BPO85" s="59"/>
      <c r="BPP85" s="59"/>
      <c r="BPQ85" s="59"/>
      <c r="BPR85" s="59"/>
      <c r="BPS85" s="59"/>
      <c r="BPT85" s="59"/>
      <c r="BPU85" s="59"/>
      <c r="BPV85" s="59"/>
      <c r="BPW85" s="59"/>
      <c r="BPX85" s="59"/>
      <c r="BPY85" s="59"/>
      <c r="BPZ85" s="59"/>
      <c r="BQA85" s="59"/>
      <c r="BQB85" s="59"/>
      <c r="BQC85" s="59"/>
      <c r="BQD85" s="59"/>
      <c r="BQE85" s="59"/>
      <c r="BQF85" s="59"/>
      <c r="BQG85" s="59"/>
      <c r="BQH85" s="59"/>
      <c r="BQI85" s="59"/>
      <c r="BQJ85" s="59"/>
      <c r="BQK85" s="59"/>
      <c r="BQL85" s="59"/>
      <c r="BQM85" s="59"/>
      <c r="BQN85" s="59"/>
      <c r="BQO85" s="59"/>
      <c r="BQP85" s="59"/>
      <c r="BQQ85" s="59"/>
      <c r="BQR85" s="59"/>
      <c r="BQS85" s="59"/>
      <c r="BQT85" s="59"/>
      <c r="BQU85" s="59"/>
      <c r="BQV85" s="59"/>
      <c r="BQW85" s="59"/>
      <c r="BQX85" s="59"/>
      <c r="BQY85" s="59"/>
      <c r="BQZ85" s="59"/>
      <c r="BRA85" s="59"/>
      <c r="BRB85" s="59"/>
      <c r="BRC85" s="59"/>
      <c r="BRD85" s="59"/>
      <c r="BRE85" s="59"/>
      <c r="BRF85" s="59"/>
      <c r="BRG85" s="59"/>
      <c r="BRH85" s="59"/>
      <c r="BRI85" s="59"/>
      <c r="BRJ85" s="59"/>
      <c r="BRK85" s="59"/>
      <c r="BRL85" s="59"/>
      <c r="BRM85" s="59"/>
      <c r="BRN85" s="59"/>
      <c r="BRO85" s="59"/>
      <c r="BRP85" s="59"/>
      <c r="BRQ85" s="59"/>
      <c r="BRR85" s="59"/>
      <c r="BRS85" s="59"/>
      <c r="BRT85" s="59"/>
      <c r="BRU85" s="59"/>
      <c r="BRV85" s="59"/>
      <c r="BRW85" s="59"/>
      <c r="BRX85" s="59"/>
      <c r="BRY85" s="59"/>
      <c r="BRZ85" s="59"/>
      <c r="BSA85" s="59"/>
      <c r="BSB85" s="59"/>
      <c r="BSC85" s="59"/>
      <c r="BSD85" s="59"/>
      <c r="BSE85" s="59"/>
      <c r="BSF85" s="59"/>
      <c r="BSG85" s="59"/>
      <c r="BSH85" s="59"/>
      <c r="BSI85" s="59"/>
      <c r="BSJ85" s="59"/>
      <c r="BSK85" s="59"/>
      <c r="BSL85" s="59"/>
      <c r="BSM85" s="59"/>
      <c r="BSN85" s="59"/>
      <c r="BSO85" s="59"/>
      <c r="BSP85" s="59"/>
      <c r="BSQ85" s="59"/>
      <c r="BSR85" s="59"/>
      <c r="BSS85" s="59"/>
      <c r="BST85" s="59"/>
      <c r="BSU85" s="59"/>
      <c r="BSV85" s="59"/>
      <c r="BSW85" s="59"/>
      <c r="BSX85" s="59"/>
      <c r="BSY85" s="59"/>
      <c r="BSZ85" s="59"/>
      <c r="BTA85" s="59"/>
      <c r="BTB85" s="59"/>
      <c r="BTC85" s="59"/>
      <c r="BTD85" s="59"/>
      <c r="BTE85" s="59"/>
      <c r="BTF85" s="59"/>
      <c r="BTG85" s="59"/>
      <c r="BTH85" s="59"/>
      <c r="BTI85" s="59"/>
      <c r="BTJ85" s="59"/>
      <c r="BTK85" s="59"/>
      <c r="BTL85" s="59"/>
      <c r="BTM85" s="59"/>
      <c r="BTN85" s="59"/>
      <c r="BTO85" s="59"/>
      <c r="BTP85" s="59"/>
      <c r="BTQ85" s="59"/>
      <c r="BTR85" s="59"/>
      <c r="BTS85" s="59"/>
      <c r="BTT85" s="59"/>
      <c r="BTU85" s="59"/>
      <c r="BTV85" s="59"/>
      <c r="BTW85" s="59"/>
      <c r="BTX85" s="59"/>
      <c r="BTY85" s="59"/>
      <c r="BTZ85" s="59"/>
      <c r="BUA85" s="59"/>
      <c r="BUB85" s="59"/>
      <c r="BUC85" s="59"/>
      <c r="BUD85" s="59"/>
      <c r="BUE85" s="59"/>
      <c r="BUF85" s="59"/>
      <c r="BUG85" s="59"/>
      <c r="BUH85" s="59"/>
      <c r="BUI85" s="59"/>
      <c r="BUJ85" s="59"/>
      <c r="BUK85" s="59"/>
      <c r="BUL85" s="59"/>
      <c r="BUM85" s="59"/>
      <c r="BUN85" s="59"/>
      <c r="BUO85" s="59"/>
      <c r="BUP85" s="59"/>
      <c r="BUQ85" s="59"/>
      <c r="BUR85" s="59"/>
      <c r="BUS85" s="59"/>
      <c r="BUT85" s="59"/>
      <c r="BUU85" s="59"/>
      <c r="BUV85" s="59"/>
      <c r="BUW85" s="59"/>
      <c r="BUX85" s="59"/>
      <c r="BUY85" s="59"/>
      <c r="BUZ85" s="59"/>
      <c r="BVA85" s="59"/>
      <c r="BVB85" s="59"/>
      <c r="BVC85" s="59"/>
      <c r="BVD85" s="59"/>
      <c r="BVE85" s="59"/>
      <c r="BVF85" s="59"/>
      <c r="BVG85" s="59"/>
      <c r="BVH85" s="59"/>
      <c r="BVI85" s="59"/>
      <c r="BVJ85" s="59"/>
      <c r="BVK85" s="59"/>
      <c r="BVL85" s="59"/>
      <c r="BVM85" s="59"/>
      <c r="BVN85" s="59"/>
      <c r="BVO85" s="59"/>
      <c r="BVP85" s="59"/>
      <c r="BVQ85" s="59"/>
      <c r="BVR85" s="59"/>
      <c r="BVS85" s="59"/>
      <c r="BVT85" s="59"/>
      <c r="BVU85" s="59"/>
      <c r="BVV85" s="59"/>
      <c r="BVW85" s="59"/>
      <c r="BVX85" s="59"/>
      <c r="BVY85" s="59"/>
      <c r="BVZ85" s="59"/>
      <c r="BWA85" s="59"/>
      <c r="BWB85" s="59"/>
      <c r="BWC85" s="59"/>
      <c r="BWD85" s="59"/>
      <c r="BWE85" s="59"/>
      <c r="BWF85" s="59"/>
      <c r="BWG85" s="59"/>
      <c r="BWH85" s="59"/>
      <c r="BWI85" s="59"/>
      <c r="BWJ85" s="59"/>
      <c r="BWK85" s="59"/>
      <c r="BWL85" s="59"/>
      <c r="BWM85" s="59"/>
      <c r="BWN85" s="59"/>
      <c r="BWO85" s="59"/>
      <c r="BWP85" s="59"/>
      <c r="BWQ85" s="59"/>
      <c r="BWR85" s="59"/>
      <c r="BWS85" s="59"/>
      <c r="BWT85" s="59"/>
      <c r="BWU85" s="59"/>
      <c r="BWV85" s="59"/>
      <c r="BWW85" s="59"/>
      <c r="BWX85" s="59"/>
      <c r="BWY85" s="59"/>
      <c r="BWZ85" s="59"/>
      <c r="BXA85" s="59"/>
      <c r="BXB85" s="59"/>
      <c r="BXC85" s="59"/>
      <c r="BXD85" s="59"/>
      <c r="BXE85" s="59"/>
      <c r="BXF85" s="59"/>
      <c r="BXG85" s="59"/>
      <c r="BXH85" s="59"/>
      <c r="BXI85" s="59"/>
      <c r="BXJ85" s="59"/>
      <c r="BXK85" s="59"/>
      <c r="BXL85" s="59"/>
      <c r="BXM85" s="59"/>
      <c r="BXN85" s="59"/>
      <c r="BXO85" s="59"/>
      <c r="BXP85" s="59"/>
      <c r="BXQ85" s="59"/>
      <c r="BXR85" s="59"/>
      <c r="BXS85" s="59"/>
      <c r="BXT85" s="59"/>
      <c r="BXU85" s="59"/>
      <c r="BXV85" s="59"/>
      <c r="BXW85" s="59"/>
      <c r="BXX85" s="59"/>
      <c r="BXY85" s="59"/>
      <c r="BXZ85" s="59"/>
      <c r="BYA85" s="59"/>
      <c r="BYB85" s="59"/>
      <c r="BYC85" s="59"/>
      <c r="BYD85" s="59"/>
      <c r="BYE85" s="59"/>
      <c r="BYF85" s="59"/>
      <c r="BYG85" s="59"/>
      <c r="BYH85" s="59"/>
      <c r="BYI85" s="59"/>
      <c r="BYJ85" s="59"/>
      <c r="BYK85" s="59"/>
      <c r="BYL85" s="59"/>
      <c r="BYM85" s="59"/>
      <c r="BYN85" s="59"/>
      <c r="BYO85" s="59"/>
      <c r="BYP85" s="59"/>
      <c r="BYQ85" s="59"/>
      <c r="BYR85" s="59"/>
      <c r="BYS85" s="59"/>
      <c r="BYT85" s="59"/>
      <c r="BYU85" s="59"/>
      <c r="BYV85" s="59"/>
      <c r="BYW85" s="59"/>
      <c r="BYX85" s="59"/>
      <c r="BYY85" s="59"/>
      <c r="BYZ85" s="59"/>
      <c r="BZA85" s="59"/>
      <c r="BZB85" s="59"/>
      <c r="BZC85" s="59"/>
      <c r="BZD85" s="59"/>
      <c r="BZE85" s="59"/>
      <c r="BZF85" s="59"/>
      <c r="BZG85" s="59"/>
      <c r="BZH85" s="59"/>
      <c r="BZI85" s="59"/>
      <c r="BZJ85" s="59"/>
      <c r="BZK85" s="59"/>
      <c r="BZL85" s="59"/>
      <c r="BZM85" s="59"/>
      <c r="BZN85" s="59"/>
      <c r="BZO85" s="59"/>
      <c r="BZP85" s="59"/>
      <c r="BZQ85" s="59"/>
      <c r="BZR85" s="59"/>
      <c r="BZS85" s="59"/>
      <c r="BZT85" s="59"/>
      <c r="BZU85" s="59"/>
      <c r="BZV85" s="59"/>
      <c r="BZW85" s="59"/>
      <c r="BZX85" s="59"/>
      <c r="BZY85" s="59"/>
      <c r="BZZ85" s="59"/>
      <c r="CAA85" s="59"/>
      <c r="CAB85" s="59"/>
      <c r="CAC85" s="59"/>
      <c r="CAD85" s="59"/>
      <c r="CAE85" s="59"/>
      <c r="CAF85" s="59"/>
      <c r="CAG85" s="59"/>
      <c r="CAH85" s="59"/>
      <c r="CAI85" s="59"/>
      <c r="CAJ85" s="59"/>
      <c r="CAK85" s="59"/>
      <c r="CAL85" s="59"/>
      <c r="CAM85" s="59"/>
      <c r="CAN85" s="59"/>
      <c r="CAO85" s="59"/>
      <c r="CAP85" s="59"/>
      <c r="CAQ85" s="59"/>
      <c r="CAR85" s="59"/>
      <c r="CAS85" s="59"/>
      <c r="CAT85" s="59"/>
      <c r="CAU85" s="59"/>
      <c r="CAV85" s="59"/>
      <c r="CAW85" s="59"/>
      <c r="CAX85" s="59"/>
      <c r="CAY85" s="59"/>
      <c r="CAZ85" s="59"/>
      <c r="CBA85" s="59"/>
      <c r="CBB85" s="59"/>
      <c r="CBC85" s="59"/>
      <c r="CBD85" s="59"/>
      <c r="CBE85" s="59"/>
      <c r="CBF85" s="59"/>
      <c r="CBG85" s="59"/>
      <c r="CBH85" s="59"/>
      <c r="CBI85" s="59"/>
      <c r="CBJ85" s="59"/>
      <c r="CBK85" s="59"/>
      <c r="CBL85" s="59"/>
      <c r="CBM85" s="59"/>
      <c r="CBN85" s="59"/>
      <c r="CBO85" s="59"/>
      <c r="CBP85" s="59"/>
      <c r="CBQ85" s="59"/>
      <c r="CBR85" s="59"/>
      <c r="CBS85" s="59"/>
      <c r="CBT85" s="59"/>
      <c r="CBU85" s="59"/>
      <c r="CBV85" s="59"/>
      <c r="CBW85" s="59"/>
      <c r="CBX85" s="59"/>
      <c r="CBY85" s="59"/>
      <c r="CBZ85" s="59"/>
      <c r="CCA85" s="59"/>
      <c r="CCB85" s="59"/>
      <c r="CCC85" s="59"/>
      <c r="CCD85" s="59"/>
      <c r="CCE85" s="59"/>
      <c r="CCF85" s="59"/>
      <c r="CCG85" s="59"/>
      <c r="CCH85" s="59"/>
      <c r="CCI85" s="59"/>
      <c r="CCJ85" s="59"/>
      <c r="CCK85" s="59"/>
      <c r="CCL85" s="59"/>
      <c r="CCM85" s="59"/>
      <c r="CCN85" s="59"/>
      <c r="CCO85" s="59"/>
      <c r="CCP85" s="59"/>
      <c r="CCQ85" s="59"/>
      <c r="CCR85" s="59"/>
      <c r="CCS85" s="59"/>
      <c r="CCT85" s="59"/>
      <c r="CCU85" s="59"/>
      <c r="CCV85" s="59"/>
      <c r="CCW85" s="59"/>
      <c r="CCX85" s="59"/>
      <c r="CCY85" s="59"/>
      <c r="CCZ85" s="59"/>
      <c r="CDA85" s="59"/>
      <c r="CDB85" s="59"/>
      <c r="CDC85" s="59"/>
      <c r="CDD85" s="59"/>
      <c r="CDE85" s="59"/>
      <c r="CDF85" s="59"/>
      <c r="CDG85" s="59"/>
      <c r="CDH85" s="59"/>
      <c r="CDI85" s="59"/>
      <c r="CDJ85" s="59"/>
      <c r="CDK85" s="59"/>
      <c r="CDL85" s="59"/>
      <c r="CDM85" s="59"/>
      <c r="CDN85" s="59"/>
      <c r="CDO85" s="59"/>
      <c r="CDP85" s="59"/>
      <c r="CDQ85" s="59"/>
      <c r="CDR85" s="59"/>
      <c r="CDS85" s="59"/>
      <c r="CDT85" s="59"/>
      <c r="CDU85" s="59"/>
      <c r="CDV85" s="59"/>
      <c r="CDW85" s="59"/>
      <c r="CDX85" s="59"/>
      <c r="CDY85" s="59"/>
      <c r="CDZ85" s="59"/>
      <c r="CEA85" s="59"/>
      <c r="CEB85" s="59"/>
      <c r="CEC85" s="59"/>
      <c r="CED85" s="59"/>
      <c r="CEE85" s="59"/>
      <c r="CEF85" s="59"/>
      <c r="CEG85" s="59"/>
      <c r="CEH85" s="59"/>
      <c r="CEI85" s="59"/>
      <c r="CEJ85" s="59"/>
      <c r="CEK85" s="59"/>
      <c r="CEL85" s="59"/>
      <c r="CEM85" s="59"/>
      <c r="CEN85" s="59"/>
      <c r="CEO85" s="59"/>
      <c r="CEP85" s="59"/>
      <c r="CEQ85" s="59"/>
      <c r="CER85" s="59"/>
      <c r="CES85" s="59"/>
      <c r="CET85" s="59"/>
      <c r="CEU85" s="59"/>
      <c r="CEV85" s="59"/>
      <c r="CEW85" s="59"/>
      <c r="CEX85" s="59"/>
      <c r="CEY85" s="59"/>
      <c r="CEZ85" s="59"/>
      <c r="CFA85" s="59"/>
      <c r="CFB85" s="59"/>
      <c r="CFC85" s="59"/>
      <c r="CFD85" s="59"/>
      <c r="CFE85" s="59"/>
      <c r="CFF85" s="59"/>
      <c r="CFG85" s="59"/>
      <c r="CFH85" s="59"/>
      <c r="CFI85" s="59"/>
      <c r="CFJ85" s="59"/>
      <c r="CFK85" s="59"/>
      <c r="CFL85" s="59"/>
      <c r="CFM85" s="59"/>
      <c r="CFN85" s="59"/>
      <c r="CFO85" s="59"/>
      <c r="CFP85" s="59"/>
      <c r="CFQ85" s="59"/>
      <c r="CFR85" s="59"/>
      <c r="CFS85" s="59"/>
      <c r="CFT85" s="59"/>
      <c r="CFU85" s="59"/>
      <c r="CFV85" s="59"/>
      <c r="CFW85" s="59"/>
      <c r="CFX85" s="59"/>
      <c r="CFY85" s="59"/>
      <c r="CFZ85" s="59"/>
      <c r="CGA85" s="59"/>
      <c r="CGB85" s="59"/>
      <c r="CGC85" s="59"/>
      <c r="CGD85" s="59"/>
      <c r="CGE85" s="59"/>
      <c r="CGF85" s="59"/>
      <c r="CGG85" s="59"/>
      <c r="CGH85" s="59"/>
      <c r="CGI85" s="59"/>
      <c r="CGJ85" s="59"/>
      <c r="CGK85" s="59"/>
      <c r="CGL85" s="59"/>
      <c r="CGM85" s="59"/>
      <c r="CGN85" s="59"/>
      <c r="CGO85" s="59"/>
      <c r="CGP85" s="59"/>
      <c r="CGQ85" s="59"/>
      <c r="CGR85" s="59"/>
      <c r="CGS85" s="59"/>
      <c r="CGT85" s="59"/>
      <c r="CGU85" s="59"/>
      <c r="CGV85" s="59"/>
      <c r="CGW85" s="59"/>
      <c r="CGX85" s="59"/>
      <c r="CGY85" s="59"/>
      <c r="CGZ85" s="59"/>
      <c r="CHA85" s="59"/>
      <c r="CHB85" s="59"/>
      <c r="CHC85" s="59"/>
      <c r="CHD85" s="59"/>
      <c r="CHE85" s="59"/>
      <c r="CHF85" s="59"/>
      <c r="CHG85" s="59"/>
      <c r="CHH85" s="59"/>
      <c r="CHI85" s="59"/>
      <c r="CHJ85" s="59"/>
      <c r="CHK85" s="59"/>
      <c r="CHL85" s="59"/>
      <c r="CHM85" s="59"/>
      <c r="CHN85" s="59"/>
      <c r="CHO85" s="59"/>
      <c r="CHP85" s="59"/>
      <c r="CHQ85" s="59"/>
      <c r="CHR85" s="59"/>
      <c r="CHS85" s="59"/>
      <c r="CHT85" s="59"/>
      <c r="CHU85" s="59"/>
      <c r="CHV85" s="59"/>
      <c r="CHW85" s="59"/>
      <c r="CHX85" s="59"/>
      <c r="CHY85" s="59"/>
      <c r="CHZ85" s="59"/>
      <c r="CIA85" s="59"/>
      <c r="CIB85" s="59"/>
      <c r="CIC85" s="59"/>
      <c r="CID85" s="59"/>
      <c r="CIE85" s="59"/>
      <c r="CIF85" s="59"/>
      <c r="CIG85" s="59"/>
      <c r="CIH85" s="59"/>
      <c r="CII85" s="59"/>
      <c r="CIJ85" s="59"/>
      <c r="CIK85" s="59"/>
      <c r="CIL85" s="59"/>
      <c r="CIM85" s="59"/>
      <c r="CIN85" s="59"/>
      <c r="CIO85" s="59"/>
      <c r="CIP85" s="59"/>
      <c r="CIQ85" s="59"/>
      <c r="CIR85" s="59"/>
      <c r="CIS85" s="59"/>
      <c r="CIT85" s="59"/>
      <c r="CIU85" s="59"/>
      <c r="CIV85" s="59"/>
      <c r="CIW85" s="59"/>
      <c r="CIX85" s="59"/>
      <c r="CIY85" s="59"/>
      <c r="CIZ85" s="59"/>
      <c r="CJA85" s="59"/>
      <c r="CJB85" s="59"/>
      <c r="CJC85" s="59"/>
      <c r="CJD85" s="59"/>
      <c r="CJE85" s="59"/>
      <c r="CJF85" s="59"/>
      <c r="CJG85" s="59"/>
      <c r="CJH85" s="59"/>
      <c r="CJI85" s="59"/>
      <c r="CJJ85" s="59"/>
      <c r="CJK85" s="59"/>
      <c r="CJL85" s="59"/>
      <c r="CJM85" s="59"/>
      <c r="CJN85" s="59"/>
      <c r="CJO85" s="59"/>
      <c r="CJP85" s="59"/>
      <c r="CJQ85" s="59"/>
      <c r="CJR85" s="59"/>
      <c r="CJS85" s="59"/>
      <c r="CJT85" s="59"/>
      <c r="CJU85" s="59"/>
      <c r="CJV85" s="59"/>
      <c r="CJW85" s="59"/>
      <c r="CJX85" s="59"/>
      <c r="CJY85" s="59"/>
      <c r="CJZ85" s="59"/>
      <c r="CKA85" s="59"/>
      <c r="CKB85" s="59"/>
      <c r="CKC85" s="59"/>
      <c r="CKD85" s="59"/>
      <c r="CKE85" s="59"/>
      <c r="CKF85" s="59"/>
      <c r="CKG85" s="59"/>
      <c r="CKH85" s="59"/>
      <c r="CKI85" s="59"/>
      <c r="CKJ85" s="59"/>
      <c r="CKK85" s="59"/>
      <c r="CKL85" s="59"/>
      <c r="CKM85" s="59"/>
      <c r="CKN85" s="59"/>
      <c r="CKO85" s="59"/>
      <c r="CKP85" s="59"/>
      <c r="CKQ85" s="59"/>
      <c r="CKR85" s="59"/>
      <c r="CKS85" s="59"/>
      <c r="CKT85" s="59"/>
      <c r="CKU85" s="59"/>
      <c r="CKV85" s="59"/>
      <c r="CKW85" s="59"/>
      <c r="CKX85" s="59"/>
      <c r="CKY85" s="59"/>
      <c r="CKZ85" s="59"/>
      <c r="CLA85" s="59"/>
      <c r="CLB85" s="59"/>
      <c r="CLC85" s="59"/>
      <c r="CLD85" s="59"/>
      <c r="CLE85" s="59"/>
      <c r="CLF85" s="59"/>
      <c r="CLG85" s="59"/>
      <c r="CLH85" s="59"/>
      <c r="CLI85" s="59"/>
      <c r="CLJ85" s="59"/>
      <c r="CLK85" s="59"/>
      <c r="CLL85" s="59"/>
      <c r="CLM85" s="59"/>
      <c r="CLN85" s="59"/>
      <c r="CLO85" s="59"/>
      <c r="CLP85" s="59"/>
      <c r="CLQ85" s="59"/>
      <c r="CLR85" s="59"/>
      <c r="CLS85" s="59"/>
      <c r="CLT85" s="59"/>
      <c r="CLU85" s="59"/>
      <c r="CLV85" s="59"/>
      <c r="CLW85" s="59"/>
      <c r="CLX85" s="59"/>
      <c r="CLY85" s="59"/>
      <c r="CLZ85" s="59"/>
      <c r="CMA85" s="59"/>
      <c r="CMB85" s="59"/>
      <c r="CMC85" s="59"/>
      <c r="CMD85" s="59"/>
      <c r="CME85" s="59"/>
      <c r="CMF85" s="59"/>
      <c r="CMG85" s="59"/>
      <c r="CMH85" s="59"/>
      <c r="CMI85" s="59"/>
      <c r="CMJ85" s="59"/>
      <c r="CMK85" s="59"/>
      <c r="CML85" s="59"/>
      <c r="CMM85" s="59"/>
      <c r="CMN85" s="59"/>
      <c r="CMO85" s="59"/>
      <c r="CMP85" s="59"/>
      <c r="CMQ85" s="59"/>
      <c r="CMR85" s="59"/>
      <c r="CMS85" s="59"/>
      <c r="CMT85" s="59"/>
      <c r="CMU85" s="59"/>
      <c r="CMV85" s="59"/>
      <c r="CMW85" s="59"/>
      <c r="CMX85" s="59"/>
      <c r="CMY85" s="59"/>
      <c r="CMZ85" s="59"/>
      <c r="CNA85" s="59"/>
      <c r="CNB85" s="59"/>
      <c r="CNC85" s="59"/>
      <c r="CND85" s="59"/>
      <c r="CNE85" s="59"/>
      <c r="CNF85" s="59"/>
      <c r="CNG85" s="59"/>
      <c r="CNH85" s="59"/>
      <c r="CNI85" s="59"/>
      <c r="CNJ85" s="59"/>
      <c r="CNK85" s="59"/>
      <c r="CNL85" s="59"/>
      <c r="CNM85" s="59"/>
      <c r="CNN85" s="59"/>
      <c r="CNO85" s="59"/>
      <c r="CNP85" s="59"/>
      <c r="CNQ85" s="59"/>
      <c r="CNR85" s="59"/>
      <c r="CNS85" s="59"/>
      <c r="CNT85" s="59"/>
      <c r="CNU85" s="59"/>
      <c r="CNV85" s="59"/>
      <c r="CNW85" s="59"/>
      <c r="CNX85" s="59"/>
      <c r="CNY85" s="59"/>
      <c r="CNZ85" s="59"/>
      <c r="COA85" s="59"/>
      <c r="COB85" s="59"/>
      <c r="COC85" s="59"/>
      <c r="COD85" s="59"/>
      <c r="COE85" s="59"/>
      <c r="COF85" s="59"/>
      <c r="COG85" s="59"/>
      <c r="COH85" s="59"/>
      <c r="COI85" s="59"/>
      <c r="COJ85" s="59"/>
      <c r="COK85" s="59"/>
      <c r="COL85" s="59"/>
      <c r="COM85" s="59"/>
      <c r="CON85" s="59"/>
      <c r="COO85" s="59"/>
      <c r="COP85" s="59"/>
      <c r="COQ85" s="59"/>
      <c r="COR85" s="59"/>
      <c r="COS85" s="59"/>
      <c r="COT85" s="59"/>
      <c r="COU85" s="59"/>
      <c r="COV85" s="59"/>
      <c r="COW85" s="59"/>
      <c r="COX85" s="59"/>
      <c r="COY85" s="59"/>
      <c r="COZ85" s="59"/>
      <c r="CPA85" s="59"/>
      <c r="CPB85" s="59"/>
      <c r="CPC85" s="59"/>
      <c r="CPD85" s="59"/>
      <c r="CPE85" s="59"/>
      <c r="CPF85" s="59"/>
      <c r="CPG85" s="59"/>
      <c r="CPH85" s="59"/>
      <c r="CPI85" s="59"/>
      <c r="CPJ85" s="59"/>
      <c r="CPK85" s="59"/>
      <c r="CPL85" s="59"/>
      <c r="CPM85" s="59"/>
      <c r="CPN85" s="59"/>
      <c r="CPO85" s="59"/>
      <c r="CPP85" s="59"/>
      <c r="CPQ85" s="59"/>
      <c r="CPR85" s="59"/>
      <c r="CPS85" s="59"/>
      <c r="CPT85" s="59"/>
      <c r="CPU85" s="59"/>
      <c r="CPV85" s="59"/>
      <c r="CPW85" s="59"/>
      <c r="CPX85" s="59"/>
      <c r="CPY85" s="59"/>
      <c r="CPZ85" s="59"/>
      <c r="CQA85" s="59"/>
      <c r="CQB85" s="59"/>
      <c r="CQC85" s="59"/>
      <c r="CQD85" s="59"/>
      <c r="CQE85" s="59"/>
      <c r="CQF85" s="59"/>
      <c r="CQG85" s="59"/>
      <c r="CQH85" s="59"/>
      <c r="CQI85" s="59"/>
      <c r="CQJ85" s="59"/>
      <c r="CQK85" s="59"/>
      <c r="CQL85" s="59"/>
      <c r="CQM85" s="59"/>
      <c r="CQN85" s="59"/>
      <c r="CQO85" s="59"/>
      <c r="CQP85" s="59"/>
      <c r="CQQ85" s="59"/>
      <c r="CQR85" s="59"/>
      <c r="CQS85" s="59"/>
      <c r="CQT85" s="59"/>
      <c r="CQU85" s="59"/>
      <c r="CQV85" s="59"/>
      <c r="CQW85" s="59"/>
      <c r="CQX85" s="59"/>
      <c r="CQY85" s="59"/>
      <c r="CQZ85" s="59"/>
      <c r="CRA85" s="59"/>
      <c r="CRB85" s="59"/>
      <c r="CRC85" s="59"/>
      <c r="CRD85" s="59"/>
      <c r="CRE85" s="59"/>
      <c r="CRF85" s="59"/>
      <c r="CRG85" s="59"/>
      <c r="CRH85" s="59"/>
      <c r="CRI85" s="59"/>
      <c r="CRJ85" s="59"/>
      <c r="CRK85" s="59"/>
      <c r="CRL85" s="59"/>
      <c r="CRM85" s="59"/>
      <c r="CRN85" s="59"/>
      <c r="CRO85" s="59"/>
      <c r="CRP85" s="59"/>
      <c r="CRQ85" s="59"/>
      <c r="CRR85" s="59"/>
      <c r="CRS85" s="59"/>
      <c r="CRT85" s="59"/>
      <c r="CRU85" s="59"/>
      <c r="CRV85" s="59"/>
      <c r="CRW85" s="59"/>
      <c r="CRX85" s="59"/>
      <c r="CRY85" s="59"/>
      <c r="CRZ85" s="59"/>
      <c r="CSA85" s="59"/>
      <c r="CSB85" s="59"/>
      <c r="CSC85" s="59"/>
      <c r="CSD85" s="59"/>
      <c r="CSE85" s="59"/>
      <c r="CSF85" s="59"/>
      <c r="CSG85" s="59"/>
      <c r="CSH85" s="59"/>
      <c r="CSI85" s="59"/>
      <c r="CSJ85" s="59"/>
      <c r="CSK85" s="59"/>
      <c r="CSL85" s="59"/>
      <c r="CSM85" s="59"/>
      <c r="CSN85" s="59"/>
      <c r="CSO85" s="59"/>
      <c r="CSP85" s="59"/>
      <c r="CSQ85" s="59"/>
      <c r="CSR85" s="59"/>
      <c r="CSS85" s="59"/>
      <c r="CST85" s="59"/>
      <c r="CSU85" s="59"/>
      <c r="CSV85" s="59"/>
      <c r="CSW85" s="59"/>
      <c r="CSX85" s="59"/>
      <c r="CSY85" s="59"/>
      <c r="CSZ85" s="59"/>
      <c r="CTA85" s="59"/>
      <c r="CTB85" s="59"/>
      <c r="CTC85" s="59"/>
      <c r="CTD85" s="59"/>
      <c r="CTE85" s="59"/>
      <c r="CTF85" s="59"/>
      <c r="CTG85" s="59"/>
      <c r="CTH85" s="59"/>
      <c r="CTI85" s="59"/>
      <c r="CTJ85" s="59"/>
      <c r="CTK85" s="59"/>
      <c r="CTL85" s="59"/>
      <c r="CTM85" s="59"/>
      <c r="CTN85" s="59"/>
      <c r="CTO85" s="59"/>
      <c r="CTP85" s="59"/>
      <c r="CTQ85" s="59"/>
      <c r="CTR85" s="59"/>
      <c r="CTS85" s="59"/>
      <c r="CTT85" s="59"/>
      <c r="CTU85" s="59"/>
      <c r="CTV85" s="59"/>
      <c r="CTW85" s="59"/>
      <c r="CTX85" s="59"/>
      <c r="CTY85" s="59"/>
      <c r="CTZ85" s="59"/>
      <c r="CUA85" s="59"/>
      <c r="CUB85" s="59"/>
      <c r="CUC85" s="59"/>
      <c r="CUD85" s="59"/>
      <c r="CUE85" s="59"/>
      <c r="CUF85" s="59"/>
      <c r="CUG85" s="59"/>
      <c r="CUH85" s="59"/>
      <c r="CUI85" s="59"/>
      <c r="CUJ85" s="59"/>
      <c r="CUK85" s="59"/>
      <c r="CUL85" s="59"/>
      <c r="CUM85" s="59"/>
      <c r="CUN85" s="59"/>
      <c r="CUO85" s="59"/>
      <c r="CUP85" s="59"/>
      <c r="CUQ85" s="59"/>
      <c r="CUR85" s="59"/>
      <c r="CUS85" s="59"/>
      <c r="CUT85" s="59"/>
      <c r="CUU85" s="59"/>
      <c r="CUV85" s="59"/>
      <c r="CUW85" s="59"/>
      <c r="CUX85" s="59"/>
      <c r="CUY85" s="59"/>
      <c r="CUZ85" s="59"/>
      <c r="CVA85" s="59"/>
      <c r="CVB85" s="59"/>
      <c r="CVC85" s="59"/>
      <c r="CVD85" s="59"/>
      <c r="CVE85" s="59"/>
      <c r="CVF85" s="59"/>
      <c r="CVG85" s="59"/>
      <c r="CVH85" s="59"/>
      <c r="CVI85" s="59"/>
      <c r="CVJ85" s="59"/>
      <c r="CVK85" s="59"/>
      <c r="CVL85" s="59"/>
      <c r="CVM85" s="59"/>
      <c r="CVN85" s="59"/>
      <c r="CVO85" s="59"/>
      <c r="CVP85" s="59"/>
      <c r="CVQ85" s="59"/>
      <c r="CVR85" s="59"/>
      <c r="CVS85" s="59"/>
      <c r="CVT85" s="59"/>
      <c r="CVU85" s="59"/>
      <c r="CVV85" s="59"/>
      <c r="CVW85" s="59"/>
      <c r="CVX85" s="59"/>
      <c r="CVY85" s="59"/>
      <c r="CVZ85" s="59"/>
      <c r="CWA85" s="59"/>
      <c r="CWB85" s="59"/>
      <c r="CWC85" s="59"/>
      <c r="CWD85" s="59"/>
      <c r="CWE85" s="59"/>
      <c r="CWF85" s="59"/>
      <c r="CWG85" s="59"/>
      <c r="CWH85" s="59"/>
      <c r="CWI85" s="59"/>
      <c r="CWJ85" s="59"/>
      <c r="CWK85" s="59"/>
      <c r="CWL85" s="59"/>
      <c r="CWM85" s="59"/>
      <c r="CWN85" s="59"/>
      <c r="CWO85" s="59"/>
      <c r="CWP85" s="59"/>
      <c r="CWQ85" s="59"/>
      <c r="CWR85" s="59"/>
      <c r="CWS85" s="59"/>
      <c r="CWT85" s="59"/>
      <c r="CWU85" s="59"/>
      <c r="CWV85" s="59"/>
      <c r="CWW85" s="59"/>
      <c r="CWX85" s="59"/>
      <c r="CWY85" s="59"/>
      <c r="CWZ85" s="59"/>
      <c r="CXA85" s="59"/>
      <c r="CXB85" s="59"/>
      <c r="CXC85" s="59"/>
      <c r="CXD85" s="59"/>
      <c r="CXE85" s="59"/>
      <c r="CXF85" s="59"/>
      <c r="CXG85" s="59"/>
      <c r="CXH85" s="59"/>
      <c r="CXI85" s="59"/>
      <c r="CXJ85" s="59"/>
      <c r="CXK85" s="59"/>
      <c r="CXL85" s="59"/>
      <c r="CXM85" s="59"/>
      <c r="CXN85" s="59"/>
      <c r="CXO85" s="59"/>
      <c r="CXP85" s="59"/>
      <c r="CXQ85" s="59"/>
      <c r="CXR85" s="59"/>
      <c r="CXS85" s="59"/>
      <c r="CXT85" s="59"/>
      <c r="CXU85" s="59"/>
      <c r="CXV85" s="59"/>
      <c r="CXW85" s="59"/>
      <c r="CXX85" s="59"/>
      <c r="CXY85" s="59"/>
      <c r="CXZ85" s="59"/>
      <c r="CYA85" s="59"/>
      <c r="CYB85" s="59"/>
      <c r="CYC85" s="59"/>
      <c r="CYD85" s="59"/>
      <c r="CYE85" s="59"/>
      <c r="CYF85" s="59"/>
      <c r="CYG85" s="59"/>
      <c r="CYH85" s="59"/>
      <c r="CYI85" s="59"/>
      <c r="CYJ85" s="59"/>
      <c r="CYK85" s="59"/>
      <c r="CYL85" s="59"/>
      <c r="CYM85" s="59"/>
      <c r="CYN85" s="59"/>
      <c r="CYO85" s="59"/>
      <c r="CYP85" s="59"/>
      <c r="CYQ85" s="59"/>
      <c r="CYR85" s="59"/>
      <c r="CYS85" s="59"/>
      <c r="CYT85" s="59"/>
      <c r="CYU85" s="59"/>
      <c r="CYV85" s="59"/>
      <c r="CYW85" s="59"/>
      <c r="CYX85" s="59"/>
      <c r="CYY85" s="59"/>
      <c r="CYZ85" s="59"/>
      <c r="CZA85" s="59"/>
      <c r="CZB85" s="59"/>
      <c r="CZC85" s="59"/>
      <c r="CZD85" s="59"/>
      <c r="CZE85" s="59"/>
      <c r="CZF85" s="59"/>
      <c r="CZG85" s="59"/>
      <c r="CZH85" s="59"/>
      <c r="CZI85" s="59"/>
      <c r="CZJ85" s="59"/>
      <c r="CZK85" s="59"/>
      <c r="CZL85" s="59"/>
      <c r="CZM85" s="59"/>
      <c r="CZN85" s="59"/>
      <c r="CZO85" s="59"/>
      <c r="CZP85" s="59"/>
      <c r="CZQ85" s="59"/>
      <c r="CZR85" s="59"/>
      <c r="CZS85" s="59"/>
      <c r="CZT85" s="59"/>
      <c r="CZU85" s="59"/>
      <c r="CZV85" s="59"/>
      <c r="CZW85" s="59"/>
      <c r="CZX85" s="59"/>
      <c r="CZY85" s="59"/>
      <c r="CZZ85" s="59"/>
      <c r="DAA85" s="59"/>
      <c r="DAB85" s="59"/>
      <c r="DAC85" s="59"/>
      <c r="DAD85" s="59"/>
      <c r="DAE85" s="59"/>
      <c r="DAF85" s="59"/>
      <c r="DAG85" s="59"/>
      <c r="DAH85" s="59"/>
      <c r="DAI85" s="59"/>
      <c r="DAJ85" s="59"/>
      <c r="DAK85" s="59"/>
      <c r="DAL85" s="59"/>
      <c r="DAM85" s="59"/>
      <c r="DAN85" s="59"/>
      <c r="DAO85" s="59"/>
      <c r="DAP85" s="59"/>
      <c r="DAQ85" s="59"/>
      <c r="DAR85" s="59"/>
      <c r="DAS85" s="59"/>
      <c r="DAT85" s="59"/>
      <c r="DAU85" s="59"/>
      <c r="DAV85" s="59"/>
      <c r="DAW85" s="59"/>
      <c r="DAX85" s="59"/>
      <c r="DAY85" s="59"/>
      <c r="DAZ85" s="59"/>
      <c r="DBA85" s="59"/>
      <c r="DBB85" s="59"/>
      <c r="DBC85" s="59"/>
      <c r="DBD85" s="59"/>
      <c r="DBE85" s="59"/>
      <c r="DBF85" s="59"/>
      <c r="DBG85" s="59"/>
      <c r="DBH85" s="59"/>
      <c r="DBI85" s="59"/>
      <c r="DBJ85" s="59"/>
      <c r="DBK85" s="59"/>
      <c r="DBL85" s="59"/>
      <c r="DBM85" s="59"/>
      <c r="DBN85" s="59"/>
      <c r="DBO85" s="59"/>
      <c r="DBP85" s="59"/>
      <c r="DBQ85" s="59"/>
      <c r="DBR85" s="59"/>
      <c r="DBS85" s="59"/>
      <c r="DBT85" s="59"/>
      <c r="DBU85" s="59"/>
      <c r="DBV85" s="59"/>
      <c r="DBW85" s="59"/>
      <c r="DBX85" s="59"/>
      <c r="DBY85" s="59"/>
      <c r="DBZ85" s="59"/>
      <c r="DCA85" s="59"/>
      <c r="DCB85" s="59"/>
      <c r="DCC85" s="59"/>
      <c r="DCD85" s="59"/>
      <c r="DCE85" s="59"/>
      <c r="DCF85" s="59"/>
      <c r="DCG85" s="59"/>
      <c r="DCH85" s="59"/>
      <c r="DCI85" s="59"/>
      <c r="DCJ85" s="59"/>
      <c r="DCK85" s="59"/>
      <c r="DCL85" s="59"/>
      <c r="DCM85" s="59"/>
      <c r="DCN85" s="59"/>
      <c r="DCO85" s="59"/>
      <c r="DCP85" s="59"/>
      <c r="DCQ85" s="59"/>
      <c r="DCR85" s="59"/>
      <c r="DCS85" s="59"/>
      <c r="DCT85" s="59"/>
      <c r="DCU85" s="59"/>
      <c r="DCV85" s="59"/>
      <c r="DCW85" s="59"/>
      <c r="DCX85" s="59"/>
      <c r="DCY85" s="59"/>
      <c r="DCZ85" s="59"/>
      <c r="DDA85" s="59"/>
      <c r="DDB85" s="59"/>
      <c r="DDC85" s="59"/>
      <c r="DDD85" s="59"/>
      <c r="DDE85" s="59"/>
      <c r="DDF85" s="59"/>
      <c r="DDG85" s="59"/>
      <c r="DDH85" s="59"/>
      <c r="DDI85" s="59"/>
      <c r="DDJ85" s="59"/>
      <c r="DDK85" s="59"/>
      <c r="DDL85" s="59"/>
      <c r="DDM85" s="59"/>
      <c r="DDN85" s="59"/>
      <c r="DDO85" s="59"/>
      <c r="DDP85" s="59"/>
      <c r="DDQ85" s="59"/>
      <c r="DDR85" s="59"/>
      <c r="DDS85" s="59"/>
      <c r="DDT85" s="59"/>
      <c r="DDU85" s="59"/>
      <c r="DDV85" s="59"/>
      <c r="DDW85" s="59"/>
      <c r="DDX85" s="59"/>
      <c r="DDY85" s="59"/>
      <c r="DDZ85" s="59"/>
      <c r="DEA85" s="59"/>
      <c r="DEB85" s="59"/>
      <c r="DEC85" s="59"/>
      <c r="DED85" s="59"/>
      <c r="DEE85" s="59"/>
      <c r="DEF85" s="59"/>
      <c r="DEG85" s="59"/>
      <c r="DEH85" s="59"/>
      <c r="DEI85" s="59"/>
      <c r="DEJ85" s="59"/>
      <c r="DEK85" s="59"/>
      <c r="DEL85" s="59"/>
      <c r="DEM85" s="59"/>
      <c r="DEN85" s="59"/>
      <c r="DEO85" s="59"/>
      <c r="DEP85" s="59"/>
      <c r="DEQ85" s="59"/>
      <c r="DER85" s="59"/>
      <c r="DES85" s="59"/>
      <c r="DET85" s="59"/>
      <c r="DEU85" s="59"/>
      <c r="DEV85" s="59"/>
      <c r="DEW85" s="59"/>
      <c r="DEX85" s="59"/>
      <c r="DEY85" s="59"/>
      <c r="DEZ85" s="59"/>
      <c r="DFA85" s="59"/>
      <c r="DFB85" s="59"/>
      <c r="DFC85" s="59"/>
      <c r="DFD85" s="59"/>
      <c r="DFE85" s="59"/>
      <c r="DFF85" s="59"/>
      <c r="DFG85" s="59"/>
      <c r="DFH85" s="59"/>
      <c r="DFI85" s="59"/>
      <c r="DFJ85" s="59"/>
      <c r="DFK85" s="59"/>
      <c r="DFL85" s="59"/>
      <c r="DFM85" s="59"/>
      <c r="DFN85" s="59"/>
      <c r="DFO85" s="59"/>
      <c r="DFP85" s="59"/>
      <c r="DFQ85" s="59"/>
      <c r="DFR85" s="59"/>
      <c r="DFS85" s="59"/>
      <c r="DFT85" s="59"/>
      <c r="DFU85" s="59"/>
      <c r="DFV85" s="59"/>
      <c r="DFW85" s="59"/>
      <c r="DFX85" s="59"/>
      <c r="DFY85" s="59"/>
      <c r="DFZ85" s="59"/>
      <c r="DGA85" s="59"/>
      <c r="DGB85" s="59"/>
      <c r="DGC85" s="59"/>
      <c r="DGD85" s="59"/>
      <c r="DGE85" s="59"/>
      <c r="DGF85" s="59"/>
      <c r="DGG85" s="59"/>
      <c r="DGH85" s="59"/>
      <c r="DGI85" s="59"/>
      <c r="DGJ85" s="59"/>
      <c r="DGK85" s="59"/>
      <c r="DGL85" s="59"/>
      <c r="DGM85" s="59"/>
      <c r="DGN85" s="59"/>
      <c r="DGO85" s="59"/>
      <c r="DGP85" s="59"/>
      <c r="DGQ85" s="59"/>
      <c r="DGR85" s="59"/>
      <c r="DGS85" s="59"/>
      <c r="DGT85" s="59"/>
      <c r="DGU85" s="59"/>
      <c r="DGV85" s="59"/>
      <c r="DGW85" s="59"/>
      <c r="DGX85" s="59"/>
      <c r="DGY85" s="59"/>
      <c r="DGZ85" s="59"/>
      <c r="DHA85" s="59"/>
      <c r="DHB85" s="59"/>
      <c r="DHC85" s="59"/>
      <c r="DHD85" s="59"/>
      <c r="DHE85" s="59"/>
      <c r="DHF85" s="59"/>
      <c r="DHG85" s="59"/>
      <c r="DHH85" s="59"/>
      <c r="DHI85" s="59"/>
      <c r="DHJ85" s="59"/>
      <c r="DHK85" s="59"/>
      <c r="DHL85" s="59"/>
      <c r="DHM85" s="59"/>
      <c r="DHN85" s="59"/>
      <c r="DHO85" s="59"/>
      <c r="DHP85" s="59"/>
      <c r="DHQ85" s="59"/>
      <c r="DHR85" s="59"/>
      <c r="DHS85" s="59"/>
      <c r="DHT85" s="59"/>
      <c r="DHU85" s="59"/>
      <c r="DHV85" s="59"/>
      <c r="DHW85" s="59"/>
      <c r="DHX85" s="59"/>
      <c r="DHY85" s="59"/>
      <c r="DHZ85" s="59"/>
      <c r="DIA85" s="59"/>
      <c r="DIB85" s="59"/>
      <c r="DIC85" s="59"/>
      <c r="DID85" s="59"/>
      <c r="DIE85" s="59"/>
      <c r="DIF85" s="59"/>
      <c r="DIG85" s="59"/>
      <c r="DIH85" s="59"/>
      <c r="DII85" s="59"/>
      <c r="DIJ85" s="59"/>
      <c r="DIK85" s="59"/>
      <c r="DIL85" s="59"/>
      <c r="DIM85" s="59"/>
      <c r="DIN85" s="59"/>
      <c r="DIO85" s="59"/>
      <c r="DIP85" s="59"/>
      <c r="DIQ85" s="59"/>
      <c r="DIR85" s="59"/>
      <c r="DIS85" s="59"/>
      <c r="DIT85" s="59"/>
      <c r="DIU85" s="59"/>
      <c r="DIV85" s="59"/>
      <c r="DIW85" s="59"/>
      <c r="DIX85" s="59"/>
      <c r="DIY85" s="59"/>
      <c r="DIZ85" s="59"/>
      <c r="DJA85" s="59"/>
      <c r="DJB85" s="59"/>
      <c r="DJC85" s="59"/>
      <c r="DJD85" s="59"/>
      <c r="DJE85" s="59"/>
      <c r="DJF85" s="59"/>
      <c r="DJG85" s="59"/>
      <c r="DJH85" s="59"/>
      <c r="DJI85" s="59"/>
      <c r="DJJ85" s="59"/>
      <c r="DJK85" s="59"/>
      <c r="DJL85" s="59"/>
      <c r="DJM85" s="59"/>
      <c r="DJN85" s="59"/>
      <c r="DJO85" s="59"/>
      <c r="DJP85" s="59"/>
      <c r="DJQ85" s="59"/>
      <c r="DJR85" s="59"/>
      <c r="DJS85" s="59"/>
      <c r="DJT85" s="59"/>
      <c r="DJU85" s="59"/>
      <c r="DJV85" s="59"/>
      <c r="DJW85" s="59"/>
      <c r="DJX85" s="59"/>
      <c r="DJY85" s="59"/>
      <c r="DJZ85" s="59"/>
      <c r="DKA85" s="59"/>
      <c r="DKB85" s="59"/>
      <c r="DKC85" s="59"/>
      <c r="DKD85" s="59"/>
      <c r="DKE85" s="59"/>
      <c r="DKF85" s="59"/>
      <c r="DKG85" s="59"/>
      <c r="DKH85" s="59"/>
      <c r="DKI85" s="59"/>
      <c r="DKJ85" s="59"/>
      <c r="DKK85" s="59"/>
      <c r="DKL85" s="59"/>
      <c r="DKM85" s="59"/>
      <c r="DKN85" s="59"/>
      <c r="DKO85" s="59"/>
      <c r="DKP85" s="59"/>
      <c r="DKQ85" s="59"/>
      <c r="DKR85" s="59"/>
      <c r="DKS85" s="59"/>
      <c r="DKT85" s="59"/>
      <c r="DKU85" s="59"/>
      <c r="DKV85" s="59"/>
      <c r="DKW85" s="59"/>
      <c r="DKX85" s="59"/>
      <c r="DKY85" s="59"/>
      <c r="DKZ85" s="59"/>
      <c r="DLA85" s="59"/>
      <c r="DLB85" s="59"/>
      <c r="DLC85" s="59"/>
      <c r="DLD85" s="59"/>
      <c r="DLE85" s="59"/>
      <c r="DLF85" s="59"/>
      <c r="DLG85" s="59"/>
      <c r="DLH85" s="59"/>
      <c r="DLI85" s="59"/>
      <c r="DLJ85" s="59"/>
      <c r="DLK85" s="59"/>
      <c r="DLL85" s="59"/>
      <c r="DLM85" s="59"/>
      <c r="DLN85" s="59"/>
      <c r="DLO85" s="59"/>
      <c r="DLP85" s="59"/>
      <c r="DLQ85" s="59"/>
      <c r="DLR85" s="59"/>
      <c r="DLS85" s="59"/>
      <c r="DLT85" s="59"/>
      <c r="DLU85" s="59"/>
      <c r="DLV85" s="59"/>
      <c r="DLW85" s="59"/>
      <c r="DLX85" s="59"/>
      <c r="DLY85" s="59"/>
      <c r="DLZ85" s="59"/>
      <c r="DMA85" s="59"/>
      <c r="DMB85" s="59"/>
      <c r="DMC85" s="59"/>
      <c r="DMD85" s="59"/>
      <c r="DME85" s="59"/>
      <c r="DMF85" s="59"/>
      <c r="DMG85" s="59"/>
      <c r="DMH85" s="59"/>
      <c r="DMI85" s="59"/>
      <c r="DMJ85" s="59"/>
      <c r="DMK85" s="59"/>
      <c r="DML85" s="59"/>
      <c r="DMM85" s="59"/>
      <c r="DMN85" s="59"/>
      <c r="DMO85" s="59"/>
      <c r="DMP85" s="59"/>
      <c r="DMQ85" s="59"/>
      <c r="DMR85" s="59"/>
      <c r="DMS85" s="59"/>
      <c r="DMT85" s="59"/>
      <c r="DMU85" s="59"/>
      <c r="DMV85" s="59"/>
      <c r="DMW85" s="59"/>
      <c r="DMX85" s="59"/>
      <c r="DMY85" s="59"/>
      <c r="DMZ85" s="59"/>
      <c r="DNA85" s="59"/>
      <c r="DNB85" s="59"/>
      <c r="DNC85" s="59"/>
      <c r="DND85" s="59"/>
      <c r="DNE85" s="59"/>
      <c r="DNF85" s="59"/>
      <c r="DNG85" s="59"/>
      <c r="DNH85" s="59"/>
      <c r="DNI85" s="59"/>
      <c r="DNJ85" s="59"/>
      <c r="DNK85" s="59"/>
      <c r="DNL85" s="59"/>
      <c r="DNM85" s="59"/>
      <c r="DNN85" s="59"/>
      <c r="DNO85" s="59"/>
      <c r="DNP85" s="59"/>
      <c r="DNQ85" s="59"/>
      <c r="DNR85" s="59"/>
      <c r="DNS85" s="59"/>
      <c r="DNT85" s="59"/>
      <c r="DNU85" s="59"/>
      <c r="DNV85" s="59"/>
      <c r="DNW85" s="59"/>
      <c r="DNX85" s="59"/>
      <c r="DNY85" s="59"/>
      <c r="DNZ85" s="59"/>
      <c r="DOA85" s="59"/>
      <c r="DOB85" s="59"/>
      <c r="DOC85" s="59"/>
      <c r="DOD85" s="59"/>
      <c r="DOE85" s="59"/>
      <c r="DOF85" s="59"/>
      <c r="DOG85" s="59"/>
      <c r="DOH85" s="59"/>
      <c r="DOI85" s="59"/>
      <c r="DOJ85" s="59"/>
      <c r="DOK85" s="59"/>
      <c r="DOL85" s="59"/>
      <c r="DOM85" s="59"/>
      <c r="DON85" s="59"/>
      <c r="DOO85" s="59"/>
      <c r="DOP85" s="59"/>
      <c r="DOQ85" s="59"/>
      <c r="DOR85" s="59"/>
      <c r="DOS85" s="59"/>
      <c r="DOT85" s="59"/>
      <c r="DOU85" s="59"/>
      <c r="DOV85" s="59"/>
      <c r="DOW85" s="59"/>
      <c r="DOX85" s="59"/>
      <c r="DOY85" s="59"/>
      <c r="DOZ85" s="59"/>
      <c r="DPA85" s="59"/>
      <c r="DPB85" s="59"/>
      <c r="DPC85" s="59"/>
      <c r="DPD85" s="59"/>
      <c r="DPE85" s="59"/>
      <c r="DPF85" s="59"/>
      <c r="DPG85" s="59"/>
      <c r="DPH85" s="59"/>
      <c r="DPI85" s="59"/>
      <c r="DPJ85" s="59"/>
      <c r="DPK85" s="59"/>
      <c r="DPL85" s="59"/>
      <c r="DPM85" s="59"/>
      <c r="DPN85" s="59"/>
      <c r="DPO85" s="59"/>
      <c r="DPP85" s="59"/>
      <c r="DPQ85" s="59"/>
      <c r="DPR85" s="59"/>
      <c r="DPS85" s="59"/>
      <c r="DPT85" s="59"/>
      <c r="DPU85" s="59"/>
      <c r="DPV85" s="59"/>
      <c r="DPW85" s="59"/>
      <c r="DPX85" s="59"/>
      <c r="DPY85" s="59"/>
      <c r="DPZ85" s="59"/>
      <c r="DQA85" s="59"/>
      <c r="DQB85" s="59"/>
      <c r="DQC85" s="59"/>
      <c r="DQD85" s="59"/>
      <c r="DQE85" s="59"/>
      <c r="DQF85" s="59"/>
      <c r="DQG85" s="59"/>
      <c r="DQH85" s="59"/>
      <c r="DQI85" s="59"/>
      <c r="DQJ85" s="59"/>
      <c r="DQK85" s="59"/>
      <c r="DQL85" s="59"/>
      <c r="DQM85" s="59"/>
      <c r="DQN85" s="59"/>
      <c r="DQO85" s="59"/>
      <c r="DQP85" s="59"/>
      <c r="DQQ85" s="59"/>
      <c r="DQR85" s="59"/>
      <c r="DQS85" s="59"/>
      <c r="DQT85" s="59"/>
      <c r="DQU85" s="59"/>
      <c r="DQV85" s="59"/>
      <c r="DQW85" s="59"/>
      <c r="DQX85" s="59"/>
      <c r="DQY85" s="59"/>
      <c r="DQZ85" s="59"/>
      <c r="DRA85" s="59"/>
      <c r="DRB85" s="59"/>
      <c r="DRC85" s="59"/>
      <c r="DRD85" s="59"/>
      <c r="DRE85" s="59"/>
      <c r="DRF85" s="59"/>
      <c r="DRG85" s="59"/>
      <c r="DRH85" s="59"/>
      <c r="DRI85" s="59"/>
      <c r="DRJ85" s="59"/>
      <c r="DRK85" s="59"/>
      <c r="DRL85" s="59"/>
      <c r="DRM85" s="59"/>
      <c r="DRN85" s="59"/>
      <c r="DRO85" s="59"/>
      <c r="DRP85" s="59"/>
      <c r="DRQ85" s="59"/>
      <c r="DRR85" s="59"/>
      <c r="DRS85" s="59"/>
      <c r="DRT85" s="59"/>
      <c r="DRU85" s="59"/>
      <c r="DRV85" s="59"/>
      <c r="DRW85" s="59"/>
      <c r="DRX85" s="59"/>
      <c r="DRY85" s="59"/>
      <c r="DRZ85" s="59"/>
      <c r="DSA85" s="59"/>
      <c r="DSB85" s="59"/>
      <c r="DSC85" s="59"/>
      <c r="DSD85" s="59"/>
      <c r="DSE85" s="59"/>
      <c r="DSF85" s="59"/>
      <c r="DSG85" s="59"/>
      <c r="DSH85" s="59"/>
      <c r="DSI85" s="59"/>
      <c r="DSJ85" s="59"/>
      <c r="DSK85" s="59"/>
      <c r="DSL85" s="59"/>
      <c r="DSM85" s="59"/>
      <c r="DSN85" s="59"/>
      <c r="DSO85" s="59"/>
      <c r="DSP85" s="59"/>
      <c r="DSQ85" s="59"/>
      <c r="DSR85" s="59"/>
      <c r="DSS85" s="59"/>
      <c r="DST85" s="59"/>
      <c r="DSU85" s="59"/>
      <c r="DSV85" s="59"/>
      <c r="DSW85" s="59"/>
      <c r="DSX85" s="59"/>
      <c r="DSY85" s="59"/>
      <c r="DSZ85" s="59"/>
      <c r="DTA85" s="59"/>
      <c r="DTB85" s="59"/>
      <c r="DTC85" s="59"/>
      <c r="DTD85" s="59"/>
      <c r="DTE85" s="59"/>
      <c r="DTF85" s="59"/>
      <c r="DTG85" s="59"/>
      <c r="DTH85" s="59"/>
      <c r="DTI85" s="59"/>
      <c r="DTJ85" s="59"/>
      <c r="DTK85" s="59"/>
      <c r="DTL85" s="59"/>
      <c r="DTM85" s="59"/>
      <c r="DTN85" s="59"/>
      <c r="DTO85" s="59"/>
      <c r="DTP85" s="59"/>
      <c r="DTQ85" s="59"/>
      <c r="DTR85" s="59"/>
      <c r="DTS85" s="59"/>
      <c r="DTT85" s="59"/>
      <c r="DTU85" s="59"/>
      <c r="DTV85" s="59"/>
      <c r="DTW85" s="59"/>
      <c r="DTX85" s="59"/>
      <c r="DTY85" s="59"/>
      <c r="DTZ85" s="59"/>
      <c r="DUA85" s="59"/>
      <c r="DUB85" s="59"/>
      <c r="DUC85" s="59"/>
      <c r="DUD85" s="59"/>
      <c r="DUE85" s="59"/>
      <c r="DUF85" s="59"/>
      <c r="DUG85" s="59"/>
      <c r="DUH85" s="59"/>
      <c r="DUI85" s="59"/>
      <c r="DUJ85" s="59"/>
      <c r="DUK85" s="59"/>
      <c r="DUL85" s="59"/>
      <c r="DUM85" s="59"/>
      <c r="DUN85" s="59"/>
      <c r="DUO85" s="59"/>
      <c r="DUP85" s="59"/>
      <c r="DUQ85" s="59"/>
      <c r="DUR85" s="59"/>
      <c r="DUS85" s="59"/>
      <c r="DUT85" s="59"/>
      <c r="DUU85" s="59"/>
      <c r="DUV85" s="59"/>
      <c r="DUW85" s="59"/>
      <c r="DUX85" s="59"/>
      <c r="DUY85" s="59"/>
      <c r="DUZ85" s="59"/>
      <c r="DVA85" s="59"/>
      <c r="DVB85" s="59"/>
      <c r="DVC85" s="59"/>
      <c r="DVD85" s="59"/>
      <c r="DVE85" s="59"/>
      <c r="DVF85" s="59"/>
      <c r="DVG85" s="59"/>
      <c r="DVH85" s="59"/>
      <c r="DVI85" s="59"/>
      <c r="DVJ85" s="59"/>
      <c r="DVK85" s="59"/>
      <c r="DVL85" s="59"/>
      <c r="DVM85" s="59"/>
      <c r="DVN85" s="59"/>
      <c r="DVO85" s="59"/>
      <c r="DVP85" s="59"/>
      <c r="DVQ85" s="59"/>
      <c r="DVR85" s="59"/>
      <c r="DVS85" s="59"/>
      <c r="DVT85" s="59"/>
      <c r="DVU85" s="59"/>
      <c r="DVV85" s="59"/>
      <c r="DVW85" s="59"/>
      <c r="DVX85" s="59"/>
      <c r="DVY85" s="59"/>
      <c r="DVZ85" s="59"/>
      <c r="DWA85" s="59"/>
      <c r="DWB85" s="59"/>
      <c r="DWC85" s="59"/>
      <c r="DWD85" s="59"/>
      <c r="DWE85" s="59"/>
      <c r="DWF85" s="59"/>
      <c r="DWG85" s="59"/>
      <c r="DWH85" s="59"/>
      <c r="DWI85" s="59"/>
      <c r="DWJ85" s="59"/>
      <c r="DWK85" s="59"/>
      <c r="DWL85" s="59"/>
      <c r="DWM85" s="59"/>
      <c r="DWN85" s="59"/>
      <c r="DWO85" s="59"/>
      <c r="DWP85" s="59"/>
      <c r="DWQ85" s="59"/>
      <c r="DWR85" s="59"/>
      <c r="DWS85" s="59"/>
      <c r="DWT85" s="59"/>
      <c r="DWU85" s="59"/>
      <c r="DWV85" s="59"/>
      <c r="DWW85" s="59"/>
      <c r="DWX85" s="59"/>
      <c r="DWY85" s="59"/>
      <c r="DWZ85" s="59"/>
      <c r="DXA85" s="59"/>
      <c r="DXB85" s="59"/>
      <c r="DXC85" s="59"/>
      <c r="DXD85" s="59"/>
      <c r="DXE85" s="59"/>
      <c r="DXF85" s="59"/>
      <c r="DXG85" s="59"/>
      <c r="DXH85" s="59"/>
      <c r="DXI85" s="59"/>
      <c r="DXJ85" s="59"/>
      <c r="DXK85" s="59"/>
      <c r="DXL85" s="59"/>
      <c r="DXM85" s="59"/>
      <c r="DXN85" s="59"/>
      <c r="DXO85" s="59"/>
      <c r="DXP85" s="59"/>
      <c r="DXQ85" s="59"/>
      <c r="DXR85" s="59"/>
      <c r="DXS85" s="59"/>
      <c r="DXT85" s="59"/>
      <c r="DXU85" s="59"/>
      <c r="DXV85" s="59"/>
      <c r="DXW85" s="59"/>
      <c r="DXX85" s="59"/>
      <c r="DXY85" s="59"/>
      <c r="DXZ85" s="59"/>
      <c r="DYA85" s="59"/>
      <c r="DYB85" s="59"/>
      <c r="DYC85" s="59"/>
      <c r="DYD85" s="59"/>
      <c r="DYE85" s="59"/>
      <c r="DYF85" s="59"/>
      <c r="DYG85" s="59"/>
      <c r="DYH85" s="59"/>
      <c r="DYI85" s="59"/>
      <c r="DYJ85" s="59"/>
      <c r="DYK85" s="59"/>
      <c r="DYL85" s="59"/>
      <c r="DYM85" s="59"/>
      <c r="DYN85" s="59"/>
      <c r="DYO85" s="59"/>
      <c r="DYP85" s="59"/>
      <c r="DYQ85" s="59"/>
      <c r="DYR85" s="59"/>
      <c r="DYS85" s="59"/>
      <c r="DYT85" s="59"/>
      <c r="DYU85" s="59"/>
      <c r="DYV85" s="59"/>
      <c r="DYW85" s="59"/>
      <c r="DYX85" s="59"/>
      <c r="DYY85" s="59"/>
      <c r="DYZ85" s="59"/>
      <c r="DZA85" s="59"/>
      <c r="DZB85" s="59"/>
      <c r="DZC85" s="59"/>
      <c r="DZD85" s="59"/>
      <c r="DZE85" s="59"/>
      <c r="DZF85" s="59"/>
      <c r="DZG85" s="59"/>
      <c r="DZH85" s="59"/>
      <c r="DZI85" s="59"/>
      <c r="DZJ85" s="59"/>
      <c r="DZK85" s="59"/>
      <c r="DZL85" s="59"/>
      <c r="DZM85" s="59"/>
      <c r="DZN85" s="59"/>
      <c r="DZO85" s="59"/>
      <c r="DZP85" s="59"/>
      <c r="DZQ85" s="59"/>
      <c r="DZR85" s="59"/>
      <c r="DZS85" s="59"/>
      <c r="DZT85" s="59"/>
      <c r="DZU85" s="59"/>
      <c r="DZV85" s="59"/>
      <c r="DZW85" s="59"/>
      <c r="DZX85" s="59"/>
      <c r="DZY85" s="59"/>
      <c r="DZZ85" s="59"/>
      <c r="EAA85" s="59"/>
      <c r="EAB85" s="59"/>
      <c r="EAC85" s="59"/>
      <c r="EAD85" s="59"/>
      <c r="EAE85" s="59"/>
      <c r="EAF85" s="59"/>
      <c r="EAG85" s="59"/>
      <c r="EAH85" s="59"/>
      <c r="EAI85" s="59"/>
      <c r="EAJ85" s="59"/>
      <c r="EAK85" s="59"/>
      <c r="EAL85" s="59"/>
      <c r="EAM85" s="59"/>
      <c r="EAN85" s="59"/>
      <c r="EAO85" s="59"/>
      <c r="EAP85" s="59"/>
      <c r="EAQ85" s="59"/>
      <c r="EAR85" s="59"/>
      <c r="EAS85" s="59"/>
      <c r="EAT85" s="59"/>
      <c r="EAU85" s="59"/>
      <c r="EAV85" s="59"/>
      <c r="EAW85" s="59"/>
      <c r="EAX85" s="59"/>
      <c r="EAY85" s="59"/>
      <c r="EAZ85" s="59"/>
      <c r="EBA85" s="59"/>
      <c r="EBB85" s="59"/>
      <c r="EBC85" s="59"/>
      <c r="EBD85" s="59"/>
      <c r="EBE85" s="59"/>
      <c r="EBF85" s="59"/>
      <c r="EBG85" s="59"/>
      <c r="EBH85" s="59"/>
      <c r="EBI85" s="59"/>
      <c r="EBJ85" s="59"/>
      <c r="EBK85" s="59"/>
      <c r="EBL85" s="59"/>
      <c r="EBM85" s="59"/>
      <c r="EBN85" s="59"/>
      <c r="EBO85" s="59"/>
      <c r="EBP85" s="59"/>
      <c r="EBQ85" s="59"/>
      <c r="EBR85" s="59"/>
      <c r="EBS85" s="59"/>
      <c r="EBT85" s="59"/>
      <c r="EBU85" s="59"/>
      <c r="EBV85" s="59"/>
      <c r="EBW85" s="59"/>
      <c r="EBX85" s="59"/>
      <c r="EBY85" s="59"/>
      <c r="EBZ85" s="59"/>
      <c r="ECA85" s="59"/>
      <c r="ECB85" s="59"/>
      <c r="ECC85" s="59"/>
      <c r="ECD85" s="59"/>
      <c r="ECE85" s="59"/>
      <c r="ECF85" s="59"/>
      <c r="ECG85" s="59"/>
      <c r="ECH85" s="59"/>
      <c r="ECI85" s="59"/>
      <c r="ECJ85" s="59"/>
      <c r="ECK85" s="59"/>
      <c r="ECL85" s="59"/>
      <c r="ECM85" s="59"/>
      <c r="ECN85" s="59"/>
      <c r="ECO85" s="59"/>
      <c r="ECP85" s="59"/>
      <c r="ECQ85" s="59"/>
      <c r="ECR85" s="59"/>
      <c r="ECS85" s="59"/>
      <c r="ECT85" s="59"/>
      <c r="ECU85" s="59"/>
      <c r="ECV85" s="59"/>
      <c r="ECW85" s="59"/>
      <c r="ECX85" s="59"/>
      <c r="ECY85" s="59"/>
      <c r="ECZ85" s="59"/>
      <c r="EDA85" s="59"/>
      <c r="EDB85" s="59"/>
      <c r="EDC85" s="59"/>
      <c r="EDD85" s="59"/>
      <c r="EDE85" s="59"/>
      <c r="EDF85" s="59"/>
      <c r="EDG85" s="59"/>
      <c r="EDH85" s="59"/>
      <c r="EDI85" s="59"/>
      <c r="EDJ85" s="59"/>
      <c r="EDK85" s="59"/>
      <c r="EDL85" s="59"/>
      <c r="EDM85" s="59"/>
      <c r="EDN85" s="59"/>
      <c r="EDO85" s="59"/>
      <c r="EDP85" s="59"/>
      <c r="EDQ85" s="59"/>
      <c r="EDR85" s="59"/>
      <c r="EDS85" s="59"/>
      <c r="EDT85" s="59"/>
      <c r="EDU85" s="59"/>
      <c r="EDV85" s="59"/>
      <c r="EDW85" s="59"/>
      <c r="EDX85" s="59"/>
      <c r="EDY85" s="59"/>
      <c r="EDZ85" s="59"/>
      <c r="EEA85" s="59"/>
      <c r="EEB85" s="59"/>
      <c r="EEC85" s="59"/>
      <c r="EED85" s="59"/>
      <c r="EEE85" s="59"/>
      <c r="EEF85" s="59"/>
      <c r="EEG85" s="59"/>
      <c r="EEH85" s="59"/>
      <c r="EEI85" s="59"/>
      <c r="EEJ85" s="59"/>
      <c r="EEK85" s="59"/>
      <c r="EEL85" s="59"/>
      <c r="EEM85" s="59"/>
      <c r="EEN85" s="59"/>
      <c r="EEO85" s="59"/>
      <c r="EEP85" s="59"/>
      <c r="EEQ85" s="59"/>
      <c r="EER85" s="59"/>
      <c r="EES85" s="59"/>
      <c r="EET85" s="59"/>
      <c r="EEU85" s="59"/>
      <c r="EEV85" s="59"/>
      <c r="EEW85" s="59"/>
      <c r="EEX85" s="59"/>
      <c r="EEY85" s="59"/>
      <c r="EEZ85" s="59"/>
      <c r="EFA85" s="59"/>
      <c r="EFB85" s="59"/>
      <c r="EFC85" s="59"/>
      <c r="EFD85" s="59"/>
      <c r="EFE85" s="59"/>
      <c r="EFF85" s="59"/>
      <c r="EFG85" s="59"/>
      <c r="EFH85" s="59"/>
      <c r="EFI85" s="59"/>
      <c r="EFJ85" s="59"/>
      <c r="EFK85" s="59"/>
      <c r="EFL85" s="59"/>
      <c r="EFM85" s="59"/>
      <c r="EFN85" s="59"/>
      <c r="EFO85" s="59"/>
      <c r="EFP85" s="59"/>
      <c r="EFQ85" s="59"/>
      <c r="EFR85" s="59"/>
      <c r="EFS85" s="59"/>
      <c r="EFT85" s="59"/>
      <c r="EFU85" s="59"/>
      <c r="EFV85" s="59"/>
      <c r="EFW85" s="59"/>
      <c r="EFX85" s="59"/>
      <c r="EFY85" s="59"/>
      <c r="EFZ85" s="59"/>
      <c r="EGA85" s="59"/>
      <c r="EGB85" s="59"/>
      <c r="EGC85" s="59"/>
      <c r="EGD85" s="59"/>
      <c r="EGE85" s="59"/>
      <c r="EGF85" s="59"/>
      <c r="EGG85" s="59"/>
      <c r="EGH85" s="59"/>
      <c r="EGI85" s="59"/>
      <c r="EGJ85" s="59"/>
      <c r="EGK85" s="59"/>
      <c r="EGL85" s="59"/>
      <c r="EGM85" s="59"/>
      <c r="EGN85" s="59"/>
      <c r="EGO85" s="59"/>
      <c r="EGP85" s="59"/>
      <c r="EGQ85" s="59"/>
      <c r="EGR85" s="59"/>
      <c r="EGS85" s="59"/>
      <c r="EGT85" s="59"/>
      <c r="EGU85" s="59"/>
      <c r="EGV85" s="59"/>
      <c r="EGW85" s="59"/>
      <c r="EGX85" s="59"/>
      <c r="EGY85" s="59"/>
      <c r="EGZ85" s="59"/>
      <c r="EHA85" s="59"/>
      <c r="EHB85" s="59"/>
      <c r="EHC85" s="59"/>
      <c r="EHD85" s="59"/>
      <c r="EHE85" s="59"/>
      <c r="EHF85" s="59"/>
      <c r="EHG85" s="59"/>
      <c r="EHH85" s="59"/>
      <c r="EHI85" s="59"/>
      <c r="EHJ85" s="59"/>
      <c r="EHK85" s="59"/>
      <c r="EHL85" s="59"/>
      <c r="EHM85" s="59"/>
      <c r="EHN85" s="59"/>
      <c r="EHO85" s="59"/>
      <c r="EHP85" s="59"/>
      <c r="EHQ85" s="59"/>
      <c r="EHR85" s="59"/>
      <c r="EHS85" s="59"/>
      <c r="EHT85" s="59"/>
      <c r="EHU85" s="59"/>
      <c r="EHV85" s="59"/>
      <c r="EHW85" s="59"/>
      <c r="EHX85" s="59"/>
      <c r="EHY85" s="59"/>
      <c r="EHZ85" s="59"/>
      <c r="EIA85" s="59"/>
      <c r="EIB85" s="59"/>
      <c r="EIC85" s="59"/>
      <c r="EID85" s="59"/>
      <c r="EIE85" s="59"/>
      <c r="EIF85" s="59"/>
      <c r="EIG85" s="59"/>
      <c r="EIH85" s="59"/>
      <c r="EII85" s="59"/>
      <c r="EIJ85" s="59"/>
      <c r="EIK85" s="59"/>
      <c r="EIL85" s="59"/>
      <c r="EIM85" s="59"/>
      <c r="EIN85" s="59"/>
      <c r="EIO85" s="59"/>
      <c r="EIP85" s="59"/>
      <c r="EIQ85" s="59"/>
      <c r="EIR85" s="59"/>
      <c r="EIS85" s="59"/>
      <c r="EIT85" s="59"/>
      <c r="EIU85" s="59"/>
      <c r="EIV85" s="59"/>
      <c r="EIW85" s="59"/>
      <c r="EIX85" s="59"/>
      <c r="EIY85" s="59"/>
      <c r="EIZ85" s="59"/>
      <c r="EJA85" s="59"/>
      <c r="EJB85" s="59"/>
      <c r="EJC85" s="59"/>
      <c r="EJD85" s="59"/>
      <c r="EJE85" s="59"/>
      <c r="EJF85" s="59"/>
      <c r="EJG85" s="59"/>
      <c r="EJH85" s="59"/>
      <c r="EJI85" s="59"/>
      <c r="EJJ85" s="59"/>
      <c r="EJK85" s="59"/>
      <c r="EJL85" s="59"/>
      <c r="EJM85" s="59"/>
      <c r="EJN85" s="59"/>
      <c r="EJO85" s="59"/>
      <c r="EJP85" s="59"/>
      <c r="EJQ85" s="59"/>
      <c r="EJR85" s="59"/>
      <c r="EJS85" s="59"/>
      <c r="EJT85" s="59"/>
      <c r="EJU85" s="59"/>
      <c r="EJV85" s="59"/>
      <c r="EJW85" s="59"/>
      <c r="EJX85" s="59"/>
      <c r="EJY85" s="59"/>
      <c r="EJZ85" s="59"/>
      <c r="EKA85" s="59"/>
      <c r="EKB85" s="59"/>
      <c r="EKC85" s="59"/>
      <c r="EKD85" s="59"/>
      <c r="EKE85" s="59"/>
      <c r="EKF85" s="59"/>
      <c r="EKG85" s="59"/>
      <c r="EKH85" s="59"/>
      <c r="EKI85" s="59"/>
      <c r="EKJ85" s="59"/>
      <c r="EKK85" s="59"/>
      <c r="EKL85" s="59"/>
      <c r="EKM85" s="59"/>
      <c r="EKN85" s="59"/>
      <c r="EKO85" s="59"/>
      <c r="EKP85" s="59"/>
      <c r="EKQ85" s="59"/>
      <c r="EKR85" s="59"/>
      <c r="EKS85" s="59"/>
      <c r="EKT85" s="59"/>
      <c r="EKU85" s="59"/>
      <c r="EKV85" s="59"/>
      <c r="EKW85" s="59"/>
      <c r="EKX85" s="59"/>
      <c r="EKY85" s="59"/>
      <c r="EKZ85" s="59"/>
      <c r="ELA85" s="59"/>
      <c r="ELB85" s="59"/>
      <c r="ELC85" s="59"/>
      <c r="ELD85" s="59"/>
      <c r="ELE85" s="59"/>
      <c r="ELF85" s="59"/>
      <c r="ELG85" s="59"/>
      <c r="ELH85" s="59"/>
      <c r="ELI85" s="59"/>
      <c r="ELJ85" s="59"/>
      <c r="ELK85" s="59"/>
      <c r="ELL85" s="59"/>
      <c r="ELM85" s="59"/>
      <c r="ELN85" s="59"/>
      <c r="ELO85" s="59"/>
      <c r="ELP85" s="59"/>
      <c r="ELQ85" s="59"/>
      <c r="ELR85" s="59"/>
      <c r="ELS85" s="59"/>
      <c r="ELT85" s="59"/>
      <c r="ELU85" s="59"/>
      <c r="ELV85" s="59"/>
      <c r="ELW85" s="59"/>
      <c r="ELX85" s="59"/>
      <c r="ELY85" s="59"/>
      <c r="ELZ85" s="59"/>
      <c r="EMA85" s="59"/>
      <c r="EMB85" s="59"/>
      <c r="EMC85" s="59"/>
      <c r="EMD85" s="59"/>
      <c r="EME85" s="59"/>
      <c r="EMF85" s="59"/>
      <c r="EMG85" s="59"/>
      <c r="EMH85" s="59"/>
      <c r="EMI85" s="59"/>
      <c r="EMJ85" s="59"/>
      <c r="EMK85" s="59"/>
      <c r="EML85" s="59"/>
      <c r="EMM85" s="59"/>
      <c r="EMN85" s="59"/>
      <c r="EMO85" s="59"/>
      <c r="EMP85" s="59"/>
      <c r="EMQ85" s="59"/>
      <c r="EMR85" s="59"/>
      <c r="EMS85" s="59"/>
      <c r="EMT85" s="59"/>
      <c r="EMU85" s="59"/>
      <c r="EMV85" s="59"/>
      <c r="EMW85" s="59"/>
      <c r="EMX85" s="59"/>
      <c r="EMY85" s="59"/>
      <c r="EMZ85" s="59"/>
      <c r="ENA85" s="59"/>
      <c r="ENB85" s="59"/>
      <c r="ENC85" s="59"/>
      <c r="END85" s="59"/>
      <c r="ENE85" s="59"/>
      <c r="ENF85" s="59"/>
      <c r="ENG85" s="59"/>
      <c r="ENH85" s="59"/>
      <c r="ENI85" s="59"/>
      <c r="ENJ85" s="59"/>
      <c r="ENK85" s="59"/>
      <c r="ENL85" s="59"/>
      <c r="ENM85" s="59"/>
      <c r="ENN85" s="59"/>
      <c r="ENO85" s="59"/>
      <c r="ENP85" s="59"/>
      <c r="ENQ85" s="59"/>
      <c r="ENR85" s="59"/>
      <c r="ENS85" s="59"/>
      <c r="ENT85" s="59"/>
      <c r="ENU85" s="59"/>
      <c r="ENV85" s="59"/>
      <c r="ENW85" s="59"/>
      <c r="ENX85" s="59"/>
      <c r="ENY85" s="59"/>
      <c r="ENZ85" s="59"/>
      <c r="EOA85" s="59"/>
      <c r="EOB85" s="59"/>
      <c r="EOC85" s="59"/>
      <c r="EOD85" s="59"/>
      <c r="EOE85" s="59"/>
      <c r="EOF85" s="59"/>
      <c r="EOG85" s="59"/>
      <c r="EOH85" s="59"/>
      <c r="EOI85" s="59"/>
      <c r="EOJ85" s="59"/>
      <c r="EOK85" s="59"/>
      <c r="EOL85" s="59"/>
      <c r="EOM85" s="59"/>
      <c r="EON85" s="59"/>
      <c r="EOO85" s="59"/>
      <c r="EOP85" s="59"/>
      <c r="EOQ85" s="59"/>
      <c r="EOR85" s="59"/>
      <c r="EOS85" s="59"/>
      <c r="EOT85" s="59"/>
      <c r="EOU85" s="59"/>
      <c r="EOV85" s="59"/>
      <c r="EOW85" s="59"/>
      <c r="EOX85" s="59"/>
      <c r="EOY85" s="59"/>
      <c r="EOZ85" s="59"/>
      <c r="EPA85" s="59"/>
      <c r="EPB85" s="59"/>
      <c r="EPC85" s="59"/>
      <c r="EPD85" s="59"/>
      <c r="EPE85" s="59"/>
      <c r="EPF85" s="59"/>
      <c r="EPG85" s="59"/>
      <c r="EPH85" s="59"/>
      <c r="EPI85" s="59"/>
      <c r="EPJ85" s="59"/>
      <c r="EPK85" s="59"/>
      <c r="EPL85" s="59"/>
      <c r="EPM85" s="59"/>
      <c r="EPN85" s="59"/>
      <c r="EPO85" s="59"/>
      <c r="EPP85" s="59"/>
      <c r="EPQ85" s="59"/>
      <c r="EPR85" s="59"/>
      <c r="EPS85" s="59"/>
      <c r="EPT85" s="59"/>
      <c r="EPU85" s="59"/>
      <c r="EPV85" s="59"/>
      <c r="EPW85" s="59"/>
      <c r="EPX85" s="59"/>
      <c r="EPY85" s="59"/>
      <c r="EPZ85" s="59"/>
      <c r="EQA85" s="59"/>
      <c r="EQB85" s="59"/>
      <c r="EQC85" s="59"/>
      <c r="EQD85" s="59"/>
      <c r="EQE85" s="59"/>
      <c r="EQF85" s="59"/>
      <c r="EQG85" s="59"/>
      <c r="EQH85" s="59"/>
      <c r="EQI85" s="59"/>
      <c r="EQJ85" s="59"/>
      <c r="EQK85" s="59"/>
      <c r="EQL85" s="59"/>
      <c r="EQM85" s="59"/>
      <c r="EQN85" s="59"/>
      <c r="EQO85" s="59"/>
      <c r="EQP85" s="59"/>
      <c r="EQQ85" s="59"/>
      <c r="EQR85" s="59"/>
      <c r="EQS85" s="59"/>
      <c r="EQT85" s="59"/>
      <c r="EQU85" s="59"/>
      <c r="EQV85" s="59"/>
      <c r="EQW85" s="59"/>
      <c r="EQX85" s="59"/>
      <c r="EQY85" s="59"/>
      <c r="EQZ85" s="59"/>
      <c r="ERA85" s="59"/>
      <c r="ERB85" s="59"/>
      <c r="ERC85" s="59"/>
      <c r="ERD85" s="59"/>
      <c r="ERE85" s="59"/>
      <c r="ERF85" s="59"/>
      <c r="ERG85" s="59"/>
      <c r="ERH85" s="59"/>
      <c r="ERI85" s="59"/>
      <c r="ERJ85" s="59"/>
      <c r="ERK85" s="59"/>
      <c r="ERL85" s="59"/>
      <c r="ERM85" s="59"/>
      <c r="ERN85" s="59"/>
      <c r="ERO85" s="59"/>
      <c r="ERP85" s="59"/>
      <c r="ERQ85" s="59"/>
      <c r="ERR85" s="59"/>
      <c r="ERS85" s="59"/>
      <c r="ERT85" s="59"/>
      <c r="ERU85" s="59"/>
      <c r="ERV85" s="59"/>
      <c r="ERW85" s="59"/>
      <c r="ERX85" s="59"/>
      <c r="ERY85" s="59"/>
      <c r="ERZ85" s="59"/>
      <c r="ESA85" s="59"/>
      <c r="ESB85" s="59"/>
      <c r="ESC85" s="59"/>
      <c r="ESD85" s="59"/>
      <c r="ESE85" s="59"/>
      <c r="ESF85" s="59"/>
      <c r="ESG85" s="59"/>
      <c r="ESH85" s="59"/>
      <c r="ESI85" s="59"/>
      <c r="ESJ85" s="59"/>
      <c r="ESK85" s="59"/>
      <c r="ESL85" s="59"/>
      <c r="ESM85" s="59"/>
      <c r="ESN85" s="59"/>
      <c r="ESO85" s="59"/>
      <c r="ESP85" s="59"/>
      <c r="ESQ85" s="59"/>
      <c r="ESR85" s="59"/>
      <c r="ESS85" s="59"/>
      <c r="EST85" s="59"/>
      <c r="ESU85" s="59"/>
      <c r="ESV85" s="59"/>
      <c r="ESW85" s="59"/>
      <c r="ESX85" s="59"/>
      <c r="ESY85" s="59"/>
      <c r="ESZ85" s="59"/>
      <c r="ETA85" s="59"/>
      <c r="ETB85" s="59"/>
      <c r="ETC85" s="59"/>
      <c r="ETD85" s="59"/>
      <c r="ETE85" s="59"/>
      <c r="ETF85" s="59"/>
      <c r="ETG85" s="59"/>
      <c r="ETH85" s="59"/>
      <c r="ETI85" s="59"/>
      <c r="ETJ85" s="59"/>
      <c r="ETK85" s="59"/>
      <c r="ETL85" s="59"/>
      <c r="ETM85" s="59"/>
      <c r="ETN85" s="59"/>
      <c r="ETO85" s="59"/>
      <c r="ETP85" s="59"/>
      <c r="ETQ85" s="59"/>
      <c r="ETR85" s="59"/>
      <c r="ETS85" s="59"/>
      <c r="ETT85" s="59"/>
      <c r="ETU85" s="59"/>
      <c r="ETV85" s="59"/>
      <c r="ETW85" s="59"/>
      <c r="ETX85" s="59"/>
      <c r="ETY85" s="59"/>
      <c r="ETZ85" s="59"/>
      <c r="EUA85" s="59"/>
      <c r="EUB85" s="59"/>
      <c r="EUC85" s="59"/>
      <c r="EUD85" s="59"/>
      <c r="EUE85" s="59"/>
      <c r="EUF85" s="59"/>
      <c r="EUG85" s="59"/>
      <c r="EUH85" s="59"/>
      <c r="EUI85" s="59"/>
      <c r="EUJ85" s="59"/>
      <c r="EUK85" s="59"/>
      <c r="EUL85" s="59"/>
      <c r="EUM85" s="59"/>
      <c r="EUN85" s="59"/>
      <c r="EUO85" s="59"/>
      <c r="EUP85" s="59"/>
      <c r="EUQ85" s="59"/>
      <c r="EUR85" s="59"/>
      <c r="EUS85" s="59"/>
      <c r="EUT85" s="59"/>
      <c r="EUU85" s="59"/>
      <c r="EUV85" s="59"/>
      <c r="EUW85" s="59"/>
      <c r="EUX85" s="59"/>
      <c r="EUY85" s="59"/>
      <c r="EUZ85" s="59"/>
      <c r="EVA85" s="59"/>
      <c r="EVB85" s="59"/>
      <c r="EVC85" s="59"/>
      <c r="EVD85" s="59"/>
      <c r="EVE85" s="59"/>
      <c r="EVF85" s="59"/>
      <c r="EVG85" s="59"/>
      <c r="EVH85" s="59"/>
      <c r="EVI85" s="59"/>
      <c r="EVJ85" s="59"/>
      <c r="EVK85" s="59"/>
      <c r="EVL85" s="59"/>
      <c r="EVM85" s="59"/>
      <c r="EVN85" s="59"/>
      <c r="EVO85" s="59"/>
      <c r="EVP85" s="59"/>
      <c r="EVQ85" s="59"/>
      <c r="EVR85" s="59"/>
      <c r="EVS85" s="59"/>
      <c r="EVT85" s="59"/>
      <c r="EVU85" s="59"/>
      <c r="EVV85" s="59"/>
      <c r="EVW85" s="59"/>
      <c r="EVX85" s="59"/>
      <c r="EVY85" s="59"/>
      <c r="EVZ85" s="59"/>
      <c r="EWA85" s="59"/>
      <c r="EWB85" s="59"/>
      <c r="EWC85" s="59"/>
      <c r="EWD85" s="59"/>
      <c r="EWE85" s="59"/>
      <c r="EWF85" s="59"/>
      <c r="EWG85" s="59"/>
      <c r="EWH85" s="59"/>
      <c r="EWI85" s="59"/>
      <c r="EWJ85" s="59"/>
      <c r="EWK85" s="59"/>
      <c r="EWL85" s="59"/>
      <c r="EWM85" s="59"/>
      <c r="EWN85" s="59"/>
      <c r="EWO85" s="59"/>
      <c r="EWP85" s="59"/>
      <c r="EWQ85" s="59"/>
      <c r="EWR85" s="59"/>
      <c r="EWS85" s="59"/>
      <c r="EWT85" s="59"/>
      <c r="EWU85" s="59"/>
      <c r="EWV85" s="59"/>
      <c r="EWW85" s="59"/>
      <c r="EWX85" s="59"/>
      <c r="EWY85" s="59"/>
      <c r="EWZ85" s="59"/>
      <c r="EXA85" s="59"/>
      <c r="EXB85" s="59"/>
      <c r="EXC85" s="59"/>
      <c r="EXD85" s="59"/>
      <c r="EXE85" s="59"/>
      <c r="EXF85" s="59"/>
      <c r="EXG85" s="59"/>
      <c r="EXH85" s="59"/>
      <c r="EXI85" s="59"/>
      <c r="EXJ85" s="59"/>
      <c r="EXK85" s="59"/>
      <c r="EXL85" s="59"/>
      <c r="EXM85" s="59"/>
      <c r="EXN85" s="59"/>
      <c r="EXO85" s="59"/>
      <c r="EXP85" s="59"/>
      <c r="EXQ85" s="59"/>
      <c r="EXR85" s="59"/>
      <c r="EXS85" s="59"/>
      <c r="EXT85" s="59"/>
      <c r="EXU85" s="59"/>
      <c r="EXV85" s="59"/>
      <c r="EXW85" s="59"/>
      <c r="EXX85" s="59"/>
      <c r="EXY85" s="59"/>
      <c r="EXZ85" s="59"/>
      <c r="EYA85" s="59"/>
      <c r="EYB85" s="59"/>
      <c r="EYC85" s="59"/>
      <c r="EYD85" s="59"/>
      <c r="EYE85" s="59"/>
      <c r="EYF85" s="59"/>
      <c r="EYG85" s="59"/>
      <c r="EYH85" s="59"/>
      <c r="EYI85" s="59"/>
      <c r="EYJ85" s="59"/>
      <c r="EYK85" s="59"/>
      <c r="EYL85" s="59"/>
      <c r="EYM85" s="59"/>
      <c r="EYN85" s="59"/>
      <c r="EYO85" s="59"/>
      <c r="EYP85" s="59"/>
      <c r="EYQ85" s="59"/>
      <c r="EYR85" s="59"/>
      <c r="EYS85" s="59"/>
      <c r="EYT85" s="59"/>
      <c r="EYU85" s="59"/>
      <c r="EYV85" s="59"/>
      <c r="EYW85" s="59"/>
      <c r="EYX85" s="59"/>
      <c r="EYY85" s="59"/>
      <c r="EYZ85" s="59"/>
      <c r="EZA85" s="59"/>
      <c r="EZB85" s="59"/>
      <c r="EZC85" s="59"/>
      <c r="EZD85" s="59"/>
      <c r="EZE85" s="59"/>
      <c r="EZF85" s="59"/>
      <c r="EZG85" s="59"/>
      <c r="EZH85" s="59"/>
      <c r="EZI85" s="59"/>
      <c r="EZJ85" s="59"/>
      <c r="EZK85" s="59"/>
      <c r="EZL85" s="59"/>
      <c r="EZM85" s="59"/>
      <c r="EZN85" s="59"/>
      <c r="EZO85" s="59"/>
      <c r="EZP85" s="59"/>
      <c r="EZQ85" s="59"/>
      <c r="EZR85" s="59"/>
      <c r="EZS85" s="59"/>
      <c r="EZT85" s="59"/>
      <c r="EZU85" s="59"/>
      <c r="EZV85" s="59"/>
      <c r="EZW85" s="59"/>
      <c r="EZX85" s="59"/>
      <c r="EZY85" s="59"/>
      <c r="EZZ85" s="59"/>
      <c r="FAA85" s="59"/>
      <c r="FAB85" s="59"/>
      <c r="FAC85" s="59"/>
      <c r="FAD85" s="59"/>
      <c r="FAE85" s="59"/>
      <c r="FAF85" s="59"/>
      <c r="FAG85" s="59"/>
      <c r="FAH85" s="59"/>
      <c r="FAI85" s="59"/>
      <c r="FAJ85" s="59"/>
      <c r="FAK85" s="59"/>
      <c r="FAL85" s="59"/>
      <c r="FAM85" s="59"/>
      <c r="FAN85" s="59"/>
      <c r="FAO85" s="59"/>
      <c r="FAP85" s="59"/>
      <c r="FAQ85" s="59"/>
      <c r="FAR85" s="59"/>
      <c r="FAS85" s="59"/>
      <c r="FAT85" s="59"/>
      <c r="FAU85" s="59"/>
      <c r="FAV85" s="59"/>
      <c r="FAW85" s="59"/>
      <c r="FAX85" s="59"/>
      <c r="FAY85" s="59"/>
      <c r="FAZ85" s="59"/>
      <c r="FBA85" s="59"/>
      <c r="FBB85" s="59"/>
      <c r="FBC85" s="59"/>
      <c r="FBD85" s="59"/>
      <c r="FBE85" s="59"/>
      <c r="FBF85" s="59"/>
      <c r="FBG85" s="59"/>
      <c r="FBH85" s="59"/>
      <c r="FBI85" s="59"/>
      <c r="FBJ85" s="59"/>
      <c r="FBK85" s="59"/>
      <c r="FBL85" s="59"/>
      <c r="FBM85" s="59"/>
      <c r="FBN85" s="59"/>
      <c r="FBO85" s="59"/>
      <c r="FBP85" s="59"/>
      <c r="FBQ85" s="59"/>
      <c r="FBR85" s="59"/>
      <c r="FBS85" s="59"/>
      <c r="FBT85" s="59"/>
      <c r="FBU85" s="59"/>
      <c r="FBV85" s="59"/>
      <c r="FBW85" s="59"/>
      <c r="FBX85" s="59"/>
      <c r="FBY85" s="59"/>
      <c r="FBZ85" s="59"/>
      <c r="FCA85" s="59"/>
      <c r="FCB85" s="59"/>
      <c r="FCC85" s="59"/>
      <c r="FCD85" s="59"/>
      <c r="FCE85" s="59"/>
      <c r="FCF85" s="59"/>
      <c r="FCG85" s="59"/>
      <c r="FCH85" s="59"/>
      <c r="FCI85" s="59"/>
      <c r="FCJ85" s="59"/>
      <c r="FCK85" s="59"/>
      <c r="FCL85" s="59"/>
      <c r="FCM85" s="59"/>
      <c r="FCN85" s="59"/>
      <c r="FCO85" s="59"/>
      <c r="FCP85" s="59"/>
      <c r="FCQ85" s="59"/>
      <c r="FCR85" s="59"/>
      <c r="FCS85" s="59"/>
      <c r="FCT85" s="59"/>
      <c r="FCU85" s="59"/>
      <c r="FCV85" s="59"/>
      <c r="FCW85" s="59"/>
      <c r="FCX85" s="59"/>
      <c r="FCY85" s="59"/>
      <c r="FCZ85" s="59"/>
      <c r="FDA85" s="59"/>
      <c r="FDB85" s="59"/>
      <c r="FDC85" s="59"/>
      <c r="FDD85" s="59"/>
      <c r="FDE85" s="59"/>
      <c r="FDF85" s="59"/>
      <c r="FDG85" s="59"/>
      <c r="FDH85" s="59"/>
      <c r="FDI85" s="59"/>
      <c r="FDJ85" s="59"/>
      <c r="FDK85" s="59"/>
      <c r="FDL85" s="59"/>
      <c r="FDM85" s="59"/>
      <c r="FDN85" s="59"/>
      <c r="FDO85" s="59"/>
      <c r="FDP85" s="59"/>
      <c r="FDQ85" s="59"/>
      <c r="FDR85" s="59"/>
      <c r="FDS85" s="59"/>
      <c r="FDT85" s="59"/>
      <c r="FDU85" s="59"/>
      <c r="FDV85" s="59"/>
      <c r="FDW85" s="59"/>
      <c r="FDX85" s="59"/>
      <c r="FDY85" s="59"/>
      <c r="FDZ85" s="59"/>
      <c r="FEA85" s="59"/>
      <c r="FEB85" s="59"/>
      <c r="FEC85" s="59"/>
      <c r="FED85" s="59"/>
      <c r="FEE85" s="59"/>
      <c r="FEF85" s="59"/>
      <c r="FEG85" s="59"/>
      <c r="FEH85" s="59"/>
      <c r="FEI85" s="59"/>
      <c r="FEJ85" s="59"/>
      <c r="FEK85" s="59"/>
      <c r="FEL85" s="59"/>
      <c r="FEM85" s="59"/>
      <c r="FEN85" s="59"/>
      <c r="FEO85" s="59"/>
      <c r="FEP85" s="59"/>
      <c r="FEQ85" s="59"/>
      <c r="FER85" s="59"/>
      <c r="FES85" s="59"/>
      <c r="FET85" s="59"/>
      <c r="FEU85" s="59"/>
      <c r="FEV85" s="59"/>
      <c r="FEW85" s="59"/>
      <c r="FEX85" s="59"/>
      <c r="FEY85" s="59"/>
      <c r="FEZ85" s="59"/>
      <c r="FFA85" s="59"/>
      <c r="FFB85" s="59"/>
      <c r="FFC85" s="59"/>
      <c r="FFD85" s="59"/>
      <c r="FFE85" s="59"/>
      <c r="FFF85" s="59"/>
      <c r="FFG85" s="59"/>
      <c r="FFH85" s="59"/>
      <c r="FFI85" s="59"/>
      <c r="FFJ85" s="59"/>
      <c r="FFK85" s="59"/>
      <c r="FFL85" s="59"/>
      <c r="FFM85" s="59"/>
      <c r="FFN85" s="59"/>
      <c r="FFO85" s="59"/>
      <c r="FFP85" s="59"/>
      <c r="FFQ85" s="59"/>
      <c r="FFR85" s="59"/>
      <c r="FFS85" s="59"/>
      <c r="FFT85" s="59"/>
      <c r="FFU85" s="59"/>
      <c r="FFV85" s="59"/>
      <c r="FFW85" s="59"/>
      <c r="FFX85" s="59"/>
      <c r="FFY85" s="59"/>
      <c r="FFZ85" s="59"/>
      <c r="FGA85" s="59"/>
      <c r="FGB85" s="59"/>
      <c r="FGC85" s="59"/>
      <c r="FGD85" s="59"/>
      <c r="FGE85" s="59"/>
      <c r="FGF85" s="59"/>
      <c r="FGG85" s="59"/>
      <c r="FGH85" s="59"/>
      <c r="FGI85" s="59"/>
      <c r="FGJ85" s="59"/>
      <c r="FGK85" s="59"/>
      <c r="FGL85" s="59"/>
      <c r="FGM85" s="59"/>
      <c r="FGN85" s="59"/>
      <c r="FGO85" s="59"/>
      <c r="FGP85" s="59"/>
      <c r="FGQ85" s="59"/>
      <c r="FGR85" s="59"/>
      <c r="FGS85" s="59"/>
      <c r="FGT85" s="59"/>
      <c r="FGU85" s="59"/>
      <c r="FGV85" s="59"/>
      <c r="FGW85" s="59"/>
      <c r="FGX85" s="59"/>
      <c r="FGY85" s="59"/>
      <c r="FGZ85" s="59"/>
      <c r="FHA85" s="59"/>
      <c r="FHB85" s="59"/>
      <c r="FHC85" s="59"/>
      <c r="FHD85" s="59"/>
      <c r="FHE85" s="59"/>
      <c r="FHF85" s="59"/>
      <c r="FHG85" s="59"/>
      <c r="FHH85" s="59"/>
      <c r="FHI85" s="59"/>
      <c r="FHJ85" s="59"/>
      <c r="FHK85" s="59"/>
      <c r="FHL85" s="59"/>
      <c r="FHM85" s="59"/>
      <c r="FHN85" s="59"/>
      <c r="FHO85" s="59"/>
      <c r="FHP85" s="59"/>
      <c r="FHQ85" s="59"/>
      <c r="FHR85" s="59"/>
      <c r="FHS85" s="59"/>
      <c r="FHT85" s="59"/>
      <c r="FHU85" s="59"/>
      <c r="FHV85" s="59"/>
      <c r="FHW85" s="59"/>
      <c r="FHX85" s="59"/>
      <c r="FHY85" s="59"/>
      <c r="FHZ85" s="59"/>
      <c r="FIA85" s="59"/>
      <c r="FIB85" s="59"/>
      <c r="FIC85" s="59"/>
      <c r="FID85" s="59"/>
      <c r="FIE85" s="59"/>
      <c r="FIF85" s="59"/>
      <c r="FIG85" s="59"/>
      <c r="FIH85" s="59"/>
      <c r="FII85" s="59"/>
      <c r="FIJ85" s="59"/>
      <c r="FIK85" s="59"/>
      <c r="FIL85" s="59"/>
      <c r="FIM85" s="59"/>
      <c r="FIN85" s="59"/>
      <c r="FIO85" s="59"/>
      <c r="FIP85" s="59"/>
      <c r="FIQ85" s="59"/>
      <c r="FIR85" s="59"/>
      <c r="FIS85" s="59"/>
      <c r="FIT85" s="59"/>
      <c r="FIU85" s="59"/>
      <c r="FIV85" s="59"/>
      <c r="FIW85" s="59"/>
      <c r="FIX85" s="59"/>
      <c r="FIY85" s="59"/>
      <c r="FIZ85" s="59"/>
      <c r="FJA85" s="59"/>
      <c r="FJB85" s="59"/>
      <c r="FJC85" s="59"/>
      <c r="FJD85" s="59"/>
      <c r="FJE85" s="59"/>
      <c r="FJF85" s="59"/>
      <c r="FJG85" s="59"/>
      <c r="FJH85" s="59"/>
      <c r="FJI85" s="59"/>
      <c r="FJJ85" s="59"/>
      <c r="FJK85" s="59"/>
      <c r="FJL85" s="59"/>
      <c r="FJM85" s="59"/>
      <c r="FJN85" s="59"/>
      <c r="FJO85" s="59"/>
      <c r="FJP85" s="59"/>
      <c r="FJQ85" s="59"/>
      <c r="FJR85" s="59"/>
      <c r="FJS85" s="59"/>
      <c r="FJT85" s="59"/>
      <c r="FJU85" s="59"/>
      <c r="FJV85" s="59"/>
      <c r="FJW85" s="59"/>
      <c r="FJX85" s="59"/>
      <c r="FJY85" s="59"/>
      <c r="FJZ85" s="59"/>
      <c r="FKA85" s="59"/>
      <c r="FKB85" s="59"/>
      <c r="FKC85" s="59"/>
      <c r="FKD85" s="59"/>
      <c r="FKE85" s="59"/>
      <c r="FKF85" s="59"/>
      <c r="FKG85" s="59"/>
      <c r="FKH85" s="59"/>
      <c r="FKI85" s="59"/>
      <c r="FKJ85" s="59"/>
      <c r="FKK85" s="59"/>
      <c r="FKL85" s="59"/>
      <c r="FKM85" s="59"/>
      <c r="FKN85" s="59"/>
      <c r="FKO85" s="59"/>
      <c r="FKP85" s="59"/>
      <c r="FKQ85" s="59"/>
      <c r="FKR85" s="59"/>
      <c r="FKS85" s="59"/>
      <c r="FKT85" s="59"/>
      <c r="FKU85" s="59"/>
      <c r="FKV85" s="59"/>
      <c r="FKW85" s="59"/>
      <c r="FKX85" s="59"/>
      <c r="FKY85" s="59"/>
      <c r="FKZ85" s="59"/>
      <c r="FLA85" s="59"/>
      <c r="FLB85" s="59"/>
      <c r="FLC85" s="59"/>
      <c r="FLD85" s="59"/>
      <c r="FLE85" s="59"/>
      <c r="FLF85" s="59"/>
      <c r="FLG85" s="59"/>
      <c r="FLH85" s="59"/>
      <c r="FLI85" s="59"/>
      <c r="FLJ85" s="59"/>
      <c r="FLK85" s="59"/>
      <c r="FLL85" s="59"/>
      <c r="FLM85" s="59"/>
      <c r="FLN85" s="59"/>
      <c r="FLO85" s="59"/>
      <c r="FLP85" s="59"/>
      <c r="FLQ85" s="59"/>
      <c r="FLR85" s="59"/>
      <c r="FLS85" s="59"/>
      <c r="FLT85" s="59"/>
      <c r="FLU85" s="59"/>
      <c r="FLV85" s="59"/>
      <c r="FLW85" s="59"/>
      <c r="FLX85" s="59"/>
      <c r="FLY85" s="59"/>
      <c r="FLZ85" s="59"/>
      <c r="FMA85" s="59"/>
      <c r="FMB85" s="59"/>
      <c r="FMC85" s="59"/>
      <c r="FMD85" s="59"/>
      <c r="FME85" s="59"/>
      <c r="FMF85" s="59"/>
      <c r="FMG85" s="59"/>
      <c r="FMH85" s="59"/>
      <c r="FMI85" s="59"/>
      <c r="FMJ85" s="59"/>
      <c r="FMK85" s="59"/>
      <c r="FML85" s="59"/>
      <c r="FMM85" s="59"/>
      <c r="FMN85" s="59"/>
      <c r="FMO85" s="59"/>
      <c r="FMP85" s="59"/>
      <c r="FMQ85" s="59"/>
      <c r="FMR85" s="59"/>
      <c r="FMS85" s="59"/>
      <c r="FMT85" s="59"/>
      <c r="FMU85" s="59"/>
      <c r="FMV85" s="59"/>
      <c r="FMW85" s="59"/>
      <c r="FMX85" s="59"/>
      <c r="FMY85" s="59"/>
      <c r="FMZ85" s="59"/>
      <c r="FNA85" s="59"/>
      <c r="FNB85" s="59"/>
      <c r="FNC85" s="59"/>
      <c r="FND85" s="59"/>
      <c r="FNE85" s="59"/>
      <c r="FNF85" s="59"/>
      <c r="FNG85" s="59"/>
      <c r="FNH85" s="59"/>
      <c r="FNI85" s="59"/>
      <c r="FNJ85" s="59"/>
      <c r="FNK85" s="59"/>
      <c r="FNL85" s="59"/>
      <c r="FNM85" s="59"/>
      <c r="FNN85" s="59"/>
      <c r="FNO85" s="59"/>
      <c r="FNP85" s="59"/>
      <c r="FNQ85" s="59"/>
      <c r="FNR85" s="59"/>
      <c r="FNS85" s="59"/>
      <c r="FNT85" s="59"/>
      <c r="FNU85" s="59"/>
      <c r="FNV85" s="59"/>
      <c r="FNW85" s="59"/>
      <c r="FNX85" s="59"/>
      <c r="FNY85" s="59"/>
      <c r="FNZ85" s="59"/>
      <c r="FOA85" s="59"/>
      <c r="FOB85" s="59"/>
      <c r="FOC85" s="59"/>
      <c r="FOD85" s="59"/>
      <c r="FOE85" s="59"/>
      <c r="FOF85" s="59"/>
      <c r="FOG85" s="59"/>
      <c r="FOH85" s="59"/>
      <c r="FOI85" s="59"/>
      <c r="FOJ85" s="59"/>
      <c r="FOK85" s="59"/>
      <c r="FOL85" s="59"/>
      <c r="FOM85" s="59"/>
      <c r="FON85" s="59"/>
      <c r="FOO85" s="59"/>
      <c r="FOP85" s="59"/>
      <c r="FOQ85" s="59"/>
      <c r="FOR85" s="59"/>
      <c r="FOS85" s="59"/>
      <c r="FOT85" s="59"/>
      <c r="FOU85" s="59"/>
      <c r="FOV85" s="59"/>
      <c r="FOW85" s="59"/>
      <c r="FOX85" s="59"/>
      <c r="FOY85" s="59"/>
      <c r="FOZ85" s="59"/>
      <c r="FPA85" s="59"/>
      <c r="FPB85" s="59"/>
      <c r="FPC85" s="59"/>
      <c r="FPD85" s="59"/>
      <c r="FPE85" s="59"/>
      <c r="FPF85" s="59"/>
      <c r="FPG85" s="59"/>
      <c r="FPH85" s="59"/>
      <c r="FPI85" s="59"/>
      <c r="FPJ85" s="59"/>
      <c r="FPK85" s="59"/>
      <c r="FPL85" s="59"/>
      <c r="FPM85" s="59"/>
      <c r="FPN85" s="59"/>
      <c r="FPO85" s="59"/>
      <c r="FPP85" s="59"/>
      <c r="FPQ85" s="59"/>
      <c r="FPR85" s="59"/>
      <c r="FPS85" s="59"/>
      <c r="FPT85" s="59"/>
      <c r="FPU85" s="59"/>
      <c r="FPV85" s="59"/>
      <c r="FPW85" s="59"/>
      <c r="FPX85" s="59"/>
      <c r="FPY85" s="59"/>
      <c r="FPZ85" s="59"/>
      <c r="FQA85" s="59"/>
      <c r="FQB85" s="59"/>
      <c r="FQC85" s="59"/>
      <c r="FQD85" s="59"/>
      <c r="FQE85" s="59"/>
      <c r="FQF85" s="59"/>
      <c r="FQG85" s="59"/>
      <c r="FQH85" s="59"/>
      <c r="FQI85" s="59"/>
      <c r="FQJ85" s="59"/>
      <c r="FQK85" s="59"/>
      <c r="FQL85" s="59"/>
      <c r="FQM85" s="59"/>
      <c r="FQN85" s="59"/>
      <c r="FQO85" s="59"/>
      <c r="FQP85" s="59"/>
      <c r="FQQ85" s="59"/>
      <c r="FQR85" s="59"/>
      <c r="FQS85" s="59"/>
      <c r="FQT85" s="59"/>
      <c r="FQU85" s="59"/>
      <c r="FQV85" s="59"/>
      <c r="FQW85" s="59"/>
      <c r="FQX85" s="59"/>
      <c r="FQY85" s="59"/>
      <c r="FQZ85" s="59"/>
      <c r="FRA85" s="59"/>
      <c r="FRB85" s="59"/>
      <c r="FRC85" s="59"/>
      <c r="FRD85" s="59"/>
      <c r="FRE85" s="59"/>
      <c r="FRF85" s="59"/>
      <c r="FRG85" s="59"/>
      <c r="FRH85" s="59"/>
      <c r="FRI85" s="59"/>
      <c r="FRJ85" s="59"/>
      <c r="FRK85" s="59"/>
      <c r="FRL85" s="59"/>
      <c r="FRM85" s="59"/>
      <c r="FRN85" s="59"/>
      <c r="FRO85" s="59"/>
      <c r="FRP85" s="59"/>
      <c r="FRQ85" s="59"/>
      <c r="FRR85" s="59"/>
      <c r="FRS85" s="59"/>
      <c r="FRT85" s="59"/>
      <c r="FRU85" s="59"/>
      <c r="FRV85" s="59"/>
      <c r="FRW85" s="59"/>
      <c r="FRX85" s="59"/>
      <c r="FRY85" s="59"/>
      <c r="FRZ85" s="59"/>
      <c r="FSA85" s="59"/>
      <c r="FSB85" s="59"/>
      <c r="FSC85" s="59"/>
      <c r="FSD85" s="59"/>
      <c r="FSE85" s="59"/>
      <c r="FSF85" s="59"/>
      <c r="FSG85" s="59"/>
      <c r="FSH85" s="59"/>
      <c r="FSI85" s="59"/>
      <c r="FSJ85" s="59"/>
      <c r="FSK85" s="59"/>
      <c r="FSL85" s="59"/>
      <c r="FSM85" s="59"/>
      <c r="FSN85" s="59"/>
      <c r="FSO85" s="59"/>
      <c r="FSP85" s="59"/>
      <c r="FSQ85" s="59"/>
      <c r="FSR85" s="59"/>
      <c r="FSS85" s="59"/>
      <c r="FST85" s="59"/>
      <c r="FSU85" s="59"/>
      <c r="FSV85" s="59"/>
      <c r="FSW85" s="59"/>
      <c r="FSX85" s="59"/>
      <c r="FSY85" s="59"/>
      <c r="FSZ85" s="59"/>
      <c r="FTA85" s="59"/>
      <c r="FTB85" s="59"/>
      <c r="FTC85" s="59"/>
      <c r="FTD85" s="59"/>
      <c r="FTE85" s="59"/>
      <c r="FTF85" s="59"/>
      <c r="FTG85" s="59"/>
      <c r="FTH85" s="59"/>
      <c r="FTI85" s="59"/>
      <c r="FTJ85" s="59"/>
      <c r="FTK85" s="59"/>
      <c r="FTL85" s="59"/>
      <c r="FTM85" s="59"/>
      <c r="FTN85" s="59"/>
      <c r="FTO85" s="59"/>
      <c r="FTP85" s="59"/>
      <c r="FTQ85" s="59"/>
      <c r="FTR85" s="59"/>
      <c r="FTS85" s="59"/>
      <c r="FTT85" s="59"/>
      <c r="FTU85" s="59"/>
      <c r="FTV85" s="59"/>
      <c r="FTW85" s="59"/>
      <c r="FTX85" s="59"/>
      <c r="FTY85" s="59"/>
      <c r="FTZ85" s="59"/>
      <c r="FUA85" s="59"/>
      <c r="FUB85" s="59"/>
      <c r="FUC85" s="59"/>
      <c r="FUD85" s="59"/>
      <c r="FUE85" s="59"/>
      <c r="FUF85" s="59"/>
      <c r="FUG85" s="59"/>
      <c r="FUH85" s="59"/>
      <c r="FUI85" s="59"/>
      <c r="FUJ85" s="59"/>
      <c r="FUK85" s="59"/>
      <c r="FUL85" s="59"/>
      <c r="FUM85" s="59"/>
      <c r="FUN85" s="59"/>
      <c r="FUO85" s="59"/>
      <c r="FUP85" s="59"/>
      <c r="FUQ85" s="59"/>
      <c r="FUR85" s="59"/>
      <c r="FUS85" s="59"/>
      <c r="FUT85" s="59"/>
      <c r="FUU85" s="59"/>
      <c r="FUV85" s="59"/>
      <c r="FUW85" s="59"/>
      <c r="FUX85" s="59"/>
      <c r="FUY85" s="59"/>
      <c r="FUZ85" s="59"/>
      <c r="FVA85" s="59"/>
      <c r="FVB85" s="59"/>
      <c r="FVC85" s="59"/>
      <c r="FVD85" s="59"/>
      <c r="FVE85" s="59"/>
      <c r="FVF85" s="59"/>
      <c r="FVG85" s="59"/>
      <c r="FVH85" s="59"/>
      <c r="FVI85" s="59"/>
      <c r="FVJ85" s="59"/>
      <c r="FVK85" s="59"/>
      <c r="FVL85" s="59"/>
      <c r="FVM85" s="59"/>
      <c r="FVN85" s="59"/>
      <c r="FVO85" s="59"/>
      <c r="FVP85" s="59"/>
      <c r="FVQ85" s="59"/>
      <c r="FVR85" s="59"/>
      <c r="FVS85" s="59"/>
      <c r="FVT85" s="59"/>
      <c r="FVU85" s="59"/>
      <c r="FVV85" s="59"/>
      <c r="FVW85" s="59"/>
      <c r="FVX85" s="59"/>
      <c r="FVY85" s="59"/>
      <c r="FVZ85" s="59"/>
      <c r="FWA85" s="59"/>
      <c r="FWB85" s="59"/>
      <c r="FWC85" s="59"/>
      <c r="FWD85" s="59"/>
      <c r="FWE85" s="59"/>
      <c r="FWF85" s="59"/>
      <c r="FWG85" s="59"/>
      <c r="FWH85" s="59"/>
      <c r="FWI85" s="59"/>
      <c r="FWJ85" s="59"/>
      <c r="FWK85" s="59"/>
      <c r="FWL85" s="59"/>
      <c r="FWM85" s="59"/>
      <c r="FWN85" s="59"/>
      <c r="FWO85" s="59"/>
      <c r="FWP85" s="59"/>
      <c r="FWQ85" s="59"/>
      <c r="FWR85" s="59"/>
      <c r="FWS85" s="59"/>
      <c r="FWT85" s="59"/>
      <c r="FWU85" s="59"/>
      <c r="FWV85" s="59"/>
      <c r="FWW85" s="59"/>
      <c r="FWX85" s="59"/>
      <c r="FWY85" s="59"/>
      <c r="FWZ85" s="59"/>
      <c r="FXA85" s="59"/>
      <c r="FXB85" s="59"/>
      <c r="FXC85" s="59"/>
      <c r="FXD85" s="59"/>
      <c r="FXE85" s="59"/>
      <c r="FXF85" s="59"/>
      <c r="FXG85" s="59"/>
      <c r="FXH85" s="59"/>
      <c r="FXI85" s="59"/>
      <c r="FXJ85" s="59"/>
      <c r="FXK85" s="59"/>
      <c r="FXL85" s="59"/>
      <c r="FXM85" s="59"/>
      <c r="FXN85" s="59"/>
      <c r="FXO85" s="59"/>
      <c r="FXP85" s="59"/>
      <c r="FXQ85" s="59"/>
      <c r="FXR85" s="59"/>
      <c r="FXS85" s="59"/>
      <c r="FXT85" s="59"/>
      <c r="FXU85" s="59"/>
      <c r="FXV85" s="59"/>
      <c r="FXW85" s="59"/>
      <c r="FXX85" s="59"/>
      <c r="FXY85" s="59"/>
      <c r="FXZ85" s="59"/>
      <c r="FYA85" s="59"/>
      <c r="FYB85" s="59"/>
      <c r="FYC85" s="59"/>
      <c r="FYD85" s="59"/>
      <c r="FYE85" s="59"/>
      <c r="FYF85" s="59"/>
      <c r="FYG85" s="59"/>
      <c r="FYH85" s="59"/>
      <c r="FYI85" s="59"/>
      <c r="FYJ85" s="59"/>
      <c r="FYK85" s="59"/>
      <c r="FYL85" s="59"/>
      <c r="FYM85" s="59"/>
      <c r="FYN85" s="59"/>
      <c r="FYO85" s="59"/>
      <c r="FYP85" s="59"/>
      <c r="FYQ85" s="59"/>
      <c r="FYR85" s="59"/>
      <c r="FYS85" s="59"/>
      <c r="FYT85" s="59"/>
      <c r="FYU85" s="59"/>
      <c r="FYV85" s="59"/>
      <c r="FYW85" s="59"/>
      <c r="FYX85" s="59"/>
      <c r="FYY85" s="59"/>
      <c r="FYZ85" s="59"/>
      <c r="FZA85" s="59"/>
      <c r="FZB85" s="59"/>
      <c r="FZC85" s="59"/>
      <c r="FZD85" s="59"/>
      <c r="FZE85" s="59"/>
      <c r="FZF85" s="59"/>
      <c r="FZG85" s="59"/>
      <c r="FZH85" s="59"/>
      <c r="FZI85" s="59"/>
      <c r="FZJ85" s="59"/>
      <c r="FZK85" s="59"/>
      <c r="FZL85" s="59"/>
      <c r="FZM85" s="59"/>
      <c r="FZN85" s="59"/>
      <c r="FZO85" s="59"/>
      <c r="FZP85" s="59"/>
      <c r="FZQ85" s="59"/>
      <c r="FZR85" s="59"/>
      <c r="FZS85" s="59"/>
      <c r="FZT85" s="59"/>
      <c r="FZU85" s="59"/>
      <c r="FZV85" s="59"/>
      <c r="FZW85" s="59"/>
      <c r="FZX85" s="59"/>
      <c r="FZY85" s="59"/>
      <c r="FZZ85" s="59"/>
      <c r="GAA85" s="59"/>
      <c r="GAB85" s="59"/>
      <c r="GAC85" s="59"/>
      <c r="GAD85" s="59"/>
      <c r="GAE85" s="59"/>
      <c r="GAF85" s="59"/>
      <c r="GAG85" s="59"/>
      <c r="GAH85" s="59"/>
      <c r="GAI85" s="59"/>
      <c r="GAJ85" s="59"/>
      <c r="GAK85" s="59"/>
      <c r="GAL85" s="59"/>
      <c r="GAM85" s="59"/>
      <c r="GAN85" s="59"/>
      <c r="GAO85" s="59"/>
      <c r="GAP85" s="59"/>
      <c r="GAQ85" s="59"/>
      <c r="GAR85" s="59"/>
      <c r="GAS85" s="59"/>
      <c r="GAT85" s="59"/>
      <c r="GAU85" s="59"/>
      <c r="GAV85" s="59"/>
      <c r="GAW85" s="59"/>
      <c r="GAX85" s="59"/>
      <c r="GAY85" s="59"/>
      <c r="GAZ85" s="59"/>
      <c r="GBA85" s="59"/>
      <c r="GBB85" s="59"/>
      <c r="GBC85" s="59"/>
      <c r="GBD85" s="59"/>
      <c r="GBE85" s="59"/>
      <c r="GBF85" s="59"/>
      <c r="GBG85" s="59"/>
      <c r="GBH85" s="59"/>
      <c r="GBI85" s="59"/>
      <c r="GBJ85" s="59"/>
      <c r="GBK85" s="59"/>
      <c r="GBL85" s="59"/>
      <c r="GBM85" s="59"/>
      <c r="GBN85" s="59"/>
      <c r="GBO85" s="59"/>
      <c r="GBP85" s="59"/>
      <c r="GBQ85" s="59"/>
      <c r="GBR85" s="59"/>
      <c r="GBS85" s="59"/>
      <c r="GBT85" s="59"/>
      <c r="GBU85" s="59"/>
      <c r="GBV85" s="59"/>
      <c r="GBW85" s="59"/>
      <c r="GBX85" s="59"/>
      <c r="GBY85" s="59"/>
      <c r="GBZ85" s="59"/>
      <c r="GCA85" s="59"/>
      <c r="GCB85" s="59"/>
      <c r="GCC85" s="59"/>
      <c r="GCD85" s="59"/>
      <c r="GCE85" s="59"/>
      <c r="GCF85" s="59"/>
      <c r="GCG85" s="59"/>
      <c r="GCH85" s="59"/>
      <c r="GCI85" s="59"/>
      <c r="GCJ85" s="59"/>
      <c r="GCK85" s="59"/>
      <c r="GCL85" s="59"/>
      <c r="GCM85" s="59"/>
      <c r="GCN85" s="59"/>
      <c r="GCO85" s="59"/>
      <c r="GCP85" s="59"/>
      <c r="GCQ85" s="59"/>
      <c r="GCR85" s="59"/>
      <c r="GCS85" s="59"/>
      <c r="GCT85" s="59"/>
      <c r="GCU85" s="59"/>
      <c r="GCV85" s="59"/>
      <c r="GCW85" s="59"/>
      <c r="GCX85" s="59"/>
      <c r="GCY85" s="59"/>
      <c r="GCZ85" s="59"/>
      <c r="GDA85" s="59"/>
      <c r="GDB85" s="59"/>
      <c r="GDC85" s="59"/>
      <c r="GDD85" s="59"/>
      <c r="GDE85" s="59"/>
      <c r="GDF85" s="59"/>
      <c r="GDG85" s="59"/>
      <c r="GDH85" s="59"/>
      <c r="GDI85" s="59"/>
      <c r="GDJ85" s="59"/>
      <c r="GDK85" s="59"/>
      <c r="GDL85" s="59"/>
      <c r="GDM85" s="59"/>
      <c r="GDN85" s="59"/>
      <c r="GDO85" s="59"/>
      <c r="GDP85" s="59"/>
      <c r="GDQ85" s="59"/>
      <c r="GDR85" s="59"/>
      <c r="GDS85" s="59"/>
      <c r="GDT85" s="59"/>
      <c r="GDU85" s="59"/>
      <c r="GDV85" s="59"/>
      <c r="GDW85" s="59"/>
      <c r="GDX85" s="59"/>
      <c r="GDY85" s="59"/>
      <c r="GDZ85" s="59"/>
      <c r="GEA85" s="59"/>
      <c r="GEB85" s="59"/>
      <c r="GEC85" s="59"/>
      <c r="GED85" s="59"/>
      <c r="GEE85" s="59"/>
      <c r="GEF85" s="59"/>
      <c r="GEG85" s="59"/>
      <c r="GEH85" s="59"/>
      <c r="GEI85" s="59"/>
      <c r="GEJ85" s="59"/>
      <c r="GEK85" s="59"/>
      <c r="GEL85" s="59"/>
      <c r="GEM85" s="59"/>
      <c r="GEN85" s="59"/>
      <c r="GEO85" s="59"/>
      <c r="GEP85" s="59"/>
      <c r="GEQ85" s="59"/>
      <c r="GER85" s="59"/>
      <c r="GES85" s="59"/>
      <c r="GET85" s="59"/>
      <c r="GEU85" s="59"/>
      <c r="GEV85" s="59"/>
      <c r="GEW85" s="59"/>
      <c r="GEX85" s="59"/>
      <c r="GEY85" s="59"/>
      <c r="GEZ85" s="59"/>
      <c r="GFA85" s="59"/>
      <c r="GFB85" s="59"/>
      <c r="GFC85" s="59"/>
      <c r="GFD85" s="59"/>
      <c r="GFE85" s="59"/>
      <c r="GFF85" s="59"/>
      <c r="GFG85" s="59"/>
      <c r="GFH85" s="59"/>
      <c r="GFI85" s="59"/>
      <c r="GFJ85" s="59"/>
      <c r="GFK85" s="59"/>
      <c r="GFL85" s="59"/>
      <c r="GFM85" s="59"/>
      <c r="GFN85" s="59"/>
      <c r="GFO85" s="59"/>
      <c r="GFP85" s="59"/>
      <c r="GFQ85" s="59"/>
      <c r="GFR85" s="59"/>
      <c r="GFS85" s="59"/>
      <c r="GFT85" s="59"/>
      <c r="GFU85" s="59"/>
      <c r="GFV85" s="59"/>
      <c r="GFW85" s="59"/>
      <c r="GFX85" s="59"/>
      <c r="GFY85" s="59"/>
      <c r="GFZ85" s="59"/>
      <c r="GGA85" s="59"/>
      <c r="GGB85" s="59"/>
      <c r="GGC85" s="59"/>
      <c r="GGD85" s="59"/>
      <c r="GGE85" s="59"/>
      <c r="GGF85" s="59"/>
      <c r="GGG85" s="59"/>
      <c r="GGH85" s="59"/>
      <c r="GGI85" s="59"/>
      <c r="GGJ85" s="59"/>
      <c r="GGK85" s="59"/>
      <c r="GGL85" s="59"/>
      <c r="GGM85" s="59"/>
      <c r="GGN85" s="59"/>
      <c r="GGO85" s="59"/>
      <c r="GGP85" s="59"/>
      <c r="GGQ85" s="59"/>
      <c r="GGR85" s="59"/>
      <c r="GGS85" s="59"/>
      <c r="GGT85" s="59"/>
      <c r="GGU85" s="59"/>
      <c r="GGV85" s="59"/>
      <c r="GGW85" s="59"/>
      <c r="GGX85" s="59"/>
      <c r="GGY85" s="59"/>
      <c r="GGZ85" s="59"/>
      <c r="GHA85" s="59"/>
      <c r="GHB85" s="59"/>
      <c r="GHC85" s="59"/>
      <c r="GHD85" s="59"/>
      <c r="GHE85" s="59"/>
      <c r="GHF85" s="59"/>
      <c r="GHG85" s="59"/>
      <c r="GHH85" s="59"/>
      <c r="GHI85" s="59"/>
      <c r="GHJ85" s="59"/>
      <c r="GHK85" s="59"/>
      <c r="GHL85" s="59"/>
      <c r="GHM85" s="59"/>
      <c r="GHN85" s="59"/>
      <c r="GHO85" s="59"/>
      <c r="GHP85" s="59"/>
      <c r="GHQ85" s="59"/>
      <c r="GHR85" s="59"/>
      <c r="GHS85" s="59"/>
      <c r="GHT85" s="59"/>
      <c r="GHU85" s="59"/>
      <c r="GHV85" s="59"/>
      <c r="GHW85" s="59"/>
      <c r="GHX85" s="59"/>
      <c r="GHY85" s="59"/>
      <c r="GHZ85" s="59"/>
      <c r="GIA85" s="59"/>
      <c r="GIB85" s="59"/>
      <c r="GIC85" s="59"/>
      <c r="GID85" s="59"/>
      <c r="GIE85" s="59"/>
      <c r="GIF85" s="59"/>
      <c r="GIG85" s="59"/>
      <c r="GIH85" s="59"/>
      <c r="GII85" s="59"/>
      <c r="GIJ85" s="59"/>
      <c r="GIK85" s="59"/>
      <c r="GIL85" s="59"/>
      <c r="GIM85" s="59"/>
      <c r="GIN85" s="59"/>
      <c r="GIO85" s="59"/>
      <c r="GIP85" s="59"/>
      <c r="GIQ85" s="59"/>
      <c r="GIR85" s="59"/>
      <c r="GIS85" s="59"/>
      <c r="GIT85" s="59"/>
      <c r="GIU85" s="59"/>
      <c r="GIV85" s="59"/>
      <c r="GIW85" s="59"/>
      <c r="GIX85" s="59"/>
      <c r="GIY85" s="59"/>
      <c r="GIZ85" s="59"/>
      <c r="GJA85" s="59"/>
      <c r="GJB85" s="59"/>
      <c r="GJC85" s="59"/>
      <c r="GJD85" s="59"/>
      <c r="GJE85" s="59"/>
      <c r="GJF85" s="59"/>
      <c r="GJG85" s="59"/>
      <c r="GJH85" s="59"/>
      <c r="GJI85" s="59"/>
      <c r="GJJ85" s="59"/>
      <c r="GJK85" s="59"/>
      <c r="GJL85" s="59"/>
      <c r="GJM85" s="59"/>
      <c r="GJN85" s="59"/>
      <c r="GJO85" s="59"/>
      <c r="GJP85" s="59"/>
      <c r="GJQ85" s="59"/>
      <c r="GJR85" s="59"/>
      <c r="GJS85" s="59"/>
      <c r="GJT85" s="59"/>
      <c r="GJU85" s="59"/>
      <c r="GJV85" s="59"/>
      <c r="GJW85" s="59"/>
      <c r="GJX85" s="59"/>
      <c r="GJY85" s="59"/>
      <c r="GJZ85" s="59"/>
      <c r="GKA85" s="59"/>
      <c r="GKB85" s="59"/>
      <c r="GKC85" s="59"/>
      <c r="GKD85" s="59"/>
      <c r="GKE85" s="59"/>
      <c r="GKF85" s="59"/>
      <c r="GKG85" s="59"/>
      <c r="GKH85" s="59"/>
      <c r="GKI85" s="59"/>
      <c r="GKJ85" s="59"/>
      <c r="GKK85" s="59"/>
      <c r="GKL85" s="59"/>
      <c r="GKM85" s="59"/>
      <c r="GKN85" s="59"/>
      <c r="GKO85" s="59"/>
      <c r="GKP85" s="59"/>
      <c r="GKQ85" s="59"/>
      <c r="GKR85" s="59"/>
      <c r="GKS85" s="59"/>
      <c r="GKT85" s="59"/>
      <c r="GKU85" s="59"/>
      <c r="GKV85" s="59"/>
      <c r="GKW85" s="59"/>
      <c r="GKX85" s="59"/>
      <c r="GKY85" s="59"/>
      <c r="GKZ85" s="59"/>
      <c r="GLA85" s="59"/>
      <c r="GLB85" s="59"/>
      <c r="GLC85" s="59"/>
      <c r="GLD85" s="59"/>
      <c r="GLE85" s="59"/>
      <c r="GLF85" s="59"/>
      <c r="GLG85" s="59"/>
      <c r="GLH85" s="59"/>
      <c r="GLI85" s="59"/>
      <c r="GLJ85" s="59"/>
      <c r="GLK85" s="59"/>
      <c r="GLL85" s="59"/>
      <c r="GLM85" s="59"/>
      <c r="GLN85" s="59"/>
      <c r="GLO85" s="59"/>
      <c r="GLP85" s="59"/>
      <c r="GLQ85" s="59"/>
      <c r="GLR85" s="59"/>
      <c r="GLS85" s="59"/>
      <c r="GLT85" s="59"/>
      <c r="GLU85" s="59"/>
      <c r="GLV85" s="59"/>
      <c r="GLW85" s="59"/>
      <c r="GLX85" s="59"/>
      <c r="GLY85" s="59"/>
      <c r="GLZ85" s="59"/>
      <c r="GMA85" s="59"/>
      <c r="GMB85" s="59"/>
      <c r="GMC85" s="59"/>
      <c r="GMD85" s="59"/>
      <c r="GME85" s="59"/>
      <c r="GMF85" s="59"/>
      <c r="GMG85" s="59"/>
      <c r="GMH85" s="59"/>
      <c r="GMI85" s="59"/>
      <c r="GMJ85" s="59"/>
      <c r="GMK85" s="59"/>
      <c r="GML85" s="59"/>
      <c r="GMM85" s="59"/>
      <c r="GMN85" s="59"/>
      <c r="GMO85" s="59"/>
      <c r="GMP85" s="59"/>
      <c r="GMQ85" s="59"/>
      <c r="GMR85" s="59"/>
      <c r="GMS85" s="59"/>
      <c r="GMT85" s="59"/>
      <c r="GMU85" s="59"/>
      <c r="GMV85" s="59"/>
      <c r="GMW85" s="59"/>
      <c r="GMX85" s="59"/>
      <c r="GMY85" s="59"/>
      <c r="GMZ85" s="59"/>
      <c r="GNA85" s="59"/>
      <c r="GNB85" s="59"/>
      <c r="GNC85" s="59"/>
      <c r="GND85" s="59"/>
      <c r="GNE85" s="59"/>
      <c r="GNF85" s="59"/>
      <c r="GNG85" s="59"/>
      <c r="GNH85" s="59"/>
      <c r="GNI85" s="59"/>
      <c r="GNJ85" s="59"/>
      <c r="GNK85" s="59"/>
      <c r="GNL85" s="59"/>
      <c r="GNM85" s="59"/>
      <c r="GNN85" s="59"/>
      <c r="GNO85" s="59"/>
      <c r="GNP85" s="59"/>
      <c r="GNQ85" s="59"/>
      <c r="GNR85" s="59"/>
      <c r="GNS85" s="59"/>
      <c r="GNT85" s="59"/>
      <c r="GNU85" s="59"/>
      <c r="GNV85" s="59"/>
      <c r="GNW85" s="59"/>
      <c r="GNX85" s="59"/>
      <c r="GNY85" s="59"/>
      <c r="GNZ85" s="59"/>
      <c r="GOA85" s="59"/>
      <c r="GOB85" s="59"/>
      <c r="GOC85" s="59"/>
      <c r="GOD85" s="59"/>
      <c r="GOE85" s="59"/>
      <c r="GOF85" s="59"/>
      <c r="GOG85" s="59"/>
      <c r="GOH85" s="59"/>
      <c r="GOI85" s="59"/>
      <c r="GOJ85" s="59"/>
      <c r="GOK85" s="59"/>
      <c r="GOL85" s="59"/>
      <c r="GOM85" s="59"/>
      <c r="GON85" s="59"/>
      <c r="GOO85" s="59"/>
      <c r="GOP85" s="59"/>
      <c r="GOQ85" s="59"/>
      <c r="GOR85" s="59"/>
      <c r="GOS85" s="59"/>
      <c r="GOT85" s="59"/>
      <c r="GOU85" s="59"/>
      <c r="GOV85" s="59"/>
      <c r="GOW85" s="59"/>
      <c r="GOX85" s="59"/>
      <c r="GOY85" s="59"/>
      <c r="GOZ85" s="59"/>
      <c r="GPA85" s="59"/>
      <c r="GPB85" s="59"/>
      <c r="GPC85" s="59"/>
      <c r="GPD85" s="59"/>
      <c r="GPE85" s="59"/>
      <c r="GPF85" s="59"/>
      <c r="GPG85" s="59"/>
      <c r="GPH85" s="59"/>
      <c r="GPI85" s="59"/>
      <c r="GPJ85" s="59"/>
      <c r="GPK85" s="59"/>
      <c r="GPL85" s="59"/>
      <c r="GPM85" s="59"/>
      <c r="GPN85" s="59"/>
      <c r="GPO85" s="59"/>
      <c r="GPP85" s="59"/>
      <c r="GPQ85" s="59"/>
      <c r="GPR85" s="59"/>
      <c r="GPS85" s="59"/>
      <c r="GPT85" s="59"/>
      <c r="GPU85" s="59"/>
      <c r="GPV85" s="59"/>
      <c r="GPW85" s="59"/>
      <c r="GPX85" s="59"/>
      <c r="GPY85" s="59"/>
      <c r="GPZ85" s="59"/>
      <c r="GQA85" s="59"/>
      <c r="GQB85" s="59"/>
      <c r="GQC85" s="59"/>
      <c r="GQD85" s="59"/>
      <c r="GQE85" s="59"/>
      <c r="GQF85" s="59"/>
      <c r="GQG85" s="59"/>
      <c r="GQH85" s="59"/>
      <c r="GQI85" s="59"/>
      <c r="GQJ85" s="59"/>
      <c r="GQK85" s="59"/>
      <c r="GQL85" s="59"/>
      <c r="GQM85" s="59"/>
      <c r="GQN85" s="59"/>
      <c r="GQO85" s="59"/>
      <c r="GQP85" s="59"/>
      <c r="GQQ85" s="59"/>
      <c r="GQR85" s="59"/>
      <c r="GQS85" s="59"/>
      <c r="GQT85" s="59"/>
      <c r="GQU85" s="59"/>
      <c r="GQV85" s="59"/>
      <c r="GQW85" s="59"/>
      <c r="GQX85" s="59"/>
      <c r="GQY85" s="59"/>
      <c r="GQZ85" s="59"/>
      <c r="GRA85" s="59"/>
      <c r="GRB85" s="59"/>
      <c r="GRC85" s="59"/>
      <c r="GRD85" s="59"/>
      <c r="GRE85" s="59"/>
      <c r="GRF85" s="59"/>
      <c r="GRG85" s="59"/>
      <c r="GRH85" s="59"/>
      <c r="GRI85" s="59"/>
      <c r="GRJ85" s="59"/>
      <c r="GRK85" s="59"/>
      <c r="GRL85" s="59"/>
      <c r="GRM85" s="59"/>
      <c r="GRN85" s="59"/>
      <c r="GRO85" s="59"/>
      <c r="GRP85" s="59"/>
      <c r="GRQ85" s="59"/>
      <c r="GRR85" s="59"/>
      <c r="GRS85" s="59"/>
      <c r="GRT85" s="59"/>
      <c r="GRU85" s="59"/>
      <c r="GRV85" s="59"/>
      <c r="GRW85" s="59"/>
      <c r="GRX85" s="59"/>
      <c r="GRY85" s="59"/>
      <c r="GRZ85" s="59"/>
      <c r="GSA85" s="59"/>
      <c r="GSB85" s="59"/>
      <c r="GSC85" s="59"/>
      <c r="GSD85" s="59"/>
      <c r="GSE85" s="59"/>
      <c r="GSF85" s="59"/>
      <c r="GSG85" s="59"/>
      <c r="GSH85" s="59"/>
      <c r="GSI85" s="59"/>
      <c r="GSJ85" s="59"/>
      <c r="GSK85" s="59"/>
      <c r="GSL85" s="59"/>
      <c r="GSM85" s="59"/>
      <c r="GSN85" s="59"/>
      <c r="GSO85" s="59"/>
      <c r="GSP85" s="59"/>
      <c r="GSQ85" s="59"/>
      <c r="GSR85" s="59"/>
      <c r="GSS85" s="59"/>
      <c r="GST85" s="59"/>
      <c r="GSU85" s="59"/>
      <c r="GSV85" s="59"/>
      <c r="GSW85" s="59"/>
      <c r="GSX85" s="59"/>
      <c r="GSY85" s="59"/>
      <c r="GSZ85" s="59"/>
      <c r="GTA85" s="59"/>
      <c r="GTB85" s="59"/>
      <c r="GTC85" s="59"/>
      <c r="GTD85" s="59"/>
      <c r="GTE85" s="59"/>
      <c r="GTF85" s="59"/>
      <c r="GTG85" s="59"/>
      <c r="GTH85" s="59"/>
      <c r="GTI85" s="59"/>
      <c r="GTJ85" s="59"/>
      <c r="GTK85" s="59"/>
      <c r="GTL85" s="59"/>
      <c r="GTM85" s="59"/>
      <c r="GTN85" s="59"/>
      <c r="GTO85" s="59"/>
      <c r="GTP85" s="59"/>
      <c r="GTQ85" s="59"/>
      <c r="GTR85" s="59"/>
      <c r="GTS85" s="59"/>
      <c r="GTT85" s="59"/>
      <c r="GTU85" s="59"/>
      <c r="GTV85" s="59"/>
      <c r="GTW85" s="59"/>
      <c r="GTX85" s="59"/>
      <c r="GTY85" s="59"/>
      <c r="GTZ85" s="59"/>
      <c r="GUA85" s="59"/>
      <c r="GUB85" s="59"/>
      <c r="GUC85" s="59"/>
      <c r="GUD85" s="59"/>
      <c r="GUE85" s="59"/>
      <c r="GUF85" s="59"/>
      <c r="GUG85" s="59"/>
      <c r="GUH85" s="59"/>
      <c r="GUI85" s="59"/>
      <c r="GUJ85" s="59"/>
      <c r="GUK85" s="59"/>
      <c r="GUL85" s="59"/>
      <c r="GUM85" s="59"/>
      <c r="GUN85" s="59"/>
      <c r="GUO85" s="59"/>
      <c r="GUP85" s="59"/>
      <c r="GUQ85" s="59"/>
      <c r="GUR85" s="59"/>
      <c r="GUS85" s="59"/>
      <c r="GUT85" s="59"/>
      <c r="GUU85" s="59"/>
      <c r="GUV85" s="59"/>
      <c r="GUW85" s="59"/>
      <c r="GUX85" s="59"/>
      <c r="GUY85" s="59"/>
      <c r="GUZ85" s="59"/>
      <c r="GVA85" s="59"/>
      <c r="GVB85" s="59"/>
      <c r="GVC85" s="59"/>
      <c r="GVD85" s="59"/>
      <c r="GVE85" s="59"/>
      <c r="GVF85" s="59"/>
      <c r="GVG85" s="59"/>
      <c r="GVH85" s="59"/>
      <c r="GVI85" s="59"/>
      <c r="GVJ85" s="59"/>
      <c r="GVK85" s="59"/>
      <c r="GVL85" s="59"/>
      <c r="GVM85" s="59"/>
      <c r="GVN85" s="59"/>
      <c r="GVO85" s="59"/>
      <c r="GVP85" s="59"/>
      <c r="GVQ85" s="59"/>
      <c r="GVR85" s="59"/>
      <c r="GVS85" s="59"/>
      <c r="GVT85" s="59"/>
      <c r="GVU85" s="59"/>
      <c r="GVV85" s="59"/>
      <c r="GVW85" s="59"/>
      <c r="GVX85" s="59"/>
      <c r="GVY85" s="59"/>
      <c r="GVZ85" s="59"/>
      <c r="GWA85" s="59"/>
      <c r="GWB85" s="59"/>
      <c r="GWC85" s="59"/>
      <c r="GWD85" s="59"/>
      <c r="GWE85" s="59"/>
      <c r="GWF85" s="59"/>
      <c r="GWG85" s="59"/>
      <c r="GWH85" s="59"/>
      <c r="GWI85" s="59"/>
      <c r="GWJ85" s="59"/>
      <c r="GWK85" s="59"/>
      <c r="GWL85" s="59"/>
      <c r="GWM85" s="59"/>
      <c r="GWN85" s="59"/>
      <c r="GWO85" s="59"/>
      <c r="GWP85" s="59"/>
      <c r="GWQ85" s="59"/>
      <c r="GWR85" s="59"/>
      <c r="GWS85" s="59"/>
      <c r="GWT85" s="59"/>
      <c r="GWU85" s="59"/>
      <c r="GWV85" s="59"/>
      <c r="GWW85" s="59"/>
      <c r="GWX85" s="59"/>
      <c r="GWY85" s="59"/>
      <c r="GWZ85" s="59"/>
      <c r="GXA85" s="59"/>
      <c r="GXB85" s="59"/>
      <c r="GXC85" s="59"/>
      <c r="GXD85" s="59"/>
      <c r="GXE85" s="59"/>
      <c r="GXF85" s="59"/>
      <c r="GXG85" s="59"/>
      <c r="GXH85" s="59"/>
      <c r="GXI85" s="59"/>
      <c r="GXJ85" s="59"/>
      <c r="GXK85" s="59"/>
      <c r="GXL85" s="59"/>
      <c r="GXM85" s="59"/>
      <c r="GXN85" s="59"/>
      <c r="GXO85" s="59"/>
      <c r="GXP85" s="59"/>
      <c r="GXQ85" s="59"/>
      <c r="GXR85" s="59"/>
      <c r="GXS85" s="59"/>
      <c r="GXT85" s="59"/>
      <c r="GXU85" s="59"/>
      <c r="GXV85" s="59"/>
      <c r="GXW85" s="59"/>
      <c r="GXX85" s="59"/>
      <c r="GXY85" s="59"/>
      <c r="GXZ85" s="59"/>
      <c r="GYA85" s="59"/>
      <c r="GYB85" s="59"/>
      <c r="GYC85" s="59"/>
      <c r="GYD85" s="59"/>
      <c r="GYE85" s="59"/>
      <c r="GYF85" s="59"/>
      <c r="GYG85" s="59"/>
      <c r="GYH85" s="59"/>
      <c r="GYI85" s="59"/>
      <c r="GYJ85" s="59"/>
      <c r="GYK85" s="59"/>
      <c r="GYL85" s="59"/>
      <c r="GYM85" s="59"/>
      <c r="GYN85" s="59"/>
      <c r="GYO85" s="59"/>
      <c r="GYP85" s="59"/>
      <c r="GYQ85" s="59"/>
      <c r="GYR85" s="59"/>
      <c r="GYS85" s="59"/>
      <c r="GYT85" s="59"/>
      <c r="GYU85" s="59"/>
      <c r="GYV85" s="59"/>
      <c r="GYW85" s="59"/>
      <c r="GYX85" s="59"/>
      <c r="GYY85" s="59"/>
      <c r="GYZ85" s="59"/>
      <c r="GZA85" s="59"/>
      <c r="GZB85" s="59"/>
      <c r="GZC85" s="59"/>
      <c r="GZD85" s="59"/>
      <c r="GZE85" s="59"/>
      <c r="GZF85" s="59"/>
      <c r="GZG85" s="59"/>
      <c r="GZH85" s="59"/>
      <c r="GZI85" s="59"/>
      <c r="GZJ85" s="59"/>
      <c r="GZK85" s="59"/>
      <c r="GZL85" s="59"/>
      <c r="GZM85" s="59"/>
      <c r="GZN85" s="59"/>
      <c r="GZO85" s="59"/>
      <c r="GZP85" s="59"/>
      <c r="GZQ85" s="59"/>
      <c r="GZR85" s="59"/>
      <c r="GZS85" s="59"/>
      <c r="GZT85" s="59"/>
      <c r="GZU85" s="59"/>
      <c r="GZV85" s="59"/>
      <c r="GZW85" s="59"/>
      <c r="GZX85" s="59"/>
      <c r="GZY85" s="59"/>
      <c r="GZZ85" s="59"/>
      <c r="HAA85" s="59"/>
      <c r="HAB85" s="59"/>
      <c r="HAC85" s="59"/>
      <c r="HAD85" s="59"/>
      <c r="HAE85" s="59"/>
      <c r="HAF85" s="59"/>
      <c r="HAG85" s="59"/>
      <c r="HAH85" s="59"/>
      <c r="HAI85" s="59"/>
      <c r="HAJ85" s="59"/>
      <c r="HAK85" s="59"/>
      <c r="HAL85" s="59"/>
      <c r="HAM85" s="59"/>
      <c r="HAN85" s="59"/>
      <c r="HAO85" s="59"/>
      <c r="HAP85" s="59"/>
      <c r="HAQ85" s="59"/>
      <c r="HAR85" s="59"/>
      <c r="HAS85" s="59"/>
      <c r="HAT85" s="59"/>
      <c r="HAU85" s="59"/>
      <c r="HAV85" s="59"/>
      <c r="HAW85" s="59"/>
      <c r="HAX85" s="59"/>
      <c r="HAY85" s="59"/>
      <c r="HAZ85" s="59"/>
      <c r="HBA85" s="59"/>
      <c r="HBB85" s="59"/>
      <c r="HBC85" s="59"/>
      <c r="HBD85" s="59"/>
      <c r="HBE85" s="59"/>
      <c r="HBF85" s="59"/>
      <c r="HBG85" s="59"/>
      <c r="HBH85" s="59"/>
      <c r="HBI85" s="59"/>
      <c r="HBJ85" s="59"/>
      <c r="HBK85" s="59"/>
      <c r="HBL85" s="59"/>
      <c r="HBM85" s="59"/>
      <c r="HBN85" s="59"/>
      <c r="HBO85" s="59"/>
      <c r="HBP85" s="59"/>
      <c r="HBQ85" s="59"/>
      <c r="HBR85" s="59"/>
      <c r="HBS85" s="59"/>
      <c r="HBT85" s="59"/>
      <c r="HBU85" s="59"/>
      <c r="HBV85" s="59"/>
      <c r="HBW85" s="59"/>
      <c r="HBX85" s="59"/>
      <c r="HBY85" s="59"/>
      <c r="HBZ85" s="59"/>
      <c r="HCA85" s="59"/>
      <c r="HCB85" s="59"/>
      <c r="HCC85" s="59"/>
      <c r="HCD85" s="59"/>
      <c r="HCE85" s="59"/>
      <c r="HCF85" s="59"/>
      <c r="HCG85" s="59"/>
      <c r="HCH85" s="59"/>
      <c r="HCI85" s="59"/>
      <c r="HCJ85" s="59"/>
      <c r="HCK85" s="59"/>
      <c r="HCL85" s="59"/>
      <c r="HCM85" s="59"/>
      <c r="HCN85" s="59"/>
      <c r="HCO85" s="59"/>
      <c r="HCP85" s="59"/>
      <c r="HCQ85" s="59"/>
      <c r="HCR85" s="59"/>
      <c r="HCS85" s="59"/>
      <c r="HCT85" s="59"/>
      <c r="HCU85" s="59"/>
      <c r="HCV85" s="59"/>
      <c r="HCW85" s="59"/>
      <c r="HCX85" s="59"/>
      <c r="HCY85" s="59"/>
      <c r="HCZ85" s="59"/>
      <c r="HDA85" s="59"/>
      <c r="HDB85" s="59"/>
      <c r="HDC85" s="59"/>
      <c r="HDD85" s="59"/>
      <c r="HDE85" s="59"/>
      <c r="HDF85" s="59"/>
      <c r="HDG85" s="59"/>
      <c r="HDH85" s="59"/>
      <c r="HDI85" s="59"/>
      <c r="HDJ85" s="59"/>
      <c r="HDK85" s="59"/>
      <c r="HDL85" s="59"/>
      <c r="HDM85" s="59"/>
      <c r="HDN85" s="59"/>
      <c r="HDO85" s="59"/>
      <c r="HDP85" s="59"/>
      <c r="HDQ85" s="59"/>
      <c r="HDR85" s="59"/>
      <c r="HDS85" s="59"/>
      <c r="HDT85" s="59"/>
      <c r="HDU85" s="59"/>
      <c r="HDV85" s="59"/>
      <c r="HDW85" s="59"/>
      <c r="HDX85" s="59"/>
      <c r="HDY85" s="59"/>
      <c r="HDZ85" s="59"/>
      <c r="HEA85" s="59"/>
      <c r="HEB85" s="59"/>
      <c r="HEC85" s="59"/>
      <c r="HED85" s="59"/>
      <c r="HEE85" s="59"/>
      <c r="HEF85" s="59"/>
      <c r="HEG85" s="59"/>
      <c r="HEH85" s="59"/>
      <c r="HEI85" s="59"/>
      <c r="HEJ85" s="59"/>
      <c r="HEK85" s="59"/>
      <c r="HEL85" s="59"/>
      <c r="HEM85" s="59"/>
      <c r="HEN85" s="59"/>
      <c r="HEO85" s="59"/>
      <c r="HEP85" s="59"/>
      <c r="HEQ85" s="59"/>
      <c r="HER85" s="59"/>
      <c r="HES85" s="59"/>
      <c r="HET85" s="59"/>
      <c r="HEU85" s="59"/>
      <c r="HEV85" s="59"/>
      <c r="HEW85" s="59"/>
      <c r="HEX85" s="59"/>
      <c r="HEY85" s="59"/>
      <c r="HEZ85" s="59"/>
      <c r="HFA85" s="59"/>
      <c r="HFB85" s="59"/>
      <c r="HFC85" s="59"/>
      <c r="HFD85" s="59"/>
      <c r="HFE85" s="59"/>
      <c r="HFF85" s="59"/>
      <c r="HFG85" s="59"/>
      <c r="HFH85" s="59"/>
      <c r="HFI85" s="59"/>
      <c r="HFJ85" s="59"/>
      <c r="HFK85" s="59"/>
      <c r="HFL85" s="59"/>
      <c r="HFM85" s="59"/>
      <c r="HFN85" s="59"/>
      <c r="HFO85" s="59"/>
      <c r="HFP85" s="59"/>
      <c r="HFQ85" s="59"/>
      <c r="HFR85" s="59"/>
      <c r="HFS85" s="59"/>
      <c r="HFT85" s="59"/>
      <c r="HFU85" s="59"/>
      <c r="HFV85" s="59"/>
      <c r="HFW85" s="59"/>
      <c r="HFX85" s="59"/>
      <c r="HFY85" s="59"/>
      <c r="HFZ85" s="59"/>
      <c r="HGA85" s="59"/>
      <c r="HGB85" s="59"/>
      <c r="HGC85" s="59"/>
      <c r="HGD85" s="59"/>
      <c r="HGE85" s="59"/>
      <c r="HGF85" s="59"/>
      <c r="HGG85" s="59"/>
      <c r="HGH85" s="59"/>
      <c r="HGI85" s="59"/>
      <c r="HGJ85" s="59"/>
      <c r="HGK85" s="59"/>
      <c r="HGL85" s="59"/>
      <c r="HGM85" s="59"/>
      <c r="HGN85" s="59"/>
      <c r="HGO85" s="59"/>
      <c r="HGP85" s="59"/>
      <c r="HGQ85" s="59"/>
      <c r="HGR85" s="59"/>
      <c r="HGS85" s="59"/>
      <c r="HGT85" s="59"/>
      <c r="HGU85" s="59"/>
      <c r="HGV85" s="59"/>
      <c r="HGW85" s="59"/>
      <c r="HGX85" s="59"/>
      <c r="HGY85" s="59"/>
      <c r="HGZ85" s="59"/>
      <c r="HHA85" s="59"/>
      <c r="HHB85" s="59"/>
      <c r="HHC85" s="59"/>
      <c r="HHD85" s="59"/>
      <c r="HHE85" s="59"/>
      <c r="HHF85" s="59"/>
      <c r="HHG85" s="59"/>
      <c r="HHH85" s="59"/>
      <c r="HHI85" s="59"/>
      <c r="HHJ85" s="59"/>
      <c r="HHK85" s="59"/>
      <c r="HHL85" s="59"/>
      <c r="HHM85" s="59"/>
      <c r="HHN85" s="59"/>
      <c r="HHO85" s="59"/>
      <c r="HHP85" s="59"/>
      <c r="HHQ85" s="59"/>
      <c r="HHR85" s="59"/>
      <c r="HHS85" s="59"/>
      <c r="HHT85" s="59"/>
      <c r="HHU85" s="59"/>
      <c r="HHV85" s="59"/>
      <c r="HHW85" s="59"/>
      <c r="HHX85" s="59"/>
      <c r="HHY85" s="59"/>
      <c r="HHZ85" s="59"/>
      <c r="HIA85" s="59"/>
      <c r="HIB85" s="59"/>
      <c r="HIC85" s="59"/>
      <c r="HID85" s="59"/>
      <c r="HIE85" s="59"/>
      <c r="HIF85" s="59"/>
      <c r="HIG85" s="59"/>
      <c r="HIH85" s="59"/>
      <c r="HII85" s="59"/>
      <c r="HIJ85" s="59"/>
      <c r="HIK85" s="59"/>
      <c r="HIL85" s="59"/>
      <c r="HIM85" s="59"/>
      <c r="HIN85" s="59"/>
      <c r="HIO85" s="59"/>
      <c r="HIP85" s="59"/>
      <c r="HIQ85" s="59"/>
      <c r="HIR85" s="59"/>
      <c r="HIS85" s="59"/>
      <c r="HIT85" s="59"/>
      <c r="HIU85" s="59"/>
      <c r="HIV85" s="59"/>
      <c r="HIW85" s="59"/>
      <c r="HIX85" s="59"/>
      <c r="HIY85" s="59"/>
      <c r="HIZ85" s="59"/>
      <c r="HJA85" s="59"/>
      <c r="HJB85" s="59"/>
      <c r="HJC85" s="59"/>
      <c r="HJD85" s="59"/>
      <c r="HJE85" s="59"/>
      <c r="HJF85" s="59"/>
      <c r="HJG85" s="59"/>
      <c r="HJH85" s="59"/>
      <c r="HJI85" s="59"/>
      <c r="HJJ85" s="59"/>
      <c r="HJK85" s="59"/>
      <c r="HJL85" s="59"/>
      <c r="HJM85" s="59"/>
      <c r="HJN85" s="59"/>
      <c r="HJO85" s="59"/>
      <c r="HJP85" s="59"/>
      <c r="HJQ85" s="59"/>
      <c r="HJR85" s="59"/>
      <c r="HJS85" s="59"/>
      <c r="HJT85" s="59"/>
      <c r="HJU85" s="59"/>
      <c r="HJV85" s="59"/>
      <c r="HJW85" s="59"/>
      <c r="HJX85" s="59"/>
      <c r="HJY85" s="59"/>
      <c r="HJZ85" s="59"/>
      <c r="HKA85" s="59"/>
      <c r="HKB85" s="59"/>
      <c r="HKC85" s="59"/>
      <c r="HKD85" s="59"/>
      <c r="HKE85" s="59"/>
      <c r="HKF85" s="59"/>
      <c r="HKG85" s="59"/>
      <c r="HKH85" s="59"/>
      <c r="HKI85" s="59"/>
      <c r="HKJ85" s="59"/>
      <c r="HKK85" s="59"/>
      <c r="HKL85" s="59"/>
      <c r="HKM85" s="59"/>
      <c r="HKN85" s="59"/>
      <c r="HKO85" s="59"/>
      <c r="HKP85" s="59"/>
      <c r="HKQ85" s="59"/>
      <c r="HKR85" s="59"/>
      <c r="HKS85" s="59"/>
      <c r="HKT85" s="59"/>
      <c r="HKU85" s="59"/>
      <c r="HKV85" s="59"/>
      <c r="HKW85" s="59"/>
      <c r="HKX85" s="59"/>
      <c r="HKY85" s="59"/>
      <c r="HKZ85" s="59"/>
      <c r="HLA85" s="59"/>
      <c r="HLB85" s="59"/>
      <c r="HLC85" s="59"/>
      <c r="HLD85" s="59"/>
      <c r="HLE85" s="59"/>
      <c r="HLF85" s="59"/>
      <c r="HLG85" s="59"/>
      <c r="HLH85" s="59"/>
      <c r="HLI85" s="59"/>
      <c r="HLJ85" s="59"/>
      <c r="HLK85" s="59"/>
      <c r="HLL85" s="59"/>
      <c r="HLM85" s="59"/>
      <c r="HLN85" s="59"/>
      <c r="HLO85" s="59"/>
      <c r="HLP85" s="59"/>
      <c r="HLQ85" s="59"/>
      <c r="HLR85" s="59"/>
      <c r="HLS85" s="59"/>
      <c r="HLT85" s="59"/>
      <c r="HLU85" s="59"/>
      <c r="HLV85" s="59"/>
      <c r="HLW85" s="59"/>
      <c r="HLX85" s="59"/>
      <c r="HLY85" s="59"/>
      <c r="HLZ85" s="59"/>
      <c r="HMA85" s="59"/>
      <c r="HMB85" s="59"/>
      <c r="HMC85" s="59"/>
      <c r="HMD85" s="59"/>
      <c r="HME85" s="59"/>
      <c r="HMF85" s="59"/>
      <c r="HMG85" s="59"/>
      <c r="HMH85" s="59"/>
      <c r="HMI85" s="59"/>
      <c r="HMJ85" s="59"/>
      <c r="HMK85" s="59"/>
      <c r="HML85" s="59"/>
      <c r="HMM85" s="59"/>
      <c r="HMN85" s="59"/>
      <c r="HMO85" s="59"/>
      <c r="HMP85" s="59"/>
      <c r="HMQ85" s="59"/>
      <c r="HMR85" s="59"/>
      <c r="HMS85" s="59"/>
      <c r="HMT85" s="59"/>
      <c r="HMU85" s="59"/>
      <c r="HMV85" s="59"/>
      <c r="HMW85" s="59"/>
      <c r="HMX85" s="59"/>
      <c r="HMY85" s="59"/>
      <c r="HMZ85" s="59"/>
      <c r="HNA85" s="59"/>
      <c r="HNB85" s="59"/>
      <c r="HNC85" s="59"/>
      <c r="HND85" s="59"/>
      <c r="HNE85" s="59"/>
      <c r="HNF85" s="59"/>
      <c r="HNG85" s="59"/>
      <c r="HNH85" s="59"/>
      <c r="HNI85" s="59"/>
      <c r="HNJ85" s="59"/>
      <c r="HNK85" s="59"/>
      <c r="HNL85" s="59"/>
      <c r="HNM85" s="59"/>
      <c r="HNN85" s="59"/>
      <c r="HNO85" s="59"/>
      <c r="HNP85" s="59"/>
      <c r="HNQ85" s="59"/>
      <c r="HNR85" s="59"/>
      <c r="HNS85" s="59"/>
      <c r="HNT85" s="59"/>
      <c r="HNU85" s="59"/>
      <c r="HNV85" s="59"/>
      <c r="HNW85" s="59"/>
      <c r="HNX85" s="59"/>
      <c r="HNY85" s="59"/>
      <c r="HNZ85" s="59"/>
      <c r="HOA85" s="59"/>
      <c r="HOB85" s="59"/>
      <c r="HOC85" s="59"/>
      <c r="HOD85" s="59"/>
      <c r="HOE85" s="59"/>
      <c r="HOF85" s="59"/>
      <c r="HOG85" s="59"/>
      <c r="HOH85" s="59"/>
      <c r="HOI85" s="59"/>
      <c r="HOJ85" s="59"/>
      <c r="HOK85" s="59"/>
      <c r="HOL85" s="59"/>
      <c r="HOM85" s="59"/>
      <c r="HON85" s="59"/>
      <c r="HOO85" s="59"/>
      <c r="HOP85" s="59"/>
      <c r="HOQ85" s="59"/>
      <c r="HOR85" s="59"/>
      <c r="HOS85" s="59"/>
      <c r="HOT85" s="59"/>
      <c r="HOU85" s="59"/>
      <c r="HOV85" s="59"/>
      <c r="HOW85" s="59"/>
      <c r="HOX85" s="59"/>
      <c r="HOY85" s="59"/>
      <c r="HOZ85" s="59"/>
      <c r="HPA85" s="59"/>
      <c r="HPB85" s="59"/>
      <c r="HPC85" s="59"/>
      <c r="HPD85" s="59"/>
      <c r="HPE85" s="59"/>
      <c r="HPF85" s="59"/>
      <c r="HPG85" s="59"/>
      <c r="HPH85" s="59"/>
      <c r="HPI85" s="59"/>
      <c r="HPJ85" s="59"/>
      <c r="HPK85" s="59"/>
      <c r="HPL85" s="59"/>
      <c r="HPM85" s="59"/>
      <c r="HPN85" s="59"/>
      <c r="HPO85" s="59"/>
      <c r="HPP85" s="59"/>
      <c r="HPQ85" s="59"/>
      <c r="HPR85" s="59"/>
      <c r="HPS85" s="59"/>
      <c r="HPT85" s="59"/>
      <c r="HPU85" s="59"/>
      <c r="HPV85" s="59"/>
      <c r="HPW85" s="59"/>
      <c r="HPX85" s="59"/>
      <c r="HPY85" s="59"/>
      <c r="HPZ85" s="59"/>
      <c r="HQA85" s="59"/>
      <c r="HQB85" s="59"/>
      <c r="HQC85" s="59"/>
      <c r="HQD85" s="59"/>
      <c r="HQE85" s="59"/>
      <c r="HQF85" s="59"/>
      <c r="HQG85" s="59"/>
      <c r="HQH85" s="59"/>
      <c r="HQI85" s="59"/>
      <c r="HQJ85" s="59"/>
      <c r="HQK85" s="59"/>
      <c r="HQL85" s="59"/>
      <c r="HQM85" s="59"/>
      <c r="HQN85" s="59"/>
      <c r="HQO85" s="59"/>
      <c r="HQP85" s="59"/>
      <c r="HQQ85" s="59"/>
      <c r="HQR85" s="59"/>
      <c r="HQS85" s="59"/>
      <c r="HQT85" s="59"/>
      <c r="HQU85" s="59"/>
      <c r="HQV85" s="59"/>
      <c r="HQW85" s="59"/>
      <c r="HQX85" s="59"/>
      <c r="HQY85" s="59"/>
      <c r="HQZ85" s="59"/>
      <c r="HRA85" s="59"/>
      <c r="HRB85" s="59"/>
      <c r="HRC85" s="59"/>
      <c r="HRD85" s="59"/>
      <c r="HRE85" s="59"/>
      <c r="HRF85" s="59"/>
      <c r="HRG85" s="59"/>
      <c r="HRH85" s="59"/>
      <c r="HRI85" s="59"/>
      <c r="HRJ85" s="59"/>
      <c r="HRK85" s="59"/>
      <c r="HRL85" s="59"/>
      <c r="HRM85" s="59"/>
      <c r="HRN85" s="59"/>
      <c r="HRO85" s="59"/>
      <c r="HRP85" s="59"/>
      <c r="HRQ85" s="59"/>
      <c r="HRR85" s="59"/>
      <c r="HRS85" s="59"/>
      <c r="HRT85" s="59"/>
      <c r="HRU85" s="59"/>
      <c r="HRV85" s="59"/>
      <c r="HRW85" s="59"/>
      <c r="HRX85" s="59"/>
      <c r="HRY85" s="59"/>
      <c r="HRZ85" s="59"/>
      <c r="HSA85" s="59"/>
      <c r="HSB85" s="59"/>
      <c r="HSC85" s="59"/>
      <c r="HSD85" s="59"/>
      <c r="HSE85" s="59"/>
      <c r="HSF85" s="59"/>
      <c r="HSG85" s="59"/>
      <c r="HSH85" s="59"/>
      <c r="HSI85" s="59"/>
      <c r="HSJ85" s="59"/>
      <c r="HSK85" s="59"/>
      <c r="HSL85" s="59"/>
      <c r="HSM85" s="59"/>
      <c r="HSN85" s="59"/>
      <c r="HSO85" s="59"/>
      <c r="HSP85" s="59"/>
      <c r="HSQ85" s="59"/>
      <c r="HSR85" s="59"/>
      <c r="HSS85" s="59"/>
      <c r="HST85" s="59"/>
      <c r="HSU85" s="59"/>
      <c r="HSV85" s="59"/>
      <c r="HSW85" s="59"/>
      <c r="HSX85" s="59"/>
      <c r="HSY85" s="59"/>
      <c r="HSZ85" s="59"/>
      <c r="HTA85" s="59"/>
      <c r="HTB85" s="59"/>
      <c r="HTC85" s="59"/>
      <c r="HTD85" s="59"/>
      <c r="HTE85" s="59"/>
      <c r="HTF85" s="59"/>
      <c r="HTG85" s="59"/>
      <c r="HTH85" s="59"/>
      <c r="HTI85" s="59"/>
      <c r="HTJ85" s="59"/>
      <c r="HTK85" s="59"/>
      <c r="HTL85" s="59"/>
      <c r="HTM85" s="59"/>
      <c r="HTN85" s="59"/>
      <c r="HTO85" s="59"/>
      <c r="HTP85" s="59"/>
      <c r="HTQ85" s="59"/>
      <c r="HTR85" s="59"/>
      <c r="HTS85" s="59"/>
      <c r="HTT85" s="59"/>
      <c r="HTU85" s="59"/>
      <c r="HTV85" s="59"/>
      <c r="HTW85" s="59"/>
      <c r="HTX85" s="59"/>
      <c r="HTY85" s="59"/>
      <c r="HTZ85" s="59"/>
      <c r="HUA85" s="59"/>
      <c r="HUB85" s="59"/>
      <c r="HUC85" s="59"/>
      <c r="HUD85" s="59"/>
      <c r="HUE85" s="59"/>
      <c r="HUF85" s="59"/>
      <c r="HUG85" s="59"/>
      <c r="HUH85" s="59"/>
      <c r="HUI85" s="59"/>
      <c r="HUJ85" s="59"/>
      <c r="HUK85" s="59"/>
      <c r="HUL85" s="59"/>
      <c r="HUM85" s="59"/>
      <c r="HUN85" s="59"/>
      <c r="HUO85" s="59"/>
      <c r="HUP85" s="59"/>
      <c r="HUQ85" s="59"/>
      <c r="HUR85" s="59"/>
      <c r="HUS85" s="59"/>
      <c r="HUT85" s="59"/>
      <c r="HUU85" s="59"/>
      <c r="HUV85" s="59"/>
      <c r="HUW85" s="59"/>
      <c r="HUX85" s="59"/>
      <c r="HUY85" s="59"/>
      <c r="HUZ85" s="59"/>
      <c r="HVA85" s="59"/>
      <c r="HVB85" s="59"/>
      <c r="HVC85" s="59"/>
      <c r="HVD85" s="59"/>
      <c r="HVE85" s="59"/>
      <c r="HVF85" s="59"/>
      <c r="HVG85" s="59"/>
      <c r="HVH85" s="59"/>
      <c r="HVI85" s="59"/>
      <c r="HVJ85" s="59"/>
      <c r="HVK85" s="59"/>
      <c r="HVL85" s="59"/>
      <c r="HVM85" s="59"/>
      <c r="HVN85" s="59"/>
      <c r="HVO85" s="59"/>
      <c r="HVP85" s="59"/>
      <c r="HVQ85" s="59"/>
      <c r="HVR85" s="59"/>
      <c r="HVS85" s="59"/>
      <c r="HVT85" s="59"/>
      <c r="HVU85" s="59"/>
      <c r="HVV85" s="59"/>
      <c r="HVW85" s="59"/>
      <c r="HVX85" s="59"/>
      <c r="HVY85" s="59"/>
      <c r="HVZ85" s="59"/>
      <c r="HWA85" s="59"/>
      <c r="HWB85" s="59"/>
      <c r="HWC85" s="59"/>
      <c r="HWD85" s="59"/>
      <c r="HWE85" s="59"/>
      <c r="HWF85" s="59"/>
      <c r="HWG85" s="59"/>
      <c r="HWH85" s="59"/>
      <c r="HWI85" s="59"/>
      <c r="HWJ85" s="59"/>
      <c r="HWK85" s="59"/>
      <c r="HWL85" s="59"/>
      <c r="HWM85" s="59"/>
      <c r="HWN85" s="59"/>
      <c r="HWO85" s="59"/>
      <c r="HWP85" s="59"/>
      <c r="HWQ85" s="59"/>
      <c r="HWR85" s="59"/>
      <c r="HWS85" s="59"/>
      <c r="HWT85" s="59"/>
      <c r="HWU85" s="59"/>
      <c r="HWV85" s="59"/>
      <c r="HWW85" s="59"/>
      <c r="HWX85" s="59"/>
      <c r="HWY85" s="59"/>
      <c r="HWZ85" s="59"/>
      <c r="HXA85" s="59"/>
      <c r="HXB85" s="59"/>
      <c r="HXC85" s="59"/>
      <c r="HXD85" s="59"/>
      <c r="HXE85" s="59"/>
      <c r="HXF85" s="59"/>
      <c r="HXG85" s="59"/>
      <c r="HXH85" s="59"/>
      <c r="HXI85" s="59"/>
      <c r="HXJ85" s="59"/>
      <c r="HXK85" s="59"/>
      <c r="HXL85" s="59"/>
      <c r="HXM85" s="59"/>
      <c r="HXN85" s="59"/>
      <c r="HXO85" s="59"/>
      <c r="HXP85" s="59"/>
      <c r="HXQ85" s="59"/>
      <c r="HXR85" s="59"/>
      <c r="HXS85" s="59"/>
      <c r="HXT85" s="59"/>
      <c r="HXU85" s="59"/>
      <c r="HXV85" s="59"/>
      <c r="HXW85" s="59"/>
      <c r="HXX85" s="59"/>
      <c r="HXY85" s="59"/>
      <c r="HXZ85" s="59"/>
      <c r="HYA85" s="59"/>
      <c r="HYB85" s="59"/>
      <c r="HYC85" s="59"/>
      <c r="HYD85" s="59"/>
      <c r="HYE85" s="59"/>
      <c r="HYF85" s="59"/>
      <c r="HYG85" s="59"/>
      <c r="HYH85" s="59"/>
      <c r="HYI85" s="59"/>
      <c r="HYJ85" s="59"/>
      <c r="HYK85" s="59"/>
      <c r="HYL85" s="59"/>
      <c r="HYM85" s="59"/>
      <c r="HYN85" s="59"/>
      <c r="HYO85" s="59"/>
      <c r="HYP85" s="59"/>
      <c r="HYQ85" s="59"/>
      <c r="HYR85" s="59"/>
      <c r="HYS85" s="59"/>
      <c r="HYT85" s="59"/>
      <c r="HYU85" s="59"/>
      <c r="HYV85" s="59"/>
      <c r="HYW85" s="59"/>
      <c r="HYX85" s="59"/>
      <c r="HYY85" s="59"/>
      <c r="HYZ85" s="59"/>
      <c r="HZA85" s="59"/>
      <c r="HZB85" s="59"/>
      <c r="HZC85" s="59"/>
      <c r="HZD85" s="59"/>
      <c r="HZE85" s="59"/>
      <c r="HZF85" s="59"/>
      <c r="HZG85" s="59"/>
      <c r="HZH85" s="59"/>
      <c r="HZI85" s="59"/>
      <c r="HZJ85" s="59"/>
      <c r="HZK85" s="59"/>
      <c r="HZL85" s="59"/>
      <c r="HZM85" s="59"/>
      <c r="HZN85" s="59"/>
      <c r="HZO85" s="59"/>
      <c r="HZP85" s="59"/>
      <c r="HZQ85" s="59"/>
      <c r="HZR85" s="59"/>
      <c r="HZS85" s="59"/>
      <c r="HZT85" s="59"/>
      <c r="HZU85" s="59"/>
      <c r="HZV85" s="59"/>
      <c r="HZW85" s="59"/>
      <c r="HZX85" s="59"/>
      <c r="HZY85" s="59"/>
      <c r="HZZ85" s="59"/>
      <c r="IAA85" s="59"/>
      <c r="IAB85" s="59"/>
      <c r="IAC85" s="59"/>
      <c r="IAD85" s="59"/>
      <c r="IAE85" s="59"/>
      <c r="IAF85" s="59"/>
      <c r="IAG85" s="59"/>
      <c r="IAH85" s="59"/>
      <c r="IAI85" s="59"/>
      <c r="IAJ85" s="59"/>
      <c r="IAK85" s="59"/>
      <c r="IAL85" s="59"/>
      <c r="IAM85" s="59"/>
      <c r="IAN85" s="59"/>
      <c r="IAO85" s="59"/>
      <c r="IAP85" s="59"/>
      <c r="IAQ85" s="59"/>
      <c r="IAR85" s="59"/>
      <c r="IAS85" s="59"/>
      <c r="IAT85" s="59"/>
      <c r="IAU85" s="59"/>
      <c r="IAV85" s="59"/>
      <c r="IAW85" s="59"/>
      <c r="IAX85" s="59"/>
      <c r="IAY85" s="59"/>
      <c r="IAZ85" s="59"/>
      <c r="IBA85" s="59"/>
      <c r="IBB85" s="59"/>
      <c r="IBC85" s="59"/>
      <c r="IBD85" s="59"/>
      <c r="IBE85" s="59"/>
      <c r="IBF85" s="59"/>
      <c r="IBG85" s="59"/>
      <c r="IBH85" s="59"/>
      <c r="IBI85" s="59"/>
      <c r="IBJ85" s="59"/>
      <c r="IBK85" s="59"/>
      <c r="IBL85" s="59"/>
      <c r="IBM85" s="59"/>
      <c r="IBN85" s="59"/>
      <c r="IBO85" s="59"/>
      <c r="IBP85" s="59"/>
      <c r="IBQ85" s="59"/>
      <c r="IBR85" s="59"/>
      <c r="IBS85" s="59"/>
      <c r="IBT85" s="59"/>
      <c r="IBU85" s="59"/>
      <c r="IBV85" s="59"/>
      <c r="IBW85" s="59"/>
      <c r="IBX85" s="59"/>
      <c r="IBY85" s="59"/>
      <c r="IBZ85" s="59"/>
      <c r="ICA85" s="59"/>
      <c r="ICB85" s="59"/>
      <c r="ICC85" s="59"/>
      <c r="ICD85" s="59"/>
      <c r="ICE85" s="59"/>
      <c r="ICF85" s="59"/>
      <c r="ICG85" s="59"/>
      <c r="ICH85" s="59"/>
      <c r="ICI85" s="59"/>
      <c r="ICJ85" s="59"/>
      <c r="ICK85" s="59"/>
      <c r="ICL85" s="59"/>
      <c r="ICM85" s="59"/>
      <c r="ICN85" s="59"/>
      <c r="ICO85" s="59"/>
      <c r="ICP85" s="59"/>
      <c r="ICQ85" s="59"/>
      <c r="ICR85" s="59"/>
      <c r="ICS85" s="59"/>
      <c r="ICT85" s="59"/>
      <c r="ICU85" s="59"/>
      <c r="ICV85" s="59"/>
      <c r="ICW85" s="59"/>
      <c r="ICX85" s="59"/>
      <c r="ICY85" s="59"/>
      <c r="ICZ85" s="59"/>
      <c r="IDA85" s="59"/>
      <c r="IDB85" s="59"/>
      <c r="IDC85" s="59"/>
      <c r="IDD85" s="59"/>
      <c r="IDE85" s="59"/>
      <c r="IDF85" s="59"/>
      <c r="IDG85" s="59"/>
      <c r="IDH85" s="59"/>
      <c r="IDI85" s="59"/>
      <c r="IDJ85" s="59"/>
      <c r="IDK85" s="59"/>
      <c r="IDL85" s="59"/>
      <c r="IDM85" s="59"/>
      <c r="IDN85" s="59"/>
      <c r="IDO85" s="59"/>
      <c r="IDP85" s="59"/>
      <c r="IDQ85" s="59"/>
      <c r="IDR85" s="59"/>
      <c r="IDS85" s="59"/>
      <c r="IDT85" s="59"/>
      <c r="IDU85" s="59"/>
      <c r="IDV85" s="59"/>
      <c r="IDW85" s="59"/>
      <c r="IDX85" s="59"/>
      <c r="IDY85" s="59"/>
      <c r="IDZ85" s="59"/>
      <c r="IEA85" s="59"/>
      <c r="IEB85" s="59"/>
      <c r="IEC85" s="59"/>
      <c r="IED85" s="59"/>
      <c r="IEE85" s="59"/>
      <c r="IEF85" s="59"/>
      <c r="IEG85" s="59"/>
      <c r="IEH85" s="59"/>
      <c r="IEI85" s="59"/>
      <c r="IEJ85" s="59"/>
      <c r="IEK85" s="59"/>
      <c r="IEL85" s="59"/>
      <c r="IEM85" s="59"/>
      <c r="IEN85" s="59"/>
      <c r="IEO85" s="59"/>
      <c r="IEP85" s="59"/>
      <c r="IEQ85" s="59"/>
      <c r="IER85" s="59"/>
      <c r="IES85" s="59"/>
      <c r="IET85" s="59"/>
      <c r="IEU85" s="59"/>
      <c r="IEV85" s="59"/>
      <c r="IEW85" s="59"/>
      <c r="IEX85" s="59"/>
      <c r="IEY85" s="59"/>
      <c r="IEZ85" s="59"/>
      <c r="IFA85" s="59"/>
      <c r="IFB85" s="59"/>
      <c r="IFC85" s="59"/>
      <c r="IFD85" s="59"/>
      <c r="IFE85" s="59"/>
      <c r="IFF85" s="59"/>
      <c r="IFG85" s="59"/>
      <c r="IFH85" s="59"/>
      <c r="IFI85" s="59"/>
      <c r="IFJ85" s="59"/>
      <c r="IFK85" s="59"/>
      <c r="IFL85" s="59"/>
      <c r="IFM85" s="59"/>
      <c r="IFN85" s="59"/>
      <c r="IFO85" s="59"/>
      <c r="IFP85" s="59"/>
      <c r="IFQ85" s="59"/>
      <c r="IFR85" s="59"/>
      <c r="IFS85" s="59"/>
      <c r="IFT85" s="59"/>
      <c r="IFU85" s="59"/>
      <c r="IFV85" s="59"/>
      <c r="IFW85" s="59"/>
      <c r="IFX85" s="59"/>
      <c r="IFY85" s="59"/>
      <c r="IFZ85" s="59"/>
      <c r="IGA85" s="59"/>
      <c r="IGB85" s="59"/>
      <c r="IGC85" s="59"/>
      <c r="IGD85" s="59"/>
      <c r="IGE85" s="59"/>
      <c r="IGF85" s="59"/>
      <c r="IGG85" s="59"/>
      <c r="IGH85" s="59"/>
      <c r="IGI85" s="59"/>
      <c r="IGJ85" s="59"/>
      <c r="IGK85" s="59"/>
      <c r="IGL85" s="59"/>
      <c r="IGM85" s="59"/>
      <c r="IGN85" s="59"/>
      <c r="IGO85" s="59"/>
      <c r="IGP85" s="59"/>
      <c r="IGQ85" s="59"/>
      <c r="IGR85" s="59"/>
      <c r="IGS85" s="59"/>
      <c r="IGT85" s="59"/>
      <c r="IGU85" s="59"/>
      <c r="IGV85" s="59"/>
      <c r="IGW85" s="59"/>
      <c r="IGX85" s="59"/>
      <c r="IGY85" s="59"/>
      <c r="IGZ85" s="59"/>
      <c r="IHA85" s="59"/>
      <c r="IHB85" s="59"/>
      <c r="IHC85" s="59"/>
      <c r="IHD85" s="59"/>
      <c r="IHE85" s="59"/>
      <c r="IHF85" s="59"/>
      <c r="IHG85" s="59"/>
      <c r="IHH85" s="59"/>
      <c r="IHI85" s="59"/>
      <c r="IHJ85" s="59"/>
      <c r="IHK85" s="59"/>
      <c r="IHL85" s="59"/>
      <c r="IHM85" s="59"/>
      <c r="IHN85" s="59"/>
      <c r="IHO85" s="59"/>
      <c r="IHP85" s="59"/>
      <c r="IHQ85" s="59"/>
      <c r="IHR85" s="59"/>
      <c r="IHS85" s="59"/>
      <c r="IHT85" s="59"/>
      <c r="IHU85" s="59"/>
      <c r="IHV85" s="59"/>
      <c r="IHW85" s="59"/>
      <c r="IHX85" s="59"/>
      <c r="IHY85" s="59"/>
      <c r="IHZ85" s="59"/>
      <c r="IIA85" s="59"/>
      <c r="IIB85" s="59"/>
      <c r="IIC85" s="59"/>
      <c r="IID85" s="59"/>
      <c r="IIE85" s="59"/>
      <c r="IIF85" s="59"/>
      <c r="IIG85" s="59"/>
      <c r="IIH85" s="59"/>
      <c r="III85" s="59"/>
      <c r="IIJ85" s="59"/>
      <c r="IIK85" s="59"/>
      <c r="IIL85" s="59"/>
      <c r="IIM85" s="59"/>
      <c r="IIN85" s="59"/>
      <c r="IIO85" s="59"/>
      <c r="IIP85" s="59"/>
      <c r="IIQ85" s="59"/>
      <c r="IIR85" s="59"/>
      <c r="IIS85" s="59"/>
      <c r="IIT85" s="59"/>
      <c r="IIU85" s="59"/>
      <c r="IIV85" s="59"/>
      <c r="IIW85" s="59"/>
      <c r="IIX85" s="59"/>
      <c r="IIY85" s="59"/>
      <c r="IIZ85" s="59"/>
      <c r="IJA85" s="59"/>
      <c r="IJB85" s="59"/>
      <c r="IJC85" s="59"/>
      <c r="IJD85" s="59"/>
      <c r="IJE85" s="59"/>
      <c r="IJF85" s="59"/>
      <c r="IJG85" s="59"/>
      <c r="IJH85" s="59"/>
      <c r="IJI85" s="59"/>
      <c r="IJJ85" s="59"/>
      <c r="IJK85" s="59"/>
      <c r="IJL85" s="59"/>
      <c r="IJM85" s="59"/>
      <c r="IJN85" s="59"/>
      <c r="IJO85" s="59"/>
      <c r="IJP85" s="59"/>
      <c r="IJQ85" s="59"/>
      <c r="IJR85" s="59"/>
      <c r="IJS85" s="59"/>
      <c r="IJT85" s="59"/>
      <c r="IJU85" s="59"/>
      <c r="IJV85" s="59"/>
      <c r="IJW85" s="59"/>
      <c r="IJX85" s="59"/>
      <c r="IJY85" s="59"/>
      <c r="IJZ85" s="59"/>
      <c r="IKA85" s="59"/>
      <c r="IKB85" s="59"/>
      <c r="IKC85" s="59"/>
      <c r="IKD85" s="59"/>
      <c r="IKE85" s="59"/>
      <c r="IKF85" s="59"/>
      <c r="IKG85" s="59"/>
      <c r="IKH85" s="59"/>
      <c r="IKI85" s="59"/>
      <c r="IKJ85" s="59"/>
      <c r="IKK85" s="59"/>
      <c r="IKL85" s="59"/>
      <c r="IKM85" s="59"/>
      <c r="IKN85" s="59"/>
      <c r="IKO85" s="59"/>
      <c r="IKP85" s="59"/>
      <c r="IKQ85" s="59"/>
      <c r="IKR85" s="59"/>
      <c r="IKS85" s="59"/>
      <c r="IKT85" s="59"/>
      <c r="IKU85" s="59"/>
      <c r="IKV85" s="59"/>
      <c r="IKW85" s="59"/>
      <c r="IKX85" s="59"/>
      <c r="IKY85" s="59"/>
      <c r="IKZ85" s="59"/>
      <c r="ILA85" s="59"/>
      <c r="ILB85" s="59"/>
      <c r="ILC85" s="59"/>
      <c r="ILD85" s="59"/>
      <c r="ILE85" s="59"/>
      <c r="ILF85" s="59"/>
      <c r="ILG85" s="59"/>
      <c r="ILH85" s="59"/>
      <c r="ILI85" s="59"/>
      <c r="ILJ85" s="59"/>
      <c r="ILK85" s="59"/>
      <c r="ILL85" s="59"/>
      <c r="ILM85" s="59"/>
      <c r="ILN85" s="59"/>
      <c r="ILO85" s="59"/>
      <c r="ILP85" s="59"/>
      <c r="ILQ85" s="59"/>
      <c r="ILR85" s="59"/>
      <c r="ILS85" s="59"/>
      <c r="ILT85" s="59"/>
      <c r="ILU85" s="59"/>
      <c r="ILV85" s="59"/>
      <c r="ILW85" s="59"/>
      <c r="ILX85" s="59"/>
      <c r="ILY85" s="59"/>
      <c r="ILZ85" s="59"/>
      <c r="IMA85" s="59"/>
      <c r="IMB85" s="59"/>
      <c r="IMC85" s="59"/>
      <c r="IMD85" s="59"/>
      <c r="IME85" s="59"/>
      <c r="IMF85" s="59"/>
      <c r="IMG85" s="59"/>
      <c r="IMH85" s="59"/>
      <c r="IMI85" s="59"/>
      <c r="IMJ85" s="59"/>
      <c r="IMK85" s="59"/>
      <c r="IML85" s="59"/>
      <c r="IMM85" s="59"/>
      <c r="IMN85" s="59"/>
      <c r="IMO85" s="59"/>
      <c r="IMP85" s="59"/>
      <c r="IMQ85" s="59"/>
      <c r="IMR85" s="59"/>
      <c r="IMS85" s="59"/>
      <c r="IMT85" s="59"/>
      <c r="IMU85" s="59"/>
      <c r="IMV85" s="59"/>
      <c r="IMW85" s="59"/>
      <c r="IMX85" s="59"/>
      <c r="IMY85" s="59"/>
      <c r="IMZ85" s="59"/>
      <c r="INA85" s="59"/>
      <c r="INB85" s="59"/>
      <c r="INC85" s="59"/>
      <c r="IND85" s="59"/>
      <c r="INE85" s="59"/>
      <c r="INF85" s="59"/>
      <c r="ING85" s="59"/>
      <c r="INH85" s="59"/>
      <c r="INI85" s="59"/>
      <c r="INJ85" s="59"/>
      <c r="INK85" s="59"/>
      <c r="INL85" s="59"/>
      <c r="INM85" s="59"/>
      <c r="INN85" s="59"/>
      <c r="INO85" s="59"/>
      <c r="INP85" s="59"/>
      <c r="INQ85" s="59"/>
      <c r="INR85" s="59"/>
      <c r="INS85" s="59"/>
      <c r="INT85" s="59"/>
      <c r="INU85" s="59"/>
      <c r="INV85" s="59"/>
      <c r="INW85" s="59"/>
      <c r="INX85" s="59"/>
      <c r="INY85" s="59"/>
      <c r="INZ85" s="59"/>
      <c r="IOA85" s="59"/>
      <c r="IOB85" s="59"/>
      <c r="IOC85" s="59"/>
      <c r="IOD85" s="59"/>
      <c r="IOE85" s="59"/>
      <c r="IOF85" s="59"/>
      <c r="IOG85" s="59"/>
      <c r="IOH85" s="59"/>
      <c r="IOI85" s="59"/>
      <c r="IOJ85" s="59"/>
      <c r="IOK85" s="59"/>
      <c r="IOL85" s="59"/>
      <c r="IOM85" s="59"/>
      <c r="ION85" s="59"/>
      <c r="IOO85" s="59"/>
      <c r="IOP85" s="59"/>
      <c r="IOQ85" s="59"/>
      <c r="IOR85" s="59"/>
      <c r="IOS85" s="59"/>
      <c r="IOT85" s="59"/>
      <c r="IOU85" s="59"/>
      <c r="IOV85" s="59"/>
      <c r="IOW85" s="59"/>
      <c r="IOX85" s="59"/>
      <c r="IOY85" s="59"/>
      <c r="IOZ85" s="59"/>
      <c r="IPA85" s="59"/>
      <c r="IPB85" s="59"/>
      <c r="IPC85" s="59"/>
      <c r="IPD85" s="59"/>
      <c r="IPE85" s="59"/>
      <c r="IPF85" s="59"/>
      <c r="IPG85" s="59"/>
      <c r="IPH85" s="59"/>
      <c r="IPI85" s="59"/>
      <c r="IPJ85" s="59"/>
      <c r="IPK85" s="59"/>
      <c r="IPL85" s="59"/>
      <c r="IPM85" s="59"/>
      <c r="IPN85" s="59"/>
      <c r="IPO85" s="59"/>
      <c r="IPP85" s="59"/>
      <c r="IPQ85" s="59"/>
      <c r="IPR85" s="59"/>
      <c r="IPS85" s="59"/>
      <c r="IPT85" s="59"/>
      <c r="IPU85" s="59"/>
      <c r="IPV85" s="59"/>
      <c r="IPW85" s="59"/>
      <c r="IPX85" s="59"/>
      <c r="IPY85" s="59"/>
      <c r="IPZ85" s="59"/>
      <c r="IQA85" s="59"/>
      <c r="IQB85" s="59"/>
      <c r="IQC85" s="59"/>
      <c r="IQD85" s="59"/>
      <c r="IQE85" s="59"/>
      <c r="IQF85" s="59"/>
      <c r="IQG85" s="59"/>
      <c r="IQH85" s="59"/>
      <c r="IQI85" s="59"/>
      <c r="IQJ85" s="59"/>
      <c r="IQK85" s="59"/>
      <c r="IQL85" s="59"/>
      <c r="IQM85" s="59"/>
      <c r="IQN85" s="59"/>
      <c r="IQO85" s="59"/>
      <c r="IQP85" s="59"/>
      <c r="IQQ85" s="59"/>
      <c r="IQR85" s="59"/>
      <c r="IQS85" s="59"/>
      <c r="IQT85" s="59"/>
      <c r="IQU85" s="59"/>
      <c r="IQV85" s="59"/>
      <c r="IQW85" s="59"/>
      <c r="IQX85" s="59"/>
      <c r="IQY85" s="59"/>
      <c r="IQZ85" s="59"/>
      <c r="IRA85" s="59"/>
      <c r="IRB85" s="59"/>
      <c r="IRC85" s="59"/>
      <c r="IRD85" s="59"/>
      <c r="IRE85" s="59"/>
      <c r="IRF85" s="59"/>
      <c r="IRG85" s="59"/>
      <c r="IRH85" s="59"/>
      <c r="IRI85" s="59"/>
      <c r="IRJ85" s="59"/>
      <c r="IRK85" s="59"/>
      <c r="IRL85" s="59"/>
      <c r="IRM85" s="59"/>
      <c r="IRN85" s="59"/>
      <c r="IRO85" s="59"/>
      <c r="IRP85" s="59"/>
      <c r="IRQ85" s="59"/>
      <c r="IRR85" s="59"/>
      <c r="IRS85" s="59"/>
      <c r="IRT85" s="59"/>
      <c r="IRU85" s="59"/>
      <c r="IRV85" s="59"/>
      <c r="IRW85" s="59"/>
      <c r="IRX85" s="59"/>
      <c r="IRY85" s="59"/>
      <c r="IRZ85" s="59"/>
      <c r="ISA85" s="59"/>
      <c r="ISB85" s="59"/>
      <c r="ISC85" s="59"/>
      <c r="ISD85" s="59"/>
      <c r="ISE85" s="59"/>
      <c r="ISF85" s="59"/>
      <c r="ISG85" s="59"/>
      <c r="ISH85" s="59"/>
      <c r="ISI85" s="59"/>
      <c r="ISJ85" s="59"/>
      <c r="ISK85" s="59"/>
      <c r="ISL85" s="59"/>
      <c r="ISM85" s="59"/>
      <c r="ISN85" s="59"/>
      <c r="ISO85" s="59"/>
      <c r="ISP85" s="59"/>
      <c r="ISQ85" s="59"/>
      <c r="ISR85" s="59"/>
      <c r="ISS85" s="59"/>
      <c r="IST85" s="59"/>
      <c r="ISU85" s="59"/>
      <c r="ISV85" s="59"/>
      <c r="ISW85" s="59"/>
      <c r="ISX85" s="59"/>
      <c r="ISY85" s="59"/>
      <c r="ISZ85" s="59"/>
      <c r="ITA85" s="59"/>
      <c r="ITB85" s="59"/>
      <c r="ITC85" s="59"/>
      <c r="ITD85" s="59"/>
      <c r="ITE85" s="59"/>
      <c r="ITF85" s="59"/>
      <c r="ITG85" s="59"/>
      <c r="ITH85" s="59"/>
      <c r="ITI85" s="59"/>
      <c r="ITJ85" s="59"/>
      <c r="ITK85" s="59"/>
      <c r="ITL85" s="59"/>
      <c r="ITM85" s="59"/>
      <c r="ITN85" s="59"/>
      <c r="ITO85" s="59"/>
      <c r="ITP85" s="59"/>
      <c r="ITQ85" s="59"/>
      <c r="ITR85" s="59"/>
      <c r="ITS85" s="59"/>
      <c r="ITT85" s="59"/>
      <c r="ITU85" s="59"/>
      <c r="ITV85" s="59"/>
      <c r="ITW85" s="59"/>
      <c r="ITX85" s="59"/>
      <c r="ITY85" s="59"/>
      <c r="ITZ85" s="59"/>
      <c r="IUA85" s="59"/>
      <c r="IUB85" s="59"/>
      <c r="IUC85" s="59"/>
      <c r="IUD85" s="59"/>
      <c r="IUE85" s="59"/>
      <c r="IUF85" s="59"/>
      <c r="IUG85" s="59"/>
      <c r="IUH85" s="59"/>
      <c r="IUI85" s="59"/>
      <c r="IUJ85" s="59"/>
      <c r="IUK85" s="59"/>
      <c r="IUL85" s="59"/>
      <c r="IUM85" s="59"/>
      <c r="IUN85" s="59"/>
      <c r="IUO85" s="59"/>
      <c r="IUP85" s="59"/>
      <c r="IUQ85" s="59"/>
      <c r="IUR85" s="59"/>
      <c r="IUS85" s="59"/>
      <c r="IUT85" s="59"/>
      <c r="IUU85" s="59"/>
      <c r="IUV85" s="59"/>
      <c r="IUW85" s="59"/>
      <c r="IUX85" s="59"/>
      <c r="IUY85" s="59"/>
      <c r="IUZ85" s="59"/>
      <c r="IVA85" s="59"/>
      <c r="IVB85" s="59"/>
      <c r="IVC85" s="59"/>
      <c r="IVD85" s="59"/>
      <c r="IVE85" s="59"/>
      <c r="IVF85" s="59"/>
      <c r="IVG85" s="59"/>
      <c r="IVH85" s="59"/>
      <c r="IVI85" s="59"/>
      <c r="IVJ85" s="59"/>
      <c r="IVK85" s="59"/>
      <c r="IVL85" s="59"/>
      <c r="IVM85" s="59"/>
      <c r="IVN85" s="59"/>
      <c r="IVO85" s="59"/>
      <c r="IVP85" s="59"/>
      <c r="IVQ85" s="59"/>
      <c r="IVR85" s="59"/>
      <c r="IVS85" s="59"/>
      <c r="IVT85" s="59"/>
      <c r="IVU85" s="59"/>
      <c r="IVV85" s="59"/>
      <c r="IVW85" s="59"/>
      <c r="IVX85" s="59"/>
      <c r="IVY85" s="59"/>
      <c r="IVZ85" s="59"/>
      <c r="IWA85" s="59"/>
      <c r="IWB85" s="59"/>
      <c r="IWC85" s="59"/>
      <c r="IWD85" s="59"/>
      <c r="IWE85" s="59"/>
      <c r="IWF85" s="59"/>
      <c r="IWG85" s="59"/>
      <c r="IWH85" s="59"/>
      <c r="IWI85" s="59"/>
      <c r="IWJ85" s="59"/>
      <c r="IWK85" s="59"/>
      <c r="IWL85" s="59"/>
      <c r="IWM85" s="59"/>
      <c r="IWN85" s="59"/>
      <c r="IWO85" s="59"/>
      <c r="IWP85" s="59"/>
      <c r="IWQ85" s="59"/>
      <c r="IWR85" s="59"/>
      <c r="IWS85" s="59"/>
      <c r="IWT85" s="59"/>
      <c r="IWU85" s="59"/>
      <c r="IWV85" s="59"/>
      <c r="IWW85" s="59"/>
      <c r="IWX85" s="59"/>
      <c r="IWY85" s="59"/>
      <c r="IWZ85" s="59"/>
      <c r="IXA85" s="59"/>
      <c r="IXB85" s="59"/>
      <c r="IXC85" s="59"/>
      <c r="IXD85" s="59"/>
      <c r="IXE85" s="59"/>
      <c r="IXF85" s="59"/>
      <c r="IXG85" s="59"/>
      <c r="IXH85" s="59"/>
      <c r="IXI85" s="59"/>
      <c r="IXJ85" s="59"/>
      <c r="IXK85" s="59"/>
      <c r="IXL85" s="59"/>
      <c r="IXM85" s="59"/>
      <c r="IXN85" s="59"/>
      <c r="IXO85" s="59"/>
      <c r="IXP85" s="59"/>
      <c r="IXQ85" s="59"/>
      <c r="IXR85" s="59"/>
      <c r="IXS85" s="59"/>
      <c r="IXT85" s="59"/>
      <c r="IXU85" s="59"/>
      <c r="IXV85" s="59"/>
      <c r="IXW85" s="59"/>
      <c r="IXX85" s="59"/>
      <c r="IXY85" s="59"/>
      <c r="IXZ85" s="59"/>
      <c r="IYA85" s="59"/>
      <c r="IYB85" s="59"/>
      <c r="IYC85" s="59"/>
      <c r="IYD85" s="59"/>
      <c r="IYE85" s="59"/>
      <c r="IYF85" s="59"/>
      <c r="IYG85" s="59"/>
      <c r="IYH85" s="59"/>
      <c r="IYI85" s="59"/>
      <c r="IYJ85" s="59"/>
      <c r="IYK85" s="59"/>
      <c r="IYL85" s="59"/>
      <c r="IYM85" s="59"/>
      <c r="IYN85" s="59"/>
      <c r="IYO85" s="59"/>
      <c r="IYP85" s="59"/>
      <c r="IYQ85" s="59"/>
      <c r="IYR85" s="59"/>
      <c r="IYS85" s="59"/>
      <c r="IYT85" s="59"/>
      <c r="IYU85" s="59"/>
      <c r="IYV85" s="59"/>
      <c r="IYW85" s="59"/>
      <c r="IYX85" s="59"/>
      <c r="IYY85" s="59"/>
      <c r="IYZ85" s="59"/>
      <c r="IZA85" s="59"/>
      <c r="IZB85" s="59"/>
      <c r="IZC85" s="59"/>
      <c r="IZD85" s="59"/>
      <c r="IZE85" s="59"/>
      <c r="IZF85" s="59"/>
      <c r="IZG85" s="59"/>
      <c r="IZH85" s="59"/>
      <c r="IZI85" s="59"/>
      <c r="IZJ85" s="59"/>
      <c r="IZK85" s="59"/>
      <c r="IZL85" s="59"/>
      <c r="IZM85" s="59"/>
      <c r="IZN85" s="59"/>
      <c r="IZO85" s="59"/>
      <c r="IZP85" s="59"/>
      <c r="IZQ85" s="59"/>
      <c r="IZR85" s="59"/>
      <c r="IZS85" s="59"/>
      <c r="IZT85" s="59"/>
      <c r="IZU85" s="59"/>
      <c r="IZV85" s="59"/>
      <c r="IZW85" s="59"/>
      <c r="IZX85" s="59"/>
      <c r="IZY85" s="59"/>
      <c r="IZZ85" s="59"/>
      <c r="JAA85" s="59"/>
      <c r="JAB85" s="59"/>
      <c r="JAC85" s="59"/>
      <c r="JAD85" s="59"/>
      <c r="JAE85" s="59"/>
      <c r="JAF85" s="59"/>
      <c r="JAG85" s="59"/>
      <c r="JAH85" s="59"/>
      <c r="JAI85" s="59"/>
      <c r="JAJ85" s="59"/>
      <c r="JAK85" s="59"/>
      <c r="JAL85" s="59"/>
      <c r="JAM85" s="59"/>
      <c r="JAN85" s="59"/>
      <c r="JAO85" s="59"/>
      <c r="JAP85" s="59"/>
      <c r="JAQ85" s="59"/>
      <c r="JAR85" s="59"/>
      <c r="JAS85" s="59"/>
      <c r="JAT85" s="59"/>
      <c r="JAU85" s="59"/>
      <c r="JAV85" s="59"/>
      <c r="JAW85" s="59"/>
      <c r="JAX85" s="59"/>
      <c r="JAY85" s="59"/>
      <c r="JAZ85" s="59"/>
      <c r="JBA85" s="59"/>
      <c r="JBB85" s="59"/>
      <c r="JBC85" s="59"/>
      <c r="JBD85" s="59"/>
      <c r="JBE85" s="59"/>
      <c r="JBF85" s="59"/>
      <c r="JBG85" s="59"/>
      <c r="JBH85" s="59"/>
      <c r="JBI85" s="59"/>
      <c r="JBJ85" s="59"/>
      <c r="JBK85" s="59"/>
      <c r="JBL85" s="59"/>
      <c r="JBM85" s="59"/>
      <c r="JBN85" s="59"/>
      <c r="JBO85" s="59"/>
      <c r="JBP85" s="59"/>
      <c r="JBQ85" s="59"/>
      <c r="JBR85" s="59"/>
      <c r="JBS85" s="59"/>
      <c r="JBT85" s="59"/>
      <c r="JBU85" s="59"/>
      <c r="JBV85" s="59"/>
      <c r="JBW85" s="59"/>
      <c r="JBX85" s="59"/>
      <c r="JBY85" s="59"/>
      <c r="JBZ85" s="59"/>
      <c r="JCA85" s="59"/>
      <c r="JCB85" s="59"/>
      <c r="JCC85" s="59"/>
      <c r="JCD85" s="59"/>
      <c r="JCE85" s="59"/>
      <c r="JCF85" s="59"/>
      <c r="JCG85" s="59"/>
      <c r="JCH85" s="59"/>
      <c r="JCI85" s="59"/>
      <c r="JCJ85" s="59"/>
      <c r="JCK85" s="59"/>
      <c r="JCL85" s="59"/>
      <c r="JCM85" s="59"/>
      <c r="JCN85" s="59"/>
      <c r="JCO85" s="59"/>
      <c r="JCP85" s="59"/>
      <c r="JCQ85" s="59"/>
      <c r="JCR85" s="59"/>
      <c r="JCS85" s="59"/>
      <c r="JCT85" s="59"/>
      <c r="JCU85" s="59"/>
      <c r="JCV85" s="59"/>
      <c r="JCW85" s="59"/>
      <c r="JCX85" s="59"/>
      <c r="JCY85" s="59"/>
      <c r="JCZ85" s="59"/>
      <c r="JDA85" s="59"/>
      <c r="JDB85" s="59"/>
      <c r="JDC85" s="59"/>
      <c r="JDD85" s="59"/>
      <c r="JDE85" s="59"/>
      <c r="JDF85" s="59"/>
      <c r="JDG85" s="59"/>
      <c r="JDH85" s="59"/>
      <c r="JDI85" s="59"/>
      <c r="JDJ85" s="59"/>
      <c r="JDK85" s="59"/>
      <c r="JDL85" s="59"/>
      <c r="JDM85" s="59"/>
      <c r="JDN85" s="59"/>
      <c r="JDO85" s="59"/>
      <c r="JDP85" s="59"/>
      <c r="JDQ85" s="59"/>
      <c r="JDR85" s="59"/>
      <c r="JDS85" s="59"/>
      <c r="JDT85" s="59"/>
      <c r="JDU85" s="59"/>
      <c r="JDV85" s="59"/>
      <c r="JDW85" s="59"/>
      <c r="JDX85" s="59"/>
      <c r="JDY85" s="59"/>
      <c r="JDZ85" s="59"/>
      <c r="JEA85" s="59"/>
      <c r="JEB85" s="59"/>
      <c r="JEC85" s="59"/>
      <c r="JED85" s="59"/>
      <c r="JEE85" s="59"/>
      <c r="JEF85" s="59"/>
      <c r="JEG85" s="59"/>
      <c r="JEH85" s="59"/>
      <c r="JEI85" s="59"/>
      <c r="JEJ85" s="59"/>
      <c r="JEK85" s="59"/>
      <c r="JEL85" s="59"/>
      <c r="JEM85" s="59"/>
      <c r="JEN85" s="59"/>
      <c r="JEO85" s="59"/>
      <c r="JEP85" s="59"/>
      <c r="JEQ85" s="59"/>
      <c r="JER85" s="59"/>
      <c r="JES85" s="59"/>
      <c r="JET85" s="59"/>
      <c r="JEU85" s="59"/>
      <c r="JEV85" s="59"/>
      <c r="JEW85" s="59"/>
      <c r="JEX85" s="59"/>
      <c r="JEY85" s="59"/>
      <c r="JEZ85" s="59"/>
      <c r="JFA85" s="59"/>
      <c r="JFB85" s="59"/>
      <c r="JFC85" s="59"/>
      <c r="JFD85" s="59"/>
      <c r="JFE85" s="59"/>
      <c r="JFF85" s="59"/>
      <c r="JFG85" s="59"/>
      <c r="JFH85" s="59"/>
      <c r="JFI85" s="59"/>
      <c r="JFJ85" s="59"/>
      <c r="JFK85" s="59"/>
      <c r="JFL85" s="59"/>
      <c r="JFM85" s="59"/>
      <c r="JFN85" s="59"/>
      <c r="JFO85" s="59"/>
      <c r="JFP85" s="59"/>
      <c r="JFQ85" s="59"/>
      <c r="JFR85" s="59"/>
      <c r="JFS85" s="59"/>
      <c r="JFT85" s="59"/>
      <c r="JFU85" s="59"/>
      <c r="JFV85" s="59"/>
      <c r="JFW85" s="59"/>
      <c r="JFX85" s="59"/>
      <c r="JFY85" s="59"/>
      <c r="JFZ85" s="59"/>
      <c r="JGA85" s="59"/>
      <c r="JGB85" s="59"/>
      <c r="JGC85" s="59"/>
      <c r="JGD85" s="59"/>
      <c r="JGE85" s="59"/>
      <c r="JGF85" s="59"/>
      <c r="JGG85" s="59"/>
      <c r="JGH85" s="59"/>
      <c r="JGI85" s="59"/>
      <c r="JGJ85" s="59"/>
      <c r="JGK85" s="59"/>
      <c r="JGL85" s="59"/>
      <c r="JGM85" s="59"/>
      <c r="JGN85" s="59"/>
      <c r="JGO85" s="59"/>
      <c r="JGP85" s="59"/>
      <c r="JGQ85" s="59"/>
      <c r="JGR85" s="59"/>
      <c r="JGS85" s="59"/>
      <c r="JGT85" s="59"/>
      <c r="JGU85" s="59"/>
      <c r="JGV85" s="59"/>
      <c r="JGW85" s="59"/>
      <c r="JGX85" s="59"/>
      <c r="JGY85" s="59"/>
      <c r="JGZ85" s="59"/>
      <c r="JHA85" s="59"/>
      <c r="JHB85" s="59"/>
      <c r="JHC85" s="59"/>
      <c r="JHD85" s="59"/>
      <c r="JHE85" s="59"/>
      <c r="JHF85" s="59"/>
      <c r="JHG85" s="59"/>
      <c r="JHH85" s="59"/>
      <c r="JHI85" s="59"/>
      <c r="JHJ85" s="59"/>
      <c r="JHK85" s="59"/>
      <c r="JHL85" s="59"/>
      <c r="JHM85" s="59"/>
      <c r="JHN85" s="59"/>
      <c r="JHO85" s="59"/>
      <c r="JHP85" s="59"/>
      <c r="JHQ85" s="59"/>
      <c r="JHR85" s="59"/>
      <c r="JHS85" s="59"/>
      <c r="JHT85" s="59"/>
      <c r="JHU85" s="59"/>
      <c r="JHV85" s="59"/>
      <c r="JHW85" s="59"/>
      <c r="JHX85" s="59"/>
      <c r="JHY85" s="59"/>
      <c r="JHZ85" s="59"/>
      <c r="JIA85" s="59"/>
      <c r="JIB85" s="59"/>
      <c r="JIC85" s="59"/>
      <c r="JID85" s="59"/>
      <c r="JIE85" s="59"/>
      <c r="JIF85" s="59"/>
      <c r="JIG85" s="59"/>
      <c r="JIH85" s="59"/>
      <c r="JII85" s="59"/>
      <c r="JIJ85" s="59"/>
      <c r="JIK85" s="59"/>
      <c r="JIL85" s="59"/>
      <c r="JIM85" s="59"/>
      <c r="JIN85" s="59"/>
      <c r="JIO85" s="59"/>
      <c r="JIP85" s="59"/>
      <c r="JIQ85" s="59"/>
      <c r="JIR85" s="59"/>
      <c r="JIS85" s="59"/>
      <c r="JIT85" s="59"/>
      <c r="JIU85" s="59"/>
      <c r="JIV85" s="59"/>
      <c r="JIW85" s="59"/>
      <c r="JIX85" s="59"/>
      <c r="JIY85" s="59"/>
      <c r="JIZ85" s="59"/>
      <c r="JJA85" s="59"/>
      <c r="JJB85" s="59"/>
      <c r="JJC85" s="59"/>
      <c r="JJD85" s="59"/>
      <c r="JJE85" s="59"/>
      <c r="JJF85" s="59"/>
      <c r="JJG85" s="59"/>
      <c r="JJH85" s="59"/>
      <c r="JJI85" s="59"/>
      <c r="JJJ85" s="59"/>
      <c r="JJK85" s="59"/>
      <c r="JJL85" s="59"/>
      <c r="JJM85" s="59"/>
      <c r="JJN85" s="59"/>
      <c r="JJO85" s="59"/>
      <c r="JJP85" s="59"/>
      <c r="JJQ85" s="59"/>
      <c r="JJR85" s="59"/>
      <c r="JJS85" s="59"/>
      <c r="JJT85" s="59"/>
      <c r="JJU85" s="59"/>
      <c r="JJV85" s="59"/>
      <c r="JJW85" s="59"/>
      <c r="JJX85" s="59"/>
      <c r="JJY85" s="59"/>
      <c r="JJZ85" s="59"/>
      <c r="JKA85" s="59"/>
      <c r="JKB85" s="59"/>
      <c r="JKC85" s="59"/>
      <c r="JKD85" s="59"/>
      <c r="JKE85" s="59"/>
      <c r="JKF85" s="59"/>
      <c r="JKG85" s="59"/>
      <c r="JKH85" s="59"/>
      <c r="JKI85" s="59"/>
      <c r="JKJ85" s="59"/>
      <c r="JKK85" s="59"/>
      <c r="JKL85" s="59"/>
      <c r="JKM85" s="59"/>
      <c r="JKN85" s="59"/>
      <c r="JKO85" s="59"/>
      <c r="JKP85" s="59"/>
      <c r="JKQ85" s="59"/>
      <c r="JKR85" s="59"/>
      <c r="JKS85" s="59"/>
      <c r="JKT85" s="59"/>
      <c r="JKU85" s="59"/>
      <c r="JKV85" s="59"/>
      <c r="JKW85" s="59"/>
      <c r="JKX85" s="59"/>
      <c r="JKY85" s="59"/>
      <c r="JKZ85" s="59"/>
      <c r="JLA85" s="59"/>
      <c r="JLB85" s="59"/>
      <c r="JLC85" s="59"/>
      <c r="JLD85" s="59"/>
      <c r="JLE85" s="59"/>
      <c r="JLF85" s="59"/>
      <c r="JLG85" s="59"/>
      <c r="JLH85" s="59"/>
      <c r="JLI85" s="59"/>
      <c r="JLJ85" s="59"/>
      <c r="JLK85" s="59"/>
      <c r="JLL85" s="59"/>
      <c r="JLM85" s="59"/>
      <c r="JLN85" s="59"/>
      <c r="JLO85" s="59"/>
      <c r="JLP85" s="59"/>
      <c r="JLQ85" s="59"/>
      <c r="JLR85" s="59"/>
      <c r="JLS85" s="59"/>
      <c r="JLT85" s="59"/>
      <c r="JLU85" s="59"/>
      <c r="JLV85" s="59"/>
      <c r="JLW85" s="59"/>
      <c r="JLX85" s="59"/>
      <c r="JLY85" s="59"/>
      <c r="JLZ85" s="59"/>
      <c r="JMA85" s="59"/>
      <c r="JMB85" s="59"/>
      <c r="JMC85" s="59"/>
      <c r="JMD85" s="59"/>
      <c r="JME85" s="59"/>
      <c r="JMF85" s="59"/>
      <c r="JMG85" s="59"/>
      <c r="JMH85" s="59"/>
      <c r="JMI85" s="59"/>
      <c r="JMJ85" s="59"/>
      <c r="JMK85" s="59"/>
      <c r="JML85" s="59"/>
      <c r="JMM85" s="59"/>
      <c r="JMN85" s="59"/>
      <c r="JMO85" s="59"/>
      <c r="JMP85" s="59"/>
      <c r="JMQ85" s="59"/>
      <c r="JMR85" s="59"/>
      <c r="JMS85" s="59"/>
      <c r="JMT85" s="59"/>
      <c r="JMU85" s="59"/>
      <c r="JMV85" s="59"/>
      <c r="JMW85" s="59"/>
      <c r="JMX85" s="59"/>
      <c r="JMY85" s="59"/>
      <c r="JMZ85" s="59"/>
      <c r="JNA85" s="59"/>
      <c r="JNB85" s="59"/>
      <c r="JNC85" s="59"/>
      <c r="JND85" s="59"/>
      <c r="JNE85" s="59"/>
      <c r="JNF85" s="59"/>
      <c r="JNG85" s="59"/>
      <c r="JNH85" s="59"/>
      <c r="JNI85" s="59"/>
      <c r="JNJ85" s="59"/>
      <c r="JNK85" s="59"/>
      <c r="JNL85" s="59"/>
      <c r="JNM85" s="59"/>
      <c r="JNN85" s="59"/>
      <c r="JNO85" s="59"/>
      <c r="JNP85" s="59"/>
      <c r="JNQ85" s="59"/>
      <c r="JNR85" s="59"/>
      <c r="JNS85" s="59"/>
      <c r="JNT85" s="59"/>
      <c r="JNU85" s="59"/>
      <c r="JNV85" s="59"/>
      <c r="JNW85" s="59"/>
      <c r="JNX85" s="59"/>
      <c r="JNY85" s="59"/>
      <c r="JNZ85" s="59"/>
      <c r="JOA85" s="59"/>
      <c r="JOB85" s="59"/>
      <c r="JOC85" s="59"/>
      <c r="JOD85" s="59"/>
      <c r="JOE85" s="59"/>
      <c r="JOF85" s="59"/>
      <c r="JOG85" s="59"/>
      <c r="JOH85" s="59"/>
      <c r="JOI85" s="59"/>
      <c r="JOJ85" s="59"/>
      <c r="JOK85" s="59"/>
      <c r="JOL85" s="59"/>
      <c r="JOM85" s="59"/>
      <c r="JON85" s="59"/>
      <c r="JOO85" s="59"/>
      <c r="JOP85" s="59"/>
      <c r="JOQ85" s="59"/>
      <c r="JOR85" s="59"/>
      <c r="JOS85" s="59"/>
      <c r="JOT85" s="59"/>
      <c r="JOU85" s="59"/>
      <c r="JOV85" s="59"/>
      <c r="JOW85" s="59"/>
      <c r="JOX85" s="59"/>
      <c r="JOY85" s="59"/>
      <c r="JOZ85" s="59"/>
      <c r="JPA85" s="59"/>
      <c r="JPB85" s="59"/>
      <c r="JPC85" s="59"/>
      <c r="JPD85" s="59"/>
      <c r="JPE85" s="59"/>
      <c r="JPF85" s="59"/>
      <c r="JPG85" s="59"/>
      <c r="JPH85" s="59"/>
      <c r="JPI85" s="59"/>
      <c r="JPJ85" s="59"/>
      <c r="JPK85" s="59"/>
      <c r="JPL85" s="59"/>
      <c r="JPM85" s="59"/>
      <c r="JPN85" s="59"/>
      <c r="JPO85" s="59"/>
      <c r="JPP85" s="59"/>
      <c r="JPQ85" s="59"/>
      <c r="JPR85" s="59"/>
      <c r="JPS85" s="59"/>
      <c r="JPT85" s="59"/>
      <c r="JPU85" s="59"/>
      <c r="JPV85" s="59"/>
      <c r="JPW85" s="59"/>
      <c r="JPX85" s="59"/>
      <c r="JPY85" s="59"/>
      <c r="JPZ85" s="59"/>
      <c r="JQA85" s="59"/>
      <c r="JQB85" s="59"/>
      <c r="JQC85" s="59"/>
      <c r="JQD85" s="59"/>
      <c r="JQE85" s="59"/>
      <c r="JQF85" s="59"/>
      <c r="JQG85" s="59"/>
      <c r="JQH85" s="59"/>
      <c r="JQI85" s="59"/>
      <c r="JQJ85" s="59"/>
      <c r="JQK85" s="59"/>
      <c r="JQL85" s="59"/>
      <c r="JQM85" s="59"/>
      <c r="JQN85" s="59"/>
      <c r="JQO85" s="59"/>
      <c r="JQP85" s="59"/>
      <c r="JQQ85" s="59"/>
      <c r="JQR85" s="59"/>
      <c r="JQS85" s="59"/>
      <c r="JQT85" s="59"/>
      <c r="JQU85" s="59"/>
      <c r="JQV85" s="59"/>
      <c r="JQW85" s="59"/>
      <c r="JQX85" s="59"/>
      <c r="JQY85" s="59"/>
      <c r="JQZ85" s="59"/>
      <c r="JRA85" s="59"/>
      <c r="JRB85" s="59"/>
      <c r="JRC85" s="59"/>
      <c r="JRD85" s="59"/>
      <c r="JRE85" s="59"/>
      <c r="JRF85" s="59"/>
      <c r="JRG85" s="59"/>
      <c r="JRH85" s="59"/>
      <c r="JRI85" s="59"/>
      <c r="JRJ85" s="59"/>
      <c r="JRK85" s="59"/>
      <c r="JRL85" s="59"/>
      <c r="JRM85" s="59"/>
      <c r="JRN85" s="59"/>
      <c r="JRO85" s="59"/>
      <c r="JRP85" s="59"/>
      <c r="JRQ85" s="59"/>
      <c r="JRR85" s="59"/>
      <c r="JRS85" s="59"/>
      <c r="JRT85" s="59"/>
      <c r="JRU85" s="59"/>
      <c r="JRV85" s="59"/>
      <c r="JRW85" s="59"/>
      <c r="JRX85" s="59"/>
      <c r="JRY85" s="59"/>
      <c r="JRZ85" s="59"/>
      <c r="JSA85" s="59"/>
      <c r="JSB85" s="59"/>
      <c r="JSC85" s="59"/>
      <c r="JSD85" s="59"/>
      <c r="JSE85" s="59"/>
      <c r="JSF85" s="59"/>
      <c r="JSG85" s="59"/>
      <c r="JSH85" s="59"/>
      <c r="JSI85" s="59"/>
      <c r="JSJ85" s="59"/>
      <c r="JSK85" s="59"/>
      <c r="JSL85" s="59"/>
      <c r="JSM85" s="59"/>
      <c r="JSN85" s="59"/>
      <c r="JSO85" s="59"/>
      <c r="JSP85" s="59"/>
      <c r="JSQ85" s="59"/>
      <c r="JSR85" s="59"/>
      <c r="JSS85" s="59"/>
      <c r="JST85" s="59"/>
      <c r="JSU85" s="59"/>
      <c r="JSV85" s="59"/>
      <c r="JSW85" s="59"/>
      <c r="JSX85" s="59"/>
      <c r="JSY85" s="59"/>
      <c r="JSZ85" s="59"/>
      <c r="JTA85" s="59"/>
      <c r="JTB85" s="59"/>
      <c r="JTC85" s="59"/>
      <c r="JTD85" s="59"/>
      <c r="JTE85" s="59"/>
      <c r="JTF85" s="59"/>
      <c r="JTG85" s="59"/>
      <c r="JTH85" s="59"/>
      <c r="JTI85" s="59"/>
      <c r="JTJ85" s="59"/>
      <c r="JTK85" s="59"/>
      <c r="JTL85" s="59"/>
      <c r="JTM85" s="59"/>
      <c r="JTN85" s="59"/>
      <c r="JTO85" s="59"/>
      <c r="JTP85" s="59"/>
      <c r="JTQ85" s="59"/>
      <c r="JTR85" s="59"/>
      <c r="JTS85" s="59"/>
      <c r="JTT85" s="59"/>
      <c r="JTU85" s="59"/>
      <c r="JTV85" s="59"/>
      <c r="JTW85" s="59"/>
      <c r="JTX85" s="59"/>
      <c r="JTY85" s="59"/>
      <c r="JTZ85" s="59"/>
      <c r="JUA85" s="59"/>
      <c r="JUB85" s="59"/>
      <c r="JUC85" s="59"/>
      <c r="JUD85" s="59"/>
      <c r="JUE85" s="59"/>
      <c r="JUF85" s="59"/>
      <c r="JUG85" s="59"/>
      <c r="JUH85" s="59"/>
      <c r="JUI85" s="59"/>
      <c r="JUJ85" s="59"/>
      <c r="JUK85" s="59"/>
      <c r="JUL85" s="59"/>
      <c r="JUM85" s="59"/>
      <c r="JUN85" s="59"/>
      <c r="JUO85" s="59"/>
      <c r="JUP85" s="59"/>
      <c r="JUQ85" s="59"/>
      <c r="JUR85" s="59"/>
      <c r="JUS85" s="59"/>
      <c r="JUT85" s="59"/>
      <c r="JUU85" s="59"/>
      <c r="JUV85" s="59"/>
      <c r="JUW85" s="59"/>
      <c r="JUX85" s="59"/>
      <c r="JUY85" s="59"/>
      <c r="JUZ85" s="59"/>
      <c r="JVA85" s="59"/>
      <c r="JVB85" s="59"/>
      <c r="JVC85" s="59"/>
      <c r="JVD85" s="59"/>
      <c r="JVE85" s="59"/>
      <c r="JVF85" s="59"/>
      <c r="JVG85" s="59"/>
      <c r="JVH85" s="59"/>
      <c r="JVI85" s="59"/>
      <c r="JVJ85" s="59"/>
      <c r="JVK85" s="59"/>
      <c r="JVL85" s="59"/>
      <c r="JVM85" s="59"/>
      <c r="JVN85" s="59"/>
      <c r="JVO85" s="59"/>
      <c r="JVP85" s="59"/>
      <c r="JVQ85" s="59"/>
      <c r="JVR85" s="59"/>
      <c r="JVS85" s="59"/>
      <c r="JVT85" s="59"/>
      <c r="JVU85" s="59"/>
      <c r="JVV85" s="59"/>
      <c r="JVW85" s="59"/>
      <c r="JVX85" s="59"/>
      <c r="JVY85" s="59"/>
      <c r="JVZ85" s="59"/>
      <c r="JWA85" s="59"/>
      <c r="JWB85" s="59"/>
      <c r="JWC85" s="59"/>
      <c r="JWD85" s="59"/>
      <c r="JWE85" s="59"/>
      <c r="JWF85" s="59"/>
      <c r="JWG85" s="59"/>
      <c r="JWH85" s="59"/>
      <c r="JWI85" s="59"/>
      <c r="JWJ85" s="59"/>
      <c r="JWK85" s="59"/>
      <c r="JWL85" s="59"/>
      <c r="JWM85" s="59"/>
      <c r="JWN85" s="59"/>
      <c r="JWO85" s="59"/>
      <c r="JWP85" s="59"/>
      <c r="JWQ85" s="59"/>
      <c r="JWR85" s="59"/>
      <c r="JWS85" s="59"/>
      <c r="JWT85" s="59"/>
      <c r="JWU85" s="59"/>
      <c r="JWV85" s="59"/>
      <c r="JWW85" s="59"/>
      <c r="JWX85" s="59"/>
      <c r="JWY85" s="59"/>
      <c r="JWZ85" s="59"/>
      <c r="JXA85" s="59"/>
      <c r="JXB85" s="59"/>
      <c r="JXC85" s="59"/>
      <c r="JXD85" s="59"/>
      <c r="JXE85" s="59"/>
      <c r="JXF85" s="59"/>
      <c r="JXG85" s="59"/>
      <c r="JXH85" s="59"/>
      <c r="JXI85" s="59"/>
      <c r="JXJ85" s="59"/>
      <c r="JXK85" s="59"/>
      <c r="JXL85" s="59"/>
      <c r="JXM85" s="59"/>
      <c r="JXN85" s="59"/>
      <c r="JXO85" s="59"/>
      <c r="JXP85" s="59"/>
      <c r="JXQ85" s="59"/>
      <c r="JXR85" s="59"/>
      <c r="JXS85" s="59"/>
      <c r="JXT85" s="59"/>
      <c r="JXU85" s="59"/>
      <c r="JXV85" s="59"/>
      <c r="JXW85" s="59"/>
      <c r="JXX85" s="59"/>
      <c r="JXY85" s="59"/>
      <c r="JXZ85" s="59"/>
      <c r="JYA85" s="59"/>
      <c r="JYB85" s="59"/>
      <c r="JYC85" s="59"/>
      <c r="JYD85" s="59"/>
      <c r="JYE85" s="59"/>
      <c r="JYF85" s="59"/>
      <c r="JYG85" s="59"/>
      <c r="JYH85" s="59"/>
      <c r="JYI85" s="59"/>
      <c r="JYJ85" s="59"/>
      <c r="JYK85" s="59"/>
      <c r="JYL85" s="59"/>
      <c r="JYM85" s="59"/>
      <c r="JYN85" s="59"/>
      <c r="JYO85" s="59"/>
      <c r="JYP85" s="59"/>
      <c r="JYQ85" s="59"/>
      <c r="JYR85" s="59"/>
      <c r="JYS85" s="59"/>
      <c r="JYT85" s="59"/>
      <c r="JYU85" s="59"/>
      <c r="JYV85" s="59"/>
      <c r="JYW85" s="59"/>
      <c r="JYX85" s="59"/>
      <c r="JYY85" s="59"/>
      <c r="JYZ85" s="59"/>
      <c r="JZA85" s="59"/>
      <c r="JZB85" s="59"/>
      <c r="JZC85" s="59"/>
      <c r="JZD85" s="59"/>
      <c r="JZE85" s="59"/>
      <c r="JZF85" s="59"/>
      <c r="JZG85" s="59"/>
      <c r="JZH85" s="59"/>
      <c r="JZI85" s="59"/>
      <c r="JZJ85" s="59"/>
      <c r="JZK85" s="59"/>
      <c r="JZL85" s="59"/>
      <c r="JZM85" s="59"/>
      <c r="JZN85" s="59"/>
      <c r="JZO85" s="59"/>
      <c r="JZP85" s="59"/>
      <c r="JZQ85" s="59"/>
      <c r="JZR85" s="59"/>
      <c r="JZS85" s="59"/>
      <c r="JZT85" s="59"/>
      <c r="JZU85" s="59"/>
      <c r="JZV85" s="59"/>
      <c r="JZW85" s="59"/>
      <c r="JZX85" s="59"/>
      <c r="JZY85" s="59"/>
      <c r="JZZ85" s="59"/>
      <c r="KAA85" s="59"/>
      <c r="KAB85" s="59"/>
      <c r="KAC85" s="59"/>
      <c r="KAD85" s="59"/>
      <c r="KAE85" s="59"/>
      <c r="KAF85" s="59"/>
      <c r="KAG85" s="59"/>
      <c r="KAH85" s="59"/>
      <c r="KAI85" s="59"/>
      <c r="KAJ85" s="59"/>
      <c r="KAK85" s="59"/>
      <c r="KAL85" s="59"/>
      <c r="KAM85" s="59"/>
      <c r="KAN85" s="59"/>
      <c r="KAO85" s="59"/>
      <c r="KAP85" s="59"/>
      <c r="KAQ85" s="59"/>
      <c r="KAR85" s="59"/>
      <c r="KAS85" s="59"/>
      <c r="KAT85" s="59"/>
      <c r="KAU85" s="59"/>
      <c r="KAV85" s="59"/>
      <c r="KAW85" s="59"/>
      <c r="KAX85" s="59"/>
      <c r="KAY85" s="59"/>
      <c r="KAZ85" s="59"/>
      <c r="KBA85" s="59"/>
      <c r="KBB85" s="59"/>
      <c r="KBC85" s="59"/>
      <c r="KBD85" s="59"/>
      <c r="KBE85" s="59"/>
      <c r="KBF85" s="59"/>
      <c r="KBG85" s="59"/>
      <c r="KBH85" s="59"/>
      <c r="KBI85" s="59"/>
      <c r="KBJ85" s="59"/>
      <c r="KBK85" s="59"/>
      <c r="KBL85" s="59"/>
      <c r="KBM85" s="59"/>
      <c r="KBN85" s="59"/>
      <c r="KBO85" s="59"/>
      <c r="KBP85" s="59"/>
      <c r="KBQ85" s="59"/>
      <c r="KBR85" s="59"/>
      <c r="KBS85" s="59"/>
      <c r="KBT85" s="59"/>
      <c r="KBU85" s="59"/>
      <c r="KBV85" s="59"/>
      <c r="KBW85" s="59"/>
      <c r="KBX85" s="59"/>
      <c r="KBY85" s="59"/>
      <c r="KBZ85" s="59"/>
      <c r="KCA85" s="59"/>
      <c r="KCB85" s="59"/>
      <c r="KCC85" s="59"/>
      <c r="KCD85" s="59"/>
      <c r="KCE85" s="59"/>
      <c r="KCF85" s="59"/>
      <c r="KCG85" s="59"/>
      <c r="KCH85" s="59"/>
      <c r="KCI85" s="59"/>
      <c r="KCJ85" s="59"/>
      <c r="KCK85" s="59"/>
      <c r="KCL85" s="59"/>
      <c r="KCM85" s="59"/>
      <c r="KCN85" s="59"/>
      <c r="KCO85" s="59"/>
      <c r="KCP85" s="59"/>
      <c r="KCQ85" s="59"/>
      <c r="KCR85" s="59"/>
      <c r="KCS85" s="59"/>
      <c r="KCT85" s="59"/>
      <c r="KCU85" s="59"/>
      <c r="KCV85" s="59"/>
      <c r="KCW85" s="59"/>
      <c r="KCX85" s="59"/>
      <c r="KCY85" s="59"/>
      <c r="KCZ85" s="59"/>
      <c r="KDA85" s="59"/>
      <c r="KDB85" s="59"/>
      <c r="KDC85" s="59"/>
      <c r="KDD85" s="59"/>
      <c r="KDE85" s="59"/>
      <c r="KDF85" s="59"/>
      <c r="KDG85" s="59"/>
      <c r="KDH85" s="59"/>
      <c r="KDI85" s="59"/>
      <c r="KDJ85" s="59"/>
      <c r="KDK85" s="59"/>
      <c r="KDL85" s="59"/>
      <c r="KDM85" s="59"/>
      <c r="KDN85" s="59"/>
      <c r="KDO85" s="59"/>
      <c r="KDP85" s="59"/>
      <c r="KDQ85" s="59"/>
      <c r="KDR85" s="59"/>
      <c r="KDS85" s="59"/>
      <c r="KDT85" s="59"/>
      <c r="KDU85" s="59"/>
      <c r="KDV85" s="59"/>
      <c r="KDW85" s="59"/>
      <c r="KDX85" s="59"/>
      <c r="KDY85" s="59"/>
      <c r="KDZ85" s="59"/>
      <c r="KEA85" s="59"/>
      <c r="KEB85" s="59"/>
      <c r="KEC85" s="59"/>
      <c r="KED85" s="59"/>
      <c r="KEE85" s="59"/>
      <c r="KEF85" s="59"/>
      <c r="KEG85" s="59"/>
      <c r="KEH85" s="59"/>
      <c r="KEI85" s="59"/>
      <c r="KEJ85" s="59"/>
      <c r="KEK85" s="59"/>
      <c r="KEL85" s="59"/>
      <c r="KEM85" s="59"/>
      <c r="KEN85" s="59"/>
      <c r="KEO85" s="59"/>
      <c r="KEP85" s="59"/>
      <c r="KEQ85" s="59"/>
      <c r="KER85" s="59"/>
      <c r="KES85" s="59"/>
      <c r="KET85" s="59"/>
      <c r="KEU85" s="59"/>
      <c r="KEV85" s="59"/>
      <c r="KEW85" s="59"/>
      <c r="KEX85" s="59"/>
      <c r="KEY85" s="59"/>
      <c r="KEZ85" s="59"/>
      <c r="KFA85" s="59"/>
      <c r="KFB85" s="59"/>
      <c r="KFC85" s="59"/>
      <c r="KFD85" s="59"/>
      <c r="KFE85" s="59"/>
      <c r="KFF85" s="59"/>
      <c r="KFG85" s="59"/>
      <c r="KFH85" s="59"/>
      <c r="KFI85" s="59"/>
      <c r="KFJ85" s="59"/>
      <c r="KFK85" s="59"/>
      <c r="KFL85" s="59"/>
      <c r="KFM85" s="59"/>
      <c r="KFN85" s="59"/>
      <c r="KFO85" s="59"/>
      <c r="KFP85" s="59"/>
      <c r="KFQ85" s="59"/>
      <c r="KFR85" s="59"/>
      <c r="KFS85" s="59"/>
      <c r="KFT85" s="59"/>
      <c r="KFU85" s="59"/>
      <c r="KFV85" s="59"/>
      <c r="KFW85" s="59"/>
      <c r="KFX85" s="59"/>
      <c r="KFY85" s="59"/>
      <c r="KFZ85" s="59"/>
      <c r="KGA85" s="59"/>
      <c r="KGB85" s="59"/>
      <c r="KGC85" s="59"/>
      <c r="KGD85" s="59"/>
      <c r="KGE85" s="59"/>
      <c r="KGF85" s="59"/>
      <c r="KGG85" s="59"/>
      <c r="KGH85" s="59"/>
      <c r="KGI85" s="59"/>
      <c r="KGJ85" s="59"/>
      <c r="KGK85" s="59"/>
      <c r="KGL85" s="59"/>
      <c r="KGM85" s="59"/>
      <c r="KGN85" s="59"/>
      <c r="KGO85" s="59"/>
      <c r="KGP85" s="59"/>
      <c r="KGQ85" s="59"/>
      <c r="KGR85" s="59"/>
      <c r="KGS85" s="59"/>
      <c r="KGT85" s="59"/>
      <c r="KGU85" s="59"/>
      <c r="KGV85" s="59"/>
      <c r="KGW85" s="59"/>
      <c r="KGX85" s="59"/>
      <c r="KGY85" s="59"/>
      <c r="KGZ85" s="59"/>
      <c r="KHA85" s="59"/>
      <c r="KHB85" s="59"/>
      <c r="KHC85" s="59"/>
      <c r="KHD85" s="59"/>
      <c r="KHE85" s="59"/>
      <c r="KHF85" s="59"/>
      <c r="KHG85" s="59"/>
      <c r="KHH85" s="59"/>
      <c r="KHI85" s="59"/>
      <c r="KHJ85" s="59"/>
      <c r="KHK85" s="59"/>
      <c r="KHL85" s="59"/>
      <c r="KHM85" s="59"/>
      <c r="KHN85" s="59"/>
      <c r="KHO85" s="59"/>
      <c r="KHP85" s="59"/>
      <c r="KHQ85" s="59"/>
      <c r="KHR85" s="59"/>
      <c r="KHS85" s="59"/>
      <c r="KHT85" s="59"/>
      <c r="KHU85" s="59"/>
      <c r="KHV85" s="59"/>
      <c r="KHW85" s="59"/>
      <c r="KHX85" s="59"/>
      <c r="KHY85" s="59"/>
      <c r="KHZ85" s="59"/>
      <c r="KIA85" s="59"/>
      <c r="KIB85" s="59"/>
      <c r="KIC85" s="59"/>
      <c r="KID85" s="59"/>
      <c r="KIE85" s="59"/>
      <c r="KIF85" s="59"/>
      <c r="KIG85" s="59"/>
      <c r="KIH85" s="59"/>
      <c r="KII85" s="59"/>
      <c r="KIJ85" s="59"/>
      <c r="KIK85" s="59"/>
      <c r="KIL85" s="59"/>
      <c r="KIM85" s="59"/>
      <c r="KIN85" s="59"/>
      <c r="KIO85" s="59"/>
      <c r="KIP85" s="59"/>
      <c r="KIQ85" s="59"/>
      <c r="KIR85" s="59"/>
      <c r="KIS85" s="59"/>
      <c r="KIT85" s="59"/>
      <c r="KIU85" s="59"/>
      <c r="KIV85" s="59"/>
      <c r="KIW85" s="59"/>
      <c r="KIX85" s="59"/>
      <c r="KIY85" s="59"/>
      <c r="KIZ85" s="59"/>
      <c r="KJA85" s="59"/>
      <c r="KJB85" s="59"/>
      <c r="KJC85" s="59"/>
      <c r="KJD85" s="59"/>
      <c r="KJE85" s="59"/>
      <c r="KJF85" s="59"/>
      <c r="KJG85" s="59"/>
      <c r="KJH85" s="59"/>
      <c r="KJI85" s="59"/>
      <c r="KJJ85" s="59"/>
      <c r="KJK85" s="59"/>
      <c r="KJL85" s="59"/>
      <c r="KJM85" s="59"/>
      <c r="KJN85" s="59"/>
      <c r="KJO85" s="59"/>
      <c r="KJP85" s="59"/>
      <c r="KJQ85" s="59"/>
      <c r="KJR85" s="59"/>
      <c r="KJS85" s="59"/>
      <c r="KJT85" s="59"/>
      <c r="KJU85" s="59"/>
      <c r="KJV85" s="59"/>
      <c r="KJW85" s="59"/>
      <c r="KJX85" s="59"/>
      <c r="KJY85" s="59"/>
      <c r="KJZ85" s="59"/>
      <c r="KKA85" s="59"/>
      <c r="KKB85" s="59"/>
      <c r="KKC85" s="59"/>
      <c r="KKD85" s="59"/>
      <c r="KKE85" s="59"/>
      <c r="KKF85" s="59"/>
      <c r="KKG85" s="59"/>
      <c r="KKH85" s="59"/>
      <c r="KKI85" s="59"/>
      <c r="KKJ85" s="59"/>
      <c r="KKK85" s="59"/>
      <c r="KKL85" s="59"/>
      <c r="KKM85" s="59"/>
      <c r="KKN85" s="59"/>
      <c r="KKO85" s="59"/>
      <c r="KKP85" s="59"/>
      <c r="KKQ85" s="59"/>
      <c r="KKR85" s="59"/>
      <c r="KKS85" s="59"/>
      <c r="KKT85" s="59"/>
      <c r="KKU85" s="59"/>
      <c r="KKV85" s="59"/>
      <c r="KKW85" s="59"/>
      <c r="KKX85" s="59"/>
      <c r="KKY85" s="59"/>
      <c r="KKZ85" s="59"/>
      <c r="KLA85" s="59"/>
      <c r="KLB85" s="59"/>
      <c r="KLC85" s="59"/>
      <c r="KLD85" s="59"/>
      <c r="KLE85" s="59"/>
      <c r="KLF85" s="59"/>
      <c r="KLG85" s="59"/>
      <c r="KLH85" s="59"/>
      <c r="KLI85" s="59"/>
      <c r="KLJ85" s="59"/>
      <c r="KLK85" s="59"/>
      <c r="KLL85" s="59"/>
      <c r="KLM85" s="59"/>
      <c r="KLN85" s="59"/>
      <c r="KLO85" s="59"/>
      <c r="KLP85" s="59"/>
      <c r="KLQ85" s="59"/>
      <c r="KLR85" s="59"/>
      <c r="KLS85" s="59"/>
      <c r="KLT85" s="59"/>
      <c r="KLU85" s="59"/>
      <c r="KLV85" s="59"/>
      <c r="KLW85" s="59"/>
      <c r="KLX85" s="59"/>
      <c r="KLY85" s="59"/>
      <c r="KLZ85" s="59"/>
      <c r="KMA85" s="59"/>
      <c r="KMB85" s="59"/>
      <c r="KMC85" s="59"/>
      <c r="KMD85" s="59"/>
      <c r="KME85" s="59"/>
      <c r="KMF85" s="59"/>
      <c r="KMG85" s="59"/>
      <c r="KMH85" s="59"/>
      <c r="KMI85" s="59"/>
      <c r="KMJ85" s="59"/>
      <c r="KMK85" s="59"/>
      <c r="KML85" s="59"/>
      <c r="KMM85" s="59"/>
      <c r="KMN85" s="59"/>
      <c r="KMO85" s="59"/>
      <c r="KMP85" s="59"/>
      <c r="KMQ85" s="59"/>
      <c r="KMR85" s="59"/>
      <c r="KMS85" s="59"/>
      <c r="KMT85" s="59"/>
      <c r="KMU85" s="59"/>
      <c r="KMV85" s="59"/>
      <c r="KMW85" s="59"/>
      <c r="KMX85" s="59"/>
      <c r="KMY85" s="59"/>
      <c r="KMZ85" s="59"/>
      <c r="KNA85" s="59"/>
      <c r="KNB85" s="59"/>
      <c r="KNC85" s="59"/>
      <c r="KND85" s="59"/>
      <c r="KNE85" s="59"/>
      <c r="KNF85" s="59"/>
      <c r="KNG85" s="59"/>
      <c r="KNH85" s="59"/>
      <c r="KNI85" s="59"/>
      <c r="KNJ85" s="59"/>
      <c r="KNK85" s="59"/>
      <c r="KNL85" s="59"/>
      <c r="KNM85" s="59"/>
      <c r="KNN85" s="59"/>
      <c r="KNO85" s="59"/>
      <c r="KNP85" s="59"/>
      <c r="KNQ85" s="59"/>
      <c r="KNR85" s="59"/>
      <c r="KNS85" s="59"/>
      <c r="KNT85" s="59"/>
      <c r="KNU85" s="59"/>
      <c r="KNV85" s="59"/>
      <c r="KNW85" s="59"/>
      <c r="KNX85" s="59"/>
      <c r="KNY85" s="59"/>
      <c r="KNZ85" s="59"/>
      <c r="KOA85" s="59"/>
      <c r="KOB85" s="59"/>
      <c r="KOC85" s="59"/>
      <c r="KOD85" s="59"/>
      <c r="KOE85" s="59"/>
      <c r="KOF85" s="59"/>
      <c r="KOG85" s="59"/>
      <c r="KOH85" s="59"/>
      <c r="KOI85" s="59"/>
      <c r="KOJ85" s="59"/>
      <c r="KOK85" s="59"/>
      <c r="KOL85" s="59"/>
      <c r="KOM85" s="59"/>
      <c r="KON85" s="59"/>
      <c r="KOO85" s="59"/>
      <c r="KOP85" s="59"/>
      <c r="KOQ85" s="59"/>
      <c r="KOR85" s="59"/>
      <c r="KOS85" s="59"/>
      <c r="KOT85" s="59"/>
      <c r="KOU85" s="59"/>
      <c r="KOV85" s="59"/>
      <c r="KOW85" s="59"/>
      <c r="KOX85" s="59"/>
      <c r="KOY85" s="59"/>
      <c r="KOZ85" s="59"/>
      <c r="KPA85" s="59"/>
      <c r="KPB85" s="59"/>
      <c r="KPC85" s="59"/>
      <c r="KPD85" s="59"/>
      <c r="KPE85" s="59"/>
      <c r="KPF85" s="59"/>
      <c r="KPG85" s="59"/>
      <c r="KPH85" s="59"/>
      <c r="KPI85" s="59"/>
      <c r="KPJ85" s="59"/>
      <c r="KPK85" s="59"/>
      <c r="KPL85" s="59"/>
      <c r="KPM85" s="59"/>
      <c r="KPN85" s="59"/>
      <c r="KPO85" s="59"/>
      <c r="KPP85" s="59"/>
      <c r="KPQ85" s="59"/>
      <c r="KPR85" s="59"/>
      <c r="KPS85" s="59"/>
      <c r="KPT85" s="59"/>
      <c r="KPU85" s="59"/>
      <c r="KPV85" s="59"/>
      <c r="KPW85" s="59"/>
      <c r="KPX85" s="59"/>
      <c r="KPY85" s="59"/>
      <c r="KPZ85" s="59"/>
      <c r="KQA85" s="59"/>
      <c r="KQB85" s="59"/>
      <c r="KQC85" s="59"/>
      <c r="KQD85" s="59"/>
      <c r="KQE85" s="59"/>
      <c r="KQF85" s="59"/>
      <c r="KQG85" s="59"/>
      <c r="KQH85" s="59"/>
      <c r="KQI85" s="59"/>
      <c r="KQJ85" s="59"/>
      <c r="KQK85" s="59"/>
      <c r="KQL85" s="59"/>
      <c r="KQM85" s="59"/>
      <c r="KQN85" s="59"/>
      <c r="KQO85" s="59"/>
      <c r="KQP85" s="59"/>
      <c r="KQQ85" s="59"/>
      <c r="KQR85" s="59"/>
      <c r="KQS85" s="59"/>
      <c r="KQT85" s="59"/>
      <c r="KQU85" s="59"/>
      <c r="KQV85" s="59"/>
      <c r="KQW85" s="59"/>
      <c r="KQX85" s="59"/>
      <c r="KQY85" s="59"/>
      <c r="KQZ85" s="59"/>
      <c r="KRA85" s="59"/>
      <c r="KRB85" s="59"/>
      <c r="KRC85" s="59"/>
      <c r="KRD85" s="59"/>
      <c r="KRE85" s="59"/>
      <c r="KRF85" s="59"/>
      <c r="KRG85" s="59"/>
      <c r="KRH85" s="59"/>
      <c r="KRI85" s="59"/>
      <c r="KRJ85" s="59"/>
      <c r="KRK85" s="59"/>
      <c r="KRL85" s="59"/>
      <c r="KRM85" s="59"/>
      <c r="KRN85" s="59"/>
      <c r="KRO85" s="59"/>
      <c r="KRP85" s="59"/>
      <c r="KRQ85" s="59"/>
      <c r="KRR85" s="59"/>
      <c r="KRS85" s="59"/>
      <c r="KRT85" s="59"/>
      <c r="KRU85" s="59"/>
      <c r="KRV85" s="59"/>
      <c r="KRW85" s="59"/>
      <c r="KRX85" s="59"/>
      <c r="KRY85" s="59"/>
      <c r="KRZ85" s="59"/>
      <c r="KSA85" s="59"/>
      <c r="KSB85" s="59"/>
      <c r="KSC85" s="59"/>
      <c r="KSD85" s="59"/>
      <c r="KSE85" s="59"/>
      <c r="KSF85" s="59"/>
      <c r="KSG85" s="59"/>
      <c r="KSH85" s="59"/>
      <c r="KSI85" s="59"/>
      <c r="KSJ85" s="59"/>
      <c r="KSK85" s="59"/>
      <c r="KSL85" s="59"/>
      <c r="KSM85" s="59"/>
      <c r="KSN85" s="59"/>
      <c r="KSO85" s="59"/>
      <c r="KSP85" s="59"/>
      <c r="KSQ85" s="59"/>
      <c r="KSR85" s="59"/>
      <c r="KSS85" s="59"/>
      <c r="KST85" s="59"/>
      <c r="KSU85" s="59"/>
      <c r="KSV85" s="59"/>
      <c r="KSW85" s="59"/>
      <c r="KSX85" s="59"/>
      <c r="KSY85" s="59"/>
      <c r="KSZ85" s="59"/>
      <c r="KTA85" s="59"/>
      <c r="KTB85" s="59"/>
      <c r="KTC85" s="59"/>
      <c r="KTD85" s="59"/>
      <c r="KTE85" s="59"/>
      <c r="KTF85" s="59"/>
      <c r="KTG85" s="59"/>
      <c r="KTH85" s="59"/>
      <c r="KTI85" s="59"/>
      <c r="KTJ85" s="59"/>
      <c r="KTK85" s="59"/>
      <c r="KTL85" s="59"/>
      <c r="KTM85" s="59"/>
      <c r="KTN85" s="59"/>
      <c r="KTO85" s="59"/>
      <c r="KTP85" s="59"/>
      <c r="KTQ85" s="59"/>
      <c r="KTR85" s="59"/>
      <c r="KTS85" s="59"/>
      <c r="KTT85" s="59"/>
      <c r="KTU85" s="59"/>
      <c r="KTV85" s="59"/>
      <c r="KTW85" s="59"/>
      <c r="KTX85" s="59"/>
      <c r="KTY85" s="59"/>
      <c r="KTZ85" s="59"/>
      <c r="KUA85" s="59"/>
      <c r="KUB85" s="59"/>
      <c r="KUC85" s="59"/>
      <c r="KUD85" s="59"/>
      <c r="KUE85" s="59"/>
      <c r="KUF85" s="59"/>
      <c r="KUG85" s="59"/>
      <c r="KUH85" s="59"/>
      <c r="KUI85" s="59"/>
      <c r="KUJ85" s="59"/>
      <c r="KUK85" s="59"/>
      <c r="KUL85" s="59"/>
      <c r="KUM85" s="59"/>
      <c r="KUN85" s="59"/>
      <c r="KUO85" s="59"/>
      <c r="KUP85" s="59"/>
      <c r="KUQ85" s="59"/>
      <c r="KUR85" s="59"/>
      <c r="KUS85" s="59"/>
      <c r="KUT85" s="59"/>
      <c r="KUU85" s="59"/>
      <c r="KUV85" s="59"/>
      <c r="KUW85" s="59"/>
      <c r="KUX85" s="59"/>
      <c r="KUY85" s="59"/>
      <c r="KUZ85" s="59"/>
      <c r="KVA85" s="59"/>
      <c r="KVB85" s="59"/>
      <c r="KVC85" s="59"/>
      <c r="KVD85" s="59"/>
      <c r="KVE85" s="59"/>
      <c r="KVF85" s="59"/>
      <c r="KVG85" s="59"/>
      <c r="KVH85" s="59"/>
      <c r="KVI85" s="59"/>
      <c r="KVJ85" s="59"/>
      <c r="KVK85" s="59"/>
      <c r="KVL85" s="59"/>
      <c r="KVM85" s="59"/>
      <c r="KVN85" s="59"/>
      <c r="KVO85" s="59"/>
      <c r="KVP85" s="59"/>
      <c r="KVQ85" s="59"/>
      <c r="KVR85" s="59"/>
      <c r="KVS85" s="59"/>
      <c r="KVT85" s="59"/>
      <c r="KVU85" s="59"/>
      <c r="KVV85" s="59"/>
      <c r="KVW85" s="59"/>
      <c r="KVX85" s="59"/>
      <c r="KVY85" s="59"/>
      <c r="KVZ85" s="59"/>
      <c r="KWA85" s="59"/>
      <c r="KWB85" s="59"/>
      <c r="KWC85" s="59"/>
      <c r="KWD85" s="59"/>
      <c r="KWE85" s="59"/>
      <c r="KWF85" s="59"/>
      <c r="KWG85" s="59"/>
      <c r="KWH85" s="59"/>
      <c r="KWI85" s="59"/>
      <c r="KWJ85" s="59"/>
      <c r="KWK85" s="59"/>
      <c r="KWL85" s="59"/>
      <c r="KWM85" s="59"/>
      <c r="KWN85" s="59"/>
      <c r="KWO85" s="59"/>
      <c r="KWP85" s="59"/>
      <c r="KWQ85" s="59"/>
      <c r="KWR85" s="59"/>
      <c r="KWS85" s="59"/>
      <c r="KWT85" s="59"/>
      <c r="KWU85" s="59"/>
      <c r="KWV85" s="59"/>
      <c r="KWW85" s="59"/>
      <c r="KWX85" s="59"/>
      <c r="KWY85" s="59"/>
      <c r="KWZ85" s="59"/>
      <c r="KXA85" s="59"/>
      <c r="KXB85" s="59"/>
      <c r="KXC85" s="59"/>
      <c r="KXD85" s="59"/>
      <c r="KXE85" s="59"/>
      <c r="KXF85" s="59"/>
      <c r="KXG85" s="59"/>
      <c r="KXH85" s="59"/>
      <c r="KXI85" s="59"/>
      <c r="KXJ85" s="59"/>
      <c r="KXK85" s="59"/>
      <c r="KXL85" s="59"/>
      <c r="KXM85" s="59"/>
      <c r="KXN85" s="59"/>
      <c r="KXO85" s="59"/>
      <c r="KXP85" s="59"/>
      <c r="KXQ85" s="59"/>
      <c r="KXR85" s="59"/>
      <c r="KXS85" s="59"/>
      <c r="KXT85" s="59"/>
      <c r="KXU85" s="59"/>
      <c r="KXV85" s="59"/>
      <c r="KXW85" s="59"/>
      <c r="KXX85" s="59"/>
      <c r="KXY85" s="59"/>
      <c r="KXZ85" s="59"/>
      <c r="KYA85" s="59"/>
      <c r="KYB85" s="59"/>
      <c r="KYC85" s="59"/>
      <c r="KYD85" s="59"/>
      <c r="KYE85" s="59"/>
      <c r="KYF85" s="59"/>
      <c r="KYG85" s="59"/>
      <c r="KYH85" s="59"/>
      <c r="KYI85" s="59"/>
      <c r="KYJ85" s="59"/>
      <c r="KYK85" s="59"/>
      <c r="KYL85" s="59"/>
      <c r="KYM85" s="59"/>
      <c r="KYN85" s="59"/>
      <c r="KYO85" s="59"/>
      <c r="KYP85" s="59"/>
      <c r="KYQ85" s="59"/>
      <c r="KYR85" s="59"/>
      <c r="KYS85" s="59"/>
      <c r="KYT85" s="59"/>
      <c r="KYU85" s="59"/>
      <c r="KYV85" s="59"/>
      <c r="KYW85" s="59"/>
      <c r="KYX85" s="59"/>
      <c r="KYY85" s="59"/>
      <c r="KYZ85" s="59"/>
      <c r="KZA85" s="59"/>
      <c r="KZB85" s="59"/>
      <c r="KZC85" s="59"/>
      <c r="KZD85" s="59"/>
      <c r="KZE85" s="59"/>
      <c r="KZF85" s="59"/>
      <c r="KZG85" s="59"/>
      <c r="KZH85" s="59"/>
      <c r="KZI85" s="59"/>
      <c r="KZJ85" s="59"/>
      <c r="KZK85" s="59"/>
      <c r="KZL85" s="59"/>
      <c r="KZM85" s="59"/>
      <c r="KZN85" s="59"/>
      <c r="KZO85" s="59"/>
      <c r="KZP85" s="59"/>
      <c r="KZQ85" s="59"/>
      <c r="KZR85" s="59"/>
      <c r="KZS85" s="59"/>
      <c r="KZT85" s="59"/>
      <c r="KZU85" s="59"/>
      <c r="KZV85" s="59"/>
      <c r="KZW85" s="59"/>
      <c r="KZX85" s="59"/>
      <c r="KZY85" s="59"/>
      <c r="KZZ85" s="59"/>
      <c r="LAA85" s="59"/>
      <c r="LAB85" s="59"/>
      <c r="LAC85" s="59"/>
      <c r="LAD85" s="59"/>
      <c r="LAE85" s="59"/>
      <c r="LAF85" s="59"/>
      <c r="LAG85" s="59"/>
      <c r="LAH85" s="59"/>
      <c r="LAI85" s="59"/>
      <c r="LAJ85" s="59"/>
      <c r="LAK85" s="59"/>
      <c r="LAL85" s="59"/>
      <c r="LAM85" s="59"/>
      <c r="LAN85" s="59"/>
      <c r="LAO85" s="59"/>
      <c r="LAP85" s="59"/>
      <c r="LAQ85" s="59"/>
      <c r="LAR85" s="59"/>
      <c r="LAS85" s="59"/>
      <c r="LAT85" s="59"/>
      <c r="LAU85" s="59"/>
      <c r="LAV85" s="59"/>
      <c r="LAW85" s="59"/>
      <c r="LAX85" s="59"/>
      <c r="LAY85" s="59"/>
      <c r="LAZ85" s="59"/>
      <c r="LBA85" s="59"/>
      <c r="LBB85" s="59"/>
      <c r="LBC85" s="59"/>
      <c r="LBD85" s="59"/>
      <c r="LBE85" s="59"/>
      <c r="LBF85" s="59"/>
      <c r="LBG85" s="59"/>
      <c r="LBH85" s="59"/>
      <c r="LBI85" s="59"/>
      <c r="LBJ85" s="59"/>
      <c r="LBK85" s="59"/>
      <c r="LBL85" s="59"/>
      <c r="LBM85" s="59"/>
      <c r="LBN85" s="59"/>
      <c r="LBO85" s="59"/>
      <c r="LBP85" s="59"/>
      <c r="LBQ85" s="59"/>
      <c r="LBR85" s="59"/>
      <c r="LBS85" s="59"/>
      <c r="LBT85" s="59"/>
      <c r="LBU85" s="59"/>
      <c r="LBV85" s="59"/>
      <c r="LBW85" s="59"/>
      <c r="LBX85" s="59"/>
      <c r="LBY85" s="59"/>
      <c r="LBZ85" s="59"/>
      <c r="LCA85" s="59"/>
      <c r="LCB85" s="59"/>
      <c r="LCC85" s="59"/>
      <c r="LCD85" s="59"/>
      <c r="LCE85" s="59"/>
      <c r="LCF85" s="59"/>
      <c r="LCG85" s="59"/>
      <c r="LCH85" s="59"/>
      <c r="LCI85" s="59"/>
      <c r="LCJ85" s="59"/>
      <c r="LCK85" s="59"/>
      <c r="LCL85" s="59"/>
      <c r="LCM85" s="59"/>
      <c r="LCN85" s="59"/>
      <c r="LCO85" s="59"/>
      <c r="LCP85" s="59"/>
      <c r="LCQ85" s="59"/>
      <c r="LCR85" s="59"/>
      <c r="LCS85" s="59"/>
      <c r="LCT85" s="59"/>
      <c r="LCU85" s="59"/>
      <c r="LCV85" s="59"/>
      <c r="LCW85" s="59"/>
      <c r="LCX85" s="59"/>
      <c r="LCY85" s="59"/>
      <c r="LCZ85" s="59"/>
      <c r="LDA85" s="59"/>
      <c r="LDB85" s="59"/>
      <c r="LDC85" s="59"/>
      <c r="LDD85" s="59"/>
      <c r="LDE85" s="59"/>
      <c r="LDF85" s="59"/>
      <c r="LDG85" s="59"/>
      <c r="LDH85" s="59"/>
      <c r="LDI85" s="59"/>
      <c r="LDJ85" s="59"/>
      <c r="LDK85" s="59"/>
      <c r="LDL85" s="59"/>
      <c r="LDM85" s="59"/>
      <c r="LDN85" s="59"/>
      <c r="LDO85" s="59"/>
      <c r="LDP85" s="59"/>
      <c r="LDQ85" s="59"/>
      <c r="LDR85" s="59"/>
      <c r="LDS85" s="59"/>
      <c r="LDT85" s="59"/>
      <c r="LDU85" s="59"/>
      <c r="LDV85" s="59"/>
      <c r="LDW85" s="59"/>
      <c r="LDX85" s="59"/>
      <c r="LDY85" s="59"/>
      <c r="LDZ85" s="59"/>
      <c r="LEA85" s="59"/>
      <c r="LEB85" s="59"/>
      <c r="LEC85" s="59"/>
      <c r="LED85" s="59"/>
      <c r="LEE85" s="59"/>
      <c r="LEF85" s="59"/>
      <c r="LEG85" s="59"/>
      <c r="LEH85" s="59"/>
      <c r="LEI85" s="59"/>
      <c r="LEJ85" s="59"/>
      <c r="LEK85" s="59"/>
      <c r="LEL85" s="59"/>
      <c r="LEM85" s="59"/>
      <c r="LEN85" s="59"/>
      <c r="LEO85" s="59"/>
      <c r="LEP85" s="59"/>
      <c r="LEQ85" s="59"/>
      <c r="LER85" s="59"/>
      <c r="LES85" s="59"/>
      <c r="LET85" s="59"/>
      <c r="LEU85" s="59"/>
      <c r="LEV85" s="59"/>
      <c r="LEW85" s="59"/>
      <c r="LEX85" s="59"/>
      <c r="LEY85" s="59"/>
      <c r="LEZ85" s="59"/>
      <c r="LFA85" s="59"/>
      <c r="LFB85" s="59"/>
      <c r="LFC85" s="59"/>
      <c r="LFD85" s="59"/>
      <c r="LFE85" s="59"/>
      <c r="LFF85" s="59"/>
      <c r="LFG85" s="59"/>
      <c r="LFH85" s="59"/>
      <c r="LFI85" s="59"/>
      <c r="LFJ85" s="59"/>
      <c r="LFK85" s="59"/>
      <c r="LFL85" s="59"/>
      <c r="LFM85" s="59"/>
      <c r="LFN85" s="59"/>
      <c r="LFO85" s="59"/>
      <c r="LFP85" s="59"/>
      <c r="LFQ85" s="59"/>
      <c r="LFR85" s="59"/>
      <c r="LFS85" s="59"/>
      <c r="LFT85" s="59"/>
      <c r="LFU85" s="59"/>
      <c r="LFV85" s="59"/>
      <c r="LFW85" s="59"/>
      <c r="LFX85" s="59"/>
      <c r="LFY85" s="59"/>
      <c r="LFZ85" s="59"/>
      <c r="LGA85" s="59"/>
      <c r="LGB85" s="59"/>
      <c r="LGC85" s="59"/>
      <c r="LGD85" s="59"/>
      <c r="LGE85" s="59"/>
      <c r="LGF85" s="59"/>
      <c r="LGG85" s="59"/>
      <c r="LGH85" s="59"/>
      <c r="LGI85" s="59"/>
      <c r="LGJ85" s="59"/>
      <c r="LGK85" s="59"/>
      <c r="LGL85" s="59"/>
      <c r="LGM85" s="59"/>
      <c r="LGN85" s="59"/>
      <c r="LGO85" s="59"/>
      <c r="LGP85" s="59"/>
      <c r="LGQ85" s="59"/>
      <c r="LGR85" s="59"/>
      <c r="LGS85" s="59"/>
      <c r="LGT85" s="59"/>
      <c r="LGU85" s="59"/>
      <c r="LGV85" s="59"/>
      <c r="LGW85" s="59"/>
      <c r="LGX85" s="59"/>
      <c r="LGY85" s="59"/>
      <c r="LGZ85" s="59"/>
      <c r="LHA85" s="59"/>
      <c r="LHB85" s="59"/>
      <c r="LHC85" s="59"/>
      <c r="LHD85" s="59"/>
      <c r="LHE85" s="59"/>
      <c r="LHF85" s="59"/>
      <c r="LHG85" s="59"/>
      <c r="LHH85" s="59"/>
      <c r="LHI85" s="59"/>
      <c r="LHJ85" s="59"/>
      <c r="LHK85" s="59"/>
      <c r="LHL85" s="59"/>
      <c r="LHM85" s="59"/>
      <c r="LHN85" s="59"/>
      <c r="LHO85" s="59"/>
      <c r="LHP85" s="59"/>
      <c r="LHQ85" s="59"/>
      <c r="LHR85" s="59"/>
      <c r="LHS85" s="59"/>
      <c r="LHT85" s="59"/>
      <c r="LHU85" s="59"/>
      <c r="LHV85" s="59"/>
      <c r="LHW85" s="59"/>
      <c r="LHX85" s="59"/>
      <c r="LHY85" s="59"/>
      <c r="LHZ85" s="59"/>
      <c r="LIA85" s="59"/>
      <c r="LIB85" s="59"/>
      <c r="LIC85" s="59"/>
      <c r="LID85" s="59"/>
      <c r="LIE85" s="59"/>
      <c r="LIF85" s="59"/>
      <c r="LIG85" s="59"/>
      <c r="LIH85" s="59"/>
      <c r="LII85" s="59"/>
      <c r="LIJ85" s="59"/>
      <c r="LIK85" s="59"/>
      <c r="LIL85" s="59"/>
      <c r="LIM85" s="59"/>
      <c r="LIN85" s="59"/>
      <c r="LIO85" s="59"/>
      <c r="LIP85" s="59"/>
      <c r="LIQ85" s="59"/>
      <c r="LIR85" s="59"/>
      <c r="LIS85" s="59"/>
      <c r="LIT85" s="59"/>
      <c r="LIU85" s="59"/>
      <c r="LIV85" s="59"/>
      <c r="LIW85" s="59"/>
      <c r="LIX85" s="59"/>
      <c r="LIY85" s="59"/>
      <c r="LIZ85" s="59"/>
      <c r="LJA85" s="59"/>
      <c r="LJB85" s="59"/>
      <c r="LJC85" s="59"/>
      <c r="LJD85" s="59"/>
      <c r="LJE85" s="59"/>
      <c r="LJF85" s="59"/>
      <c r="LJG85" s="59"/>
      <c r="LJH85" s="59"/>
      <c r="LJI85" s="59"/>
      <c r="LJJ85" s="59"/>
      <c r="LJK85" s="59"/>
      <c r="LJL85" s="59"/>
      <c r="LJM85" s="59"/>
      <c r="LJN85" s="59"/>
      <c r="LJO85" s="59"/>
      <c r="LJP85" s="59"/>
      <c r="LJQ85" s="59"/>
      <c r="LJR85" s="59"/>
      <c r="LJS85" s="59"/>
      <c r="LJT85" s="59"/>
      <c r="LJU85" s="59"/>
      <c r="LJV85" s="59"/>
      <c r="LJW85" s="59"/>
      <c r="LJX85" s="59"/>
      <c r="LJY85" s="59"/>
      <c r="LJZ85" s="59"/>
      <c r="LKA85" s="59"/>
      <c r="LKB85" s="59"/>
      <c r="LKC85" s="59"/>
      <c r="LKD85" s="59"/>
      <c r="LKE85" s="59"/>
      <c r="LKF85" s="59"/>
      <c r="LKG85" s="59"/>
      <c r="LKH85" s="59"/>
      <c r="LKI85" s="59"/>
      <c r="LKJ85" s="59"/>
      <c r="LKK85" s="59"/>
      <c r="LKL85" s="59"/>
      <c r="LKM85" s="59"/>
      <c r="LKN85" s="59"/>
      <c r="LKO85" s="59"/>
      <c r="LKP85" s="59"/>
      <c r="LKQ85" s="59"/>
      <c r="LKR85" s="59"/>
      <c r="LKS85" s="59"/>
      <c r="LKT85" s="59"/>
      <c r="LKU85" s="59"/>
      <c r="LKV85" s="59"/>
      <c r="LKW85" s="59"/>
      <c r="LKX85" s="59"/>
      <c r="LKY85" s="59"/>
      <c r="LKZ85" s="59"/>
      <c r="LLA85" s="59"/>
      <c r="LLB85" s="59"/>
      <c r="LLC85" s="59"/>
      <c r="LLD85" s="59"/>
      <c r="LLE85" s="59"/>
      <c r="LLF85" s="59"/>
      <c r="LLG85" s="59"/>
      <c r="LLH85" s="59"/>
      <c r="LLI85" s="59"/>
      <c r="LLJ85" s="59"/>
      <c r="LLK85" s="59"/>
      <c r="LLL85" s="59"/>
      <c r="LLM85" s="59"/>
      <c r="LLN85" s="59"/>
      <c r="LLO85" s="59"/>
      <c r="LLP85" s="59"/>
      <c r="LLQ85" s="59"/>
      <c r="LLR85" s="59"/>
      <c r="LLS85" s="59"/>
      <c r="LLT85" s="59"/>
      <c r="LLU85" s="59"/>
      <c r="LLV85" s="59"/>
      <c r="LLW85" s="59"/>
      <c r="LLX85" s="59"/>
      <c r="LLY85" s="59"/>
      <c r="LLZ85" s="59"/>
      <c r="LMA85" s="59"/>
      <c r="LMB85" s="59"/>
      <c r="LMC85" s="59"/>
      <c r="LMD85" s="59"/>
      <c r="LME85" s="59"/>
      <c r="LMF85" s="59"/>
      <c r="LMG85" s="59"/>
      <c r="LMH85" s="59"/>
      <c r="LMI85" s="59"/>
      <c r="LMJ85" s="59"/>
      <c r="LMK85" s="59"/>
      <c r="LML85" s="59"/>
      <c r="LMM85" s="59"/>
      <c r="LMN85" s="59"/>
      <c r="LMO85" s="59"/>
      <c r="LMP85" s="59"/>
      <c r="LMQ85" s="59"/>
      <c r="LMR85" s="59"/>
      <c r="LMS85" s="59"/>
      <c r="LMT85" s="59"/>
      <c r="LMU85" s="59"/>
      <c r="LMV85" s="59"/>
      <c r="LMW85" s="59"/>
      <c r="LMX85" s="59"/>
      <c r="LMY85" s="59"/>
      <c r="LMZ85" s="59"/>
      <c r="LNA85" s="59"/>
      <c r="LNB85" s="59"/>
      <c r="LNC85" s="59"/>
      <c r="LND85" s="59"/>
      <c r="LNE85" s="59"/>
      <c r="LNF85" s="59"/>
      <c r="LNG85" s="59"/>
      <c r="LNH85" s="59"/>
      <c r="LNI85" s="59"/>
      <c r="LNJ85" s="59"/>
      <c r="LNK85" s="59"/>
      <c r="LNL85" s="59"/>
      <c r="LNM85" s="59"/>
      <c r="LNN85" s="59"/>
      <c r="LNO85" s="59"/>
      <c r="LNP85" s="59"/>
      <c r="LNQ85" s="59"/>
      <c r="LNR85" s="59"/>
      <c r="LNS85" s="59"/>
      <c r="LNT85" s="59"/>
      <c r="LNU85" s="59"/>
      <c r="LNV85" s="59"/>
      <c r="LNW85" s="59"/>
      <c r="LNX85" s="59"/>
      <c r="LNY85" s="59"/>
      <c r="LNZ85" s="59"/>
      <c r="LOA85" s="59"/>
      <c r="LOB85" s="59"/>
      <c r="LOC85" s="59"/>
      <c r="LOD85" s="59"/>
      <c r="LOE85" s="59"/>
      <c r="LOF85" s="59"/>
      <c r="LOG85" s="59"/>
      <c r="LOH85" s="59"/>
      <c r="LOI85" s="59"/>
      <c r="LOJ85" s="59"/>
      <c r="LOK85" s="59"/>
      <c r="LOL85" s="59"/>
      <c r="LOM85" s="59"/>
      <c r="LON85" s="59"/>
      <c r="LOO85" s="59"/>
      <c r="LOP85" s="59"/>
      <c r="LOQ85" s="59"/>
      <c r="LOR85" s="59"/>
      <c r="LOS85" s="59"/>
      <c r="LOT85" s="59"/>
      <c r="LOU85" s="59"/>
      <c r="LOV85" s="59"/>
      <c r="LOW85" s="59"/>
      <c r="LOX85" s="59"/>
      <c r="LOY85" s="59"/>
      <c r="LOZ85" s="59"/>
      <c r="LPA85" s="59"/>
      <c r="LPB85" s="59"/>
      <c r="LPC85" s="59"/>
      <c r="LPD85" s="59"/>
      <c r="LPE85" s="59"/>
      <c r="LPF85" s="59"/>
      <c r="LPG85" s="59"/>
      <c r="LPH85" s="59"/>
      <c r="LPI85" s="59"/>
      <c r="LPJ85" s="59"/>
      <c r="LPK85" s="59"/>
      <c r="LPL85" s="59"/>
      <c r="LPM85" s="59"/>
      <c r="LPN85" s="59"/>
      <c r="LPO85" s="59"/>
      <c r="LPP85" s="59"/>
      <c r="LPQ85" s="59"/>
      <c r="LPR85" s="59"/>
      <c r="LPS85" s="59"/>
      <c r="LPT85" s="59"/>
      <c r="LPU85" s="59"/>
      <c r="LPV85" s="59"/>
      <c r="LPW85" s="59"/>
      <c r="LPX85" s="59"/>
      <c r="LPY85" s="59"/>
      <c r="LPZ85" s="59"/>
      <c r="LQA85" s="59"/>
      <c r="LQB85" s="59"/>
      <c r="LQC85" s="59"/>
      <c r="LQD85" s="59"/>
      <c r="LQE85" s="59"/>
      <c r="LQF85" s="59"/>
      <c r="LQG85" s="59"/>
      <c r="LQH85" s="59"/>
      <c r="LQI85" s="59"/>
      <c r="LQJ85" s="59"/>
      <c r="LQK85" s="59"/>
      <c r="LQL85" s="59"/>
      <c r="LQM85" s="59"/>
      <c r="LQN85" s="59"/>
      <c r="LQO85" s="59"/>
      <c r="LQP85" s="59"/>
      <c r="LQQ85" s="59"/>
      <c r="LQR85" s="59"/>
      <c r="LQS85" s="59"/>
      <c r="LQT85" s="59"/>
      <c r="LQU85" s="59"/>
      <c r="LQV85" s="59"/>
      <c r="LQW85" s="59"/>
      <c r="LQX85" s="59"/>
      <c r="LQY85" s="59"/>
      <c r="LQZ85" s="59"/>
      <c r="LRA85" s="59"/>
      <c r="LRB85" s="59"/>
      <c r="LRC85" s="59"/>
      <c r="LRD85" s="59"/>
      <c r="LRE85" s="59"/>
      <c r="LRF85" s="59"/>
      <c r="LRG85" s="59"/>
      <c r="LRH85" s="59"/>
      <c r="LRI85" s="59"/>
      <c r="LRJ85" s="59"/>
      <c r="LRK85" s="59"/>
      <c r="LRL85" s="59"/>
      <c r="LRM85" s="59"/>
      <c r="LRN85" s="59"/>
      <c r="LRO85" s="59"/>
      <c r="LRP85" s="59"/>
      <c r="LRQ85" s="59"/>
      <c r="LRR85" s="59"/>
      <c r="LRS85" s="59"/>
      <c r="LRT85" s="59"/>
      <c r="LRU85" s="59"/>
      <c r="LRV85" s="59"/>
      <c r="LRW85" s="59"/>
      <c r="LRX85" s="59"/>
      <c r="LRY85" s="59"/>
      <c r="LRZ85" s="59"/>
      <c r="LSA85" s="59"/>
      <c r="LSB85" s="59"/>
      <c r="LSC85" s="59"/>
      <c r="LSD85" s="59"/>
      <c r="LSE85" s="59"/>
      <c r="LSF85" s="59"/>
      <c r="LSG85" s="59"/>
      <c r="LSH85" s="59"/>
      <c r="LSI85" s="59"/>
      <c r="LSJ85" s="59"/>
      <c r="LSK85" s="59"/>
      <c r="LSL85" s="59"/>
      <c r="LSM85" s="59"/>
      <c r="LSN85" s="59"/>
      <c r="LSO85" s="59"/>
      <c r="LSP85" s="59"/>
      <c r="LSQ85" s="59"/>
      <c r="LSR85" s="59"/>
      <c r="LSS85" s="59"/>
      <c r="LST85" s="59"/>
      <c r="LSU85" s="59"/>
      <c r="LSV85" s="59"/>
      <c r="LSW85" s="59"/>
      <c r="LSX85" s="59"/>
      <c r="LSY85" s="59"/>
      <c r="LSZ85" s="59"/>
      <c r="LTA85" s="59"/>
      <c r="LTB85" s="59"/>
      <c r="LTC85" s="59"/>
      <c r="LTD85" s="59"/>
      <c r="LTE85" s="59"/>
      <c r="LTF85" s="59"/>
      <c r="LTG85" s="59"/>
      <c r="LTH85" s="59"/>
      <c r="LTI85" s="59"/>
      <c r="LTJ85" s="59"/>
      <c r="LTK85" s="59"/>
      <c r="LTL85" s="59"/>
      <c r="LTM85" s="59"/>
      <c r="LTN85" s="59"/>
      <c r="LTO85" s="59"/>
      <c r="LTP85" s="59"/>
      <c r="LTQ85" s="59"/>
      <c r="LTR85" s="59"/>
      <c r="LTS85" s="59"/>
      <c r="LTT85" s="59"/>
      <c r="LTU85" s="59"/>
      <c r="LTV85" s="59"/>
      <c r="LTW85" s="59"/>
      <c r="LTX85" s="59"/>
      <c r="LTY85" s="59"/>
      <c r="LTZ85" s="59"/>
      <c r="LUA85" s="59"/>
      <c r="LUB85" s="59"/>
      <c r="LUC85" s="59"/>
      <c r="LUD85" s="59"/>
      <c r="LUE85" s="59"/>
      <c r="LUF85" s="59"/>
      <c r="LUG85" s="59"/>
      <c r="LUH85" s="59"/>
      <c r="LUI85" s="59"/>
      <c r="LUJ85" s="59"/>
      <c r="LUK85" s="59"/>
      <c r="LUL85" s="59"/>
      <c r="LUM85" s="59"/>
      <c r="LUN85" s="59"/>
      <c r="LUO85" s="59"/>
      <c r="LUP85" s="59"/>
      <c r="LUQ85" s="59"/>
      <c r="LUR85" s="59"/>
      <c r="LUS85" s="59"/>
      <c r="LUT85" s="59"/>
      <c r="LUU85" s="59"/>
      <c r="LUV85" s="59"/>
      <c r="LUW85" s="59"/>
      <c r="LUX85" s="59"/>
      <c r="LUY85" s="59"/>
      <c r="LUZ85" s="59"/>
      <c r="LVA85" s="59"/>
      <c r="LVB85" s="59"/>
      <c r="LVC85" s="59"/>
      <c r="LVD85" s="59"/>
      <c r="LVE85" s="59"/>
      <c r="LVF85" s="59"/>
      <c r="LVG85" s="59"/>
      <c r="LVH85" s="59"/>
      <c r="LVI85" s="59"/>
      <c r="LVJ85" s="59"/>
      <c r="LVK85" s="59"/>
      <c r="LVL85" s="59"/>
      <c r="LVM85" s="59"/>
      <c r="LVN85" s="59"/>
      <c r="LVO85" s="59"/>
      <c r="LVP85" s="59"/>
      <c r="LVQ85" s="59"/>
      <c r="LVR85" s="59"/>
      <c r="LVS85" s="59"/>
      <c r="LVT85" s="59"/>
      <c r="LVU85" s="59"/>
      <c r="LVV85" s="59"/>
      <c r="LVW85" s="59"/>
      <c r="LVX85" s="59"/>
      <c r="LVY85" s="59"/>
      <c r="LVZ85" s="59"/>
      <c r="LWA85" s="59"/>
      <c r="LWB85" s="59"/>
      <c r="LWC85" s="59"/>
      <c r="LWD85" s="59"/>
      <c r="LWE85" s="59"/>
      <c r="LWF85" s="59"/>
      <c r="LWG85" s="59"/>
      <c r="LWH85" s="59"/>
      <c r="LWI85" s="59"/>
      <c r="LWJ85" s="59"/>
      <c r="LWK85" s="59"/>
      <c r="LWL85" s="59"/>
      <c r="LWM85" s="59"/>
      <c r="LWN85" s="59"/>
      <c r="LWO85" s="59"/>
      <c r="LWP85" s="59"/>
      <c r="LWQ85" s="59"/>
      <c r="LWR85" s="59"/>
      <c r="LWS85" s="59"/>
      <c r="LWT85" s="59"/>
      <c r="LWU85" s="59"/>
      <c r="LWV85" s="59"/>
      <c r="LWW85" s="59"/>
      <c r="LWX85" s="59"/>
      <c r="LWY85" s="59"/>
      <c r="LWZ85" s="59"/>
      <c r="LXA85" s="59"/>
      <c r="LXB85" s="59"/>
      <c r="LXC85" s="59"/>
      <c r="LXD85" s="59"/>
      <c r="LXE85" s="59"/>
      <c r="LXF85" s="59"/>
      <c r="LXG85" s="59"/>
      <c r="LXH85" s="59"/>
      <c r="LXI85" s="59"/>
      <c r="LXJ85" s="59"/>
      <c r="LXK85" s="59"/>
      <c r="LXL85" s="59"/>
      <c r="LXM85" s="59"/>
      <c r="LXN85" s="59"/>
      <c r="LXO85" s="59"/>
      <c r="LXP85" s="59"/>
      <c r="LXQ85" s="59"/>
      <c r="LXR85" s="59"/>
      <c r="LXS85" s="59"/>
      <c r="LXT85" s="59"/>
      <c r="LXU85" s="59"/>
      <c r="LXV85" s="59"/>
      <c r="LXW85" s="59"/>
      <c r="LXX85" s="59"/>
      <c r="LXY85" s="59"/>
      <c r="LXZ85" s="59"/>
      <c r="LYA85" s="59"/>
      <c r="LYB85" s="59"/>
      <c r="LYC85" s="59"/>
      <c r="LYD85" s="59"/>
      <c r="LYE85" s="59"/>
      <c r="LYF85" s="59"/>
      <c r="LYG85" s="59"/>
      <c r="LYH85" s="59"/>
      <c r="LYI85" s="59"/>
      <c r="LYJ85" s="59"/>
      <c r="LYK85" s="59"/>
      <c r="LYL85" s="59"/>
      <c r="LYM85" s="59"/>
      <c r="LYN85" s="59"/>
      <c r="LYO85" s="59"/>
      <c r="LYP85" s="59"/>
      <c r="LYQ85" s="59"/>
      <c r="LYR85" s="59"/>
      <c r="LYS85" s="59"/>
      <c r="LYT85" s="59"/>
      <c r="LYU85" s="59"/>
      <c r="LYV85" s="59"/>
      <c r="LYW85" s="59"/>
      <c r="LYX85" s="59"/>
      <c r="LYY85" s="59"/>
      <c r="LYZ85" s="59"/>
      <c r="LZA85" s="59"/>
      <c r="LZB85" s="59"/>
      <c r="LZC85" s="59"/>
      <c r="LZD85" s="59"/>
      <c r="LZE85" s="59"/>
      <c r="LZF85" s="59"/>
      <c r="LZG85" s="59"/>
      <c r="LZH85" s="59"/>
      <c r="LZI85" s="59"/>
      <c r="LZJ85" s="59"/>
      <c r="LZK85" s="59"/>
      <c r="LZL85" s="59"/>
      <c r="LZM85" s="59"/>
      <c r="LZN85" s="59"/>
      <c r="LZO85" s="59"/>
      <c r="LZP85" s="59"/>
      <c r="LZQ85" s="59"/>
      <c r="LZR85" s="59"/>
      <c r="LZS85" s="59"/>
      <c r="LZT85" s="59"/>
      <c r="LZU85" s="59"/>
      <c r="LZV85" s="59"/>
      <c r="LZW85" s="59"/>
      <c r="LZX85" s="59"/>
      <c r="LZY85" s="59"/>
      <c r="LZZ85" s="59"/>
      <c r="MAA85" s="59"/>
      <c r="MAB85" s="59"/>
      <c r="MAC85" s="59"/>
      <c r="MAD85" s="59"/>
      <c r="MAE85" s="59"/>
      <c r="MAF85" s="59"/>
      <c r="MAG85" s="59"/>
      <c r="MAH85" s="59"/>
      <c r="MAI85" s="59"/>
      <c r="MAJ85" s="59"/>
      <c r="MAK85" s="59"/>
      <c r="MAL85" s="59"/>
      <c r="MAM85" s="59"/>
      <c r="MAN85" s="59"/>
      <c r="MAO85" s="59"/>
      <c r="MAP85" s="59"/>
      <c r="MAQ85" s="59"/>
      <c r="MAR85" s="59"/>
      <c r="MAS85" s="59"/>
      <c r="MAT85" s="59"/>
      <c r="MAU85" s="59"/>
      <c r="MAV85" s="59"/>
      <c r="MAW85" s="59"/>
      <c r="MAX85" s="59"/>
      <c r="MAY85" s="59"/>
      <c r="MAZ85" s="59"/>
      <c r="MBA85" s="59"/>
      <c r="MBB85" s="59"/>
      <c r="MBC85" s="59"/>
      <c r="MBD85" s="59"/>
      <c r="MBE85" s="59"/>
      <c r="MBF85" s="59"/>
      <c r="MBG85" s="59"/>
      <c r="MBH85" s="59"/>
      <c r="MBI85" s="59"/>
      <c r="MBJ85" s="59"/>
      <c r="MBK85" s="59"/>
      <c r="MBL85" s="59"/>
      <c r="MBM85" s="59"/>
      <c r="MBN85" s="59"/>
      <c r="MBO85" s="59"/>
      <c r="MBP85" s="59"/>
      <c r="MBQ85" s="59"/>
      <c r="MBR85" s="59"/>
      <c r="MBS85" s="59"/>
      <c r="MBT85" s="59"/>
      <c r="MBU85" s="59"/>
      <c r="MBV85" s="59"/>
      <c r="MBW85" s="59"/>
      <c r="MBX85" s="59"/>
      <c r="MBY85" s="59"/>
      <c r="MBZ85" s="59"/>
      <c r="MCA85" s="59"/>
      <c r="MCB85" s="59"/>
      <c r="MCC85" s="59"/>
      <c r="MCD85" s="59"/>
      <c r="MCE85" s="59"/>
      <c r="MCF85" s="59"/>
      <c r="MCG85" s="59"/>
      <c r="MCH85" s="59"/>
      <c r="MCI85" s="59"/>
      <c r="MCJ85" s="59"/>
      <c r="MCK85" s="59"/>
      <c r="MCL85" s="59"/>
      <c r="MCM85" s="59"/>
      <c r="MCN85" s="59"/>
      <c r="MCO85" s="59"/>
      <c r="MCP85" s="59"/>
      <c r="MCQ85" s="59"/>
      <c r="MCR85" s="59"/>
      <c r="MCS85" s="59"/>
      <c r="MCT85" s="59"/>
      <c r="MCU85" s="59"/>
      <c r="MCV85" s="59"/>
      <c r="MCW85" s="59"/>
      <c r="MCX85" s="59"/>
      <c r="MCY85" s="59"/>
      <c r="MCZ85" s="59"/>
      <c r="MDA85" s="59"/>
      <c r="MDB85" s="59"/>
      <c r="MDC85" s="59"/>
      <c r="MDD85" s="59"/>
      <c r="MDE85" s="59"/>
      <c r="MDF85" s="59"/>
      <c r="MDG85" s="59"/>
      <c r="MDH85" s="59"/>
      <c r="MDI85" s="59"/>
      <c r="MDJ85" s="59"/>
      <c r="MDK85" s="59"/>
      <c r="MDL85" s="59"/>
      <c r="MDM85" s="59"/>
      <c r="MDN85" s="59"/>
      <c r="MDO85" s="59"/>
      <c r="MDP85" s="59"/>
      <c r="MDQ85" s="59"/>
      <c r="MDR85" s="59"/>
      <c r="MDS85" s="59"/>
      <c r="MDT85" s="59"/>
      <c r="MDU85" s="59"/>
      <c r="MDV85" s="59"/>
      <c r="MDW85" s="59"/>
      <c r="MDX85" s="59"/>
      <c r="MDY85" s="59"/>
      <c r="MDZ85" s="59"/>
      <c r="MEA85" s="59"/>
      <c r="MEB85" s="59"/>
      <c r="MEC85" s="59"/>
      <c r="MED85" s="59"/>
      <c r="MEE85" s="59"/>
      <c r="MEF85" s="59"/>
      <c r="MEG85" s="59"/>
      <c r="MEH85" s="59"/>
      <c r="MEI85" s="59"/>
      <c r="MEJ85" s="59"/>
      <c r="MEK85" s="59"/>
      <c r="MEL85" s="59"/>
      <c r="MEM85" s="59"/>
      <c r="MEN85" s="59"/>
      <c r="MEO85" s="59"/>
      <c r="MEP85" s="59"/>
      <c r="MEQ85" s="59"/>
      <c r="MER85" s="59"/>
      <c r="MES85" s="59"/>
      <c r="MET85" s="59"/>
      <c r="MEU85" s="59"/>
      <c r="MEV85" s="59"/>
      <c r="MEW85" s="59"/>
      <c r="MEX85" s="59"/>
      <c r="MEY85" s="59"/>
      <c r="MEZ85" s="59"/>
      <c r="MFA85" s="59"/>
      <c r="MFB85" s="59"/>
      <c r="MFC85" s="59"/>
      <c r="MFD85" s="59"/>
      <c r="MFE85" s="59"/>
      <c r="MFF85" s="59"/>
      <c r="MFG85" s="59"/>
      <c r="MFH85" s="59"/>
      <c r="MFI85" s="59"/>
      <c r="MFJ85" s="59"/>
      <c r="MFK85" s="59"/>
      <c r="MFL85" s="59"/>
      <c r="MFM85" s="59"/>
      <c r="MFN85" s="59"/>
      <c r="MFO85" s="59"/>
      <c r="MFP85" s="59"/>
      <c r="MFQ85" s="59"/>
      <c r="MFR85" s="59"/>
      <c r="MFS85" s="59"/>
      <c r="MFT85" s="59"/>
      <c r="MFU85" s="59"/>
      <c r="MFV85" s="59"/>
      <c r="MFW85" s="59"/>
      <c r="MFX85" s="59"/>
      <c r="MFY85" s="59"/>
      <c r="MFZ85" s="59"/>
      <c r="MGA85" s="59"/>
      <c r="MGB85" s="59"/>
      <c r="MGC85" s="59"/>
      <c r="MGD85" s="59"/>
      <c r="MGE85" s="59"/>
      <c r="MGF85" s="59"/>
      <c r="MGG85" s="59"/>
      <c r="MGH85" s="59"/>
      <c r="MGI85" s="59"/>
      <c r="MGJ85" s="59"/>
      <c r="MGK85" s="59"/>
      <c r="MGL85" s="59"/>
      <c r="MGM85" s="59"/>
      <c r="MGN85" s="59"/>
      <c r="MGO85" s="59"/>
      <c r="MGP85" s="59"/>
      <c r="MGQ85" s="59"/>
      <c r="MGR85" s="59"/>
      <c r="MGS85" s="59"/>
      <c r="MGT85" s="59"/>
      <c r="MGU85" s="59"/>
      <c r="MGV85" s="59"/>
      <c r="MGW85" s="59"/>
      <c r="MGX85" s="59"/>
      <c r="MGY85" s="59"/>
      <c r="MGZ85" s="59"/>
      <c r="MHA85" s="59"/>
      <c r="MHB85" s="59"/>
      <c r="MHC85" s="59"/>
      <c r="MHD85" s="59"/>
      <c r="MHE85" s="59"/>
      <c r="MHF85" s="59"/>
      <c r="MHG85" s="59"/>
      <c r="MHH85" s="59"/>
      <c r="MHI85" s="59"/>
      <c r="MHJ85" s="59"/>
      <c r="MHK85" s="59"/>
      <c r="MHL85" s="59"/>
      <c r="MHM85" s="59"/>
      <c r="MHN85" s="59"/>
      <c r="MHO85" s="59"/>
      <c r="MHP85" s="59"/>
      <c r="MHQ85" s="59"/>
      <c r="MHR85" s="59"/>
      <c r="MHS85" s="59"/>
      <c r="MHT85" s="59"/>
      <c r="MHU85" s="59"/>
      <c r="MHV85" s="59"/>
      <c r="MHW85" s="59"/>
      <c r="MHX85" s="59"/>
      <c r="MHY85" s="59"/>
      <c r="MHZ85" s="59"/>
      <c r="MIA85" s="59"/>
      <c r="MIB85" s="59"/>
      <c r="MIC85" s="59"/>
      <c r="MID85" s="59"/>
      <c r="MIE85" s="59"/>
      <c r="MIF85" s="59"/>
      <c r="MIG85" s="59"/>
      <c r="MIH85" s="59"/>
      <c r="MII85" s="59"/>
      <c r="MIJ85" s="59"/>
      <c r="MIK85" s="59"/>
      <c r="MIL85" s="59"/>
      <c r="MIM85" s="59"/>
      <c r="MIN85" s="59"/>
      <c r="MIO85" s="59"/>
      <c r="MIP85" s="59"/>
      <c r="MIQ85" s="59"/>
      <c r="MIR85" s="59"/>
      <c r="MIS85" s="59"/>
      <c r="MIT85" s="59"/>
      <c r="MIU85" s="59"/>
      <c r="MIV85" s="59"/>
      <c r="MIW85" s="59"/>
      <c r="MIX85" s="59"/>
      <c r="MIY85" s="59"/>
      <c r="MIZ85" s="59"/>
      <c r="MJA85" s="59"/>
      <c r="MJB85" s="59"/>
      <c r="MJC85" s="59"/>
      <c r="MJD85" s="59"/>
      <c r="MJE85" s="59"/>
      <c r="MJF85" s="59"/>
      <c r="MJG85" s="59"/>
      <c r="MJH85" s="59"/>
      <c r="MJI85" s="59"/>
      <c r="MJJ85" s="59"/>
      <c r="MJK85" s="59"/>
      <c r="MJL85" s="59"/>
      <c r="MJM85" s="59"/>
      <c r="MJN85" s="59"/>
      <c r="MJO85" s="59"/>
      <c r="MJP85" s="59"/>
      <c r="MJQ85" s="59"/>
      <c r="MJR85" s="59"/>
      <c r="MJS85" s="59"/>
      <c r="MJT85" s="59"/>
      <c r="MJU85" s="59"/>
      <c r="MJV85" s="59"/>
      <c r="MJW85" s="59"/>
      <c r="MJX85" s="59"/>
      <c r="MJY85" s="59"/>
      <c r="MJZ85" s="59"/>
      <c r="MKA85" s="59"/>
      <c r="MKB85" s="59"/>
      <c r="MKC85" s="59"/>
      <c r="MKD85" s="59"/>
      <c r="MKE85" s="59"/>
      <c r="MKF85" s="59"/>
      <c r="MKG85" s="59"/>
      <c r="MKH85" s="59"/>
      <c r="MKI85" s="59"/>
      <c r="MKJ85" s="59"/>
      <c r="MKK85" s="59"/>
      <c r="MKL85" s="59"/>
      <c r="MKM85" s="59"/>
      <c r="MKN85" s="59"/>
      <c r="MKO85" s="59"/>
      <c r="MKP85" s="59"/>
      <c r="MKQ85" s="59"/>
      <c r="MKR85" s="59"/>
      <c r="MKS85" s="59"/>
      <c r="MKT85" s="59"/>
      <c r="MKU85" s="59"/>
      <c r="MKV85" s="59"/>
      <c r="MKW85" s="59"/>
      <c r="MKX85" s="59"/>
      <c r="MKY85" s="59"/>
      <c r="MKZ85" s="59"/>
      <c r="MLA85" s="59"/>
      <c r="MLB85" s="59"/>
      <c r="MLC85" s="59"/>
      <c r="MLD85" s="59"/>
      <c r="MLE85" s="59"/>
      <c r="MLF85" s="59"/>
      <c r="MLG85" s="59"/>
      <c r="MLH85" s="59"/>
      <c r="MLI85" s="59"/>
      <c r="MLJ85" s="59"/>
      <c r="MLK85" s="59"/>
      <c r="MLL85" s="59"/>
      <c r="MLM85" s="59"/>
      <c r="MLN85" s="59"/>
      <c r="MLO85" s="59"/>
      <c r="MLP85" s="59"/>
      <c r="MLQ85" s="59"/>
      <c r="MLR85" s="59"/>
      <c r="MLS85" s="59"/>
      <c r="MLT85" s="59"/>
      <c r="MLU85" s="59"/>
      <c r="MLV85" s="59"/>
      <c r="MLW85" s="59"/>
      <c r="MLX85" s="59"/>
      <c r="MLY85" s="59"/>
      <c r="MLZ85" s="59"/>
      <c r="MMA85" s="59"/>
      <c r="MMB85" s="59"/>
      <c r="MMC85" s="59"/>
      <c r="MMD85" s="59"/>
      <c r="MME85" s="59"/>
      <c r="MMF85" s="59"/>
      <c r="MMG85" s="59"/>
      <c r="MMH85" s="59"/>
      <c r="MMI85" s="59"/>
      <c r="MMJ85" s="59"/>
      <c r="MMK85" s="59"/>
      <c r="MML85" s="59"/>
      <c r="MMM85" s="59"/>
      <c r="MMN85" s="59"/>
      <c r="MMO85" s="59"/>
      <c r="MMP85" s="59"/>
      <c r="MMQ85" s="59"/>
      <c r="MMR85" s="59"/>
      <c r="MMS85" s="59"/>
      <c r="MMT85" s="59"/>
      <c r="MMU85" s="59"/>
      <c r="MMV85" s="59"/>
      <c r="MMW85" s="59"/>
      <c r="MMX85" s="59"/>
      <c r="MMY85" s="59"/>
      <c r="MMZ85" s="59"/>
      <c r="MNA85" s="59"/>
      <c r="MNB85" s="59"/>
      <c r="MNC85" s="59"/>
      <c r="MND85" s="59"/>
      <c r="MNE85" s="59"/>
      <c r="MNF85" s="59"/>
      <c r="MNG85" s="59"/>
      <c r="MNH85" s="59"/>
      <c r="MNI85" s="59"/>
      <c r="MNJ85" s="59"/>
      <c r="MNK85" s="59"/>
      <c r="MNL85" s="59"/>
      <c r="MNM85" s="59"/>
      <c r="MNN85" s="59"/>
      <c r="MNO85" s="59"/>
      <c r="MNP85" s="59"/>
      <c r="MNQ85" s="59"/>
      <c r="MNR85" s="59"/>
      <c r="MNS85" s="59"/>
      <c r="MNT85" s="59"/>
      <c r="MNU85" s="59"/>
      <c r="MNV85" s="59"/>
      <c r="MNW85" s="59"/>
      <c r="MNX85" s="59"/>
      <c r="MNY85" s="59"/>
      <c r="MNZ85" s="59"/>
      <c r="MOA85" s="59"/>
      <c r="MOB85" s="59"/>
      <c r="MOC85" s="59"/>
      <c r="MOD85" s="59"/>
      <c r="MOE85" s="59"/>
      <c r="MOF85" s="59"/>
      <c r="MOG85" s="59"/>
      <c r="MOH85" s="59"/>
      <c r="MOI85" s="59"/>
      <c r="MOJ85" s="59"/>
      <c r="MOK85" s="59"/>
      <c r="MOL85" s="59"/>
      <c r="MOM85" s="59"/>
      <c r="MON85" s="59"/>
      <c r="MOO85" s="59"/>
      <c r="MOP85" s="59"/>
      <c r="MOQ85" s="59"/>
      <c r="MOR85" s="59"/>
      <c r="MOS85" s="59"/>
      <c r="MOT85" s="59"/>
      <c r="MOU85" s="59"/>
      <c r="MOV85" s="59"/>
      <c r="MOW85" s="59"/>
      <c r="MOX85" s="59"/>
      <c r="MOY85" s="59"/>
      <c r="MOZ85" s="59"/>
      <c r="MPA85" s="59"/>
      <c r="MPB85" s="59"/>
      <c r="MPC85" s="59"/>
      <c r="MPD85" s="59"/>
      <c r="MPE85" s="59"/>
      <c r="MPF85" s="59"/>
      <c r="MPG85" s="59"/>
      <c r="MPH85" s="59"/>
      <c r="MPI85" s="59"/>
      <c r="MPJ85" s="59"/>
      <c r="MPK85" s="59"/>
      <c r="MPL85" s="59"/>
      <c r="MPM85" s="59"/>
      <c r="MPN85" s="59"/>
      <c r="MPO85" s="59"/>
      <c r="MPP85" s="59"/>
      <c r="MPQ85" s="59"/>
      <c r="MPR85" s="59"/>
      <c r="MPS85" s="59"/>
      <c r="MPT85" s="59"/>
      <c r="MPU85" s="59"/>
      <c r="MPV85" s="59"/>
      <c r="MPW85" s="59"/>
      <c r="MPX85" s="59"/>
      <c r="MPY85" s="59"/>
      <c r="MPZ85" s="59"/>
      <c r="MQA85" s="59"/>
      <c r="MQB85" s="59"/>
      <c r="MQC85" s="59"/>
      <c r="MQD85" s="59"/>
      <c r="MQE85" s="59"/>
      <c r="MQF85" s="59"/>
      <c r="MQG85" s="59"/>
      <c r="MQH85" s="59"/>
      <c r="MQI85" s="59"/>
      <c r="MQJ85" s="59"/>
      <c r="MQK85" s="59"/>
      <c r="MQL85" s="59"/>
      <c r="MQM85" s="59"/>
      <c r="MQN85" s="59"/>
      <c r="MQO85" s="59"/>
      <c r="MQP85" s="59"/>
      <c r="MQQ85" s="59"/>
      <c r="MQR85" s="59"/>
      <c r="MQS85" s="59"/>
      <c r="MQT85" s="59"/>
      <c r="MQU85" s="59"/>
      <c r="MQV85" s="59"/>
      <c r="MQW85" s="59"/>
      <c r="MQX85" s="59"/>
      <c r="MQY85" s="59"/>
      <c r="MQZ85" s="59"/>
      <c r="MRA85" s="59"/>
      <c r="MRB85" s="59"/>
      <c r="MRC85" s="59"/>
      <c r="MRD85" s="59"/>
      <c r="MRE85" s="59"/>
      <c r="MRF85" s="59"/>
      <c r="MRG85" s="59"/>
      <c r="MRH85" s="59"/>
      <c r="MRI85" s="59"/>
      <c r="MRJ85" s="59"/>
      <c r="MRK85" s="59"/>
      <c r="MRL85" s="59"/>
      <c r="MRM85" s="59"/>
      <c r="MRN85" s="59"/>
      <c r="MRO85" s="59"/>
      <c r="MRP85" s="59"/>
      <c r="MRQ85" s="59"/>
      <c r="MRR85" s="59"/>
      <c r="MRS85" s="59"/>
      <c r="MRT85" s="59"/>
      <c r="MRU85" s="59"/>
      <c r="MRV85" s="59"/>
      <c r="MRW85" s="59"/>
      <c r="MRX85" s="59"/>
      <c r="MRY85" s="59"/>
      <c r="MRZ85" s="59"/>
      <c r="MSA85" s="59"/>
      <c r="MSB85" s="59"/>
      <c r="MSC85" s="59"/>
      <c r="MSD85" s="59"/>
      <c r="MSE85" s="59"/>
      <c r="MSF85" s="59"/>
      <c r="MSG85" s="59"/>
      <c r="MSH85" s="59"/>
      <c r="MSI85" s="59"/>
      <c r="MSJ85" s="59"/>
      <c r="MSK85" s="59"/>
      <c r="MSL85" s="59"/>
      <c r="MSM85" s="59"/>
      <c r="MSN85" s="59"/>
      <c r="MSO85" s="59"/>
      <c r="MSP85" s="59"/>
      <c r="MSQ85" s="59"/>
      <c r="MSR85" s="59"/>
      <c r="MSS85" s="59"/>
      <c r="MST85" s="59"/>
      <c r="MSU85" s="59"/>
      <c r="MSV85" s="59"/>
      <c r="MSW85" s="59"/>
      <c r="MSX85" s="59"/>
      <c r="MSY85" s="59"/>
      <c r="MSZ85" s="59"/>
      <c r="MTA85" s="59"/>
      <c r="MTB85" s="59"/>
      <c r="MTC85" s="59"/>
      <c r="MTD85" s="59"/>
      <c r="MTE85" s="59"/>
      <c r="MTF85" s="59"/>
      <c r="MTG85" s="59"/>
      <c r="MTH85" s="59"/>
      <c r="MTI85" s="59"/>
      <c r="MTJ85" s="59"/>
      <c r="MTK85" s="59"/>
      <c r="MTL85" s="59"/>
      <c r="MTM85" s="59"/>
      <c r="MTN85" s="59"/>
      <c r="MTO85" s="59"/>
      <c r="MTP85" s="59"/>
      <c r="MTQ85" s="59"/>
      <c r="MTR85" s="59"/>
      <c r="MTS85" s="59"/>
      <c r="MTT85" s="59"/>
      <c r="MTU85" s="59"/>
      <c r="MTV85" s="59"/>
      <c r="MTW85" s="59"/>
      <c r="MTX85" s="59"/>
      <c r="MTY85" s="59"/>
      <c r="MTZ85" s="59"/>
      <c r="MUA85" s="59"/>
      <c r="MUB85" s="59"/>
      <c r="MUC85" s="59"/>
      <c r="MUD85" s="59"/>
      <c r="MUE85" s="59"/>
      <c r="MUF85" s="59"/>
      <c r="MUG85" s="59"/>
      <c r="MUH85" s="59"/>
      <c r="MUI85" s="59"/>
      <c r="MUJ85" s="59"/>
      <c r="MUK85" s="59"/>
      <c r="MUL85" s="59"/>
      <c r="MUM85" s="59"/>
      <c r="MUN85" s="59"/>
      <c r="MUO85" s="59"/>
      <c r="MUP85" s="59"/>
      <c r="MUQ85" s="59"/>
      <c r="MUR85" s="59"/>
      <c r="MUS85" s="59"/>
      <c r="MUT85" s="59"/>
      <c r="MUU85" s="59"/>
      <c r="MUV85" s="59"/>
      <c r="MUW85" s="59"/>
      <c r="MUX85" s="59"/>
      <c r="MUY85" s="59"/>
      <c r="MUZ85" s="59"/>
      <c r="MVA85" s="59"/>
      <c r="MVB85" s="59"/>
      <c r="MVC85" s="59"/>
      <c r="MVD85" s="59"/>
      <c r="MVE85" s="59"/>
      <c r="MVF85" s="59"/>
      <c r="MVG85" s="59"/>
      <c r="MVH85" s="59"/>
      <c r="MVI85" s="59"/>
      <c r="MVJ85" s="59"/>
      <c r="MVK85" s="59"/>
      <c r="MVL85" s="59"/>
      <c r="MVM85" s="59"/>
      <c r="MVN85" s="59"/>
      <c r="MVO85" s="59"/>
      <c r="MVP85" s="59"/>
      <c r="MVQ85" s="59"/>
      <c r="MVR85" s="59"/>
      <c r="MVS85" s="59"/>
      <c r="MVT85" s="59"/>
      <c r="MVU85" s="59"/>
      <c r="MVV85" s="59"/>
      <c r="MVW85" s="59"/>
      <c r="MVX85" s="59"/>
      <c r="MVY85" s="59"/>
      <c r="MVZ85" s="59"/>
      <c r="MWA85" s="59"/>
      <c r="MWB85" s="59"/>
      <c r="MWC85" s="59"/>
      <c r="MWD85" s="59"/>
      <c r="MWE85" s="59"/>
      <c r="MWF85" s="59"/>
      <c r="MWG85" s="59"/>
      <c r="MWH85" s="59"/>
      <c r="MWI85" s="59"/>
      <c r="MWJ85" s="59"/>
      <c r="MWK85" s="59"/>
      <c r="MWL85" s="59"/>
      <c r="MWM85" s="59"/>
      <c r="MWN85" s="59"/>
      <c r="MWO85" s="59"/>
      <c r="MWP85" s="59"/>
      <c r="MWQ85" s="59"/>
      <c r="MWR85" s="59"/>
      <c r="MWS85" s="59"/>
      <c r="MWT85" s="59"/>
      <c r="MWU85" s="59"/>
      <c r="MWV85" s="59"/>
      <c r="MWW85" s="59"/>
      <c r="MWX85" s="59"/>
      <c r="MWY85" s="59"/>
      <c r="MWZ85" s="59"/>
      <c r="MXA85" s="59"/>
      <c r="MXB85" s="59"/>
      <c r="MXC85" s="59"/>
      <c r="MXD85" s="59"/>
      <c r="MXE85" s="59"/>
      <c r="MXF85" s="59"/>
      <c r="MXG85" s="59"/>
      <c r="MXH85" s="59"/>
      <c r="MXI85" s="59"/>
      <c r="MXJ85" s="59"/>
      <c r="MXK85" s="59"/>
      <c r="MXL85" s="59"/>
      <c r="MXM85" s="59"/>
      <c r="MXN85" s="59"/>
      <c r="MXO85" s="59"/>
      <c r="MXP85" s="59"/>
      <c r="MXQ85" s="59"/>
      <c r="MXR85" s="59"/>
      <c r="MXS85" s="59"/>
      <c r="MXT85" s="59"/>
      <c r="MXU85" s="59"/>
      <c r="MXV85" s="59"/>
      <c r="MXW85" s="59"/>
      <c r="MXX85" s="59"/>
      <c r="MXY85" s="59"/>
      <c r="MXZ85" s="59"/>
      <c r="MYA85" s="59"/>
      <c r="MYB85" s="59"/>
      <c r="MYC85" s="59"/>
      <c r="MYD85" s="59"/>
      <c r="MYE85" s="59"/>
      <c r="MYF85" s="59"/>
      <c r="MYG85" s="59"/>
      <c r="MYH85" s="59"/>
      <c r="MYI85" s="59"/>
      <c r="MYJ85" s="59"/>
      <c r="MYK85" s="59"/>
      <c r="MYL85" s="59"/>
      <c r="MYM85" s="59"/>
      <c r="MYN85" s="59"/>
      <c r="MYO85" s="59"/>
      <c r="MYP85" s="59"/>
      <c r="MYQ85" s="59"/>
      <c r="MYR85" s="59"/>
      <c r="MYS85" s="59"/>
      <c r="MYT85" s="59"/>
      <c r="MYU85" s="59"/>
      <c r="MYV85" s="59"/>
      <c r="MYW85" s="59"/>
      <c r="MYX85" s="59"/>
      <c r="MYY85" s="59"/>
      <c r="MYZ85" s="59"/>
      <c r="MZA85" s="59"/>
      <c r="MZB85" s="59"/>
      <c r="MZC85" s="59"/>
      <c r="MZD85" s="59"/>
      <c r="MZE85" s="59"/>
      <c r="MZF85" s="59"/>
      <c r="MZG85" s="59"/>
      <c r="MZH85" s="59"/>
      <c r="MZI85" s="59"/>
      <c r="MZJ85" s="59"/>
      <c r="MZK85" s="59"/>
      <c r="MZL85" s="59"/>
      <c r="MZM85" s="59"/>
      <c r="MZN85" s="59"/>
      <c r="MZO85" s="59"/>
      <c r="MZP85" s="59"/>
      <c r="MZQ85" s="59"/>
      <c r="MZR85" s="59"/>
      <c r="MZS85" s="59"/>
      <c r="MZT85" s="59"/>
      <c r="MZU85" s="59"/>
      <c r="MZV85" s="59"/>
      <c r="MZW85" s="59"/>
      <c r="MZX85" s="59"/>
      <c r="MZY85" s="59"/>
      <c r="MZZ85" s="59"/>
      <c r="NAA85" s="59"/>
      <c r="NAB85" s="59"/>
      <c r="NAC85" s="59"/>
      <c r="NAD85" s="59"/>
      <c r="NAE85" s="59"/>
      <c r="NAF85" s="59"/>
      <c r="NAG85" s="59"/>
      <c r="NAH85" s="59"/>
      <c r="NAI85" s="59"/>
      <c r="NAJ85" s="59"/>
      <c r="NAK85" s="59"/>
      <c r="NAL85" s="59"/>
      <c r="NAM85" s="59"/>
      <c r="NAN85" s="59"/>
      <c r="NAO85" s="59"/>
      <c r="NAP85" s="59"/>
      <c r="NAQ85" s="59"/>
      <c r="NAR85" s="59"/>
      <c r="NAS85" s="59"/>
      <c r="NAT85" s="59"/>
      <c r="NAU85" s="59"/>
      <c r="NAV85" s="59"/>
      <c r="NAW85" s="59"/>
      <c r="NAX85" s="59"/>
      <c r="NAY85" s="59"/>
      <c r="NAZ85" s="59"/>
      <c r="NBA85" s="59"/>
      <c r="NBB85" s="59"/>
      <c r="NBC85" s="59"/>
      <c r="NBD85" s="59"/>
      <c r="NBE85" s="59"/>
      <c r="NBF85" s="59"/>
      <c r="NBG85" s="59"/>
      <c r="NBH85" s="59"/>
      <c r="NBI85" s="59"/>
      <c r="NBJ85" s="59"/>
      <c r="NBK85" s="59"/>
      <c r="NBL85" s="59"/>
      <c r="NBM85" s="59"/>
      <c r="NBN85" s="59"/>
      <c r="NBO85" s="59"/>
      <c r="NBP85" s="59"/>
      <c r="NBQ85" s="59"/>
      <c r="NBR85" s="59"/>
      <c r="NBS85" s="59"/>
      <c r="NBT85" s="59"/>
      <c r="NBU85" s="59"/>
      <c r="NBV85" s="59"/>
      <c r="NBW85" s="59"/>
      <c r="NBX85" s="59"/>
      <c r="NBY85" s="59"/>
      <c r="NBZ85" s="59"/>
      <c r="NCA85" s="59"/>
      <c r="NCB85" s="59"/>
      <c r="NCC85" s="59"/>
      <c r="NCD85" s="59"/>
      <c r="NCE85" s="59"/>
      <c r="NCF85" s="59"/>
      <c r="NCG85" s="59"/>
      <c r="NCH85" s="59"/>
      <c r="NCI85" s="59"/>
      <c r="NCJ85" s="59"/>
      <c r="NCK85" s="59"/>
      <c r="NCL85" s="59"/>
      <c r="NCM85" s="59"/>
      <c r="NCN85" s="59"/>
      <c r="NCO85" s="59"/>
      <c r="NCP85" s="59"/>
      <c r="NCQ85" s="59"/>
      <c r="NCR85" s="59"/>
      <c r="NCS85" s="59"/>
      <c r="NCT85" s="59"/>
      <c r="NCU85" s="59"/>
      <c r="NCV85" s="59"/>
      <c r="NCW85" s="59"/>
      <c r="NCX85" s="59"/>
      <c r="NCY85" s="59"/>
      <c r="NCZ85" s="59"/>
      <c r="NDA85" s="59"/>
      <c r="NDB85" s="59"/>
      <c r="NDC85" s="59"/>
      <c r="NDD85" s="59"/>
      <c r="NDE85" s="59"/>
      <c r="NDF85" s="59"/>
      <c r="NDG85" s="59"/>
      <c r="NDH85" s="59"/>
      <c r="NDI85" s="59"/>
      <c r="NDJ85" s="59"/>
      <c r="NDK85" s="59"/>
      <c r="NDL85" s="59"/>
      <c r="NDM85" s="59"/>
      <c r="NDN85" s="59"/>
      <c r="NDO85" s="59"/>
      <c r="NDP85" s="59"/>
      <c r="NDQ85" s="59"/>
      <c r="NDR85" s="59"/>
      <c r="NDS85" s="59"/>
      <c r="NDT85" s="59"/>
      <c r="NDU85" s="59"/>
      <c r="NDV85" s="59"/>
      <c r="NDW85" s="59"/>
      <c r="NDX85" s="59"/>
      <c r="NDY85" s="59"/>
      <c r="NDZ85" s="59"/>
      <c r="NEA85" s="59"/>
      <c r="NEB85" s="59"/>
      <c r="NEC85" s="59"/>
      <c r="NED85" s="59"/>
      <c r="NEE85" s="59"/>
      <c r="NEF85" s="59"/>
      <c r="NEG85" s="59"/>
      <c r="NEH85" s="59"/>
      <c r="NEI85" s="59"/>
      <c r="NEJ85" s="59"/>
      <c r="NEK85" s="59"/>
      <c r="NEL85" s="59"/>
      <c r="NEM85" s="59"/>
      <c r="NEN85" s="59"/>
      <c r="NEO85" s="59"/>
      <c r="NEP85" s="59"/>
      <c r="NEQ85" s="59"/>
      <c r="NER85" s="59"/>
      <c r="NES85" s="59"/>
      <c r="NET85" s="59"/>
      <c r="NEU85" s="59"/>
      <c r="NEV85" s="59"/>
      <c r="NEW85" s="59"/>
      <c r="NEX85" s="59"/>
      <c r="NEY85" s="59"/>
      <c r="NEZ85" s="59"/>
      <c r="NFA85" s="59"/>
      <c r="NFB85" s="59"/>
      <c r="NFC85" s="59"/>
      <c r="NFD85" s="59"/>
      <c r="NFE85" s="59"/>
      <c r="NFF85" s="59"/>
      <c r="NFG85" s="59"/>
      <c r="NFH85" s="59"/>
      <c r="NFI85" s="59"/>
      <c r="NFJ85" s="59"/>
      <c r="NFK85" s="59"/>
      <c r="NFL85" s="59"/>
      <c r="NFM85" s="59"/>
      <c r="NFN85" s="59"/>
      <c r="NFO85" s="59"/>
      <c r="NFP85" s="59"/>
      <c r="NFQ85" s="59"/>
      <c r="NFR85" s="59"/>
      <c r="NFS85" s="59"/>
      <c r="NFT85" s="59"/>
      <c r="NFU85" s="59"/>
      <c r="NFV85" s="59"/>
      <c r="NFW85" s="59"/>
      <c r="NFX85" s="59"/>
      <c r="NFY85" s="59"/>
      <c r="NFZ85" s="59"/>
      <c r="NGA85" s="59"/>
      <c r="NGB85" s="59"/>
      <c r="NGC85" s="59"/>
      <c r="NGD85" s="59"/>
      <c r="NGE85" s="59"/>
      <c r="NGF85" s="59"/>
      <c r="NGG85" s="59"/>
      <c r="NGH85" s="59"/>
      <c r="NGI85" s="59"/>
      <c r="NGJ85" s="59"/>
      <c r="NGK85" s="59"/>
      <c r="NGL85" s="59"/>
      <c r="NGM85" s="59"/>
      <c r="NGN85" s="59"/>
      <c r="NGO85" s="59"/>
      <c r="NGP85" s="59"/>
      <c r="NGQ85" s="59"/>
      <c r="NGR85" s="59"/>
      <c r="NGS85" s="59"/>
      <c r="NGT85" s="59"/>
      <c r="NGU85" s="59"/>
      <c r="NGV85" s="59"/>
      <c r="NGW85" s="59"/>
      <c r="NGX85" s="59"/>
      <c r="NGY85" s="59"/>
      <c r="NGZ85" s="59"/>
      <c r="NHA85" s="59"/>
      <c r="NHB85" s="59"/>
      <c r="NHC85" s="59"/>
      <c r="NHD85" s="59"/>
      <c r="NHE85" s="59"/>
      <c r="NHF85" s="59"/>
      <c r="NHG85" s="59"/>
      <c r="NHH85" s="59"/>
      <c r="NHI85" s="59"/>
      <c r="NHJ85" s="59"/>
      <c r="NHK85" s="59"/>
      <c r="NHL85" s="59"/>
      <c r="NHM85" s="59"/>
      <c r="NHN85" s="59"/>
      <c r="NHO85" s="59"/>
      <c r="NHP85" s="59"/>
      <c r="NHQ85" s="59"/>
      <c r="NHR85" s="59"/>
      <c r="NHS85" s="59"/>
      <c r="NHT85" s="59"/>
      <c r="NHU85" s="59"/>
      <c r="NHV85" s="59"/>
      <c r="NHW85" s="59"/>
      <c r="NHX85" s="59"/>
      <c r="NHY85" s="59"/>
      <c r="NHZ85" s="59"/>
      <c r="NIA85" s="59"/>
      <c r="NIB85" s="59"/>
      <c r="NIC85" s="59"/>
      <c r="NID85" s="59"/>
      <c r="NIE85" s="59"/>
      <c r="NIF85" s="59"/>
      <c r="NIG85" s="59"/>
      <c r="NIH85" s="59"/>
      <c r="NII85" s="59"/>
      <c r="NIJ85" s="59"/>
      <c r="NIK85" s="59"/>
      <c r="NIL85" s="59"/>
      <c r="NIM85" s="59"/>
      <c r="NIN85" s="59"/>
      <c r="NIO85" s="59"/>
      <c r="NIP85" s="59"/>
      <c r="NIQ85" s="59"/>
      <c r="NIR85" s="59"/>
      <c r="NIS85" s="59"/>
      <c r="NIT85" s="59"/>
      <c r="NIU85" s="59"/>
      <c r="NIV85" s="59"/>
      <c r="NIW85" s="59"/>
      <c r="NIX85" s="59"/>
      <c r="NIY85" s="59"/>
      <c r="NIZ85" s="59"/>
      <c r="NJA85" s="59"/>
      <c r="NJB85" s="59"/>
      <c r="NJC85" s="59"/>
      <c r="NJD85" s="59"/>
      <c r="NJE85" s="59"/>
      <c r="NJF85" s="59"/>
      <c r="NJG85" s="59"/>
      <c r="NJH85" s="59"/>
      <c r="NJI85" s="59"/>
      <c r="NJJ85" s="59"/>
      <c r="NJK85" s="59"/>
      <c r="NJL85" s="59"/>
      <c r="NJM85" s="59"/>
      <c r="NJN85" s="59"/>
      <c r="NJO85" s="59"/>
      <c r="NJP85" s="59"/>
      <c r="NJQ85" s="59"/>
      <c r="NJR85" s="59"/>
      <c r="NJS85" s="59"/>
      <c r="NJT85" s="59"/>
      <c r="NJU85" s="59"/>
      <c r="NJV85" s="59"/>
      <c r="NJW85" s="59"/>
      <c r="NJX85" s="59"/>
      <c r="NJY85" s="59"/>
      <c r="NJZ85" s="59"/>
      <c r="NKA85" s="59"/>
      <c r="NKB85" s="59"/>
      <c r="NKC85" s="59"/>
      <c r="NKD85" s="59"/>
      <c r="NKE85" s="59"/>
      <c r="NKF85" s="59"/>
      <c r="NKG85" s="59"/>
      <c r="NKH85" s="59"/>
      <c r="NKI85" s="59"/>
      <c r="NKJ85" s="59"/>
      <c r="NKK85" s="59"/>
      <c r="NKL85" s="59"/>
      <c r="NKM85" s="59"/>
      <c r="NKN85" s="59"/>
      <c r="NKO85" s="59"/>
      <c r="NKP85" s="59"/>
      <c r="NKQ85" s="59"/>
      <c r="NKR85" s="59"/>
      <c r="NKS85" s="59"/>
      <c r="NKT85" s="59"/>
      <c r="NKU85" s="59"/>
      <c r="NKV85" s="59"/>
      <c r="NKW85" s="59"/>
      <c r="NKX85" s="59"/>
      <c r="NKY85" s="59"/>
      <c r="NKZ85" s="59"/>
      <c r="NLA85" s="59"/>
      <c r="NLB85" s="59"/>
      <c r="NLC85" s="59"/>
      <c r="NLD85" s="59"/>
      <c r="NLE85" s="59"/>
      <c r="NLF85" s="59"/>
      <c r="NLG85" s="59"/>
      <c r="NLH85" s="59"/>
      <c r="NLI85" s="59"/>
      <c r="NLJ85" s="59"/>
      <c r="NLK85" s="59"/>
      <c r="NLL85" s="59"/>
      <c r="NLM85" s="59"/>
      <c r="NLN85" s="59"/>
      <c r="NLO85" s="59"/>
      <c r="NLP85" s="59"/>
      <c r="NLQ85" s="59"/>
      <c r="NLR85" s="59"/>
      <c r="NLS85" s="59"/>
      <c r="NLT85" s="59"/>
      <c r="NLU85" s="59"/>
      <c r="NLV85" s="59"/>
      <c r="NLW85" s="59"/>
      <c r="NLX85" s="59"/>
      <c r="NLY85" s="59"/>
      <c r="NLZ85" s="59"/>
      <c r="NMA85" s="59"/>
      <c r="NMB85" s="59"/>
      <c r="NMC85" s="59"/>
      <c r="NMD85" s="59"/>
      <c r="NME85" s="59"/>
      <c r="NMF85" s="59"/>
      <c r="NMG85" s="59"/>
      <c r="NMH85" s="59"/>
      <c r="NMI85" s="59"/>
      <c r="NMJ85" s="59"/>
      <c r="NMK85" s="59"/>
      <c r="NML85" s="59"/>
      <c r="NMM85" s="59"/>
      <c r="NMN85" s="59"/>
      <c r="NMO85" s="59"/>
      <c r="NMP85" s="59"/>
      <c r="NMQ85" s="59"/>
      <c r="NMR85" s="59"/>
      <c r="NMS85" s="59"/>
      <c r="NMT85" s="59"/>
      <c r="NMU85" s="59"/>
      <c r="NMV85" s="59"/>
      <c r="NMW85" s="59"/>
      <c r="NMX85" s="59"/>
      <c r="NMY85" s="59"/>
      <c r="NMZ85" s="59"/>
      <c r="NNA85" s="59"/>
      <c r="NNB85" s="59"/>
      <c r="NNC85" s="59"/>
      <c r="NND85" s="59"/>
      <c r="NNE85" s="59"/>
      <c r="NNF85" s="59"/>
      <c r="NNG85" s="59"/>
      <c r="NNH85" s="59"/>
      <c r="NNI85" s="59"/>
      <c r="NNJ85" s="59"/>
      <c r="NNK85" s="59"/>
      <c r="NNL85" s="59"/>
      <c r="NNM85" s="59"/>
      <c r="NNN85" s="59"/>
      <c r="NNO85" s="59"/>
      <c r="NNP85" s="59"/>
      <c r="NNQ85" s="59"/>
      <c r="NNR85" s="59"/>
      <c r="NNS85" s="59"/>
      <c r="NNT85" s="59"/>
      <c r="NNU85" s="59"/>
      <c r="NNV85" s="59"/>
      <c r="NNW85" s="59"/>
      <c r="NNX85" s="59"/>
      <c r="NNY85" s="59"/>
      <c r="NNZ85" s="59"/>
      <c r="NOA85" s="59"/>
      <c r="NOB85" s="59"/>
      <c r="NOC85" s="59"/>
      <c r="NOD85" s="59"/>
      <c r="NOE85" s="59"/>
      <c r="NOF85" s="59"/>
      <c r="NOG85" s="59"/>
      <c r="NOH85" s="59"/>
      <c r="NOI85" s="59"/>
      <c r="NOJ85" s="59"/>
      <c r="NOK85" s="59"/>
      <c r="NOL85" s="59"/>
      <c r="NOM85" s="59"/>
      <c r="NON85" s="59"/>
      <c r="NOO85" s="59"/>
      <c r="NOP85" s="59"/>
      <c r="NOQ85" s="59"/>
      <c r="NOR85" s="59"/>
      <c r="NOS85" s="59"/>
      <c r="NOT85" s="59"/>
      <c r="NOU85" s="59"/>
      <c r="NOV85" s="59"/>
      <c r="NOW85" s="59"/>
      <c r="NOX85" s="59"/>
      <c r="NOY85" s="59"/>
      <c r="NOZ85" s="59"/>
      <c r="NPA85" s="59"/>
      <c r="NPB85" s="59"/>
      <c r="NPC85" s="59"/>
      <c r="NPD85" s="59"/>
      <c r="NPE85" s="59"/>
      <c r="NPF85" s="59"/>
      <c r="NPG85" s="59"/>
      <c r="NPH85" s="59"/>
      <c r="NPI85" s="59"/>
      <c r="NPJ85" s="59"/>
      <c r="NPK85" s="59"/>
      <c r="NPL85" s="59"/>
      <c r="NPM85" s="59"/>
      <c r="NPN85" s="59"/>
      <c r="NPO85" s="59"/>
      <c r="NPP85" s="59"/>
      <c r="NPQ85" s="59"/>
      <c r="NPR85" s="59"/>
      <c r="NPS85" s="59"/>
      <c r="NPT85" s="59"/>
      <c r="NPU85" s="59"/>
      <c r="NPV85" s="59"/>
      <c r="NPW85" s="59"/>
      <c r="NPX85" s="59"/>
      <c r="NPY85" s="59"/>
      <c r="NPZ85" s="59"/>
      <c r="NQA85" s="59"/>
      <c r="NQB85" s="59"/>
      <c r="NQC85" s="59"/>
      <c r="NQD85" s="59"/>
      <c r="NQE85" s="59"/>
      <c r="NQF85" s="59"/>
      <c r="NQG85" s="59"/>
      <c r="NQH85" s="59"/>
      <c r="NQI85" s="59"/>
      <c r="NQJ85" s="59"/>
      <c r="NQK85" s="59"/>
      <c r="NQL85" s="59"/>
      <c r="NQM85" s="59"/>
      <c r="NQN85" s="59"/>
      <c r="NQO85" s="59"/>
      <c r="NQP85" s="59"/>
      <c r="NQQ85" s="59"/>
      <c r="NQR85" s="59"/>
      <c r="NQS85" s="59"/>
      <c r="NQT85" s="59"/>
      <c r="NQU85" s="59"/>
      <c r="NQV85" s="59"/>
      <c r="NQW85" s="59"/>
      <c r="NQX85" s="59"/>
      <c r="NQY85" s="59"/>
      <c r="NQZ85" s="59"/>
      <c r="NRA85" s="59"/>
      <c r="NRB85" s="59"/>
      <c r="NRC85" s="59"/>
      <c r="NRD85" s="59"/>
      <c r="NRE85" s="59"/>
      <c r="NRF85" s="59"/>
      <c r="NRG85" s="59"/>
      <c r="NRH85" s="59"/>
      <c r="NRI85" s="59"/>
      <c r="NRJ85" s="59"/>
      <c r="NRK85" s="59"/>
      <c r="NRL85" s="59"/>
      <c r="NRM85" s="59"/>
      <c r="NRN85" s="59"/>
      <c r="NRO85" s="59"/>
      <c r="NRP85" s="59"/>
      <c r="NRQ85" s="59"/>
      <c r="NRR85" s="59"/>
      <c r="NRS85" s="59"/>
      <c r="NRT85" s="59"/>
      <c r="NRU85" s="59"/>
      <c r="NRV85" s="59"/>
      <c r="NRW85" s="59"/>
      <c r="NRX85" s="59"/>
      <c r="NRY85" s="59"/>
      <c r="NRZ85" s="59"/>
      <c r="NSA85" s="59"/>
      <c r="NSB85" s="59"/>
      <c r="NSC85" s="59"/>
      <c r="NSD85" s="59"/>
      <c r="NSE85" s="59"/>
      <c r="NSF85" s="59"/>
      <c r="NSG85" s="59"/>
      <c r="NSH85" s="59"/>
      <c r="NSI85" s="59"/>
      <c r="NSJ85" s="59"/>
      <c r="NSK85" s="59"/>
      <c r="NSL85" s="59"/>
      <c r="NSM85" s="59"/>
      <c r="NSN85" s="59"/>
      <c r="NSO85" s="59"/>
      <c r="NSP85" s="59"/>
      <c r="NSQ85" s="59"/>
      <c r="NSR85" s="59"/>
      <c r="NSS85" s="59"/>
      <c r="NST85" s="59"/>
      <c r="NSU85" s="59"/>
      <c r="NSV85" s="59"/>
      <c r="NSW85" s="59"/>
      <c r="NSX85" s="59"/>
      <c r="NSY85" s="59"/>
      <c r="NSZ85" s="59"/>
      <c r="NTA85" s="59"/>
      <c r="NTB85" s="59"/>
      <c r="NTC85" s="59"/>
      <c r="NTD85" s="59"/>
      <c r="NTE85" s="59"/>
      <c r="NTF85" s="59"/>
      <c r="NTG85" s="59"/>
      <c r="NTH85" s="59"/>
      <c r="NTI85" s="59"/>
      <c r="NTJ85" s="59"/>
      <c r="NTK85" s="59"/>
      <c r="NTL85" s="59"/>
      <c r="NTM85" s="59"/>
      <c r="NTN85" s="59"/>
      <c r="NTO85" s="59"/>
      <c r="NTP85" s="59"/>
      <c r="NTQ85" s="59"/>
      <c r="NTR85" s="59"/>
      <c r="NTS85" s="59"/>
      <c r="NTT85" s="59"/>
      <c r="NTU85" s="59"/>
      <c r="NTV85" s="59"/>
      <c r="NTW85" s="59"/>
      <c r="NTX85" s="59"/>
      <c r="NTY85" s="59"/>
      <c r="NTZ85" s="59"/>
      <c r="NUA85" s="59"/>
      <c r="NUB85" s="59"/>
      <c r="NUC85" s="59"/>
      <c r="NUD85" s="59"/>
      <c r="NUE85" s="59"/>
      <c r="NUF85" s="59"/>
      <c r="NUG85" s="59"/>
      <c r="NUH85" s="59"/>
      <c r="NUI85" s="59"/>
      <c r="NUJ85" s="59"/>
      <c r="NUK85" s="59"/>
      <c r="NUL85" s="59"/>
      <c r="NUM85" s="59"/>
      <c r="NUN85" s="59"/>
      <c r="NUO85" s="59"/>
      <c r="NUP85" s="59"/>
      <c r="NUQ85" s="59"/>
      <c r="NUR85" s="59"/>
      <c r="NUS85" s="59"/>
      <c r="NUT85" s="59"/>
      <c r="NUU85" s="59"/>
      <c r="NUV85" s="59"/>
      <c r="NUW85" s="59"/>
      <c r="NUX85" s="59"/>
      <c r="NUY85" s="59"/>
      <c r="NUZ85" s="59"/>
      <c r="NVA85" s="59"/>
      <c r="NVB85" s="59"/>
      <c r="NVC85" s="59"/>
      <c r="NVD85" s="59"/>
      <c r="NVE85" s="59"/>
      <c r="NVF85" s="59"/>
      <c r="NVG85" s="59"/>
      <c r="NVH85" s="59"/>
      <c r="NVI85" s="59"/>
      <c r="NVJ85" s="59"/>
      <c r="NVK85" s="59"/>
      <c r="NVL85" s="59"/>
      <c r="NVM85" s="59"/>
      <c r="NVN85" s="59"/>
      <c r="NVO85" s="59"/>
      <c r="NVP85" s="59"/>
      <c r="NVQ85" s="59"/>
      <c r="NVR85" s="59"/>
      <c r="NVS85" s="59"/>
      <c r="NVT85" s="59"/>
      <c r="NVU85" s="59"/>
      <c r="NVV85" s="59"/>
      <c r="NVW85" s="59"/>
      <c r="NVX85" s="59"/>
      <c r="NVY85" s="59"/>
      <c r="NVZ85" s="59"/>
      <c r="NWA85" s="59"/>
      <c r="NWB85" s="59"/>
      <c r="NWC85" s="59"/>
      <c r="NWD85" s="59"/>
      <c r="NWE85" s="59"/>
      <c r="NWF85" s="59"/>
      <c r="NWG85" s="59"/>
      <c r="NWH85" s="59"/>
      <c r="NWI85" s="59"/>
      <c r="NWJ85" s="59"/>
      <c r="NWK85" s="59"/>
      <c r="NWL85" s="59"/>
      <c r="NWM85" s="59"/>
      <c r="NWN85" s="59"/>
      <c r="NWO85" s="59"/>
      <c r="NWP85" s="59"/>
      <c r="NWQ85" s="59"/>
      <c r="NWR85" s="59"/>
      <c r="NWS85" s="59"/>
      <c r="NWT85" s="59"/>
      <c r="NWU85" s="59"/>
      <c r="NWV85" s="59"/>
      <c r="NWW85" s="59"/>
      <c r="NWX85" s="59"/>
      <c r="NWY85" s="59"/>
      <c r="NWZ85" s="59"/>
      <c r="NXA85" s="59"/>
      <c r="NXB85" s="59"/>
      <c r="NXC85" s="59"/>
      <c r="NXD85" s="59"/>
      <c r="NXE85" s="59"/>
      <c r="NXF85" s="59"/>
      <c r="NXG85" s="59"/>
      <c r="NXH85" s="59"/>
      <c r="NXI85" s="59"/>
      <c r="NXJ85" s="59"/>
      <c r="NXK85" s="59"/>
      <c r="NXL85" s="59"/>
      <c r="NXM85" s="59"/>
      <c r="NXN85" s="59"/>
      <c r="NXO85" s="59"/>
      <c r="NXP85" s="59"/>
      <c r="NXQ85" s="59"/>
      <c r="NXR85" s="59"/>
      <c r="NXS85" s="59"/>
      <c r="NXT85" s="59"/>
      <c r="NXU85" s="59"/>
      <c r="NXV85" s="59"/>
      <c r="NXW85" s="59"/>
      <c r="NXX85" s="59"/>
      <c r="NXY85" s="59"/>
      <c r="NXZ85" s="59"/>
      <c r="NYA85" s="59"/>
      <c r="NYB85" s="59"/>
      <c r="NYC85" s="59"/>
      <c r="NYD85" s="59"/>
      <c r="NYE85" s="59"/>
      <c r="NYF85" s="59"/>
      <c r="NYG85" s="59"/>
      <c r="NYH85" s="59"/>
      <c r="NYI85" s="59"/>
      <c r="NYJ85" s="59"/>
      <c r="NYK85" s="59"/>
      <c r="NYL85" s="59"/>
      <c r="NYM85" s="59"/>
      <c r="NYN85" s="59"/>
      <c r="NYO85" s="59"/>
      <c r="NYP85" s="59"/>
      <c r="NYQ85" s="59"/>
      <c r="NYR85" s="59"/>
      <c r="NYS85" s="59"/>
      <c r="NYT85" s="59"/>
      <c r="NYU85" s="59"/>
      <c r="NYV85" s="59"/>
      <c r="NYW85" s="59"/>
      <c r="NYX85" s="59"/>
      <c r="NYY85" s="59"/>
      <c r="NYZ85" s="59"/>
      <c r="NZA85" s="59"/>
      <c r="NZB85" s="59"/>
      <c r="NZC85" s="59"/>
      <c r="NZD85" s="59"/>
      <c r="NZE85" s="59"/>
      <c r="NZF85" s="59"/>
      <c r="NZG85" s="59"/>
      <c r="NZH85" s="59"/>
      <c r="NZI85" s="59"/>
      <c r="NZJ85" s="59"/>
      <c r="NZK85" s="59"/>
      <c r="NZL85" s="59"/>
      <c r="NZM85" s="59"/>
      <c r="NZN85" s="59"/>
      <c r="NZO85" s="59"/>
      <c r="NZP85" s="59"/>
      <c r="NZQ85" s="59"/>
      <c r="NZR85" s="59"/>
      <c r="NZS85" s="59"/>
      <c r="NZT85" s="59"/>
      <c r="NZU85" s="59"/>
      <c r="NZV85" s="59"/>
      <c r="NZW85" s="59"/>
      <c r="NZX85" s="59"/>
      <c r="NZY85" s="59"/>
      <c r="NZZ85" s="59"/>
      <c r="OAA85" s="59"/>
      <c r="OAB85" s="59"/>
      <c r="OAC85" s="59"/>
      <c r="OAD85" s="59"/>
      <c r="OAE85" s="59"/>
      <c r="OAF85" s="59"/>
      <c r="OAG85" s="59"/>
      <c r="OAH85" s="59"/>
      <c r="OAI85" s="59"/>
      <c r="OAJ85" s="59"/>
      <c r="OAK85" s="59"/>
      <c r="OAL85" s="59"/>
      <c r="OAM85" s="59"/>
      <c r="OAN85" s="59"/>
      <c r="OAO85" s="59"/>
      <c r="OAP85" s="59"/>
      <c r="OAQ85" s="59"/>
      <c r="OAR85" s="59"/>
      <c r="OAS85" s="59"/>
      <c r="OAT85" s="59"/>
      <c r="OAU85" s="59"/>
      <c r="OAV85" s="59"/>
      <c r="OAW85" s="59"/>
      <c r="OAX85" s="59"/>
      <c r="OAY85" s="59"/>
      <c r="OAZ85" s="59"/>
      <c r="OBA85" s="59"/>
      <c r="OBB85" s="59"/>
      <c r="OBC85" s="59"/>
      <c r="OBD85" s="59"/>
      <c r="OBE85" s="59"/>
      <c r="OBF85" s="59"/>
      <c r="OBG85" s="59"/>
      <c r="OBH85" s="59"/>
      <c r="OBI85" s="59"/>
      <c r="OBJ85" s="59"/>
      <c r="OBK85" s="59"/>
      <c r="OBL85" s="59"/>
      <c r="OBM85" s="59"/>
      <c r="OBN85" s="59"/>
      <c r="OBO85" s="59"/>
      <c r="OBP85" s="59"/>
      <c r="OBQ85" s="59"/>
      <c r="OBR85" s="59"/>
      <c r="OBS85" s="59"/>
      <c r="OBT85" s="59"/>
      <c r="OBU85" s="59"/>
      <c r="OBV85" s="59"/>
      <c r="OBW85" s="59"/>
      <c r="OBX85" s="59"/>
      <c r="OBY85" s="59"/>
      <c r="OBZ85" s="59"/>
      <c r="OCA85" s="59"/>
      <c r="OCB85" s="59"/>
      <c r="OCC85" s="59"/>
      <c r="OCD85" s="59"/>
      <c r="OCE85" s="59"/>
      <c r="OCF85" s="59"/>
      <c r="OCG85" s="59"/>
      <c r="OCH85" s="59"/>
      <c r="OCI85" s="59"/>
      <c r="OCJ85" s="59"/>
      <c r="OCK85" s="59"/>
      <c r="OCL85" s="59"/>
      <c r="OCM85" s="59"/>
      <c r="OCN85" s="59"/>
      <c r="OCO85" s="59"/>
      <c r="OCP85" s="59"/>
      <c r="OCQ85" s="59"/>
      <c r="OCR85" s="59"/>
      <c r="OCS85" s="59"/>
      <c r="OCT85" s="59"/>
      <c r="OCU85" s="59"/>
      <c r="OCV85" s="59"/>
      <c r="OCW85" s="59"/>
      <c r="OCX85" s="59"/>
      <c r="OCY85" s="59"/>
      <c r="OCZ85" s="59"/>
      <c r="ODA85" s="59"/>
      <c r="ODB85" s="59"/>
      <c r="ODC85" s="59"/>
      <c r="ODD85" s="59"/>
      <c r="ODE85" s="59"/>
      <c r="ODF85" s="59"/>
      <c r="ODG85" s="59"/>
      <c r="ODH85" s="59"/>
      <c r="ODI85" s="59"/>
      <c r="ODJ85" s="59"/>
      <c r="ODK85" s="59"/>
      <c r="ODL85" s="59"/>
      <c r="ODM85" s="59"/>
      <c r="ODN85" s="59"/>
      <c r="ODO85" s="59"/>
      <c r="ODP85" s="59"/>
      <c r="ODQ85" s="59"/>
      <c r="ODR85" s="59"/>
      <c r="ODS85" s="59"/>
      <c r="ODT85" s="59"/>
      <c r="ODU85" s="59"/>
      <c r="ODV85" s="59"/>
      <c r="ODW85" s="59"/>
      <c r="ODX85" s="59"/>
      <c r="ODY85" s="59"/>
      <c r="ODZ85" s="59"/>
      <c r="OEA85" s="59"/>
      <c r="OEB85" s="59"/>
      <c r="OEC85" s="59"/>
      <c r="OED85" s="59"/>
      <c r="OEE85" s="59"/>
      <c r="OEF85" s="59"/>
      <c r="OEG85" s="59"/>
      <c r="OEH85" s="59"/>
      <c r="OEI85" s="59"/>
      <c r="OEJ85" s="59"/>
      <c r="OEK85" s="59"/>
      <c r="OEL85" s="59"/>
      <c r="OEM85" s="59"/>
      <c r="OEN85" s="59"/>
      <c r="OEO85" s="59"/>
      <c r="OEP85" s="59"/>
      <c r="OEQ85" s="59"/>
      <c r="OER85" s="59"/>
      <c r="OES85" s="59"/>
      <c r="OET85" s="59"/>
      <c r="OEU85" s="59"/>
      <c r="OEV85" s="59"/>
      <c r="OEW85" s="59"/>
      <c r="OEX85" s="59"/>
      <c r="OEY85" s="59"/>
      <c r="OEZ85" s="59"/>
      <c r="OFA85" s="59"/>
      <c r="OFB85" s="59"/>
      <c r="OFC85" s="59"/>
      <c r="OFD85" s="59"/>
      <c r="OFE85" s="59"/>
      <c r="OFF85" s="59"/>
      <c r="OFG85" s="59"/>
      <c r="OFH85" s="59"/>
      <c r="OFI85" s="59"/>
      <c r="OFJ85" s="59"/>
      <c r="OFK85" s="59"/>
      <c r="OFL85" s="59"/>
      <c r="OFM85" s="59"/>
      <c r="OFN85" s="59"/>
      <c r="OFO85" s="59"/>
      <c r="OFP85" s="59"/>
      <c r="OFQ85" s="59"/>
      <c r="OFR85" s="59"/>
      <c r="OFS85" s="59"/>
      <c r="OFT85" s="59"/>
      <c r="OFU85" s="59"/>
      <c r="OFV85" s="59"/>
      <c r="OFW85" s="59"/>
      <c r="OFX85" s="59"/>
      <c r="OFY85" s="59"/>
      <c r="OFZ85" s="59"/>
      <c r="OGA85" s="59"/>
      <c r="OGB85" s="59"/>
      <c r="OGC85" s="59"/>
      <c r="OGD85" s="59"/>
      <c r="OGE85" s="59"/>
      <c r="OGF85" s="59"/>
      <c r="OGG85" s="59"/>
      <c r="OGH85" s="59"/>
      <c r="OGI85" s="59"/>
      <c r="OGJ85" s="59"/>
      <c r="OGK85" s="59"/>
      <c r="OGL85" s="59"/>
      <c r="OGM85" s="59"/>
      <c r="OGN85" s="59"/>
      <c r="OGO85" s="59"/>
      <c r="OGP85" s="59"/>
      <c r="OGQ85" s="59"/>
      <c r="OGR85" s="59"/>
      <c r="OGS85" s="59"/>
      <c r="OGT85" s="59"/>
      <c r="OGU85" s="59"/>
      <c r="OGV85" s="59"/>
      <c r="OGW85" s="59"/>
      <c r="OGX85" s="59"/>
      <c r="OGY85" s="59"/>
      <c r="OGZ85" s="59"/>
      <c r="OHA85" s="59"/>
      <c r="OHB85" s="59"/>
      <c r="OHC85" s="59"/>
      <c r="OHD85" s="59"/>
      <c r="OHE85" s="59"/>
      <c r="OHF85" s="59"/>
      <c r="OHG85" s="59"/>
      <c r="OHH85" s="59"/>
      <c r="OHI85" s="59"/>
      <c r="OHJ85" s="59"/>
      <c r="OHK85" s="59"/>
      <c r="OHL85" s="59"/>
      <c r="OHM85" s="59"/>
      <c r="OHN85" s="59"/>
      <c r="OHO85" s="59"/>
      <c r="OHP85" s="59"/>
      <c r="OHQ85" s="59"/>
      <c r="OHR85" s="59"/>
      <c r="OHS85" s="59"/>
      <c r="OHT85" s="59"/>
      <c r="OHU85" s="59"/>
      <c r="OHV85" s="59"/>
      <c r="OHW85" s="59"/>
      <c r="OHX85" s="59"/>
      <c r="OHY85" s="59"/>
      <c r="OHZ85" s="59"/>
      <c r="OIA85" s="59"/>
      <c r="OIB85" s="59"/>
      <c r="OIC85" s="59"/>
      <c r="OID85" s="59"/>
      <c r="OIE85" s="59"/>
      <c r="OIF85" s="59"/>
      <c r="OIG85" s="59"/>
      <c r="OIH85" s="59"/>
      <c r="OII85" s="59"/>
      <c r="OIJ85" s="59"/>
      <c r="OIK85" s="59"/>
      <c r="OIL85" s="59"/>
      <c r="OIM85" s="59"/>
      <c r="OIN85" s="59"/>
      <c r="OIO85" s="59"/>
      <c r="OIP85" s="59"/>
      <c r="OIQ85" s="59"/>
      <c r="OIR85" s="59"/>
      <c r="OIS85" s="59"/>
      <c r="OIT85" s="59"/>
      <c r="OIU85" s="59"/>
      <c r="OIV85" s="59"/>
      <c r="OIW85" s="59"/>
      <c r="OIX85" s="59"/>
      <c r="OIY85" s="59"/>
      <c r="OIZ85" s="59"/>
      <c r="OJA85" s="59"/>
      <c r="OJB85" s="59"/>
      <c r="OJC85" s="59"/>
      <c r="OJD85" s="59"/>
      <c r="OJE85" s="59"/>
      <c r="OJF85" s="59"/>
      <c r="OJG85" s="59"/>
      <c r="OJH85" s="59"/>
      <c r="OJI85" s="59"/>
      <c r="OJJ85" s="59"/>
      <c r="OJK85" s="59"/>
      <c r="OJL85" s="59"/>
      <c r="OJM85" s="59"/>
      <c r="OJN85" s="59"/>
      <c r="OJO85" s="59"/>
      <c r="OJP85" s="59"/>
      <c r="OJQ85" s="59"/>
      <c r="OJR85" s="59"/>
      <c r="OJS85" s="59"/>
      <c r="OJT85" s="59"/>
      <c r="OJU85" s="59"/>
      <c r="OJV85" s="59"/>
      <c r="OJW85" s="59"/>
      <c r="OJX85" s="59"/>
      <c r="OJY85" s="59"/>
      <c r="OJZ85" s="59"/>
      <c r="OKA85" s="59"/>
      <c r="OKB85" s="59"/>
      <c r="OKC85" s="59"/>
      <c r="OKD85" s="59"/>
      <c r="OKE85" s="59"/>
      <c r="OKF85" s="59"/>
      <c r="OKG85" s="59"/>
      <c r="OKH85" s="59"/>
      <c r="OKI85" s="59"/>
      <c r="OKJ85" s="59"/>
      <c r="OKK85" s="59"/>
      <c r="OKL85" s="59"/>
      <c r="OKM85" s="59"/>
      <c r="OKN85" s="59"/>
      <c r="OKO85" s="59"/>
      <c r="OKP85" s="59"/>
      <c r="OKQ85" s="59"/>
      <c r="OKR85" s="59"/>
      <c r="OKS85" s="59"/>
      <c r="OKT85" s="59"/>
      <c r="OKU85" s="59"/>
      <c r="OKV85" s="59"/>
      <c r="OKW85" s="59"/>
      <c r="OKX85" s="59"/>
      <c r="OKY85" s="59"/>
      <c r="OKZ85" s="59"/>
      <c r="OLA85" s="59"/>
      <c r="OLB85" s="59"/>
      <c r="OLC85" s="59"/>
      <c r="OLD85" s="59"/>
      <c r="OLE85" s="59"/>
      <c r="OLF85" s="59"/>
      <c r="OLG85" s="59"/>
      <c r="OLH85" s="59"/>
      <c r="OLI85" s="59"/>
      <c r="OLJ85" s="59"/>
      <c r="OLK85" s="59"/>
      <c r="OLL85" s="59"/>
      <c r="OLM85" s="59"/>
      <c r="OLN85" s="59"/>
      <c r="OLO85" s="59"/>
      <c r="OLP85" s="59"/>
      <c r="OLQ85" s="59"/>
      <c r="OLR85" s="59"/>
      <c r="OLS85" s="59"/>
      <c r="OLT85" s="59"/>
      <c r="OLU85" s="59"/>
      <c r="OLV85" s="59"/>
      <c r="OLW85" s="59"/>
      <c r="OLX85" s="59"/>
      <c r="OLY85" s="59"/>
      <c r="OLZ85" s="59"/>
      <c r="OMA85" s="59"/>
      <c r="OMB85" s="59"/>
      <c r="OMC85" s="59"/>
      <c r="OMD85" s="59"/>
      <c r="OME85" s="59"/>
      <c r="OMF85" s="59"/>
      <c r="OMG85" s="59"/>
      <c r="OMH85" s="59"/>
      <c r="OMI85" s="59"/>
      <c r="OMJ85" s="59"/>
      <c r="OMK85" s="59"/>
      <c r="OML85" s="59"/>
      <c r="OMM85" s="59"/>
      <c r="OMN85" s="59"/>
      <c r="OMO85" s="59"/>
      <c r="OMP85" s="59"/>
      <c r="OMQ85" s="59"/>
      <c r="OMR85" s="59"/>
      <c r="OMS85" s="59"/>
      <c r="OMT85" s="59"/>
      <c r="OMU85" s="59"/>
      <c r="OMV85" s="59"/>
      <c r="OMW85" s="59"/>
      <c r="OMX85" s="59"/>
      <c r="OMY85" s="59"/>
      <c r="OMZ85" s="59"/>
      <c r="ONA85" s="59"/>
      <c r="ONB85" s="59"/>
      <c r="ONC85" s="59"/>
      <c r="OND85" s="59"/>
      <c r="ONE85" s="59"/>
      <c r="ONF85" s="59"/>
      <c r="ONG85" s="59"/>
      <c r="ONH85" s="59"/>
      <c r="ONI85" s="59"/>
      <c r="ONJ85" s="59"/>
      <c r="ONK85" s="59"/>
      <c r="ONL85" s="59"/>
      <c r="ONM85" s="59"/>
      <c r="ONN85" s="59"/>
      <c r="ONO85" s="59"/>
      <c r="ONP85" s="59"/>
      <c r="ONQ85" s="59"/>
      <c r="ONR85" s="59"/>
      <c r="ONS85" s="59"/>
      <c r="ONT85" s="59"/>
      <c r="ONU85" s="59"/>
      <c r="ONV85" s="59"/>
      <c r="ONW85" s="59"/>
      <c r="ONX85" s="59"/>
      <c r="ONY85" s="59"/>
      <c r="ONZ85" s="59"/>
      <c r="OOA85" s="59"/>
      <c r="OOB85" s="59"/>
      <c r="OOC85" s="59"/>
      <c r="OOD85" s="59"/>
      <c r="OOE85" s="59"/>
      <c r="OOF85" s="59"/>
      <c r="OOG85" s="59"/>
      <c r="OOH85" s="59"/>
      <c r="OOI85" s="59"/>
      <c r="OOJ85" s="59"/>
      <c r="OOK85" s="59"/>
      <c r="OOL85" s="59"/>
      <c r="OOM85" s="59"/>
      <c r="OON85" s="59"/>
      <c r="OOO85" s="59"/>
      <c r="OOP85" s="59"/>
      <c r="OOQ85" s="59"/>
      <c r="OOR85" s="59"/>
      <c r="OOS85" s="59"/>
      <c r="OOT85" s="59"/>
      <c r="OOU85" s="59"/>
      <c r="OOV85" s="59"/>
      <c r="OOW85" s="59"/>
      <c r="OOX85" s="59"/>
      <c r="OOY85" s="59"/>
      <c r="OOZ85" s="59"/>
      <c r="OPA85" s="59"/>
      <c r="OPB85" s="59"/>
      <c r="OPC85" s="59"/>
      <c r="OPD85" s="59"/>
      <c r="OPE85" s="59"/>
      <c r="OPF85" s="59"/>
      <c r="OPG85" s="59"/>
      <c r="OPH85" s="59"/>
      <c r="OPI85" s="59"/>
      <c r="OPJ85" s="59"/>
      <c r="OPK85" s="59"/>
      <c r="OPL85" s="59"/>
      <c r="OPM85" s="59"/>
      <c r="OPN85" s="59"/>
      <c r="OPO85" s="59"/>
      <c r="OPP85" s="59"/>
      <c r="OPQ85" s="59"/>
      <c r="OPR85" s="59"/>
      <c r="OPS85" s="59"/>
      <c r="OPT85" s="59"/>
      <c r="OPU85" s="59"/>
      <c r="OPV85" s="59"/>
      <c r="OPW85" s="59"/>
      <c r="OPX85" s="59"/>
      <c r="OPY85" s="59"/>
      <c r="OPZ85" s="59"/>
      <c r="OQA85" s="59"/>
      <c r="OQB85" s="59"/>
      <c r="OQC85" s="59"/>
      <c r="OQD85" s="59"/>
      <c r="OQE85" s="59"/>
      <c r="OQF85" s="59"/>
      <c r="OQG85" s="59"/>
      <c r="OQH85" s="59"/>
      <c r="OQI85" s="59"/>
      <c r="OQJ85" s="59"/>
      <c r="OQK85" s="59"/>
      <c r="OQL85" s="59"/>
      <c r="OQM85" s="59"/>
      <c r="OQN85" s="59"/>
      <c r="OQO85" s="59"/>
      <c r="OQP85" s="59"/>
      <c r="OQQ85" s="59"/>
      <c r="OQR85" s="59"/>
      <c r="OQS85" s="59"/>
      <c r="OQT85" s="59"/>
      <c r="OQU85" s="59"/>
      <c r="OQV85" s="59"/>
      <c r="OQW85" s="59"/>
      <c r="OQX85" s="59"/>
      <c r="OQY85" s="59"/>
      <c r="OQZ85" s="59"/>
      <c r="ORA85" s="59"/>
      <c r="ORB85" s="59"/>
      <c r="ORC85" s="59"/>
      <c r="ORD85" s="59"/>
      <c r="ORE85" s="59"/>
      <c r="ORF85" s="59"/>
      <c r="ORG85" s="59"/>
      <c r="ORH85" s="59"/>
      <c r="ORI85" s="59"/>
      <c r="ORJ85" s="59"/>
      <c r="ORK85" s="59"/>
      <c r="ORL85" s="59"/>
      <c r="ORM85" s="59"/>
      <c r="ORN85" s="59"/>
      <c r="ORO85" s="59"/>
      <c r="ORP85" s="59"/>
      <c r="ORQ85" s="59"/>
      <c r="ORR85" s="59"/>
      <c r="ORS85" s="59"/>
      <c r="ORT85" s="59"/>
      <c r="ORU85" s="59"/>
      <c r="ORV85" s="59"/>
      <c r="ORW85" s="59"/>
      <c r="ORX85" s="59"/>
      <c r="ORY85" s="59"/>
      <c r="ORZ85" s="59"/>
      <c r="OSA85" s="59"/>
      <c r="OSB85" s="59"/>
      <c r="OSC85" s="59"/>
      <c r="OSD85" s="59"/>
      <c r="OSE85" s="59"/>
      <c r="OSF85" s="59"/>
      <c r="OSG85" s="59"/>
      <c r="OSH85" s="59"/>
      <c r="OSI85" s="59"/>
      <c r="OSJ85" s="59"/>
      <c r="OSK85" s="59"/>
      <c r="OSL85" s="59"/>
      <c r="OSM85" s="59"/>
      <c r="OSN85" s="59"/>
      <c r="OSO85" s="59"/>
      <c r="OSP85" s="59"/>
      <c r="OSQ85" s="59"/>
      <c r="OSR85" s="59"/>
      <c r="OSS85" s="59"/>
      <c r="OST85" s="59"/>
      <c r="OSU85" s="59"/>
      <c r="OSV85" s="59"/>
      <c r="OSW85" s="59"/>
      <c r="OSX85" s="59"/>
      <c r="OSY85" s="59"/>
      <c r="OSZ85" s="59"/>
      <c r="OTA85" s="59"/>
      <c r="OTB85" s="59"/>
      <c r="OTC85" s="59"/>
      <c r="OTD85" s="59"/>
      <c r="OTE85" s="59"/>
      <c r="OTF85" s="59"/>
      <c r="OTG85" s="59"/>
      <c r="OTH85" s="59"/>
      <c r="OTI85" s="59"/>
      <c r="OTJ85" s="59"/>
      <c r="OTK85" s="59"/>
      <c r="OTL85" s="59"/>
      <c r="OTM85" s="59"/>
      <c r="OTN85" s="59"/>
      <c r="OTO85" s="59"/>
      <c r="OTP85" s="59"/>
      <c r="OTQ85" s="59"/>
      <c r="OTR85" s="59"/>
      <c r="OTS85" s="59"/>
      <c r="OTT85" s="59"/>
      <c r="OTU85" s="59"/>
      <c r="OTV85" s="59"/>
      <c r="OTW85" s="59"/>
      <c r="OTX85" s="59"/>
      <c r="OTY85" s="59"/>
      <c r="OTZ85" s="59"/>
      <c r="OUA85" s="59"/>
      <c r="OUB85" s="59"/>
      <c r="OUC85" s="59"/>
      <c r="OUD85" s="59"/>
      <c r="OUE85" s="59"/>
      <c r="OUF85" s="59"/>
      <c r="OUG85" s="59"/>
      <c r="OUH85" s="59"/>
      <c r="OUI85" s="59"/>
      <c r="OUJ85" s="59"/>
      <c r="OUK85" s="59"/>
      <c r="OUL85" s="59"/>
      <c r="OUM85" s="59"/>
      <c r="OUN85" s="59"/>
      <c r="OUO85" s="59"/>
      <c r="OUP85" s="59"/>
      <c r="OUQ85" s="59"/>
      <c r="OUR85" s="59"/>
      <c r="OUS85" s="59"/>
      <c r="OUT85" s="59"/>
      <c r="OUU85" s="59"/>
      <c r="OUV85" s="59"/>
      <c r="OUW85" s="59"/>
      <c r="OUX85" s="59"/>
      <c r="OUY85" s="59"/>
      <c r="OUZ85" s="59"/>
      <c r="OVA85" s="59"/>
      <c r="OVB85" s="59"/>
      <c r="OVC85" s="59"/>
      <c r="OVD85" s="59"/>
      <c r="OVE85" s="59"/>
      <c r="OVF85" s="59"/>
      <c r="OVG85" s="59"/>
      <c r="OVH85" s="59"/>
      <c r="OVI85" s="59"/>
      <c r="OVJ85" s="59"/>
      <c r="OVK85" s="59"/>
      <c r="OVL85" s="59"/>
      <c r="OVM85" s="59"/>
      <c r="OVN85" s="59"/>
      <c r="OVO85" s="59"/>
      <c r="OVP85" s="59"/>
      <c r="OVQ85" s="59"/>
      <c r="OVR85" s="59"/>
      <c r="OVS85" s="59"/>
      <c r="OVT85" s="59"/>
      <c r="OVU85" s="59"/>
      <c r="OVV85" s="59"/>
      <c r="OVW85" s="59"/>
      <c r="OVX85" s="59"/>
      <c r="OVY85" s="59"/>
      <c r="OVZ85" s="59"/>
      <c r="OWA85" s="59"/>
      <c r="OWB85" s="59"/>
      <c r="OWC85" s="59"/>
      <c r="OWD85" s="59"/>
      <c r="OWE85" s="59"/>
      <c r="OWF85" s="59"/>
      <c r="OWG85" s="59"/>
      <c r="OWH85" s="59"/>
      <c r="OWI85" s="59"/>
      <c r="OWJ85" s="59"/>
      <c r="OWK85" s="59"/>
      <c r="OWL85" s="59"/>
      <c r="OWM85" s="59"/>
      <c r="OWN85" s="59"/>
      <c r="OWO85" s="59"/>
      <c r="OWP85" s="59"/>
      <c r="OWQ85" s="59"/>
      <c r="OWR85" s="59"/>
      <c r="OWS85" s="59"/>
      <c r="OWT85" s="59"/>
      <c r="OWU85" s="59"/>
      <c r="OWV85" s="59"/>
      <c r="OWW85" s="59"/>
      <c r="OWX85" s="59"/>
      <c r="OWY85" s="59"/>
      <c r="OWZ85" s="59"/>
      <c r="OXA85" s="59"/>
      <c r="OXB85" s="59"/>
      <c r="OXC85" s="59"/>
      <c r="OXD85" s="59"/>
      <c r="OXE85" s="59"/>
      <c r="OXF85" s="59"/>
      <c r="OXG85" s="59"/>
      <c r="OXH85" s="59"/>
      <c r="OXI85" s="59"/>
      <c r="OXJ85" s="59"/>
      <c r="OXK85" s="59"/>
      <c r="OXL85" s="59"/>
      <c r="OXM85" s="59"/>
      <c r="OXN85" s="59"/>
      <c r="OXO85" s="59"/>
      <c r="OXP85" s="59"/>
      <c r="OXQ85" s="59"/>
      <c r="OXR85" s="59"/>
      <c r="OXS85" s="59"/>
      <c r="OXT85" s="59"/>
      <c r="OXU85" s="59"/>
      <c r="OXV85" s="59"/>
      <c r="OXW85" s="59"/>
      <c r="OXX85" s="59"/>
      <c r="OXY85" s="59"/>
      <c r="OXZ85" s="59"/>
      <c r="OYA85" s="59"/>
      <c r="OYB85" s="59"/>
      <c r="OYC85" s="59"/>
      <c r="OYD85" s="59"/>
      <c r="OYE85" s="59"/>
      <c r="OYF85" s="59"/>
      <c r="OYG85" s="59"/>
      <c r="OYH85" s="59"/>
      <c r="OYI85" s="59"/>
      <c r="OYJ85" s="59"/>
      <c r="OYK85" s="59"/>
      <c r="OYL85" s="59"/>
      <c r="OYM85" s="59"/>
      <c r="OYN85" s="59"/>
      <c r="OYO85" s="59"/>
      <c r="OYP85" s="59"/>
      <c r="OYQ85" s="59"/>
      <c r="OYR85" s="59"/>
      <c r="OYS85" s="59"/>
      <c r="OYT85" s="59"/>
      <c r="OYU85" s="59"/>
      <c r="OYV85" s="59"/>
      <c r="OYW85" s="59"/>
      <c r="OYX85" s="59"/>
      <c r="OYY85" s="59"/>
      <c r="OYZ85" s="59"/>
      <c r="OZA85" s="59"/>
      <c r="OZB85" s="59"/>
      <c r="OZC85" s="59"/>
      <c r="OZD85" s="59"/>
      <c r="OZE85" s="59"/>
      <c r="OZF85" s="59"/>
      <c r="OZG85" s="59"/>
      <c r="OZH85" s="59"/>
      <c r="OZI85" s="59"/>
      <c r="OZJ85" s="59"/>
      <c r="OZK85" s="59"/>
      <c r="OZL85" s="59"/>
      <c r="OZM85" s="59"/>
      <c r="OZN85" s="59"/>
      <c r="OZO85" s="59"/>
      <c r="OZP85" s="59"/>
      <c r="OZQ85" s="59"/>
      <c r="OZR85" s="59"/>
      <c r="OZS85" s="59"/>
      <c r="OZT85" s="59"/>
      <c r="OZU85" s="59"/>
      <c r="OZV85" s="59"/>
      <c r="OZW85" s="59"/>
      <c r="OZX85" s="59"/>
      <c r="OZY85" s="59"/>
      <c r="OZZ85" s="59"/>
      <c r="PAA85" s="59"/>
      <c r="PAB85" s="59"/>
      <c r="PAC85" s="59"/>
      <c r="PAD85" s="59"/>
      <c r="PAE85" s="59"/>
      <c r="PAF85" s="59"/>
      <c r="PAG85" s="59"/>
      <c r="PAH85" s="59"/>
      <c r="PAI85" s="59"/>
      <c r="PAJ85" s="59"/>
      <c r="PAK85" s="59"/>
      <c r="PAL85" s="59"/>
      <c r="PAM85" s="59"/>
      <c r="PAN85" s="59"/>
      <c r="PAO85" s="59"/>
      <c r="PAP85" s="59"/>
      <c r="PAQ85" s="59"/>
      <c r="PAR85" s="59"/>
      <c r="PAS85" s="59"/>
      <c r="PAT85" s="59"/>
      <c r="PAU85" s="59"/>
      <c r="PAV85" s="59"/>
      <c r="PAW85" s="59"/>
      <c r="PAX85" s="59"/>
      <c r="PAY85" s="59"/>
      <c r="PAZ85" s="59"/>
      <c r="PBA85" s="59"/>
      <c r="PBB85" s="59"/>
      <c r="PBC85" s="59"/>
      <c r="PBD85" s="59"/>
      <c r="PBE85" s="59"/>
      <c r="PBF85" s="59"/>
      <c r="PBG85" s="59"/>
      <c r="PBH85" s="59"/>
      <c r="PBI85" s="59"/>
      <c r="PBJ85" s="59"/>
      <c r="PBK85" s="59"/>
      <c r="PBL85" s="59"/>
      <c r="PBM85" s="59"/>
      <c r="PBN85" s="59"/>
      <c r="PBO85" s="59"/>
      <c r="PBP85" s="59"/>
      <c r="PBQ85" s="59"/>
      <c r="PBR85" s="59"/>
      <c r="PBS85" s="59"/>
      <c r="PBT85" s="59"/>
      <c r="PBU85" s="59"/>
      <c r="PBV85" s="59"/>
      <c r="PBW85" s="59"/>
      <c r="PBX85" s="59"/>
      <c r="PBY85" s="59"/>
      <c r="PBZ85" s="59"/>
      <c r="PCA85" s="59"/>
      <c r="PCB85" s="59"/>
      <c r="PCC85" s="59"/>
      <c r="PCD85" s="59"/>
      <c r="PCE85" s="59"/>
      <c r="PCF85" s="59"/>
      <c r="PCG85" s="59"/>
      <c r="PCH85" s="59"/>
      <c r="PCI85" s="59"/>
      <c r="PCJ85" s="59"/>
      <c r="PCK85" s="59"/>
      <c r="PCL85" s="59"/>
      <c r="PCM85" s="59"/>
      <c r="PCN85" s="59"/>
      <c r="PCO85" s="59"/>
      <c r="PCP85" s="59"/>
      <c r="PCQ85" s="59"/>
      <c r="PCR85" s="59"/>
      <c r="PCS85" s="59"/>
      <c r="PCT85" s="59"/>
      <c r="PCU85" s="59"/>
      <c r="PCV85" s="59"/>
      <c r="PCW85" s="59"/>
      <c r="PCX85" s="59"/>
      <c r="PCY85" s="59"/>
      <c r="PCZ85" s="59"/>
      <c r="PDA85" s="59"/>
      <c r="PDB85" s="59"/>
      <c r="PDC85" s="59"/>
      <c r="PDD85" s="59"/>
      <c r="PDE85" s="59"/>
      <c r="PDF85" s="59"/>
      <c r="PDG85" s="59"/>
      <c r="PDH85" s="59"/>
      <c r="PDI85" s="59"/>
      <c r="PDJ85" s="59"/>
      <c r="PDK85" s="59"/>
      <c r="PDL85" s="59"/>
      <c r="PDM85" s="59"/>
      <c r="PDN85" s="59"/>
      <c r="PDO85" s="59"/>
      <c r="PDP85" s="59"/>
      <c r="PDQ85" s="59"/>
      <c r="PDR85" s="59"/>
      <c r="PDS85" s="59"/>
      <c r="PDT85" s="59"/>
      <c r="PDU85" s="59"/>
      <c r="PDV85" s="59"/>
      <c r="PDW85" s="59"/>
      <c r="PDX85" s="59"/>
      <c r="PDY85" s="59"/>
      <c r="PDZ85" s="59"/>
      <c r="PEA85" s="59"/>
      <c r="PEB85" s="59"/>
      <c r="PEC85" s="59"/>
      <c r="PED85" s="59"/>
      <c r="PEE85" s="59"/>
      <c r="PEF85" s="59"/>
      <c r="PEG85" s="59"/>
      <c r="PEH85" s="59"/>
      <c r="PEI85" s="59"/>
      <c r="PEJ85" s="59"/>
      <c r="PEK85" s="59"/>
      <c r="PEL85" s="59"/>
      <c r="PEM85" s="59"/>
      <c r="PEN85" s="59"/>
      <c r="PEO85" s="59"/>
      <c r="PEP85" s="59"/>
      <c r="PEQ85" s="59"/>
      <c r="PER85" s="59"/>
      <c r="PES85" s="59"/>
      <c r="PET85" s="59"/>
      <c r="PEU85" s="59"/>
      <c r="PEV85" s="59"/>
      <c r="PEW85" s="59"/>
      <c r="PEX85" s="59"/>
      <c r="PEY85" s="59"/>
      <c r="PEZ85" s="59"/>
      <c r="PFA85" s="59"/>
      <c r="PFB85" s="59"/>
      <c r="PFC85" s="59"/>
      <c r="PFD85" s="59"/>
      <c r="PFE85" s="59"/>
      <c r="PFF85" s="59"/>
      <c r="PFG85" s="59"/>
      <c r="PFH85" s="59"/>
      <c r="PFI85" s="59"/>
      <c r="PFJ85" s="59"/>
      <c r="PFK85" s="59"/>
      <c r="PFL85" s="59"/>
      <c r="PFM85" s="59"/>
      <c r="PFN85" s="59"/>
      <c r="PFO85" s="59"/>
      <c r="PFP85" s="59"/>
      <c r="PFQ85" s="59"/>
      <c r="PFR85" s="59"/>
      <c r="PFS85" s="59"/>
      <c r="PFT85" s="59"/>
      <c r="PFU85" s="59"/>
      <c r="PFV85" s="59"/>
      <c r="PFW85" s="59"/>
      <c r="PFX85" s="59"/>
      <c r="PFY85" s="59"/>
      <c r="PFZ85" s="59"/>
      <c r="PGA85" s="59"/>
      <c r="PGB85" s="59"/>
      <c r="PGC85" s="59"/>
      <c r="PGD85" s="59"/>
      <c r="PGE85" s="59"/>
      <c r="PGF85" s="59"/>
      <c r="PGG85" s="59"/>
      <c r="PGH85" s="59"/>
      <c r="PGI85" s="59"/>
      <c r="PGJ85" s="59"/>
      <c r="PGK85" s="59"/>
      <c r="PGL85" s="59"/>
      <c r="PGM85" s="59"/>
      <c r="PGN85" s="59"/>
      <c r="PGO85" s="59"/>
      <c r="PGP85" s="59"/>
      <c r="PGQ85" s="59"/>
      <c r="PGR85" s="59"/>
      <c r="PGS85" s="59"/>
      <c r="PGT85" s="59"/>
      <c r="PGU85" s="59"/>
      <c r="PGV85" s="59"/>
      <c r="PGW85" s="59"/>
      <c r="PGX85" s="59"/>
      <c r="PGY85" s="59"/>
      <c r="PGZ85" s="59"/>
      <c r="PHA85" s="59"/>
      <c r="PHB85" s="59"/>
      <c r="PHC85" s="59"/>
      <c r="PHD85" s="59"/>
      <c r="PHE85" s="59"/>
      <c r="PHF85" s="59"/>
      <c r="PHG85" s="59"/>
      <c r="PHH85" s="59"/>
      <c r="PHI85" s="59"/>
      <c r="PHJ85" s="59"/>
      <c r="PHK85" s="59"/>
      <c r="PHL85" s="59"/>
      <c r="PHM85" s="59"/>
      <c r="PHN85" s="59"/>
      <c r="PHO85" s="59"/>
      <c r="PHP85" s="59"/>
      <c r="PHQ85" s="59"/>
      <c r="PHR85" s="59"/>
      <c r="PHS85" s="59"/>
      <c r="PHT85" s="59"/>
      <c r="PHU85" s="59"/>
      <c r="PHV85" s="59"/>
      <c r="PHW85" s="59"/>
      <c r="PHX85" s="59"/>
      <c r="PHY85" s="59"/>
      <c r="PHZ85" s="59"/>
      <c r="PIA85" s="59"/>
      <c r="PIB85" s="59"/>
      <c r="PIC85" s="59"/>
      <c r="PID85" s="59"/>
      <c r="PIE85" s="59"/>
      <c r="PIF85" s="59"/>
      <c r="PIG85" s="59"/>
      <c r="PIH85" s="59"/>
      <c r="PII85" s="59"/>
      <c r="PIJ85" s="59"/>
      <c r="PIK85" s="59"/>
      <c r="PIL85" s="59"/>
      <c r="PIM85" s="59"/>
      <c r="PIN85" s="59"/>
      <c r="PIO85" s="59"/>
      <c r="PIP85" s="59"/>
      <c r="PIQ85" s="59"/>
      <c r="PIR85" s="59"/>
      <c r="PIS85" s="59"/>
      <c r="PIT85" s="59"/>
      <c r="PIU85" s="59"/>
      <c r="PIV85" s="59"/>
      <c r="PIW85" s="59"/>
      <c r="PIX85" s="59"/>
      <c r="PIY85" s="59"/>
      <c r="PIZ85" s="59"/>
      <c r="PJA85" s="59"/>
      <c r="PJB85" s="59"/>
      <c r="PJC85" s="59"/>
      <c r="PJD85" s="59"/>
      <c r="PJE85" s="59"/>
      <c r="PJF85" s="59"/>
      <c r="PJG85" s="59"/>
      <c r="PJH85" s="59"/>
      <c r="PJI85" s="59"/>
      <c r="PJJ85" s="59"/>
      <c r="PJK85" s="59"/>
      <c r="PJL85" s="59"/>
      <c r="PJM85" s="59"/>
      <c r="PJN85" s="59"/>
      <c r="PJO85" s="59"/>
      <c r="PJP85" s="59"/>
      <c r="PJQ85" s="59"/>
      <c r="PJR85" s="59"/>
      <c r="PJS85" s="59"/>
      <c r="PJT85" s="59"/>
      <c r="PJU85" s="59"/>
      <c r="PJV85" s="59"/>
      <c r="PJW85" s="59"/>
      <c r="PJX85" s="59"/>
      <c r="PJY85" s="59"/>
      <c r="PJZ85" s="59"/>
      <c r="PKA85" s="59"/>
      <c r="PKB85" s="59"/>
      <c r="PKC85" s="59"/>
      <c r="PKD85" s="59"/>
      <c r="PKE85" s="59"/>
      <c r="PKF85" s="59"/>
      <c r="PKG85" s="59"/>
      <c r="PKH85" s="59"/>
      <c r="PKI85" s="59"/>
      <c r="PKJ85" s="59"/>
      <c r="PKK85" s="59"/>
      <c r="PKL85" s="59"/>
      <c r="PKM85" s="59"/>
      <c r="PKN85" s="59"/>
      <c r="PKO85" s="59"/>
      <c r="PKP85" s="59"/>
      <c r="PKQ85" s="59"/>
      <c r="PKR85" s="59"/>
      <c r="PKS85" s="59"/>
      <c r="PKT85" s="59"/>
      <c r="PKU85" s="59"/>
      <c r="PKV85" s="59"/>
      <c r="PKW85" s="59"/>
      <c r="PKX85" s="59"/>
      <c r="PKY85" s="59"/>
      <c r="PKZ85" s="59"/>
      <c r="PLA85" s="59"/>
      <c r="PLB85" s="59"/>
      <c r="PLC85" s="59"/>
      <c r="PLD85" s="59"/>
      <c r="PLE85" s="59"/>
      <c r="PLF85" s="59"/>
      <c r="PLG85" s="59"/>
      <c r="PLH85" s="59"/>
      <c r="PLI85" s="59"/>
      <c r="PLJ85" s="59"/>
      <c r="PLK85" s="59"/>
      <c r="PLL85" s="59"/>
      <c r="PLM85" s="59"/>
      <c r="PLN85" s="59"/>
      <c r="PLO85" s="59"/>
      <c r="PLP85" s="59"/>
      <c r="PLQ85" s="59"/>
      <c r="PLR85" s="59"/>
      <c r="PLS85" s="59"/>
      <c r="PLT85" s="59"/>
      <c r="PLU85" s="59"/>
      <c r="PLV85" s="59"/>
      <c r="PLW85" s="59"/>
      <c r="PLX85" s="59"/>
      <c r="PLY85" s="59"/>
      <c r="PLZ85" s="59"/>
      <c r="PMA85" s="59"/>
      <c r="PMB85" s="59"/>
      <c r="PMC85" s="59"/>
      <c r="PMD85" s="59"/>
      <c r="PME85" s="59"/>
      <c r="PMF85" s="59"/>
      <c r="PMG85" s="59"/>
      <c r="PMH85" s="59"/>
      <c r="PMI85" s="59"/>
      <c r="PMJ85" s="59"/>
      <c r="PMK85" s="59"/>
      <c r="PML85" s="59"/>
      <c r="PMM85" s="59"/>
      <c r="PMN85" s="59"/>
      <c r="PMO85" s="59"/>
      <c r="PMP85" s="59"/>
      <c r="PMQ85" s="59"/>
      <c r="PMR85" s="59"/>
      <c r="PMS85" s="59"/>
      <c r="PMT85" s="59"/>
      <c r="PMU85" s="59"/>
      <c r="PMV85" s="59"/>
      <c r="PMW85" s="59"/>
      <c r="PMX85" s="59"/>
      <c r="PMY85" s="59"/>
      <c r="PMZ85" s="59"/>
      <c r="PNA85" s="59"/>
      <c r="PNB85" s="59"/>
      <c r="PNC85" s="59"/>
      <c r="PND85" s="59"/>
      <c r="PNE85" s="59"/>
      <c r="PNF85" s="59"/>
      <c r="PNG85" s="59"/>
      <c r="PNH85" s="59"/>
      <c r="PNI85" s="59"/>
      <c r="PNJ85" s="59"/>
      <c r="PNK85" s="59"/>
      <c r="PNL85" s="59"/>
      <c r="PNM85" s="59"/>
      <c r="PNN85" s="59"/>
      <c r="PNO85" s="59"/>
      <c r="PNP85" s="59"/>
      <c r="PNQ85" s="59"/>
      <c r="PNR85" s="59"/>
      <c r="PNS85" s="59"/>
      <c r="PNT85" s="59"/>
      <c r="PNU85" s="59"/>
      <c r="PNV85" s="59"/>
      <c r="PNW85" s="59"/>
      <c r="PNX85" s="59"/>
      <c r="PNY85" s="59"/>
      <c r="PNZ85" s="59"/>
      <c r="POA85" s="59"/>
      <c r="POB85" s="59"/>
      <c r="POC85" s="59"/>
      <c r="POD85" s="59"/>
      <c r="POE85" s="59"/>
      <c r="POF85" s="59"/>
      <c r="POG85" s="59"/>
      <c r="POH85" s="59"/>
      <c r="POI85" s="59"/>
      <c r="POJ85" s="59"/>
      <c r="POK85" s="59"/>
      <c r="POL85" s="59"/>
      <c r="POM85" s="59"/>
      <c r="PON85" s="59"/>
      <c r="POO85" s="59"/>
      <c r="POP85" s="59"/>
      <c r="POQ85" s="59"/>
      <c r="POR85" s="59"/>
      <c r="POS85" s="59"/>
      <c r="POT85" s="59"/>
      <c r="POU85" s="59"/>
      <c r="POV85" s="59"/>
      <c r="POW85" s="59"/>
      <c r="POX85" s="59"/>
      <c r="POY85" s="59"/>
      <c r="POZ85" s="59"/>
      <c r="PPA85" s="59"/>
      <c r="PPB85" s="59"/>
      <c r="PPC85" s="59"/>
      <c r="PPD85" s="59"/>
      <c r="PPE85" s="59"/>
      <c r="PPF85" s="59"/>
      <c r="PPG85" s="59"/>
      <c r="PPH85" s="59"/>
      <c r="PPI85" s="59"/>
      <c r="PPJ85" s="59"/>
      <c r="PPK85" s="59"/>
      <c r="PPL85" s="59"/>
      <c r="PPM85" s="59"/>
      <c r="PPN85" s="59"/>
      <c r="PPO85" s="59"/>
      <c r="PPP85" s="59"/>
      <c r="PPQ85" s="59"/>
      <c r="PPR85" s="59"/>
      <c r="PPS85" s="59"/>
      <c r="PPT85" s="59"/>
      <c r="PPU85" s="59"/>
      <c r="PPV85" s="59"/>
      <c r="PPW85" s="59"/>
      <c r="PPX85" s="59"/>
      <c r="PPY85" s="59"/>
      <c r="PPZ85" s="59"/>
      <c r="PQA85" s="59"/>
      <c r="PQB85" s="59"/>
      <c r="PQC85" s="59"/>
      <c r="PQD85" s="59"/>
      <c r="PQE85" s="59"/>
      <c r="PQF85" s="59"/>
      <c r="PQG85" s="59"/>
      <c r="PQH85" s="59"/>
      <c r="PQI85" s="59"/>
      <c r="PQJ85" s="59"/>
      <c r="PQK85" s="59"/>
      <c r="PQL85" s="59"/>
      <c r="PQM85" s="59"/>
      <c r="PQN85" s="59"/>
      <c r="PQO85" s="59"/>
      <c r="PQP85" s="59"/>
      <c r="PQQ85" s="59"/>
      <c r="PQR85" s="59"/>
      <c r="PQS85" s="59"/>
      <c r="PQT85" s="59"/>
      <c r="PQU85" s="59"/>
      <c r="PQV85" s="59"/>
      <c r="PQW85" s="59"/>
      <c r="PQX85" s="59"/>
      <c r="PQY85" s="59"/>
      <c r="PQZ85" s="59"/>
      <c r="PRA85" s="59"/>
      <c r="PRB85" s="59"/>
      <c r="PRC85" s="59"/>
      <c r="PRD85" s="59"/>
      <c r="PRE85" s="59"/>
      <c r="PRF85" s="59"/>
      <c r="PRG85" s="59"/>
      <c r="PRH85" s="59"/>
      <c r="PRI85" s="59"/>
      <c r="PRJ85" s="59"/>
      <c r="PRK85" s="59"/>
      <c r="PRL85" s="59"/>
      <c r="PRM85" s="59"/>
      <c r="PRN85" s="59"/>
      <c r="PRO85" s="59"/>
      <c r="PRP85" s="59"/>
      <c r="PRQ85" s="59"/>
      <c r="PRR85" s="59"/>
      <c r="PRS85" s="59"/>
      <c r="PRT85" s="59"/>
      <c r="PRU85" s="59"/>
      <c r="PRV85" s="59"/>
      <c r="PRW85" s="59"/>
      <c r="PRX85" s="59"/>
      <c r="PRY85" s="59"/>
      <c r="PRZ85" s="59"/>
      <c r="PSA85" s="59"/>
      <c r="PSB85" s="59"/>
      <c r="PSC85" s="59"/>
      <c r="PSD85" s="59"/>
      <c r="PSE85" s="59"/>
      <c r="PSF85" s="59"/>
      <c r="PSG85" s="59"/>
      <c r="PSH85" s="59"/>
      <c r="PSI85" s="59"/>
      <c r="PSJ85" s="59"/>
      <c r="PSK85" s="59"/>
      <c r="PSL85" s="59"/>
      <c r="PSM85" s="59"/>
      <c r="PSN85" s="59"/>
      <c r="PSO85" s="59"/>
      <c r="PSP85" s="59"/>
      <c r="PSQ85" s="59"/>
      <c r="PSR85" s="59"/>
      <c r="PSS85" s="59"/>
      <c r="PST85" s="59"/>
      <c r="PSU85" s="59"/>
      <c r="PSV85" s="59"/>
      <c r="PSW85" s="59"/>
      <c r="PSX85" s="59"/>
      <c r="PSY85" s="59"/>
      <c r="PSZ85" s="59"/>
      <c r="PTA85" s="59"/>
      <c r="PTB85" s="59"/>
      <c r="PTC85" s="59"/>
      <c r="PTD85" s="59"/>
      <c r="PTE85" s="59"/>
      <c r="PTF85" s="59"/>
      <c r="PTG85" s="59"/>
      <c r="PTH85" s="59"/>
      <c r="PTI85" s="59"/>
      <c r="PTJ85" s="59"/>
      <c r="PTK85" s="59"/>
      <c r="PTL85" s="59"/>
      <c r="PTM85" s="59"/>
      <c r="PTN85" s="59"/>
      <c r="PTO85" s="59"/>
      <c r="PTP85" s="59"/>
      <c r="PTQ85" s="59"/>
      <c r="PTR85" s="59"/>
      <c r="PTS85" s="59"/>
      <c r="PTT85" s="59"/>
      <c r="PTU85" s="59"/>
      <c r="PTV85" s="59"/>
      <c r="PTW85" s="59"/>
      <c r="PTX85" s="59"/>
      <c r="PTY85" s="59"/>
      <c r="PTZ85" s="59"/>
      <c r="PUA85" s="59"/>
      <c r="PUB85" s="59"/>
      <c r="PUC85" s="59"/>
      <c r="PUD85" s="59"/>
      <c r="PUE85" s="59"/>
      <c r="PUF85" s="59"/>
      <c r="PUG85" s="59"/>
      <c r="PUH85" s="59"/>
      <c r="PUI85" s="59"/>
      <c r="PUJ85" s="59"/>
      <c r="PUK85" s="59"/>
      <c r="PUL85" s="59"/>
      <c r="PUM85" s="59"/>
      <c r="PUN85" s="59"/>
      <c r="PUO85" s="59"/>
      <c r="PUP85" s="59"/>
      <c r="PUQ85" s="59"/>
      <c r="PUR85" s="59"/>
      <c r="PUS85" s="59"/>
      <c r="PUT85" s="59"/>
      <c r="PUU85" s="59"/>
      <c r="PUV85" s="59"/>
      <c r="PUW85" s="59"/>
      <c r="PUX85" s="59"/>
      <c r="PUY85" s="59"/>
      <c r="PUZ85" s="59"/>
      <c r="PVA85" s="59"/>
      <c r="PVB85" s="59"/>
      <c r="PVC85" s="59"/>
      <c r="PVD85" s="59"/>
      <c r="PVE85" s="59"/>
      <c r="PVF85" s="59"/>
      <c r="PVG85" s="59"/>
      <c r="PVH85" s="59"/>
      <c r="PVI85" s="59"/>
      <c r="PVJ85" s="59"/>
      <c r="PVK85" s="59"/>
      <c r="PVL85" s="59"/>
      <c r="PVM85" s="59"/>
      <c r="PVN85" s="59"/>
      <c r="PVO85" s="59"/>
      <c r="PVP85" s="59"/>
      <c r="PVQ85" s="59"/>
      <c r="PVR85" s="59"/>
      <c r="PVS85" s="59"/>
      <c r="PVT85" s="59"/>
      <c r="PVU85" s="59"/>
      <c r="PVV85" s="59"/>
      <c r="PVW85" s="59"/>
      <c r="PVX85" s="59"/>
      <c r="PVY85" s="59"/>
      <c r="PVZ85" s="59"/>
      <c r="PWA85" s="59"/>
      <c r="PWB85" s="59"/>
      <c r="PWC85" s="59"/>
      <c r="PWD85" s="59"/>
      <c r="PWE85" s="59"/>
      <c r="PWF85" s="59"/>
      <c r="PWG85" s="59"/>
      <c r="PWH85" s="59"/>
      <c r="PWI85" s="59"/>
      <c r="PWJ85" s="59"/>
      <c r="PWK85" s="59"/>
      <c r="PWL85" s="59"/>
      <c r="PWM85" s="59"/>
      <c r="PWN85" s="59"/>
      <c r="PWO85" s="59"/>
      <c r="PWP85" s="59"/>
      <c r="PWQ85" s="59"/>
      <c r="PWR85" s="59"/>
      <c r="PWS85" s="59"/>
      <c r="PWT85" s="59"/>
      <c r="PWU85" s="59"/>
      <c r="PWV85" s="59"/>
      <c r="PWW85" s="59"/>
      <c r="PWX85" s="59"/>
      <c r="PWY85" s="59"/>
      <c r="PWZ85" s="59"/>
      <c r="PXA85" s="59"/>
      <c r="PXB85" s="59"/>
      <c r="PXC85" s="59"/>
      <c r="PXD85" s="59"/>
      <c r="PXE85" s="59"/>
      <c r="PXF85" s="59"/>
      <c r="PXG85" s="59"/>
      <c r="PXH85" s="59"/>
      <c r="PXI85" s="59"/>
      <c r="PXJ85" s="59"/>
      <c r="PXK85" s="59"/>
      <c r="PXL85" s="59"/>
      <c r="PXM85" s="59"/>
      <c r="PXN85" s="59"/>
      <c r="PXO85" s="59"/>
      <c r="PXP85" s="59"/>
      <c r="PXQ85" s="59"/>
      <c r="PXR85" s="59"/>
      <c r="PXS85" s="59"/>
      <c r="PXT85" s="59"/>
      <c r="PXU85" s="59"/>
      <c r="PXV85" s="59"/>
      <c r="PXW85" s="59"/>
      <c r="PXX85" s="59"/>
      <c r="PXY85" s="59"/>
      <c r="PXZ85" s="59"/>
      <c r="PYA85" s="59"/>
      <c r="PYB85" s="59"/>
      <c r="PYC85" s="59"/>
      <c r="PYD85" s="59"/>
      <c r="PYE85" s="59"/>
      <c r="PYF85" s="59"/>
      <c r="PYG85" s="59"/>
      <c r="PYH85" s="59"/>
      <c r="PYI85" s="59"/>
      <c r="PYJ85" s="59"/>
      <c r="PYK85" s="59"/>
      <c r="PYL85" s="59"/>
      <c r="PYM85" s="59"/>
      <c r="PYN85" s="59"/>
      <c r="PYO85" s="59"/>
      <c r="PYP85" s="59"/>
      <c r="PYQ85" s="59"/>
      <c r="PYR85" s="59"/>
      <c r="PYS85" s="59"/>
      <c r="PYT85" s="59"/>
      <c r="PYU85" s="59"/>
      <c r="PYV85" s="59"/>
      <c r="PYW85" s="59"/>
      <c r="PYX85" s="59"/>
      <c r="PYY85" s="59"/>
      <c r="PYZ85" s="59"/>
      <c r="PZA85" s="59"/>
      <c r="PZB85" s="59"/>
      <c r="PZC85" s="59"/>
      <c r="PZD85" s="59"/>
      <c r="PZE85" s="59"/>
      <c r="PZF85" s="59"/>
      <c r="PZG85" s="59"/>
      <c r="PZH85" s="59"/>
      <c r="PZI85" s="59"/>
      <c r="PZJ85" s="59"/>
      <c r="PZK85" s="59"/>
      <c r="PZL85" s="59"/>
      <c r="PZM85" s="59"/>
      <c r="PZN85" s="59"/>
      <c r="PZO85" s="59"/>
      <c r="PZP85" s="59"/>
      <c r="PZQ85" s="59"/>
      <c r="PZR85" s="59"/>
      <c r="PZS85" s="59"/>
      <c r="PZT85" s="59"/>
      <c r="PZU85" s="59"/>
      <c r="PZV85" s="59"/>
      <c r="PZW85" s="59"/>
      <c r="PZX85" s="59"/>
      <c r="PZY85" s="59"/>
      <c r="PZZ85" s="59"/>
      <c r="QAA85" s="59"/>
      <c r="QAB85" s="59"/>
      <c r="QAC85" s="59"/>
      <c r="QAD85" s="59"/>
      <c r="QAE85" s="59"/>
      <c r="QAF85" s="59"/>
      <c r="QAG85" s="59"/>
      <c r="QAH85" s="59"/>
      <c r="QAI85" s="59"/>
      <c r="QAJ85" s="59"/>
      <c r="QAK85" s="59"/>
      <c r="QAL85" s="59"/>
      <c r="QAM85" s="59"/>
      <c r="QAN85" s="59"/>
      <c r="QAO85" s="59"/>
      <c r="QAP85" s="59"/>
      <c r="QAQ85" s="59"/>
      <c r="QAR85" s="59"/>
      <c r="QAS85" s="59"/>
      <c r="QAT85" s="59"/>
      <c r="QAU85" s="59"/>
      <c r="QAV85" s="59"/>
      <c r="QAW85" s="59"/>
      <c r="QAX85" s="59"/>
      <c r="QAY85" s="59"/>
      <c r="QAZ85" s="59"/>
      <c r="QBA85" s="59"/>
      <c r="QBB85" s="59"/>
      <c r="QBC85" s="59"/>
      <c r="QBD85" s="59"/>
      <c r="QBE85" s="59"/>
      <c r="QBF85" s="59"/>
      <c r="QBG85" s="59"/>
      <c r="QBH85" s="59"/>
      <c r="QBI85" s="59"/>
      <c r="QBJ85" s="59"/>
      <c r="QBK85" s="59"/>
      <c r="QBL85" s="59"/>
      <c r="QBM85" s="59"/>
      <c r="QBN85" s="59"/>
      <c r="QBO85" s="59"/>
      <c r="QBP85" s="59"/>
      <c r="QBQ85" s="59"/>
      <c r="QBR85" s="59"/>
      <c r="QBS85" s="59"/>
      <c r="QBT85" s="59"/>
      <c r="QBU85" s="59"/>
      <c r="QBV85" s="59"/>
      <c r="QBW85" s="59"/>
      <c r="QBX85" s="59"/>
      <c r="QBY85" s="59"/>
      <c r="QBZ85" s="59"/>
      <c r="QCA85" s="59"/>
      <c r="QCB85" s="59"/>
      <c r="QCC85" s="59"/>
      <c r="QCD85" s="59"/>
      <c r="QCE85" s="59"/>
      <c r="QCF85" s="59"/>
      <c r="QCG85" s="59"/>
      <c r="QCH85" s="59"/>
      <c r="QCI85" s="59"/>
      <c r="QCJ85" s="59"/>
      <c r="QCK85" s="59"/>
      <c r="QCL85" s="59"/>
      <c r="QCM85" s="59"/>
      <c r="QCN85" s="59"/>
      <c r="QCO85" s="59"/>
      <c r="QCP85" s="59"/>
      <c r="QCQ85" s="59"/>
      <c r="QCR85" s="59"/>
      <c r="QCS85" s="59"/>
      <c r="QCT85" s="59"/>
      <c r="QCU85" s="59"/>
      <c r="QCV85" s="59"/>
      <c r="QCW85" s="59"/>
      <c r="QCX85" s="59"/>
      <c r="QCY85" s="59"/>
      <c r="QCZ85" s="59"/>
      <c r="QDA85" s="59"/>
      <c r="QDB85" s="59"/>
      <c r="QDC85" s="59"/>
      <c r="QDD85" s="59"/>
      <c r="QDE85" s="59"/>
      <c r="QDF85" s="59"/>
      <c r="QDG85" s="59"/>
      <c r="QDH85" s="59"/>
      <c r="QDI85" s="59"/>
      <c r="QDJ85" s="59"/>
      <c r="QDK85" s="59"/>
      <c r="QDL85" s="59"/>
      <c r="QDM85" s="59"/>
      <c r="QDN85" s="59"/>
      <c r="QDO85" s="59"/>
      <c r="QDP85" s="59"/>
      <c r="QDQ85" s="59"/>
      <c r="QDR85" s="59"/>
      <c r="QDS85" s="59"/>
      <c r="QDT85" s="59"/>
      <c r="QDU85" s="59"/>
      <c r="QDV85" s="59"/>
      <c r="QDW85" s="59"/>
      <c r="QDX85" s="59"/>
      <c r="QDY85" s="59"/>
      <c r="QDZ85" s="59"/>
      <c r="QEA85" s="59"/>
      <c r="QEB85" s="59"/>
      <c r="QEC85" s="59"/>
      <c r="QED85" s="59"/>
      <c r="QEE85" s="59"/>
      <c r="QEF85" s="59"/>
      <c r="QEG85" s="59"/>
      <c r="QEH85" s="59"/>
      <c r="QEI85" s="59"/>
      <c r="QEJ85" s="59"/>
      <c r="QEK85" s="59"/>
      <c r="QEL85" s="59"/>
      <c r="QEM85" s="59"/>
      <c r="QEN85" s="59"/>
      <c r="QEO85" s="59"/>
      <c r="QEP85" s="59"/>
      <c r="QEQ85" s="59"/>
      <c r="QER85" s="59"/>
      <c r="QES85" s="59"/>
      <c r="QET85" s="59"/>
      <c r="QEU85" s="59"/>
      <c r="QEV85" s="59"/>
      <c r="QEW85" s="59"/>
      <c r="QEX85" s="59"/>
      <c r="QEY85" s="59"/>
      <c r="QEZ85" s="59"/>
      <c r="QFA85" s="59"/>
      <c r="QFB85" s="59"/>
      <c r="QFC85" s="59"/>
      <c r="QFD85" s="59"/>
      <c r="QFE85" s="59"/>
      <c r="QFF85" s="59"/>
      <c r="QFG85" s="59"/>
      <c r="QFH85" s="59"/>
      <c r="QFI85" s="59"/>
      <c r="QFJ85" s="59"/>
      <c r="QFK85" s="59"/>
      <c r="QFL85" s="59"/>
      <c r="QFM85" s="59"/>
      <c r="QFN85" s="59"/>
      <c r="QFO85" s="59"/>
      <c r="QFP85" s="59"/>
      <c r="QFQ85" s="59"/>
      <c r="QFR85" s="59"/>
      <c r="QFS85" s="59"/>
      <c r="QFT85" s="59"/>
      <c r="QFU85" s="59"/>
      <c r="QFV85" s="59"/>
      <c r="QFW85" s="59"/>
      <c r="QFX85" s="59"/>
      <c r="QFY85" s="59"/>
      <c r="QFZ85" s="59"/>
      <c r="QGA85" s="59"/>
      <c r="QGB85" s="59"/>
      <c r="QGC85" s="59"/>
      <c r="QGD85" s="59"/>
      <c r="QGE85" s="59"/>
      <c r="QGF85" s="59"/>
      <c r="QGG85" s="59"/>
      <c r="QGH85" s="59"/>
      <c r="QGI85" s="59"/>
      <c r="QGJ85" s="59"/>
      <c r="QGK85" s="59"/>
      <c r="QGL85" s="59"/>
      <c r="QGM85" s="59"/>
      <c r="QGN85" s="59"/>
      <c r="QGO85" s="59"/>
      <c r="QGP85" s="59"/>
      <c r="QGQ85" s="59"/>
      <c r="QGR85" s="59"/>
      <c r="QGS85" s="59"/>
      <c r="QGT85" s="59"/>
      <c r="QGU85" s="59"/>
      <c r="QGV85" s="59"/>
      <c r="QGW85" s="59"/>
      <c r="QGX85" s="59"/>
      <c r="QGY85" s="59"/>
      <c r="QGZ85" s="59"/>
      <c r="QHA85" s="59"/>
      <c r="QHB85" s="59"/>
      <c r="QHC85" s="59"/>
      <c r="QHD85" s="59"/>
      <c r="QHE85" s="59"/>
      <c r="QHF85" s="59"/>
      <c r="QHG85" s="59"/>
      <c r="QHH85" s="59"/>
      <c r="QHI85" s="59"/>
      <c r="QHJ85" s="59"/>
      <c r="QHK85" s="59"/>
      <c r="QHL85" s="59"/>
      <c r="QHM85" s="59"/>
      <c r="QHN85" s="59"/>
      <c r="QHO85" s="59"/>
      <c r="QHP85" s="59"/>
      <c r="QHQ85" s="59"/>
      <c r="QHR85" s="59"/>
      <c r="QHS85" s="59"/>
      <c r="QHT85" s="59"/>
      <c r="QHU85" s="59"/>
      <c r="QHV85" s="59"/>
      <c r="QHW85" s="59"/>
      <c r="QHX85" s="59"/>
      <c r="QHY85" s="59"/>
      <c r="QHZ85" s="59"/>
      <c r="QIA85" s="59"/>
      <c r="QIB85" s="59"/>
      <c r="QIC85" s="59"/>
      <c r="QID85" s="59"/>
      <c r="QIE85" s="59"/>
      <c r="QIF85" s="59"/>
      <c r="QIG85" s="59"/>
      <c r="QIH85" s="59"/>
      <c r="QII85" s="59"/>
      <c r="QIJ85" s="59"/>
      <c r="QIK85" s="59"/>
      <c r="QIL85" s="59"/>
      <c r="QIM85" s="59"/>
      <c r="QIN85" s="59"/>
      <c r="QIO85" s="59"/>
      <c r="QIP85" s="59"/>
      <c r="QIQ85" s="59"/>
      <c r="QIR85" s="59"/>
      <c r="QIS85" s="59"/>
      <c r="QIT85" s="59"/>
      <c r="QIU85" s="59"/>
      <c r="QIV85" s="59"/>
      <c r="QIW85" s="59"/>
      <c r="QIX85" s="59"/>
      <c r="QIY85" s="59"/>
      <c r="QIZ85" s="59"/>
      <c r="QJA85" s="59"/>
      <c r="QJB85" s="59"/>
      <c r="QJC85" s="59"/>
      <c r="QJD85" s="59"/>
      <c r="QJE85" s="59"/>
      <c r="QJF85" s="59"/>
      <c r="QJG85" s="59"/>
      <c r="QJH85" s="59"/>
      <c r="QJI85" s="59"/>
      <c r="QJJ85" s="59"/>
      <c r="QJK85" s="59"/>
      <c r="QJL85" s="59"/>
      <c r="QJM85" s="59"/>
      <c r="QJN85" s="59"/>
      <c r="QJO85" s="59"/>
      <c r="QJP85" s="59"/>
      <c r="QJQ85" s="59"/>
      <c r="QJR85" s="59"/>
      <c r="QJS85" s="59"/>
      <c r="QJT85" s="59"/>
      <c r="QJU85" s="59"/>
      <c r="QJV85" s="59"/>
      <c r="QJW85" s="59"/>
      <c r="QJX85" s="59"/>
      <c r="QJY85" s="59"/>
      <c r="QJZ85" s="59"/>
      <c r="QKA85" s="59"/>
      <c r="QKB85" s="59"/>
      <c r="QKC85" s="59"/>
      <c r="QKD85" s="59"/>
      <c r="QKE85" s="59"/>
      <c r="QKF85" s="59"/>
      <c r="QKG85" s="59"/>
      <c r="QKH85" s="59"/>
      <c r="QKI85" s="59"/>
      <c r="QKJ85" s="59"/>
      <c r="QKK85" s="59"/>
      <c r="QKL85" s="59"/>
      <c r="QKM85" s="59"/>
      <c r="QKN85" s="59"/>
      <c r="QKO85" s="59"/>
      <c r="QKP85" s="59"/>
      <c r="QKQ85" s="59"/>
      <c r="QKR85" s="59"/>
      <c r="QKS85" s="59"/>
      <c r="QKT85" s="59"/>
      <c r="QKU85" s="59"/>
      <c r="QKV85" s="59"/>
      <c r="QKW85" s="59"/>
      <c r="QKX85" s="59"/>
      <c r="QKY85" s="59"/>
      <c r="QKZ85" s="59"/>
      <c r="QLA85" s="59"/>
      <c r="QLB85" s="59"/>
      <c r="QLC85" s="59"/>
      <c r="QLD85" s="59"/>
      <c r="QLE85" s="59"/>
      <c r="QLF85" s="59"/>
      <c r="QLG85" s="59"/>
      <c r="QLH85" s="59"/>
      <c r="QLI85" s="59"/>
      <c r="QLJ85" s="59"/>
      <c r="QLK85" s="59"/>
      <c r="QLL85" s="59"/>
      <c r="QLM85" s="59"/>
      <c r="QLN85" s="59"/>
      <c r="QLO85" s="59"/>
      <c r="QLP85" s="59"/>
      <c r="QLQ85" s="59"/>
      <c r="QLR85" s="59"/>
      <c r="QLS85" s="59"/>
      <c r="QLT85" s="59"/>
      <c r="QLU85" s="59"/>
      <c r="QLV85" s="59"/>
      <c r="QLW85" s="59"/>
      <c r="QLX85" s="59"/>
      <c r="QLY85" s="59"/>
      <c r="QLZ85" s="59"/>
      <c r="QMA85" s="59"/>
      <c r="QMB85" s="59"/>
      <c r="QMC85" s="59"/>
      <c r="QMD85" s="59"/>
      <c r="QME85" s="59"/>
      <c r="QMF85" s="59"/>
      <c r="QMG85" s="59"/>
      <c r="QMH85" s="59"/>
      <c r="QMI85" s="59"/>
      <c r="QMJ85" s="59"/>
      <c r="QMK85" s="59"/>
      <c r="QML85" s="59"/>
      <c r="QMM85" s="59"/>
      <c r="QMN85" s="59"/>
      <c r="QMO85" s="59"/>
      <c r="QMP85" s="59"/>
      <c r="QMQ85" s="59"/>
      <c r="QMR85" s="59"/>
      <c r="QMS85" s="59"/>
      <c r="QMT85" s="59"/>
      <c r="QMU85" s="59"/>
      <c r="QMV85" s="59"/>
      <c r="QMW85" s="59"/>
      <c r="QMX85" s="59"/>
      <c r="QMY85" s="59"/>
      <c r="QMZ85" s="59"/>
      <c r="QNA85" s="59"/>
      <c r="QNB85" s="59"/>
      <c r="QNC85" s="59"/>
      <c r="QND85" s="59"/>
      <c r="QNE85" s="59"/>
      <c r="QNF85" s="59"/>
      <c r="QNG85" s="59"/>
      <c r="QNH85" s="59"/>
      <c r="QNI85" s="59"/>
      <c r="QNJ85" s="59"/>
      <c r="QNK85" s="59"/>
      <c r="QNL85" s="59"/>
      <c r="QNM85" s="59"/>
      <c r="QNN85" s="59"/>
      <c r="QNO85" s="59"/>
      <c r="QNP85" s="59"/>
      <c r="QNQ85" s="59"/>
      <c r="QNR85" s="59"/>
      <c r="QNS85" s="59"/>
      <c r="QNT85" s="59"/>
      <c r="QNU85" s="59"/>
      <c r="QNV85" s="59"/>
      <c r="QNW85" s="59"/>
      <c r="QNX85" s="59"/>
      <c r="QNY85" s="59"/>
      <c r="QNZ85" s="59"/>
      <c r="QOA85" s="59"/>
      <c r="QOB85" s="59"/>
      <c r="QOC85" s="59"/>
      <c r="QOD85" s="59"/>
      <c r="QOE85" s="59"/>
      <c r="QOF85" s="59"/>
      <c r="QOG85" s="59"/>
      <c r="QOH85" s="59"/>
      <c r="QOI85" s="59"/>
      <c r="QOJ85" s="59"/>
      <c r="QOK85" s="59"/>
      <c r="QOL85" s="59"/>
      <c r="QOM85" s="59"/>
      <c r="QON85" s="59"/>
      <c r="QOO85" s="59"/>
      <c r="QOP85" s="59"/>
      <c r="QOQ85" s="59"/>
      <c r="QOR85" s="59"/>
      <c r="QOS85" s="59"/>
      <c r="QOT85" s="59"/>
      <c r="QOU85" s="59"/>
      <c r="QOV85" s="59"/>
      <c r="QOW85" s="59"/>
      <c r="QOX85" s="59"/>
      <c r="QOY85" s="59"/>
      <c r="QOZ85" s="59"/>
      <c r="QPA85" s="59"/>
      <c r="QPB85" s="59"/>
      <c r="QPC85" s="59"/>
      <c r="QPD85" s="59"/>
      <c r="QPE85" s="59"/>
      <c r="QPF85" s="59"/>
      <c r="QPG85" s="59"/>
      <c r="QPH85" s="59"/>
      <c r="QPI85" s="59"/>
      <c r="QPJ85" s="59"/>
      <c r="QPK85" s="59"/>
      <c r="QPL85" s="59"/>
      <c r="QPM85" s="59"/>
      <c r="QPN85" s="59"/>
      <c r="QPO85" s="59"/>
      <c r="QPP85" s="59"/>
      <c r="QPQ85" s="59"/>
      <c r="QPR85" s="59"/>
      <c r="QPS85" s="59"/>
      <c r="QPT85" s="59"/>
      <c r="QPU85" s="59"/>
      <c r="QPV85" s="59"/>
      <c r="QPW85" s="59"/>
      <c r="QPX85" s="59"/>
      <c r="QPY85" s="59"/>
      <c r="QPZ85" s="59"/>
      <c r="QQA85" s="59"/>
      <c r="QQB85" s="59"/>
      <c r="QQC85" s="59"/>
      <c r="QQD85" s="59"/>
      <c r="QQE85" s="59"/>
      <c r="QQF85" s="59"/>
      <c r="QQG85" s="59"/>
      <c r="QQH85" s="59"/>
      <c r="QQI85" s="59"/>
      <c r="QQJ85" s="59"/>
      <c r="QQK85" s="59"/>
      <c r="QQL85" s="59"/>
      <c r="QQM85" s="59"/>
      <c r="QQN85" s="59"/>
      <c r="QQO85" s="59"/>
      <c r="QQP85" s="59"/>
      <c r="QQQ85" s="59"/>
      <c r="QQR85" s="59"/>
      <c r="QQS85" s="59"/>
      <c r="QQT85" s="59"/>
      <c r="QQU85" s="59"/>
      <c r="QQV85" s="59"/>
      <c r="QQW85" s="59"/>
      <c r="QQX85" s="59"/>
      <c r="QQY85" s="59"/>
      <c r="QQZ85" s="59"/>
      <c r="QRA85" s="59"/>
      <c r="QRB85" s="59"/>
      <c r="QRC85" s="59"/>
      <c r="QRD85" s="59"/>
      <c r="QRE85" s="59"/>
      <c r="QRF85" s="59"/>
      <c r="QRG85" s="59"/>
      <c r="QRH85" s="59"/>
      <c r="QRI85" s="59"/>
      <c r="QRJ85" s="59"/>
      <c r="QRK85" s="59"/>
      <c r="QRL85" s="59"/>
      <c r="QRM85" s="59"/>
      <c r="QRN85" s="59"/>
      <c r="QRO85" s="59"/>
      <c r="QRP85" s="59"/>
      <c r="QRQ85" s="59"/>
      <c r="QRR85" s="59"/>
      <c r="QRS85" s="59"/>
      <c r="QRT85" s="59"/>
      <c r="QRU85" s="59"/>
      <c r="QRV85" s="59"/>
      <c r="QRW85" s="59"/>
      <c r="QRX85" s="59"/>
      <c r="QRY85" s="59"/>
      <c r="QRZ85" s="59"/>
      <c r="QSA85" s="59"/>
      <c r="QSB85" s="59"/>
      <c r="QSC85" s="59"/>
      <c r="QSD85" s="59"/>
      <c r="QSE85" s="59"/>
      <c r="QSF85" s="59"/>
      <c r="QSG85" s="59"/>
      <c r="QSH85" s="59"/>
      <c r="QSI85" s="59"/>
      <c r="QSJ85" s="59"/>
      <c r="QSK85" s="59"/>
      <c r="QSL85" s="59"/>
      <c r="QSM85" s="59"/>
      <c r="QSN85" s="59"/>
      <c r="QSO85" s="59"/>
      <c r="QSP85" s="59"/>
      <c r="QSQ85" s="59"/>
      <c r="QSR85" s="59"/>
      <c r="QSS85" s="59"/>
      <c r="QST85" s="59"/>
      <c r="QSU85" s="59"/>
      <c r="QSV85" s="59"/>
      <c r="QSW85" s="59"/>
      <c r="QSX85" s="59"/>
      <c r="QSY85" s="59"/>
      <c r="QSZ85" s="59"/>
      <c r="QTA85" s="59"/>
      <c r="QTB85" s="59"/>
      <c r="QTC85" s="59"/>
      <c r="QTD85" s="59"/>
      <c r="QTE85" s="59"/>
      <c r="QTF85" s="59"/>
      <c r="QTG85" s="59"/>
      <c r="QTH85" s="59"/>
      <c r="QTI85" s="59"/>
      <c r="QTJ85" s="59"/>
      <c r="QTK85" s="59"/>
      <c r="QTL85" s="59"/>
      <c r="QTM85" s="59"/>
      <c r="QTN85" s="59"/>
      <c r="QTO85" s="59"/>
      <c r="QTP85" s="59"/>
      <c r="QTQ85" s="59"/>
      <c r="QTR85" s="59"/>
      <c r="QTS85" s="59"/>
      <c r="QTT85" s="59"/>
      <c r="QTU85" s="59"/>
      <c r="QTV85" s="59"/>
      <c r="QTW85" s="59"/>
      <c r="QTX85" s="59"/>
      <c r="QTY85" s="59"/>
      <c r="QTZ85" s="59"/>
      <c r="QUA85" s="59"/>
      <c r="QUB85" s="59"/>
      <c r="QUC85" s="59"/>
      <c r="QUD85" s="59"/>
      <c r="QUE85" s="59"/>
      <c r="QUF85" s="59"/>
      <c r="QUG85" s="59"/>
      <c r="QUH85" s="59"/>
      <c r="QUI85" s="59"/>
      <c r="QUJ85" s="59"/>
      <c r="QUK85" s="59"/>
      <c r="QUL85" s="59"/>
      <c r="QUM85" s="59"/>
      <c r="QUN85" s="59"/>
      <c r="QUO85" s="59"/>
      <c r="QUP85" s="59"/>
      <c r="QUQ85" s="59"/>
      <c r="QUR85" s="59"/>
      <c r="QUS85" s="59"/>
      <c r="QUT85" s="59"/>
      <c r="QUU85" s="59"/>
      <c r="QUV85" s="59"/>
      <c r="QUW85" s="59"/>
      <c r="QUX85" s="59"/>
      <c r="QUY85" s="59"/>
      <c r="QUZ85" s="59"/>
      <c r="QVA85" s="59"/>
      <c r="QVB85" s="59"/>
      <c r="QVC85" s="59"/>
      <c r="QVD85" s="59"/>
      <c r="QVE85" s="59"/>
      <c r="QVF85" s="59"/>
      <c r="QVG85" s="59"/>
      <c r="QVH85" s="59"/>
      <c r="QVI85" s="59"/>
      <c r="QVJ85" s="59"/>
      <c r="QVK85" s="59"/>
      <c r="QVL85" s="59"/>
      <c r="QVM85" s="59"/>
      <c r="QVN85" s="59"/>
      <c r="QVO85" s="59"/>
      <c r="QVP85" s="59"/>
      <c r="QVQ85" s="59"/>
      <c r="QVR85" s="59"/>
      <c r="QVS85" s="59"/>
      <c r="QVT85" s="59"/>
      <c r="QVU85" s="59"/>
      <c r="QVV85" s="59"/>
      <c r="QVW85" s="59"/>
      <c r="QVX85" s="59"/>
      <c r="QVY85" s="59"/>
      <c r="QVZ85" s="59"/>
      <c r="QWA85" s="59"/>
      <c r="QWB85" s="59"/>
      <c r="QWC85" s="59"/>
      <c r="QWD85" s="59"/>
      <c r="QWE85" s="59"/>
      <c r="QWF85" s="59"/>
      <c r="QWG85" s="59"/>
      <c r="QWH85" s="59"/>
      <c r="QWI85" s="59"/>
      <c r="QWJ85" s="59"/>
      <c r="QWK85" s="59"/>
      <c r="QWL85" s="59"/>
      <c r="QWM85" s="59"/>
      <c r="QWN85" s="59"/>
      <c r="QWO85" s="59"/>
      <c r="QWP85" s="59"/>
      <c r="QWQ85" s="59"/>
      <c r="QWR85" s="59"/>
      <c r="QWS85" s="59"/>
      <c r="QWT85" s="59"/>
      <c r="QWU85" s="59"/>
      <c r="QWV85" s="59"/>
      <c r="QWW85" s="59"/>
      <c r="QWX85" s="59"/>
      <c r="QWY85" s="59"/>
      <c r="QWZ85" s="59"/>
      <c r="QXA85" s="59"/>
      <c r="QXB85" s="59"/>
      <c r="QXC85" s="59"/>
      <c r="QXD85" s="59"/>
      <c r="QXE85" s="59"/>
      <c r="QXF85" s="59"/>
      <c r="QXG85" s="59"/>
      <c r="QXH85" s="59"/>
      <c r="QXI85" s="59"/>
      <c r="QXJ85" s="59"/>
      <c r="QXK85" s="59"/>
      <c r="QXL85" s="59"/>
      <c r="QXM85" s="59"/>
      <c r="QXN85" s="59"/>
      <c r="QXO85" s="59"/>
      <c r="QXP85" s="59"/>
      <c r="QXQ85" s="59"/>
      <c r="QXR85" s="59"/>
      <c r="QXS85" s="59"/>
      <c r="QXT85" s="59"/>
      <c r="QXU85" s="59"/>
      <c r="QXV85" s="59"/>
      <c r="QXW85" s="59"/>
      <c r="QXX85" s="59"/>
      <c r="QXY85" s="59"/>
      <c r="QXZ85" s="59"/>
      <c r="QYA85" s="59"/>
      <c r="QYB85" s="59"/>
      <c r="QYC85" s="59"/>
      <c r="QYD85" s="59"/>
      <c r="QYE85" s="59"/>
      <c r="QYF85" s="59"/>
      <c r="QYG85" s="59"/>
      <c r="QYH85" s="59"/>
      <c r="QYI85" s="59"/>
      <c r="QYJ85" s="59"/>
      <c r="QYK85" s="59"/>
      <c r="QYL85" s="59"/>
      <c r="QYM85" s="59"/>
      <c r="QYN85" s="59"/>
      <c r="QYO85" s="59"/>
      <c r="QYP85" s="59"/>
      <c r="QYQ85" s="59"/>
      <c r="QYR85" s="59"/>
      <c r="QYS85" s="59"/>
      <c r="QYT85" s="59"/>
      <c r="QYU85" s="59"/>
      <c r="QYV85" s="59"/>
      <c r="QYW85" s="59"/>
      <c r="QYX85" s="59"/>
      <c r="QYY85" s="59"/>
      <c r="QYZ85" s="59"/>
      <c r="QZA85" s="59"/>
      <c r="QZB85" s="59"/>
      <c r="QZC85" s="59"/>
      <c r="QZD85" s="59"/>
      <c r="QZE85" s="59"/>
      <c r="QZF85" s="59"/>
      <c r="QZG85" s="59"/>
      <c r="QZH85" s="59"/>
      <c r="QZI85" s="59"/>
      <c r="QZJ85" s="59"/>
      <c r="QZK85" s="59"/>
      <c r="QZL85" s="59"/>
      <c r="QZM85" s="59"/>
      <c r="QZN85" s="59"/>
      <c r="QZO85" s="59"/>
      <c r="QZP85" s="59"/>
      <c r="QZQ85" s="59"/>
      <c r="QZR85" s="59"/>
      <c r="QZS85" s="59"/>
      <c r="QZT85" s="59"/>
      <c r="QZU85" s="59"/>
      <c r="QZV85" s="59"/>
      <c r="QZW85" s="59"/>
      <c r="QZX85" s="59"/>
      <c r="QZY85" s="59"/>
      <c r="QZZ85" s="59"/>
      <c r="RAA85" s="59"/>
      <c r="RAB85" s="59"/>
      <c r="RAC85" s="59"/>
      <c r="RAD85" s="59"/>
      <c r="RAE85" s="59"/>
      <c r="RAF85" s="59"/>
      <c r="RAG85" s="59"/>
      <c r="RAH85" s="59"/>
      <c r="RAI85" s="59"/>
      <c r="RAJ85" s="59"/>
      <c r="RAK85" s="59"/>
      <c r="RAL85" s="59"/>
      <c r="RAM85" s="59"/>
      <c r="RAN85" s="59"/>
      <c r="RAO85" s="59"/>
      <c r="RAP85" s="59"/>
      <c r="RAQ85" s="59"/>
      <c r="RAR85" s="59"/>
      <c r="RAS85" s="59"/>
      <c r="RAT85" s="59"/>
      <c r="RAU85" s="59"/>
      <c r="RAV85" s="59"/>
      <c r="RAW85" s="59"/>
      <c r="RAX85" s="59"/>
      <c r="RAY85" s="59"/>
      <c r="RAZ85" s="59"/>
      <c r="RBA85" s="59"/>
      <c r="RBB85" s="59"/>
      <c r="RBC85" s="59"/>
      <c r="RBD85" s="59"/>
      <c r="RBE85" s="59"/>
      <c r="RBF85" s="59"/>
      <c r="RBG85" s="59"/>
      <c r="RBH85" s="59"/>
      <c r="RBI85" s="59"/>
      <c r="RBJ85" s="59"/>
      <c r="RBK85" s="59"/>
      <c r="RBL85" s="59"/>
      <c r="RBM85" s="59"/>
      <c r="RBN85" s="59"/>
      <c r="RBO85" s="59"/>
      <c r="RBP85" s="59"/>
      <c r="RBQ85" s="59"/>
      <c r="RBR85" s="59"/>
      <c r="RBS85" s="59"/>
      <c r="RBT85" s="59"/>
      <c r="RBU85" s="59"/>
      <c r="RBV85" s="59"/>
      <c r="RBW85" s="59"/>
      <c r="RBX85" s="59"/>
      <c r="RBY85" s="59"/>
      <c r="RBZ85" s="59"/>
      <c r="RCA85" s="59"/>
      <c r="RCB85" s="59"/>
      <c r="RCC85" s="59"/>
      <c r="RCD85" s="59"/>
      <c r="RCE85" s="59"/>
      <c r="RCF85" s="59"/>
      <c r="RCG85" s="59"/>
      <c r="RCH85" s="59"/>
      <c r="RCI85" s="59"/>
      <c r="RCJ85" s="59"/>
      <c r="RCK85" s="59"/>
      <c r="RCL85" s="59"/>
      <c r="RCM85" s="59"/>
      <c r="RCN85" s="59"/>
      <c r="RCO85" s="59"/>
      <c r="RCP85" s="59"/>
      <c r="RCQ85" s="59"/>
      <c r="RCR85" s="59"/>
      <c r="RCS85" s="59"/>
      <c r="RCT85" s="59"/>
      <c r="RCU85" s="59"/>
      <c r="RCV85" s="59"/>
      <c r="RCW85" s="59"/>
      <c r="RCX85" s="59"/>
      <c r="RCY85" s="59"/>
      <c r="RCZ85" s="59"/>
      <c r="RDA85" s="59"/>
      <c r="RDB85" s="59"/>
      <c r="RDC85" s="59"/>
      <c r="RDD85" s="59"/>
      <c r="RDE85" s="59"/>
      <c r="RDF85" s="59"/>
      <c r="RDG85" s="59"/>
      <c r="RDH85" s="59"/>
      <c r="RDI85" s="59"/>
      <c r="RDJ85" s="59"/>
      <c r="RDK85" s="59"/>
      <c r="RDL85" s="59"/>
      <c r="RDM85" s="59"/>
      <c r="RDN85" s="59"/>
      <c r="RDO85" s="59"/>
      <c r="RDP85" s="59"/>
      <c r="RDQ85" s="59"/>
      <c r="RDR85" s="59"/>
      <c r="RDS85" s="59"/>
      <c r="RDT85" s="59"/>
      <c r="RDU85" s="59"/>
      <c r="RDV85" s="59"/>
      <c r="RDW85" s="59"/>
      <c r="RDX85" s="59"/>
      <c r="RDY85" s="59"/>
      <c r="RDZ85" s="59"/>
      <c r="REA85" s="59"/>
      <c r="REB85" s="59"/>
      <c r="REC85" s="59"/>
      <c r="RED85" s="59"/>
      <c r="REE85" s="59"/>
      <c r="REF85" s="59"/>
      <c r="REG85" s="59"/>
      <c r="REH85" s="59"/>
      <c r="REI85" s="59"/>
      <c r="REJ85" s="59"/>
      <c r="REK85" s="59"/>
      <c r="REL85" s="59"/>
      <c r="REM85" s="59"/>
      <c r="REN85" s="59"/>
      <c r="REO85" s="59"/>
      <c r="REP85" s="59"/>
      <c r="REQ85" s="59"/>
      <c r="RER85" s="59"/>
      <c r="RES85" s="59"/>
      <c r="RET85" s="59"/>
      <c r="REU85" s="59"/>
      <c r="REV85" s="59"/>
      <c r="REW85" s="59"/>
      <c r="REX85" s="59"/>
      <c r="REY85" s="59"/>
      <c r="REZ85" s="59"/>
      <c r="RFA85" s="59"/>
      <c r="RFB85" s="59"/>
      <c r="RFC85" s="59"/>
      <c r="RFD85" s="59"/>
      <c r="RFE85" s="59"/>
      <c r="RFF85" s="59"/>
      <c r="RFG85" s="59"/>
      <c r="RFH85" s="59"/>
      <c r="RFI85" s="59"/>
      <c r="RFJ85" s="59"/>
      <c r="RFK85" s="59"/>
      <c r="RFL85" s="59"/>
      <c r="RFM85" s="59"/>
      <c r="RFN85" s="59"/>
      <c r="RFO85" s="59"/>
      <c r="RFP85" s="59"/>
      <c r="RFQ85" s="59"/>
      <c r="RFR85" s="59"/>
      <c r="RFS85" s="59"/>
      <c r="RFT85" s="59"/>
      <c r="RFU85" s="59"/>
      <c r="RFV85" s="59"/>
      <c r="RFW85" s="59"/>
      <c r="RFX85" s="59"/>
      <c r="RFY85" s="59"/>
      <c r="RFZ85" s="59"/>
      <c r="RGA85" s="59"/>
      <c r="RGB85" s="59"/>
      <c r="RGC85" s="59"/>
      <c r="RGD85" s="59"/>
      <c r="RGE85" s="59"/>
      <c r="RGF85" s="59"/>
      <c r="RGG85" s="59"/>
      <c r="RGH85" s="59"/>
      <c r="RGI85" s="59"/>
      <c r="RGJ85" s="59"/>
      <c r="RGK85" s="59"/>
      <c r="RGL85" s="59"/>
      <c r="RGM85" s="59"/>
      <c r="RGN85" s="59"/>
      <c r="RGO85" s="59"/>
      <c r="RGP85" s="59"/>
      <c r="RGQ85" s="59"/>
      <c r="RGR85" s="59"/>
      <c r="RGS85" s="59"/>
      <c r="RGT85" s="59"/>
      <c r="RGU85" s="59"/>
      <c r="RGV85" s="59"/>
      <c r="RGW85" s="59"/>
      <c r="RGX85" s="59"/>
      <c r="RGY85" s="59"/>
      <c r="RGZ85" s="59"/>
      <c r="RHA85" s="59"/>
      <c r="RHB85" s="59"/>
      <c r="RHC85" s="59"/>
      <c r="RHD85" s="59"/>
      <c r="RHE85" s="59"/>
      <c r="RHF85" s="59"/>
      <c r="RHG85" s="59"/>
      <c r="RHH85" s="59"/>
      <c r="RHI85" s="59"/>
      <c r="RHJ85" s="59"/>
      <c r="RHK85" s="59"/>
      <c r="RHL85" s="59"/>
      <c r="RHM85" s="59"/>
      <c r="RHN85" s="59"/>
      <c r="RHO85" s="59"/>
      <c r="RHP85" s="59"/>
      <c r="RHQ85" s="59"/>
      <c r="RHR85" s="59"/>
      <c r="RHS85" s="59"/>
      <c r="RHT85" s="59"/>
      <c r="RHU85" s="59"/>
      <c r="RHV85" s="59"/>
      <c r="RHW85" s="59"/>
      <c r="RHX85" s="59"/>
      <c r="RHY85" s="59"/>
      <c r="RHZ85" s="59"/>
      <c r="RIA85" s="59"/>
      <c r="RIB85" s="59"/>
      <c r="RIC85" s="59"/>
      <c r="RID85" s="59"/>
      <c r="RIE85" s="59"/>
      <c r="RIF85" s="59"/>
      <c r="RIG85" s="59"/>
      <c r="RIH85" s="59"/>
      <c r="RII85" s="59"/>
      <c r="RIJ85" s="59"/>
      <c r="RIK85" s="59"/>
      <c r="RIL85" s="59"/>
      <c r="RIM85" s="59"/>
      <c r="RIN85" s="59"/>
      <c r="RIO85" s="59"/>
      <c r="RIP85" s="59"/>
      <c r="RIQ85" s="59"/>
      <c r="RIR85" s="59"/>
      <c r="RIS85" s="59"/>
      <c r="RIT85" s="59"/>
      <c r="RIU85" s="59"/>
      <c r="RIV85" s="59"/>
      <c r="RIW85" s="59"/>
      <c r="RIX85" s="59"/>
      <c r="RIY85" s="59"/>
      <c r="RIZ85" s="59"/>
      <c r="RJA85" s="59"/>
      <c r="RJB85" s="59"/>
      <c r="RJC85" s="59"/>
      <c r="RJD85" s="59"/>
      <c r="RJE85" s="59"/>
      <c r="RJF85" s="59"/>
      <c r="RJG85" s="59"/>
      <c r="RJH85" s="59"/>
      <c r="RJI85" s="59"/>
      <c r="RJJ85" s="59"/>
      <c r="RJK85" s="59"/>
      <c r="RJL85" s="59"/>
      <c r="RJM85" s="59"/>
      <c r="RJN85" s="59"/>
      <c r="RJO85" s="59"/>
      <c r="RJP85" s="59"/>
      <c r="RJQ85" s="59"/>
      <c r="RJR85" s="59"/>
      <c r="RJS85" s="59"/>
      <c r="RJT85" s="59"/>
      <c r="RJU85" s="59"/>
      <c r="RJV85" s="59"/>
      <c r="RJW85" s="59"/>
      <c r="RJX85" s="59"/>
      <c r="RJY85" s="59"/>
      <c r="RJZ85" s="59"/>
      <c r="RKA85" s="59"/>
      <c r="RKB85" s="59"/>
      <c r="RKC85" s="59"/>
      <c r="RKD85" s="59"/>
      <c r="RKE85" s="59"/>
      <c r="RKF85" s="59"/>
      <c r="RKG85" s="59"/>
      <c r="RKH85" s="59"/>
      <c r="RKI85" s="59"/>
      <c r="RKJ85" s="59"/>
      <c r="RKK85" s="59"/>
      <c r="RKL85" s="59"/>
      <c r="RKM85" s="59"/>
      <c r="RKN85" s="59"/>
      <c r="RKO85" s="59"/>
      <c r="RKP85" s="59"/>
      <c r="RKQ85" s="59"/>
      <c r="RKR85" s="59"/>
      <c r="RKS85" s="59"/>
      <c r="RKT85" s="59"/>
      <c r="RKU85" s="59"/>
      <c r="RKV85" s="59"/>
      <c r="RKW85" s="59"/>
      <c r="RKX85" s="59"/>
      <c r="RKY85" s="59"/>
      <c r="RKZ85" s="59"/>
      <c r="RLA85" s="59"/>
      <c r="RLB85" s="59"/>
      <c r="RLC85" s="59"/>
      <c r="RLD85" s="59"/>
      <c r="RLE85" s="59"/>
      <c r="RLF85" s="59"/>
      <c r="RLG85" s="59"/>
      <c r="RLH85" s="59"/>
      <c r="RLI85" s="59"/>
      <c r="RLJ85" s="59"/>
      <c r="RLK85" s="59"/>
      <c r="RLL85" s="59"/>
      <c r="RLM85" s="59"/>
      <c r="RLN85" s="59"/>
      <c r="RLO85" s="59"/>
      <c r="RLP85" s="59"/>
      <c r="RLQ85" s="59"/>
      <c r="RLR85" s="59"/>
      <c r="RLS85" s="59"/>
      <c r="RLT85" s="59"/>
      <c r="RLU85" s="59"/>
      <c r="RLV85" s="59"/>
      <c r="RLW85" s="59"/>
      <c r="RLX85" s="59"/>
      <c r="RLY85" s="59"/>
      <c r="RLZ85" s="59"/>
      <c r="RMA85" s="59"/>
      <c r="RMB85" s="59"/>
      <c r="RMC85" s="59"/>
      <c r="RMD85" s="59"/>
      <c r="RME85" s="59"/>
      <c r="RMF85" s="59"/>
      <c r="RMG85" s="59"/>
      <c r="RMH85" s="59"/>
      <c r="RMI85" s="59"/>
      <c r="RMJ85" s="59"/>
      <c r="RMK85" s="59"/>
      <c r="RML85" s="59"/>
      <c r="RMM85" s="59"/>
      <c r="RMN85" s="59"/>
      <c r="RMO85" s="59"/>
      <c r="RMP85" s="59"/>
      <c r="RMQ85" s="59"/>
      <c r="RMR85" s="59"/>
      <c r="RMS85" s="59"/>
      <c r="RMT85" s="59"/>
      <c r="RMU85" s="59"/>
      <c r="RMV85" s="59"/>
      <c r="RMW85" s="59"/>
      <c r="RMX85" s="59"/>
      <c r="RMY85" s="59"/>
      <c r="RMZ85" s="59"/>
      <c r="RNA85" s="59"/>
      <c r="RNB85" s="59"/>
      <c r="RNC85" s="59"/>
      <c r="RND85" s="59"/>
      <c r="RNE85" s="59"/>
      <c r="RNF85" s="59"/>
      <c r="RNG85" s="59"/>
      <c r="RNH85" s="59"/>
      <c r="RNI85" s="59"/>
      <c r="RNJ85" s="59"/>
      <c r="RNK85" s="59"/>
      <c r="RNL85" s="59"/>
      <c r="RNM85" s="59"/>
      <c r="RNN85" s="59"/>
      <c r="RNO85" s="59"/>
      <c r="RNP85" s="59"/>
      <c r="RNQ85" s="59"/>
      <c r="RNR85" s="59"/>
      <c r="RNS85" s="59"/>
      <c r="RNT85" s="59"/>
      <c r="RNU85" s="59"/>
      <c r="RNV85" s="59"/>
      <c r="RNW85" s="59"/>
      <c r="RNX85" s="59"/>
      <c r="RNY85" s="59"/>
      <c r="RNZ85" s="59"/>
      <c r="ROA85" s="59"/>
      <c r="ROB85" s="59"/>
      <c r="ROC85" s="59"/>
      <c r="ROD85" s="59"/>
      <c r="ROE85" s="59"/>
      <c r="ROF85" s="59"/>
      <c r="ROG85" s="59"/>
      <c r="ROH85" s="59"/>
      <c r="ROI85" s="59"/>
      <c r="ROJ85" s="59"/>
      <c r="ROK85" s="59"/>
      <c r="ROL85" s="59"/>
      <c r="ROM85" s="59"/>
      <c r="RON85" s="59"/>
      <c r="ROO85" s="59"/>
      <c r="ROP85" s="59"/>
      <c r="ROQ85" s="59"/>
      <c r="ROR85" s="59"/>
      <c r="ROS85" s="59"/>
      <c r="ROT85" s="59"/>
      <c r="ROU85" s="59"/>
      <c r="ROV85" s="59"/>
      <c r="ROW85" s="59"/>
      <c r="ROX85" s="59"/>
      <c r="ROY85" s="59"/>
      <c r="ROZ85" s="59"/>
      <c r="RPA85" s="59"/>
      <c r="RPB85" s="59"/>
      <c r="RPC85" s="59"/>
      <c r="RPD85" s="59"/>
      <c r="RPE85" s="59"/>
      <c r="RPF85" s="59"/>
      <c r="RPG85" s="59"/>
      <c r="RPH85" s="59"/>
      <c r="RPI85" s="59"/>
      <c r="RPJ85" s="59"/>
      <c r="RPK85" s="59"/>
      <c r="RPL85" s="59"/>
      <c r="RPM85" s="59"/>
      <c r="RPN85" s="59"/>
      <c r="RPO85" s="59"/>
      <c r="RPP85" s="59"/>
      <c r="RPQ85" s="59"/>
      <c r="RPR85" s="59"/>
      <c r="RPS85" s="59"/>
      <c r="RPT85" s="59"/>
      <c r="RPU85" s="59"/>
      <c r="RPV85" s="59"/>
      <c r="RPW85" s="59"/>
      <c r="RPX85" s="59"/>
      <c r="RPY85" s="59"/>
      <c r="RPZ85" s="59"/>
      <c r="RQA85" s="59"/>
      <c r="RQB85" s="59"/>
      <c r="RQC85" s="59"/>
      <c r="RQD85" s="59"/>
      <c r="RQE85" s="59"/>
      <c r="RQF85" s="59"/>
      <c r="RQG85" s="59"/>
      <c r="RQH85" s="59"/>
      <c r="RQI85" s="59"/>
      <c r="RQJ85" s="59"/>
      <c r="RQK85" s="59"/>
      <c r="RQL85" s="59"/>
      <c r="RQM85" s="59"/>
      <c r="RQN85" s="59"/>
      <c r="RQO85" s="59"/>
      <c r="RQP85" s="59"/>
      <c r="RQQ85" s="59"/>
      <c r="RQR85" s="59"/>
      <c r="RQS85" s="59"/>
      <c r="RQT85" s="59"/>
      <c r="RQU85" s="59"/>
      <c r="RQV85" s="59"/>
      <c r="RQW85" s="59"/>
      <c r="RQX85" s="59"/>
      <c r="RQY85" s="59"/>
      <c r="RQZ85" s="59"/>
      <c r="RRA85" s="59"/>
      <c r="RRB85" s="59"/>
      <c r="RRC85" s="59"/>
      <c r="RRD85" s="59"/>
      <c r="RRE85" s="59"/>
      <c r="RRF85" s="59"/>
      <c r="RRG85" s="59"/>
      <c r="RRH85" s="59"/>
      <c r="RRI85" s="59"/>
      <c r="RRJ85" s="59"/>
      <c r="RRK85" s="59"/>
      <c r="RRL85" s="59"/>
      <c r="RRM85" s="59"/>
      <c r="RRN85" s="59"/>
      <c r="RRO85" s="59"/>
      <c r="RRP85" s="59"/>
      <c r="RRQ85" s="59"/>
      <c r="RRR85" s="59"/>
      <c r="RRS85" s="59"/>
      <c r="RRT85" s="59"/>
      <c r="RRU85" s="59"/>
      <c r="RRV85" s="59"/>
      <c r="RRW85" s="59"/>
      <c r="RRX85" s="59"/>
      <c r="RRY85" s="59"/>
      <c r="RRZ85" s="59"/>
      <c r="RSA85" s="59"/>
      <c r="RSB85" s="59"/>
      <c r="RSC85" s="59"/>
      <c r="RSD85" s="59"/>
      <c r="RSE85" s="59"/>
      <c r="RSF85" s="59"/>
      <c r="RSG85" s="59"/>
      <c r="RSH85" s="59"/>
      <c r="RSI85" s="59"/>
      <c r="RSJ85" s="59"/>
      <c r="RSK85" s="59"/>
      <c r="RSL85" s="59"/>
      <c r="RSM85" s="59"/>
      <c r="RSN85" s="59"/>
      <c r="RSO85" s="59"/>
      <c r="RSP85" s="59"/>
      <c r="RSQ85" s="59"/>
      <c r="RSR85" s="59"/>
      <c r="RSS85" s="59"/>
      <c r="RST85" s="59"/>
      <c r="RSU85" s="59"/>
      <c r="RSV85" s="59"/>
      <c r="RSW85" s="59"/>
      <c r="RSX85" s="59"/>
      <c r="RSY85" s="59"/>
      <c r="RSZ85" s="59"/>
      <c r="RTA85" s="59"/>
      <c r="RTB85" s="59"/>
      <c r="RTC85" s="59"/>
      <c r="RTD85" s="59"/>
      <c r="RTE85" s="59"/>
      <c r="RTF85" s="59"/>
      <c r="RTG85" s="59"/>
      <c r="RTH85" s="59"/>
      <c r="RTI85" s="59"/>
      <c r="RTJ85" s="59"/>
      <c r="RTK85" s="59"/>
      <c r="RTL85" s="59"/>
      <c r="RTM85" s="59"/>
      <c r="RTN85" s="59"/>
      <c r="RTO85" s="59"/>
      <c r="RTP85" s="59"/>
      <c r="RTQ85" s="59"/>
      <c r="RTR85" s="59"/>
      <c r="RTS85" s="59"/>
      <c r="RTT85" s="59"/>
      <c r="RTU85" s="59"/>
      <c r="RTV85" s="59"/>
      <c r="RTW85" s="59"/>
      <c r="RTX85" s="59"/>
      <c r="RTY85" s="59"/>
      <c r="RTZ85" s="59"/>
      <c r="RUA85" s="59"/>
      <c r="RUB85" s="59"/>
      <c r="RUC85" s="59"/>
      <c r="RUD85" s="59"/>
      <c r="RUE85" s="59"/>
      <c r="RUF85" s="59"/>
      <c r="RUG85" s="59"/>
      <c r="RUH85" s="59"/>
      <c r="RUI85" s="59"/>
      <c r="RUJ85" s="59"/>
      <c r="RUK85" s="59"/>
      <c r="RUL85" s="59"/>
      <c r="RUM85" s="59"/>
      <c r="RUN85" s="59"/>
      <c r="RUO85" s="59"/>
      <c r="RUP85" s="59"/>
      <c r="RUQ85" s="59"/>
      <c r="RUR85" s="59"/>
      <c r="RUS85" s="59"/>
      <c r="RUT85" s="59"/>
      <c r="RUU85" s="59"/>
      <c r="RUV85" s="59"/>
      <c r="RUW85" s="59"/>
      <c r="RUX85" s="59"/>
      <c r="RUY85" s="59"/>
      <c r="RUZ85" s="59"/>
      <c r="RVA85" s="59"/>
      <c r="RVB85" s="59"/>
      <c r="RVC85" s="59"/>
      <c r="RVD85" s="59"/>
      <c r="RVE85" s="59"/>
      <c r="RVF85" s="59"/>
      <c r="RVG85" s="59"/>
      <c r="RVH85" s="59"/>
      <c r="RVI85" s="59"/>
      <c r="RVJ85" s="59"/>
      <c r="RVK85" s="59"/>
      <c r="RVL85" s="59"/>
      <c r="RVM85" s="59"/>
      <c r="RVN85" s="59"/>
      <c r="RVO85" s="59"/>
      <c r="RVP85" s="59"/>
      <c r="RVQ85" s="59"/>
      <c r="RVR85" s="59"/>
      <c r="RVS85" s="59"/>
      <c r="RVT85" s="59"/>
      <c r="RVU85" s="59"/>
      <c r="RVV85" s="59"/>
      <c r="RVW85" s="59"/>
      <c r="RVX85" s="59"/>
      <c r="RVY85" s="59"/>
      <c r="RVZ85" s="59"/>
      <c r="RWA85" s="59"/>
      <c r="RWB85" s="59"/>
      <c r="RWC85" s="59"/>
      <c r="RWD85" s="59"/>
      <c r="RWE85" s="59"/>
      <c r="RWF85" s="59"/>
      <c r="RWG85" s="59"/>
      <c r="RWH85" s="59"/>
      <c r="RWI85" s="59"/>
      <c r="RWJ85" s="59"/>
      <c r="RWK85" s="59"/>
      <c r="RWL85" s="59"/>
      <c r="RWM85" s="59"/>
      <c r="RWN85" s="59"/>
      <c r="RWO85" s="59"/>
      <c r="RWP85" s="59"/>
      <c r="RWQ85" s="59"/>
      <c r="RWR85" s="59"/>
      <c r="RWS85" s="59"/>
      <c r="RWT85" s="59"/>
      <c r="RWU85" s="59"/>
      <c r="RWV85" s="59"/>
      <c r="RWW85" s="59"/>
      <c r="RWX85" s="59"/>
      <c r="RWY85" s="59"/>
      <c r="RWZ85" s="59"/>
      <c r="RXA85" s="59"/>
      <c r="RXB85" s="59"/>
      <c r="RXC85" s="59"/>
      <c r="RXD85" s="59"/>
      <c r="RXE85" s="59"/>
      <c r="RXF85" s="59"/>
      <c r="RXG85" s="59"/>
      <c r="RXH85" s="59"/>
      <c r="RXI85" s="59"/>
      <c r="RXJ85" s="59"/>
      <c r="RXK85" s="59"/>
      <c r="RXL85" s="59"/>
      <c r="RXM85" s="59"/>
      <c r="RXN85" s="59"/>
      <c r="RXO85" s="59"/>
      <c r="RXP85" s="59"/>
      <c r="RXQ85" s="59"/>
      <c r="RXR85" s="59"/>
      <c r="RXS85" s="59"/>
      <c r="RXT85" s="59"/>
      <c r="RXU85" s="59"/>
      <c r="RXV85" s="59"/>
      <c r="RXW85" s="59"/>
      <c r="RXX85" s="59"/>
      <c r="RXY85" s="59"/>
      <c r="RXZ85" s="59"/>
      <c r="RYA85" s="59"/>
      <c r="RYB85" s="59"/>
      <c r="RYC85" s="59"/>
      <c r="RYD85" s="59"/>
      <c r="RYE85" s="59"/>
      <c r="RYF85" s="59"/>
      <c r="RYG85" s="59"/>
      <c r="RYH85" s="59"/>
      <c r="RYI85" s="59"/>
      <c r="RYJ85" s="59"/>
      <c r="RYK85" s="59"/>
      <c r="RYL85" s="59"/>
      <c r="RYM85" s="59"/>
      <c r="RYN85" s="59"/>
      <c r="RYO85" s="59"/>
      <c r="RYP85" s="59"/>
      <c r="RYQ85" s="59"/>
      <c r="RYR85" s="59"/>
      <c r="RYS85" s="59"/>
      <c r="RYT85" s="59"/>
      <c r="RYU85" s="59"/>
      <c r="RYV85" s="59"/>
      <c r="RYW85" s="59"/>
      <c r="RYX85" s="59"/>
      <c r="RYY85" s="59"/>
      <c r="RYZ85" s="59"/>
      <c r="RZA85" s="59"/>
      <c r="RZB85" s="59"/>
      <c r="RZC85" s="59"/>
      <c r="RZD85" s="59"/>
      <c r="RZE85" s="59"/>
      <c r="RZF85" s="59"/>
      <c r="RZG85" s="59"/>
      <c r="RZH85" s="59"/>
      <c r="RZI85" s="59"/>
      <c r="RZJ85" s="59"/>
      <c r="RZK85" s="59"/>
      <c r="RZL85" s="59"/>
      <c r="RZM85" s="59"/>
      <c r="RZN85" s="59"/>
      <c r="RZO85" s="59"/>
      <c r="RZP85" s="59"/>
      <c r="RZQ85" s="59"/>
      <c r="RZR85" s="59"/>
      <c r="RZS85" s="59"/>
      <c r="RZT85" s="59"/>
      <c r="RZU85" s="59"/>
      <c r="RZV85" s="59"/>
      <c r="RZW85" s="59"/>
      <c r="RZX85" s="59"/>
      <c r="RZY85" s="59"/>
      <c r="RZZ85" s="59"/>
      <c r="SAA85" s="59"/>
      <c r="SAB85" s="59"/>
      <c r="SAC85" s="59"/>
      <c r="SAD85" s="59"/>
      <c r="SAE85" s="59"/>
      <c r="SAF85" s="59"/>
      <c r="SAG85" s="59"/>
      <c r="SAH85" s="59"/>
      <c r="SAI85" s="59"/>
      <c r="SAJ85" s="59"/>
      <c r="SAK85" s="59"/>
      <c r="SAL85" s="59"/>
      <c r="SAM85" s="59"/>
      <c r="SAN85" s="59"/>
      <c r="SAO85" s="59"/>
      <c r="SAP85" s="59"/>
      <c r="SAQ85" s="59"/>
      <c r="SAR85" s="59"/>
      <c r="SAS85" s="59"/>
      <c r="SAT85" s="59"/>
      <c r="SAU85" s="59"/>
      <c r="SAV85" s="59"/>
      <c r="SAW85" s="59"/>
      <c r="SAX85" s="59"/>
      <c r="SAY85" s="59"/>
      <c r="SAZ85" s="59"/>
      <c r="SBA85" s="59"/>
      <c r="SBB85" s="59"/>
      <c r="SBC85" s="59"/>
      <c r="SBD85" s="59"/>
      <c r="SBE85" s="59"/>
      <c r="SBF85" s="59"/>
      <c r="SBG85" s="59"/>
      <c r="SBH85" s="59"/>
      <c r="SBI85" s="59"/>
      <c r="SBJ85" s="59"/>
      <c r="SBK85" s="59"/>
      <c r="SBL85" s="59"/>
      <c r="SBM85" s="59"/>
      <c r="SBN85" s="59"/>
      <c r="SBO85" s="59"/>
      <c r="SBP85" s="59"/>
      <c r="SBQ85" s="59"/>
      <c r="SBR85" s="59"/>
      <c r="SBS85" s="59"/>
      <c r="SBT85" s="59"/>
      <c r="SBU85" s="59"/>
      <c r="SBV85" s="59"/>
      <c r="SBW85" s="59"/>
      <c r="SBX85" s="59"/>
      <c r="SBY85" s="59"/>
      <c r="SBZ85" s="59"/>
      <c r="SCA85" s="59"/>
      <c r="SCB85" s="59"/>
      <c r="SCC85" s="59"/>
      <c r="SCD85" s="59"/>
      <c r="SCE85" s="59"/>
      <c r="SCF85" s="59"/>
      <c r="SCG85" s="59"/>
      <c r="SCH85" s="59"/>
      <c r="SCI85" s="59"/>
      <c r="SCJ85" s="59"/>
      <c r="SCK85" s="59"/>
      <c r="SCL85" s="59"/>
      <c r="SCM85" s="59"/>
      <c r="SCN85" s="59"/>
      <c r="SCO85" s="59"/>
      <c r="SCP85" s="59"/>
      <c r="SCQ85" s="59"/>
      <c r="SCR85" s="59"/>
      <c r="SCS85" s="59"/>
      <c r="SCT85" s="59"/>
      <c r="SCU85" s="59"/>
      <c r="SCV85" s="59"/>
      <c r="SCW85" s="59"/>
      <c r="SCX85" s="59"/>
      <c r="SCY85" s="59"/>
      <c r="SCZ85" s="59"/>
      <c r="SDA85" s="59"/>
      <c r="SDB85" s="59"/>
      <c r="SDC85" s="59"/>
      <c r="SDD85" s="59"/>
      <c r="SDE85" s="59"/>
      <c r="SDF85" s="59"/>
      <c r="SDG85" s="59"/>
      <c r="SDH85" s="59"/>
      <c r="SDI85" s="59"/>
      <c r="SDJ85" s="59"/>
      <c r="SDK85" s="59"/>
      <c r="SDL85" s="59"/>
      <c r="SDM85" s="59"/>
      <c r="SDN85" s="59"/>
      <c r="SDO85" s="59"/>
      <c r="SDP85" s="59"/>
      <c r="SDQ85" s="59"/>
      <c r="SDR85" s="59"/>
      <c r="SDS85" s="59"/>
      <c r="SDT85" s="59"/>
      <c r="SDU85" s="59"/>
      <c r="SDV85" s="59"/>
      <c r="SDW85" s="59"/>
      <c r="SDX85" s="59"/>
      <c r="SDY85" s="59"/>
      <c r="SDZ85" s="59"/>
      <c r="SEA85" s="59"/>
      <c r="SEB85" s="59"/>
      <c r="SEC85" s="59"/>
      <c r="SED85" s="59"/>
      <c r="SEE85" s="59"/>
      <c r="SEF85" s="59"/>
      <c r="SEG85" s="59"/>
      <c r="SEH85" s="59"/>
      <c r="SEI85" s="59"/>
      <c r="SEJ85" s="59"/>
      <c r="SEK85" s="59"/>
      <c r="SEL85" s="59"/>
      <c r="SEM85" s="59"/>
      <c r="SEN85" s="59"/>
      <c r="SEO85" s="59"/>
      <c r="SEP85" s="59"/>
      <c r="SEQ85" s="59"/>
      <c r="SER85" s="59"/>
      <c r="SES85" s="59"/>
      <c r="SET85" s="59"/>
      <c r="SEU85" s="59"/>
      <c r="SEV85" s="59"/>
      <c r="SEW85" s="59"/>
      <c r="SEX85" s="59"/>
      <c r="SEY85" s="59"/>
      <c r="SEZ85" s="59"/>
      <c r="SFA85" s="59"/>
      <c r="SFB85" s="59"/>
      <c r="SFC85" s="59"/>
      <c r="SFD85" s="59"/>
      <c r="SFE85" s="59"/>
      <c r="SFF85" s="59"/>
      <c r="SFG85" s="59"/>
      <c r="SFH85" s="59"/>
      <c r="SFI85" s="59"/>
      <c r="SFJ85" s="59"/>
      <c r="SFK85" s="59"/>
      <c r="SFL85" s="59"/>
      <c r="SFM85" s="59"/>
      <c r="SFN85" s="59"/>
      <c r="SFO85" s="59"/>
      <c r="SFP85" s="59"/>
      <c r="SFQ85" s="59"/>
      <c r="SFR85" s="59"/>
      <c r="SFS85" s="59"/>
      <c r="SFT85" s="59"/>
      <c r="SFU85" s="59"/>
      <c r="SFV85" s="59"/>
      <c r="SFW85" s="59"/>
      <c r="SFX85" s="59"/>
      <c r="SFY85" s="59"/>
      <c r="SFZ85" s="59"/>
      <c r="SGA85" s="59"/>
      <c r="SGB85" s="59"/>
      <c r="SGC85" s="59"/>
      <c r="SGD85" s="59"/>
      <c r="SGE85" s="59"/>
      <c r="SGF85" s="59"/>
      <c r="SGG85" s="59"/>
      <c r="SGH85" s="59"/>
      <c r="SGI85" s="59"/>
      <c r="SGJ85" s="59"/>
      <c r="SGK85" s="59"/>
      <c r="SGL85" s="59"/>
      <c r="SGM85" s="59"/>
      <c r="SGN85" s="59"/>
      <c r="SGO85" s="59"/>
      <c r="SGP85" s="59"/>
      <c r="SGQ85" s="59"/>
      <c r="SGR85" s="59"/>
      <c r="SGS85" s="59"/>
      <c r="SGT85" s="59"/>
      <c r="SGU85" s="59"/>
      <c r="SGV85" s="59"/>
      <c r="SGW85" s="59"/>
      <c r="SGX85" s="59"/>
      <c r="SGY85" s="59"/>
      <c r="SGZ85" s="59"/>
      <c r="SHA85" s="59"/>
      <c r="SHB85" s="59"/>
      <c r="SHC85" s="59"/>
      <c r="SHD85" s="59"/>
      <c r="SHE85" s="59"/>
      <c r="SHF85" s="59"/>
      <c r="SHG85" s="59"/>
      <c r="SHH85" s="59"/>
      <c r="SHI85" s="59"/>
      <c r="SHJ85" s="59"/>
      <c r="SHK85" s="59"/>
      <c r="SHL85" s="59"/>
      <c r="SHM85" s="59"/>
      <c r="SHN85" s="59"/>
      <c r="SHO85" s="59"/>
      <c r="SHP85" s="59"/>
      <c r="SHQ85" s="59"/>
      <c r="SHR85" s="59"/>
      <c r="SHS85" s="59"/>
      <c r="SHT85" s="59"/>
      <c r="SHU85" s="59"/>
      <c r="SHV85" s="59"/>
      <c r="SHW85" s="59"/>
      <c r="SHX85" s="59"/>
      <c r="SHY85" s="59"/>
      <c r="SHZ85" s="59"/>
      <c r="SIA85" s="59"/>
      <c r="SIB85" s="59"/>
      <c r="SIC85" s="59"/>
      <c r="SID85" s="59"/>
      <c r="SIE85" s="59"/>
      <c r="SIF85" s="59"/>
      <c r="SIG85" s="59"/>
      <c r="SIH85" s="59"/>
      <c r="SII85" s="59"/>
      <c r="SIJ85" s="59"/>
      <c r="SIK85" s="59"/>
      <c r="SIL85" s="59"/>
      <c r="SIM85" s="59"/>
      <c r="SIN85" s="59"/>
      <c r="SIO85" s="59"/>
      <c r="SIP85" s="59"/>
      <c r="SIQ85" s="59"/>
      <c r="SIR85" s="59"/>
      <c r="SIS85" s="59"/>
      <c r="SIT85" s="59"/>
      <c r="SIU85" s="59"/>
      <c r="SIV85" s="59"/>
      <c r="SIW85" s="59"/>
      <c r="SIX85" s="59"/>
      <c r="SIY85" s="59"/>
      <c r="SIZ85" s="59"/>
      <c r="SJA85" s="59"/>
      <c r="SJB85" s="59"/>
      <c r="SJC85" s="59"/>
      <c r="SJD85" s="59"/>
      <c r="SJE85" s="59"/>
      <c r="SJF85" s="59"/>
      <c r="SJG85" s="59"/>
      <c r="SJH85" s="59"/>
      <c r="SJI85" s="59"/>
      <c r="SJJ85" s="59"/>
      <c r="SJK85" s="59"/>
      <c r="SJL85" s="59"/>
      <c r="SJM85" s="59"/>
      <c r="SJN85" s="59"/>
      <c r="SJO85" s="59"/>
      <c r="SJP85" s="59"/>
      <c r="SJQ85" s="59"/>
      <c r="SJR85" s="59"/>
      <c r="SJS85" s="59"/>
      <c r="SJT85" s="59"/>
      <c r="SJU85" s="59"/>
      <c r="SJV85" s="59"/>
      <c r="SJW85" s="59"/>
      <c r="SJX85" s="59"/>
      <c r="SJY85" s="59"/>
      <c r="SJZ85" s="59"/>
      <c r="SKA85" s="59"/>
      <c r="SKB85" s="59"/>
      <c r="SKC85" s="59"/>
      <c r="SKD85" s="59"/>
      <c r="SKE85" s="59"/>
      <c r="SKF85" s="59"/>
      <c r="SKG85" s="59"/>
      <c r="SKH85" s="59"/>
      <c r="SKI85" s="59"/>
      <c r="SKJ85" s="59"/>
      <c r="SKK85" s="59"/>
      <c r="SKL85" s="59"/>
      <c r="SKM85" s="59"/>
      <c r="SKN85" s="59"/>
      <c r="SKO85" s="59"/>
      <c r="SKP85" s="59"/>
      <c r="SKQ85" s="59"/>
      <c r="SKR85" s="59"/>
      <c r="SKS85" s="59"/>
      <c r="SKT85" s="59"/>
      <c r="SKU85" s="59"/>
      <c r="SKV85" s="59"/>
      <c r="SKW85" s="59"/>
      <c r="SKX85" s="59"/>
      <c r="SKY85" s="59"/>
      <c r="SKZ85" s="59"/>
      <c r="SLA85" s="59"/>
      <c r="SLB85" s="59"/>
      <c r="SLC85" s="59"/>
      <c r="SLD85" s="59"/>
      <c r="SLE85" s="59"/>
      <c r="SLF85" s="59"/>
      <c r="SLG85" s="59"/>
      <c r="SLH85" s="59"/>
      <c r="SLI85" s="59"/>
      <c r="SLJ85" s="59"/>
      <c r="SLK85" s="59"/>
      <c r="SLL85" s="59"/>
      <c r="SLM85" s="59"/>
      <c r="SLN85" s="59"/>
      <c r="SLO85" s="59"/>
      <c r="SLP85" s="59"/>
      <c r="SLQ85" s="59"/>
      <c r="SLR85" s="59"/>
      <c r="SLS85" s="59"/>
      <c r="SLT85" s="59"/>
      <c r="SLU85" s="59"/>
      <c r="SLV85" s="59"/>
      <c r="SLW85" s="59"/>
      <c r="SLX85" s="59"/>
      <c r="SLY85" s="59"/>
      <c r="SLZ85" s="59"/>
      <c r="SMA85" s="59"/>
      <c r="SMB85" s="59"/>
      <c r="SMC85" s="59"/>
      <c r="SMD85" s="59"/>
      <c r="SME85" s="59"/>
      <c r="SMF85" s="59"/>
      <c r="SMG85" s="59"/>
      <c r="SMH85" s="59"/>
      <c r="SMI85" s="59"/>
      <c r="SMJ85" s="59"/>
      <c r="SMK85" s="59"/>
      <c r="SML85" s="59"/>
      <c r="SMM85" s="59"/>
      <c r="SMN85" s="59"/>
      <c r="SMO85" s="59"/>
      <c r="SMP85" s="59"/>
      <c r="SMQ85" s="59"/>
      <c r="SMR85" s="59"/>
      <c r="SMS85" s="59"/>
      <c r="SMT85" s="59"/>
      <c r="SMU85" s="59"/>
      <c r="SMV85" s="59"/>
      <c r="SMW85" s="59"/>
      <c r="SMX85" s="59"/>
      <c r="SMY85" s="59"/>
      <c r="SMZ85" s="59"/>
      <c r="SNA85" s="59"/>
      <c r="SNB85" s="59"/>
      <c r="SNC85" s="59"/>
      <c r="SND85" s="59"/>
      <c r="SNE85" s="59"/>
      <c r="SNF85" s="59"/>
      <c r="SNG85" s="59"/>
      <c r="SNH85" s="59"/>
      <c r="SNI85" s="59"/>
      <c r="SNJ85" s="59"/>
      <c r="SNK85" s="59"/>
      <c r="SNL85" s="59"/>
      <c r="SNM85" s="59"/>
      <c r="SNN85" s="59"/>
      <c r="SNO85" s="59"/>
      <c r="SNP85" s="59"/>
      <c r="SNQ85" s="59"/>
      <c r="SNR85" s="59"/>
      <c r="SNS85" s="59"/>
      <c r="SNT85" s="59"/>
      <c r="SNU85" s="59"/>
      <c r="SNV85" s="59"/>
      <c r="SNW85" s="59"/>
      <c r="SNX85" s="59"/>
      <c r="SNY85" s="59"/>
      <c r="SNZ85" s="59"/>
      <c r="SOA85" s="59"/>
      <c r="SOB85" s="59"/>
      <c r="SOC85" s="59"/>
      <c r="SOD85" s="59"/>
      <c r="SOE85" s="59"/>
      <c r="SOF85" s="59"/>
      <c r="SOG85" s="59"/>
      <c r="SOH85" s="59"/>
      <c r="SOI85" s="59"/>
      <c r="SOJ85" s="59"/>
      <c r="SOK85" s="59"/>
      <c r="SOL85" s="59"/>
      <c r="SOM85" s="59"/>
      <c r="SON85" s="59"/>
      <c r="SOO85" s="59"/>
      <c r="SOP85" s="59"/>
      <c r="SOQ85" s="59"/>
      <c r="SOR85" s="59"/>
      <c r="SOS85" s="59"/>
      <c r="SOT85" s="59"/>
      <c r="SOU85" s="59"/>
      <c r="SOV85" s="59"/>
      <c r="SOW85" s="59"/>
      <c r="SOX85" s="59"/>
      <c r="SOY85" s="59"/>
      <c r="SOZ85" s="59"/>
      <c r="SPA85" s="59"/>
      <c r="SPB85" s="59"/>
      <c r="SPC85" s="59"/>
      <c r="SPD85" s="59"/>
      <c r="SPE85" s="59"/>
      <c r="SPF85" s="59"/>
      <c r="SPG85" s="59"/>
      <c r="SPH85" s="59"/>
      <c r="SPI85" s="59"/>
      <c r="SPJ85" s="59"/>
      <c r="SPK85" s="59"/>
      <c r="SPL85" s="59"/>
      <c r="SPM85" s="59"/>
      <c r="SPN85" s="59"/>
      <c r="SPO85" s="59"/>
      <c r="SPP85" s="59"/>
      <c r="SPQ85" s="59"/>
      <c r="SPR85" s="59"/>
      <c r="SPS85" s="59"/>
      <c r="SPT85" s="59"/>
      <c r="SPU85" s="59"/>
      <c r="SPV85" s="59"/>
      <c r="SPW85" s="59"/>
      <c r="SPX85" s="59"/>
      <c r="SPY85" s="59"/>
      <c r="SPZ85" s="59"/>
      <c r="SQA85" s="59"/>
      <c r="SQB85" s="59"/>
      <c r="SQC85" s="59"/>
      <c r="SQD85" s="59"/>
      <c r="SQE85" s="59"/>
      <c r="SQF85" s="59"/>
      <c r="SQG85" s="59"/>
      <c r="SQH85" s="59"/>
      <c r="SQI85" s="59"/>
      <c r="SQJ85" s="59"/>
      <c r="SQK85" s="59"/>
      <c r="SQL85" s="59"/>
      <c r="SQM85" s="59"/>
      <c r="SQN85" s="59"/>
      <c r="SQO85" s="59"/>
      <c r="SQP85" s="59"/>
      <c r="SQQ85" s="59"/>
      <c r="SQR85" s="59"/>
      <c r="SQS85" s="59"/>
      <c r="SQT85" s="59"/>
      <c r="SQU85" s="59"/>
      <c r="SQV85" s="59"/>
      <c r="SQW85" s="59"/>
      <c r="SQX85" s="59"/>
      <c r="SQY85" s="59"/>
      <c r="SQZ85" s="59"/>
      <c r="SRA85" s="59"/>
      <c r="SRB85" s="59"/>
      <c r="SRC85" s="59"/>
      <c r="SRD85" s="59"/>
      <c r="SRE85" s="59"/>
      <c r="SRF85" s="59"/>
      <c r="SRG85" s="59"/>
      <c r="SRH85" s="59"/>
      <c r="SRI85" s="59"/>
      <c r="SRJ85" s="59"/>
      <c r="SRK85" s="59"/>
      <c r="SRL85" s="59"/>
      <c r="SRM85" s="59"/>
      <c r="SRN85" s="59"/>
      <c r="SRO85" s="59"/>
      <c r="SRP85" s="59"/>
      <c r="SRQ85" s="59"/>
      <c r="SRR85" s="59"/>
      <c r="SRS85" s="59"/>
      <c r="SRT85" s="59"/>
      <c r="SRU85" s="59"/>
      <c r="SRV85" s="59"/>
      <c r="SRW85" s="59"/>
      <c r="SRX85" s="59"/>
      <c r="SRY85" s="59"/>
      <c r="SRZ85" s="59"/>
      <c r="SSA85" s="59"/>
      <c r="SSB85" s="59"/>
      <c r="SSC85" s="59"/>
      <c r="SSD85" s="59"/>
      <c r="SSE85" s="59"/>
      <c r="SSF85" s="59"/>
      <c r="SSG85" s="59"/>
      <c r="SSH85" s="59"/>
      <c r="SSI85" s="59"/>
      <c r="SSJ85" s="59"/>
      <c r="SSK85" s="59"/>
      <c r="SSL85" s="59"/>
      <c r="SSM85" s="59"/>
      <c r="SSN85" s="59"/>
      <c r="SSO85" s="59"/>
      <c r="SSP85" s="59"/>
      <c r="SSQ85" s="59"/>
      <c r="SSR85" s="59"/>
      <c r="SSS85" s="59"/>
      <c r="SST85" s="59"/>
      <c r="SSU85" s="59"/>
      <c r="SSV85" s="59"/>
      <c r="SSW85" s="59"/>
      <c r="SSX85" s="59"/>
      <c r="SSY85" s="59"/>
      <c r="SSZ85" s="59"/>
      <c r="STA85" s="59"/>
      <c r="STB85" s="59"/>
      <c r="STC85" s="59"/>
      <c r="STD85" s="59"/>
      <c r="STE85" s="59"/>
      <c r="STF85" s="59"/>
      <c r="STG85" s="59"/>
      <c r="STH85" s="59"/>
      <c r="STI85" s="59"/>
      <c r="STJ85" s="59"/>
      <c r="STK85" s="59"/>
      <c r="STL85" s="59"/>
      <c r="STM85" s="59"/>
      <c r="STN85" s="59"/>
      <c r="STO85" s="59"/>
      <c r="STP85" s="59"/>
      <c r="STQ85" s="59"/>
      <c r="STR85" s="59"/>
      <c r="STS85" s="59"/>
      <c r="STT85" s="59"/>
      <c r="STU85" s="59"/>
      <c r="STV85" s="59"/>
      <c r="STW85" s="59"/>
      <c r="STX85" s="59"/>
      <c r="STY85" s="59"/>
      <c r="STZ85" s="59"/>
      <c r="SUA85" s="59"/>
      <c r="SUB85" s="59"/>
      <c r="SUC85" s="59"/>
      <c r="SUD85" s="59"/>
      <c r="SUE85" s="59"/>
      <c r="SUF85" s="59"/>
      <c r="SUG85" s="59"/>
      <c r="SUH85" s="59"/>
      <c r="SUI85" s="59"/>
      <c r="SUJ85" s="59"/>
      <c r="SUK85" s="59"/>
      <c r="SUL85" s="59"/>
      <c r="SUM85" s="59"/>
      <c r="SUN85" s="59"/>
      <c r="SUO85" s="59"/>
      <c r="SUP85" s="59"/>
      <c r="SUQ85" s="59"/>
      <c r="SUR85" s="59"/>
      <c r="SUS85" s="59"/>
      <c r="SUT85" s="59"/>
      <c r="SUU85" s="59"/>
      <c r="SUV85" s="59"/>
      <c r="SUW85" s="59"/>
      <c r="SUX85" s="59"/>
      <c r="SUY85" s="59"/>
      <c r="SUZ85" s="59"/>
      <c r="SVA85" s="59"/>
      <c r="SVB85" s="59"/>
      <c r="SVC85" s="59"/>
      <c r="SVD85" s="59"/>
      <c r="SVE85" s="59"/>
      <c r="SVF85" s="59"/>
      <c r="SVG85" s="59"/>
      <c r="SVH85" s="59"/>
      <c r="SVI85" s="59"/>
      <c r="SVJ85" s="59"/>
      <c r="SVK85" s="59"/>
      <c r="SVL85" s="59"/>
      <c r="SVM85" s="59"/>
      <c r="SVN85" s="59"/>
      <c r="SVO85" s="59"/>
      <c r="SVP85" s="59"/>
      <c r="SVQ85" s="59"/>
      <c r="SVR85" s="59"/>
      <c r="SVS85" s="59"/>
      <c r="SVT85" s="59"/>
      <c r="SVU85" s="59"/>
      <c r="SVV85" s="59"/>
      <c r="SVW85" s="59"/>
      <c r="SVX85" s="59"/>
      <c r="SVY85" s="59"/>
      <c r="SVZ85" s="59"/>
      <c r="SWA85" s="59"/>
      <c r="SWB85" s="59"/>
      <c r="SWC85" s="59"/>
      <c r="SWD85" s="59"/>
      <c r="SWE85" s="59"/>
      <c r="SWF85" s="59"/>
      <c r="SWG85" s="59"/>
      <c r="SWH85" s="59"/>
      <c r="SWI85" s="59"/>
      <c r="SWJ85" s="59"/>
      <c r="SWK85" s="59"/>
      <c r="SWL85" s="59"/>
      <c r="SWM85" s="59"/>
      <c r="SWN85" s="59"/>
      <c r="SWO85" s="59"/>
      <c r="SWP85" s="59"/>
      <c r="SWQ85" s="59"/>
      <c r="SWR85" s="59"/>
      <c r="SWS85" s="59"/>
      <c r="SWT85" s="59"/>
      <c r="SWU85" s="59"/>
      <c r="SWV85" s="59"/>
      <c r="SWW85" s="59"/>
      <c r="SWX85" s="59"/>
      <c r="SWY85" s="59"/>
      <c r="SWZ85" s="59"/>
      <c r="SXA85" s="59"/>
      <c r="SXB85" s="59"/>
      <c r="SXC85" s="59"/>
      <c r="SXD85" s="59"/>
      <c r="SXE85" s="59"/>
      <c r="SXF85" s="59"/>
      <c r="SXG85" s="59"/>
      <c r="SXH85" s="59"/>
      <c r="SXI85" s="59"/>
      <c r="SXJ85" s="59"/>
      <c r="SXK85" s="59"/>
      <c r="SXL85" s="59"/>
      <c r="SXM85" s="59"/>
      <c r="SXN85" s="59"/>
      <c r="SXO85" s="59"/>
      <c r="SXP85" s="59"/>
      <c r="SXQ85" s="59"/>
      <c r="SXR85" s="59"/>
      <c r="SXS85" s="59"/>
      <c r="SXT85" s="59"/>
      <c r="SXU85" s="59"/>
      <c r="SXV85" s="59"/>
      <c r="SXW85" s="59"/>
      <c r="SXX85" s="59"/>
      <c r="SXY85" s="59"/>
      <c r="SXZ85" s="59"/>
      <c r="SYA85" s="59"/>
      <c r="SYB85" s="59"/>
      <c r="SYC85" s="59"/>
      <c r="SYD85" s="59"/>
      <c r="SYE85" s="59"/>
      <c r="SYF85" s="59"/>
      <c r="SYG85" s="59"/>
      <c r="SYH85" s="59"/>
      <c r="SYI85" s="59"/>
      <c r="SYJ85" s="59"/>
      <c r="SYK85" s="59"/>
      <c r="SYL85" s="59"/>
      <c r="SYM85" s="59"/>
      <c r="SYN85" s="59"/>
      <c r="SYO85" s="59"/>
      <c r="SYP85" s="59"/>
      <c r="SYQ85" s="59"/>
      <c r="SYR85" s="59"/>
      <c r="SYS85" s="59"/>
      <c r="SYT85" s="59"/>
      <c r="SYU85" s="59"/>
      <c r="SYV85" s="59"/>
      <c r="SYW85" s="59"/>
      <c r="SYX85" s="59"/>
      <c r="SYY85" s="59"/>
      <c r="SYZ85" s="59"/>
      <c r="SZA85" s="59"/>
      <c r="SZB85" s="59"/>
      <c r="SZC85" s="59"/>
      <c r="SZD85" s="59"/>
      <c r="SZE85" s="59"/>
      <c r="SZF85" s="59"/>
      <c r="SZG85" s="59"/>
      <c r="SZH85" s="59"/>
      <c r="SZI85" s="59"/>
      <c r="SZJ85" s="59"/>
      <c r="SZK85" s="59"/>
      <c r="SZL85" s="59"/>
      <c r="SZM85" s="59"/>
      <c r="SZN85" s="59"/>
      <c r="SZO85" s="59"/>
      <c r="SZP85" s="59"/>
      <c r="SZQ85" s="59"/>
      <c r="SZR85" s="59"/>
      <c r="SZS85" s="59"/>
      <c r="SZT85" s="59"/>
      <c r="SZU85" s="59"/>
      <c r="SZV85" s="59"/>
      <c r="SZW85" s="59"/>
      <c r="SZX85" s="59"/>
      <c r="SZY85" s="59"/>
      <c r="SZZ85" s="59"/>
      <c r="TAA85" s="59"/>
      <c r="TAB85" s="59"/>
      <c r="TAC85" s="59"/>
      <c r="TAD85" s="59"/>
      <c r="TAE85" s="59"/>
      <c r="TAF85" s="59"/>
      <c r="TAG85" s="59"/>
      <c r="TAH85" s="59"/>
      <c r="TAI85" s="59"/>
      <c r="TAJ85" s="59"/>
      <c r="TAK85" s="59"/>
      <c r="TAL85" s="59"/>
      <c r="TAM85" s="59"/>
      <c r="TAN85" s="59"/>
      <c r="TAO85" s="59"/>
      <c r="TAP85" s="59"/>
      <c r="TAQ85" s="59"/>
      <c r="TAR85" s="59"/>
      <c r="TAS85" s="59"/>
      <c r="TAT85" s="59"/>
      <c r="TAU85" s="59"/>
      <c r="TAV85" s="59"/>
      <c r="TAW85" s="59"/>
      <c r="TAX85" s="59"/>
      <c r="TAY85" s="59"/>
      <c r="TAZ85" s="59"/>
      <c r="TBA85" s="59"/>
      <c r="TBB85" s="59"/>
      <c r="TBC85" s="59"/>
      <c r="TBD85" s="59"/>
      <c r="TBE85" s="59"/>
      <c r="TBF85" s="59"/>
      <c r="TBG85" s="59"/>
      <c r="TBH85" s="59"/>
      <c r="TBI85" s="59"/>
      <c r="TBJ85" s="59"/>
      <c r="TBK85" s="59"/>
      <c r="TBL85" s="59"/>
      <c r="TBM85" s="59"/>
      <c r="TBN85" s="59"/>
      <c r="TBO85" s="59"/>
      <c r="TBP85" s="59"/>
      <c r="TBQ85" s="59"/>
      <c r="TBR85" s="59"/>
      <c r="TBS85" s="59"/>
      <c r="TBT85" s="59"/>
      <c r="TBU85" s="59"/>
      <c r="TBV85" s="59"/>
      <c r="TBW85" s="59"/>
      <c r="TBX85" s="59"/>
      <c r="TBY85" s="59"/>
      <c r="TBZ85" s="59"/>
      <c r="TCA85" s="59"/>
      <c r="TCB85" s="59"/>
      <c r="TCC85" s="59"/>
      <c r="TCD85" s="59"/>
      <c r="TCE85" s="59"/>
      <c r="TCF85" s="59"/>
      <c r="TCG85" s="59"/>
      <c r="TCH85" s="59"/>
      <c r="TCI85" s="59"/>
      <c r="TCJ85" s="59"/>
      <c r="TCK85" s="59"/>
      <c r="TCL85" s="59"/>
      <c r="TCM85" s="59"/>
      <c r="TCN85" s="59"/>
      <c r="TCO85" s="59"/>
      <c r="TCP85" s="59"/>
      <c r="TCQ85" s="59"/>
      <c r="TCR85" s="59"/>
      <c r="TCS85" s="59"/>
      <c r="TCT85" s="59"/>
      <c r="TCU85" s="59"/>
      <c r="TCV85" s="59"/>
      <c r="TCW85" s="59"/>
      <c r="TCX85" s="59"/>
      <c r="TCY85" s="59"/>
      <c r="TCZ85" s="59"/>
      <c r="TDA85" s="59"/>
      <c r="TDB85" s="59"/>
      <c r="TDC85" s="59"/>
      <c r="TDD85" s="59"/>
      <c r="TDE85" s="59"/>
      <c r="TDF85" s="59"/>
      <c r="TDG85" s="59"/>
      <c r="TDH85" s="59"/>
      <c r="TDI85" s="59"/>
      <c r="TDJ85" s="59"/>
      <c r="TDK85" s="59"/>
      <c r="TDL85" s="59"/>
      <c r="TDM85" s="59"/>
      <c r="TDN85" s="59"/>
      <c r="TDO85" s="59"/>
      <c r="TDP85" s="59"/>
      <c r="TDQ85" s="59"/>
      <c r="TDR85" s="59"/>
      <c r="TDS85" s="59"/>
      <c r="TDT85" s="59"/>
      <c r="TDU85" s="59"/>
      <c r="TDV85" s="59"/>
      <c r="TDW85" s="59"/>
      <c r="TDX85" s="59"/>
      <c r="TDY85" s="59"/>
      <c r="TDZ85" s="59"/>
      <c r="TEA85" s="59"/>
      <c r="TEB85" s="59"/>
      <c r="TEC85" s="59"/>
      <c r="TED85" s="59"/>
      <c r="TEE85" s="59"/>
      <c r="TEF85" s="59"/>
      <c r="TEG85" s="59"/>
      <c r="TEH85" s="59"/>
      <c r="TEI85" s="59"/>
      <c r="TEJ85" s="59"/>
      <c r="TEK85" s="59"/>
      <c r="TEL85" s="59"/>
      <c r="TEM85" s="59"/>
      <c r="TEN85" s="59"/>
      <c r="TEO85" s="59"/>
      <c r="TEP85" s="59"/>
      <c r="TEQ85" s="59"/>
      <c r="TER85" s="59"/>
      <c r="TES85" s="59"/>
      <c r="TET85" s="59"/>
      <c r="TEU85" s="59"/>
      <c r="TEV85" s="59"/>
      <c r="TEW85" s="59"/>
      <c r="TEX85" s="59"/>
      <c r="TEY85" s="59"/>
      <c r="TEZ85" s="59"/>
      <c r="TFA85" s="59"/>
      <c r="TFB85" s="59"/>
      <c r="TFC85" s="59"/>
      <c r="TFD85" s="59"/>
      <c r="TFE85" s="59"/>
      <c r="TFF85" s="59"/>
      <c r="TFG85" s="59"/>
      <c r="TFH85" s="59"/>
      <c r="TFI85" s="59"/>
      <c r="TFJ85" s="59"/>
      <c r="TFK85" s="59"/>
      <c r="TFL85" s="59"/>
      <c r="TFM85" s="59"/>
      <c r="TFN85" s="59"/>
      <c r="TFO85" s="59"/>
      <c r="TFP85" s="59"/>
      <c r="TFQ85" s="59"/>
      <c r="TFR85" s="59"/>
      <c r="TFS85" s="59"/>
      <c r="TFT85" s="59"/>
      <c r="TFU85" s="59"/>
      <c r="TFV85" s="59"/>
      <c r="TFW85" s="59"/>
      <c r="TFX85" s="59"/>
      <c r="TFY85" s="59"/>
      <c r="TFZ85" s="59"/>
      <c r="TGA85" s="59"/>
      <c r="TGB85" s="59"/>
      <c r="TGC85" s="59"/>
      <c r="TGD85" s="59"/>
      <c r="TGE85" s="59"/>
      <c r="TGF85" s="59"/>
      <c r="TGG85" s="59"/>
      <c r="TGH85" s="59"/>
      <c r="TGI85" s="59"/>
      <c r="TGJ85" s="59"/>
      <c r="TGK85" s="59"/>
      <c r="TGL85" s="59"/>
      <c r="TGM85" s="59"/>
      <c r="TGN85" s="59"/>
      <c r="TGO85" s="59"/>
      <c r="TGP85" s="59"/>
      <c r="TGQ85" s="59"/>
      <c r="TGR85" s="59"/>
      <c r="TGS85" s="59"/>
      <c r="TGT85" s="59"/>
      <c r="TGU85" s="59"/>
      <c r="TGV85" s="59"/>
      <c r="TGW85" s="59"/>
      <c r="TGX85" s="59"/>
      <c r="TGY85" s="59"/>
      <c r="TGZ85" s="59"/>
      <c r="THA85" s="59"/>
      <c r="THB85" s="59"/>
      <c r="THC85" s="59"/>
      <c r="THD85" s="59"/>
      <c r="THE85" s="59"/>
      <c r="THF85" s="59"/>
      <c r="THG85" s="59"/>
      <c r="THH85" s="59"/>
      <c r="THI85" s="59"/>
      <c r="THJ85" s="59"/>
      <c r="THK85" s="59"/>
      <c r="THL85" s="59"/>
      <c r="THM85" s="59"/>
      <c r="THN85" s="59"/>
      <c r="THO85" s="59"/>
      <c r="THP85" s="59"/>
      <c r="THQ85" s="59"/>
      <c r="THR85" s="59"/>
      <c r="THS85" s="59"/>
      <c r="THT85" s="59"/>
      <c r="THU85" s="59"/>
      <c r="THV85" s="59"/>
      <c r="THW85" s="59"/>
      <c r="THX85" s="59"/>
      <c r="THY85" s="59"/>
      <c r="THZ85" s="59"/>
      <c r="TIA85" s="59"/>
      <c r="TIB85" s="59"/>
      <c r="TIC85" s="59"/>
      <c r="TID85" s="59"/>
      <c r="TIE85" s="59"/>
      <c r="TIF85" s="59"/>
      <c r="TIG85" s="59"/>
      <c r="TIH85" s="59"/>
      <c r="TII85" s="59"/>
      <c r="TIJ85" s="59"/>
      <c r="TIK85" s="59"/>
      <c r="TIL85" s="59"/>
      <c r="TIM85" s="59"/>
      <c r="TIN85" s="59"/>
      <c r="TIO85" s="59"/>
      <c r="TIP85" s="59"/>
      <c r="TIQ85" s="59"/>
      <c r="TIR85" s="59"/>
      <c r="TIS85" s="59"/>
      <c r="TIT85" s="59"/>
      <c r="TIU85" s="59"/>
      <c r="TIV85" s="59"/>
      <c r="TIW85" s="59"/>
      <c r="TIX85" s="59"/>
      <c r="TIY85" s="59"/>
      <c r="TIZ85" s="59"/>
      <c r="TJA85" s="59"/>
      <c r="TJB85" s="59"/>
      <c r="TJC85" s="59"/>
      <c r="TJD85" s="59"/>
      <c r="TJE85" s="59"/>
      <c r="TJF85" s="59"/>
      <c r="TJG85" s="59"/>
      <c r="TJH85" s="59"/>
      <c r="TJI85" s="59"/>
      <c r="TJJ85" s="59"/>
      <c r="TJK85" s="59"/>
      <c r="TJL85" s="59"/>
      <c r="TJM85" s="59"/>
      <c r="TJN85" s="59"/>
      <c r="TJO85" s="59"/>
      <c r="TJP85" s="59"/>
      <c r="TJQ85" s="59"/>
      <c r="TJR85" s="59"/>
      <c r="TJS85" s="59"/>
      <c r="TJT85" s="59"/>
      <c r="TJU85" s="59"/>
      <c r="TJV85" s="59"/>
      <c r="TJW85" s="59"/>
      <c r="TJX85" s="59"/>
      <c r="TJY85" s="59"/>
      <c r="TJZ85" s="59"/>
      <c r="TKA85" s="59"/>
      <c r="TKB85" s="59"/>
      <c r="TKC85" s="59"/>
      <c r="TKD85" s="59"/>
      <c r="TKE85" s="59"/>
      <c r="TKF85" s="59"/>
      <c r="TKG85" s="59"/>
      <c r="TKH85" s="59"/>
      <c r="TKI85" s="59"/>
      <c r="TKJ85" s="59"/>
      <c r="TKK85" s="59"/>
      <c r="TKL85" s="59"/>
      <c r="TKM85" s="59"/>
      <c r="TKN85" s="59"/>
      <c r="TKO85" s="59"/>
      <c r="TKP85" s="59"/>
      <c r="TKQ85" s="59"/>
      <c r="TKR85" s="59"/>
      <c r="TKS85" s="59"/>
      <c r="TKT85" s="59"/>
      <c r="TKU85" s="59"/>
      <c r="TKV85" s="59"/>
      <c r="TKW85" s="59"/>
      <c r="TKX85" s="59"/>
      <c r="TKY85" s="59"/>
      <c r="TKZ85" s="59"/>
      <c r="TLA85" s="59"/>
      <c r="TLB85" s="59"/>
      <c r="TLC85" s="59"/>
      <c r="TLD85" s="59"/>
      <c r="TLE85" s="59"/>
      <c r="TLF85" s="59"/>
      <c r="TLG85" s="59"/>
      <c r="TLH85" s="59"/>
      <c r="TLI85" s="59"/>
      <c r="TLJ85" s="59"/>
      <c r="TLK85" s="59"/>
      <c r="TLL85" s="59"/>
      <c r="TLM85" s="59"/>
      <c r="TLN85" s="59"/>
      <c r="TLO85" s="59"/>
      <c r="TLP85" s="59"/>
      <c r="TLQ85" s="59"/>
      <c r="TLR85" s="59"/>
      <c r="TLS85" s="59"/>
      <c r="TLT85" s="59"/>
      <c r="TLU85" s="59"/>
      <c r="TLV85" s="59"/>
      <c r="TLW85" s="59"/>
      <c r="TLX85" s="59"/>
      <c r="TLY85" s="59"/>
      <c r="TLZ85" s="59"/>
      <c r="TMA85" s="59"/>
      <c r="TMB85" s="59"/>
      <c r="TMC85" s="59"/>
      <c r="TMD85" s="59"/>
      <c r="TME85" s="59"/>
      <c r="TMF85" s="59"/>
      <c r="TMG85" s="59"/>
      <c r="TMH85" s="59"/>
      <c r="TMI85" s="59"/>
      <c r="TMJ85" s="59"/>
      <c r="TMK85" s="59"/>
      <c r="TML85" s="59"/>
      <c r="TMM85" s="59"/>
      <c r="TMN85" s="59"/>
      <c r="TMO85" s="59"/>
      <c r="TMP85" s="59"/>
      <c r="TMQ85" s="59"/>
      <c r="TMR85" s="59"/>
      <c r="TMS85" s="59"/>
      <c r="TMT85" s="59"/>
      <c r="TMU85" s="59"/>
      <c r="TMV85" s="59"/>
      <c r="TMW85" s="59"/>
      <c r="TMX85" s="59"/>
      <c r="TMY85" s="59"/>
      <c r="TMZ85" s="59"/>
      <c r="TNA85" s="59"/>
      <c r="TNB85" s="59"/>
      <c r="TNC85" s="59"/>
      <c r="TND85" s="59"/>
      <c r="TNE85" s="59"/>
      <c r="TNF85" s="59"/>
      <c r="TNG85" s="59"/>
      <c r="TNH85" s="59"/>
      <c r="TNI85" s="59"/>
      <c r="TNJ85" s="59"/>
      <c r="TNK85" s="59"/>
      <c r="TNL85" s="59"/>
      <c r="TNM85" s="59"/>
      <c r="TNN85" s="59"/>
      <c r="TNO85" s="59"/>
      <c r="TNP85" s="59"/>
      <c r="TNQ85" s="59"/>
      <c r="TNR85" s="59"/>
      <c r="TNS85" s="59"/>
      <c r="TNT85" s="59"/>
      <c r="TNU85" s="59"/>
      <c r="TNV85" s="59"/>
      <c r="TNW85" s="59"/>
      <c r="TNX85" s="59"/>
      <c r="TNY85" s="59"/>
      <c r="TNZ85" s="59"/>
      <c r="TOA85" s="59"/>
      <c r="TOB85" s="59"/>
      <c r="TOC85" s="59"/>
      <c r="TOD85" s="59"/>
      <c r="TOE85" s="59"/>
      <c r="TOF85" s="59"/>
      <c r="TOG85" s="59"/>
      <c r="TOH85" s="59"/>
      <c r="TOI85" s="59"/>
      <c r="TOJ85" s="59"/>
      <c r="TOK85" s="59"/>
      <c r="TOL85" s="59"/>
      <c r="TOM85" s="59"/>
      <c r="TON85" s="59"/>
      <c r="TOO85" s="59"/>
      <c r="TOP85" s="59"/>
      <c r="TOQ85" s="59"/>
      <c r="TOR85" s="59"/>
      <c r="TOS85" s="59"/>
      <c r="TOT85" s="59"/>
      <c r="TOU85" s="59"/>
      <c r="TOV85" s="59"/>
      <c r="TOW85" s="59"/>
      <c r="TOX85" s="59"/>
      <c r="TOY85" s="59"/>
      <c r="TOZ85" s="59"/>
      <c r="TPA85" s="59"/>
      <c r="TPB85" s="59"/>
      <c r="TPC85" s="59"/>
      <c r="TPD85" s="59"/>
      <c r="TPE85" s="59"/>
      <c r="TPF85" s="59"/>
      <c r="TPG85" s="59"/>
      <c r="TPH85" s="59"/>
      <c r="TPI85" s="59"/>
      <c r="TPJ85" s="59"/>
      <c r="TPK85" s="59"/>
      <c r="TPL85" s="59"/>
      <c r="TPM85" s="59"/>
      <c r="TPN85" s="59"/>
      <c r="TPO85" s="59"/>
      <c r="TPP85" s="59"/>
      <c r="TPQ85" s="59"/>
      <c r="TPR85" s="59"/>
      <c r="TPS85" s="59"/>
      <c r="TPT85" s="59"/>
      <c r="TPU85" s="59"/>
      <c r="TPV85" s="59"/>
      <c r="TPW85" s="59"/>
      <c r="TPX85" s="59"/>
      <c r="TPY85" s="59"/>
      <c r="TPZ85" s="59"/>
      <c r="TQA85" s="59"/>
      <c r="TQB85" s="59"/>
      <c r="TQC85" s="59"/>
      <c r="TQD85" s="59"/>
      <c r="TQE85" s="59"/>
      <c r="TQF85" s="59"/>
      <c r="TQG85" s="59"/>
      <c r="TQH85" s="59"/>
      <c r="TQI85" s="59"/>
      <c r="TQJ85" s="59"/>
      <c r="TQK85" s="59"/>
      <c r="TQL85" s="59"/>
      <c r="TQM85" s="59"/>
      <c r="TQN85" s="59"/>
      <c r="TQO85" s="59"/>
      <c r="TQP85" s="59"/>
      <c r="TQQ85" s="59"/>
      <c r="TQR85" s="59"/>
      <c r="TQS85" s="59"/>
      <c r="TQT85" s="59"/>
      <c r="TQU85" s="59"/>
      <c r="TQV85" s="59"/>
      <c r="TQW85" s="59"/>
      <c r="TQX85" s="59"/>
      <c r="TQY85" s="59"/>
      <c r="TQZ85" s="59"/>
      <c r="TRA85" s="59"/>
      <c r="TRB85" s="59"/>
      <c r="TRC85" s="59"/>
      <c r="TRD85" s="59"/>
      <c r="TRE85" s="59"/>
      <c r="TRF85" s="59"/>
      <c r="TRG85" s="59"/>
      <c r="TRH85" s="59"/>
      <c r="TRI85" s="59"/>
      <c r="TRJ85" s="59"/>
      <c r="TRK85" s="59"/>
      <c r="TRL85" s="59"/>
      <c r="TRM85" s="59"/>
      <c r="TRN85" s="59"/>
      <c r="TRO85" s="59"/>
      <c r="TRP85" s="59"/>
      <c r="TRQ85" s="59"/>
      <c r="TRR85" s="59"/>
      <c r="TRS85" s="59"/>
      <c r="TRT85" s="59"/>
      <c r="TRU85" s="59"/>
      <c r="TRV85" s="59"/>
      <c r="TRW85" s="59"/>
      <c r="TRX85" s="59"/>
      <c r="TRY85" s="59"/>
      <c r="TRZ85" s="59"/>
      <c r="TSA85" s="59"/>
      <c r="TSB85" s="59"/>
      <c r="TSC85" s="59"/>
      <c r="TSD85" s="59"/>
      <c r="TSE85" s="59"/>
      <c r="TSF85" s="59"/>
      <c r="TSG85" s="59"/>
      <c r="TSH85" s="59"/>
      <c r="TSI85" s="59"/>
      <c r="TSJ85" s="59"/>
      <c r="TSK85" s="59"/>
      <c r="TSL85" s="59"/>
      <c r="TSM85" s="59"/>
      <c r="TSN85" s="59"/>
      <c r="TSO85" s="59"/>
      <c r="TSP85" s="59"/>
      <c r="TSQ85" s="59"/>
      <c r="TSR85" s="59"/>
      <c r="TSS85" s="59"/>
      <c r="TST85" s="59"/>
      <c r="TSU85" s="59"/>
      <c r="TSV85" s="59"/>
      <c r="TSW85" s="59"/>
      <c r="TSX85" s="59"/>
      <c r="TSY85" s="59"/>
      <c r="TSZ85" s="59"/>
      <c r="TTA85" s="59"/>
      <c r="TTB85" s="59"/>
      <c r="TTC85" s="59"/>
      <c r="TTD85" s="59"/>
      <c r="TTE85" s="59"/>
      <c r="TTF85" s="59"/>
      <c r="TTG85" s="59"/>
      <c r="TTH85" s="59"/>
      <c r="TTI85" s="59"/>
      <c r="TTJ85" s="59"/>
      <c r="TTK85" s="59"/>
      <c r="TTL85" s="59"/>
      <c r="TTM85" s="59"/>
      <c r="TTN85" s="59"/>
      <c r="TTO85" s="59"/>
      <c r="TTP85" s="59"/>
      <c r="TTQ85" s="59"/>
      <c r="TTR85" s="59"/>
      <c r="TTS85" s="59"/>
      <c r="TTT85" s="59"/>
      <c r="TTU85" s="59"/>
      <c r="TTV85" s="59"/>
      <c r="TTW85" s="59"/>
      <c r="TTX85" s="59"/>
      <c r="TTY85" s="59"/>
      <c r="TTZ85" s="59"/>
      <c r="TUA85" s="59"/>
      <c r="TUB85" s="59"/>
      <c r="TUC85" s="59"/>
      <c r="TUD85" s="59"/>
      <c r="TUE85" s="59"/>
      <c r="TUF85" s="59"/>
      <c r="TUG85" s="59"/>
      <c r="TUH85" s="59"/>
      <c r="TUI85" s="59"/>
      <c r="TUJ85" s="59"/>
      <c r="TUK85" s="59"/>
      <c r="TUL85" s="59"/>
      <c r="TUM85" s="59"/>
      <c r="TUN85" s="59"/>
      <c r="TUO85" s="59"/>
      <c r="TUP85" s="59"/>
      <c r="TUQ85" s="59"/>
      <c r="TUR85" s="59"/>
      <c r="TUS85" s="59"/>
      <c r="TUT85" s="59"/>
      <c r="TUU85" s="59"/>
      <c r="TUV85" s="59"/>
      <c r="TUW85" s="59"/>
      <c r="TUX85" s="59"/>
      <c r="TUY85" s="59"/>
      <c r="TUZ85" s="59"/>
      <c r="TVA85" s="59"/>
      <c r="TVB85" s="59"/>
      <c r="TVC85" s="59"/>
      <c r="TVD85" s="59"/>
      <c r="TVE85" s="59"/>
      <c r="TVF85" s="59"/>
      <c r="TVG85" s="59"/>
      <c r="TVH85" s="59"/>
      <c r="TVI85" s="59"/>
      <c r="TVJ85" s="59"/>
      <c r="TVK85" s="59"/>
      <c r="TVL85" s="59"/>
      <c r="TVM85" s="59"/>
      <c r="TVN85" s="59"/>
      <c r="TVO85" s="59"/>
      <c r="TVP85" s="59"/>
      <c r="TVQ85" s="59"/>
      <c r="TVR85" s="59"/>
      <c r="TVS85" s="59"/>
      <c r="TVT85" s="59"/>
      <c r="TVU85" s="59"/>
      <c r="TVV85" s="59"/>
      <c r="TVW85" s="59"/>
      <c r="TVX85" s="59"/>
      <c r="TVY85" s="59"/>
      <c r="TVZ85" s="59"/>
      <c r="TWA85" s="59"/>
      <c r="TWB85" s="59"/>
      <c r="TWC85" s="59"/>
      <c r="TWD85" s="59"/>
      <c r="TWE85" s="59"/>
      <c r="TWF85" s="59"/>
      <c r="TWG85" s="59"/>
      <c r="TWH85" s="59"/>
      <c r="TWI85" s="59"/>
      <c r="TWJ85" s="59"/>
      <c r="TWK85" s="59"/>
      <c r="TWL85" s="59"/>
      <c r="TWM85" s="59"/>
      <c r="TWN85" s="59"/>
      <c r="TWO85" s="59"/>
      <c r="TWP85" s="59"/>
      <c r="TWQ85" s="59"/>
      <c r="TWR85" s="59"/>
      <c r="TWS85" s="59"/>
      <c r="TWT85" s="59"/>
      <c r="TWU85" s="59"/>
      <c r="TWV85" s="59"/>
      <c r="TWW85" s="59"/>
      <c r="TWX85" s="59"/>
      <c r="TWY85" s="59"/>
      <c r="TWZ85" s="59"/>
      <c r="TXA85" s="59"/>
      <c r="TXB85" s="59"/>
      <c r="TXC85" s="59"/>
      <c r="TXD85" s="59"/>
      <c r="TXE85" s="59"/>
      <c r="TXF85" s="59"/>
      <c r="TXG85" s="59"/>
      <c r="TXH85" s="59"/>
      <c r="TXI85" s="59"/>
      <c r="TXJ85" s="59"/>
      <c r="TXK85" s="59"/>
      <c r="TXL85" s="59"/>
      <c r="TXM85" s="59"/>
      <c r="TXN85" s="59"/>
      <c r="TXO85" s="59"/>
      <c r="TXP85" s="59"/>
      <c r="TXQ85" s="59"/>
      <c r="TXR85" s="59"/>
      <c r="TXS85" s="59"/>
      <c r="TXT85" s="59"/>
      <c r="TXU85" s="59"/>
      <c r="TXV85" s="59"/>
      <c r="TXW85" s="59"/>
      <c r="TXX85" s="59"/>
      <c r="TXY85" s="59"/>
      <c r="TXZ85" s="59"/>
      <c r="TYA85" s="59"/>
      <c r="TYB85" s="59"/>
      <c r="TYC85" s="59"/>
      <c r="TYD85" s="59"/>
      <c r="TYE85" s="59"/>
      <c r="TYF85" s="59"/>
      <c r="TYG85" s="59"/>
      <c r="TYH85" s="59"/>
      <c r="TYI85" s="59"/>
      <c r="TYJ85" s="59"/>
      <c r="TYK85" s="59"/>
      <c r="TYL85" s="59"/>
      <c r="TYM85" s="59"/>
      <c r="TYN85" s="59"/>
      <c r="TYO85" s="59"/>
      <c r="TYP85" s="59"/>
      <c r="TYQ85" s="59"/>
      <c r="TYR85" s="59"/>
      <c r="TYS85" s="59"/>
      <c r="TYT85" s="59"/>
      <c r="TYU85" s="59"/>
      <c r="TYV85" s="59"/>
      <c r="TYW85" s="59"/>
      <c r="TYX85" s="59"/>
      <c r="TYY85" s="59"/>
      <c r="TYZ85" s="59"/>
      <c r="TZA85" s="59"/>
      <c r="TZB85" s="59"/>
      <c r="TZC85" s="59"/>
      <c r="TZD85" s="59"/>
      <c r="TZE85" s="59"/>
      <c r="TZF85" s="59"/>
      <c r="TZG85" s="59"/>
      <c r="TZH85" s="59"/>
      <c r="TZI85" s="59"/>
      <c r="TZJ85" s="59"/>
      <c r="TZK85" s="59"/>
      <c r="TZL85" s="59"/>
      <c r="TZM85" s="59"/>
      <c r="TZN85" s="59"/>
      <c r="TZO85" s="59"/>
      <c r="TZP85" s="59"/>
      <c r="TZQ85" s="59"/>
      <c r="TZR85" s="59"/>
      <c r="TZS85" s="59"/>
      <c r="TZT85" s="59"/>
      <c r="TZU85" s="59"/>
      <c r="TZV85" s="59"/>
      <c r="TZW85" s="59"/>
      <c r="TZX85" s="59"/>
      <c r="TZY85" s="59"/>
      <c r="TZZ85" s="59"/>
      <c r="UAA85" s="59"/>
      <c r="UAB85" s="59"/>
      <c r="UAC85" s="59"/>
      <c r="UAD85" s="59"/>
      <c r="UAE85" s="59"/>
      <c r="UAF85" s="59"/>
      <c r="UAG85" s="59"/>
      <c r="UAH85" s="59"/>
      <c r="UAI85" s="59"/>
      <c r="UAJ85" s="59"/>
      <c r="UAK85" s="59"/>
      <c r="UAL85" s="59"/>
      <c r="UAM85" s="59"/>
      <c r="UAN85" s="59"/>
      <c r="UAO85" s="59"/>
      <c r="UAP85" s="59"/>
      <c r="UAQ85" s="59"/>
      <c r="UAR85" s="59"/>
      <c r="UAS85" s="59"/>
      <c r="UAT85" s="59"/>
      <c r="UAU85" s="59"/>
      <c r="UAV85" s="59"/>
      <c r="UAW85" s="59"/>
      <c r="UAX85" s="59"/>
      <c r="UAY85" s="59"/>
      <c r="UAZ85" s="59"/>
      <c r="UBA85" s="59"/>
      <c r="UBB85" s="59"/>
      <c r="UBC85" s="59"/>
      <c r="UBD85" s="59"/>
      <c r="UBE85" s="59"/>
      <c r="UBF85" s="59"/>
      <c r="UBG85" s="59"/>
      <c r="UBH85" s="59"/>
      <c r="UBI85" s="59"/>
      <c r="UBJ85" s="59"/>
      <c r="UBK85" s="59"/>
      <c r="UBL85" s="59"/>
      <c r="UBM85" s="59"/>
      <c r="UBN85" s="59"/>
      <c r="UBO85" s="59"/>
      <c r="UBP85" s="59"/>
      <c r="UBQ85" s="59"/>
      <c r="UBR85" s="59"/>
      <c r="UBS85" s="59"/>
      <c r="UBT85" s="59"/>
      <c r="UBU85" s="59"/>
      <c r="UBV85" s="59"/>
      <c r="UBW85" s="59"/>
      <c r="UBX85" s="59"/>
      <c r="UBY85" s="59"/>
      <c r="UBZ85" s="59"/>
      <c r="UCA85" s="59"/>
      <c r="UCB85" s="59"/>
      <c r="UCC85" s="59"/>
      <c r="UCD85" s="59"/>
      <c r="UCE85" s="59"/>
      <c r="UCF85" s="59"/>
      <c r="UCG85" s="59"/>
      <c r="UCH85" s="59"/>
      <c r="UCI85" s="59"/>
      <c r="UCJ85" s="59"/>
      <c r="UCK85" s="59"/>
      <c r="UCL85" s="59"/>
      <c r="UCM85" s="59"/>
      <c r="UCN85" s="59"/>
      <c r="UCO85" s="59"/>
      <c r="UCP85" s="59"/>
      <c r="UCQ85" s="59"/>
      <c r="UCR85" s="59"/>
      <c r="UCS85" s="59"/>
      <c r="UCT85" s="59"/>
      <c r="UCU85" s="59"/>
      <c r="UCV85" s="59"/>
      <c r="UCW85" s="59"/>
      <c r="UCX85" s="59"/>
      <c r="UCY85" s="59"/>
      <c r="UCZ85" s="59"/>
      <c r="UDA85" s="59"/>
      <c r="UDB85" s="59"/>
      <c r="UDC85" s="59"/>
      <c r="UDD85" s="59"/>
      <c r="UDE85" s="59"/>
      <c r="UDF85" s="59"/>
      <c r="UDG85" s="59"/>
      <c r="UDH85" s="59"/>
      <c r="UDI85" s="59"/>
      <c r="UDJ85" s="59"/>
      <c r="UDK85" s="59"/>
      <c r="UDL85" s="59"/>
      <c r="UDM85" s="59"/>
      <c r="UDN85" s="59"/>
      <c r="UDO85" s="59"/>
      <c r="UDP85" s="59"/>
      <c r="UDQ85" s="59"/>
      <c r="UDR85" s="59"/>
      <c r="UDS85" s="59"/>
      <c r="UDT85" s="59"/>
      <c r="UDU85" s="59"/>
      <c r="UDV85" s="59"/>
      <c r="UDW85" s="59"/>
      <c r="UDX85" s="59"/>
      <c r="UDY85" s="59"/>
      <c r="UDZ85" s="59"/>
      <c r="UEA85" s="59"/>
      <c r="UEB85" s="59"/>
      <c r="UEC85" s="59"/>
      <c r="UED85" s="59"/>
      <c r="UEE85" s="59"/>
      <c r="UEF85" s="59"/>
      <c r="UEG85" s="59"/>
      <c r="UEH85" s="59"/>
      <c r="UEI85" s="59"/>
      <c r="UEJ85" s="59"/>
      <c r="UEK85" s="59"/>
      <c r="UEL85" s="59"/>
      <c r="UEM85" s="59"/>
      <c r="UEN85" s="59"/>
      <c r="UEO85" s="59"/>
      <c r="UEP85" s="59"/>
      <c r="UEQ85" s="59"/>
      <c r="UER85" s="59"/>
      <c r="UES85" s="59"/>
      <c r="UET85" s="59"/>
      <c r="UEU85" s="59"/>
      <c r="UEV85" s="59"/>
      <c r="UEW85" s="59"/>
      <c r="UEX85" s="59"/>
      <c r="UEY85" s="59"/>
      <c r="UEZ85" s="59"/>
      <c r="UFA85" s="59"/>
      <c r="UFB85" s="59"/>
      <c r="UFC85" s="59"/>
      <c r="UFD85" s="59"/>
      <c r="UFE85" s="59"/>
      <c r="UFF85" s="59"/>
      <c r="UFG85" s="59"/>
      <c r="UFH85" s="59"/>
      <c r="UFI85" s="59"/>
      <c r="UFJ85" s="59"/>
      <c r="UFK85" s="59"/>
      <c r="UFL85" s="59"/>
      <c r="UFM85" s="59"/>
      <c r="UFN85" s="59"/>
      <c r="UFO85" s="59"/>
      <c r="UFP85" s="59"/>
      <c r="UFQ85" s="59"/>
      <c r="UFR85" s="59"/>
      <c r="UFS85" s="59"/>
      <c r="UFT85" s="59"/>
      <c r="UFU85" s="59"/>
      <c r="UFV85" s="59"/>
      <c r="UFW85" s="59"/>
      <c r="UFX85" s="59"/>
      <c r="UFY85" s="59"/>
      <c r="UFZ85" s="59"/>
      <c r="UGA85" s="59"/>
      <c r="UGB85" s="59"/>
      <c r="UGC85" s="59"/>
      <c r="UGD85" s="59"/>
      <c r="UGE85" s="59"/>
      <c r="UGF85" s="59"/>
      <c r="UGG85" s="59"/>
      <c r="UGH85" s="59"/>
      <c r="UGI85" s="59"/>
      <c r="UGJ85" s="59"/>
      <c r="UGK85" s="59"/>
      <c r="UGL85" s="59"/>
      <c r="UGM85" s="59"/>
      <c r="UGN85" s="59"/>
      <c r="UGO85" s="59"/>
      <c r="UGP85" s="59"/>
      <c r="UGQ85" s="59"/>
      <c r="UGR85" s="59"/>
      <c r="UGS85" s="59"/>
      <c r="UGT85" s="59"/>
      <c r="UGU85" s="59"/>
      <c r="UGV85" s="59"/>
      <c r="UGW85" s="59"/>
      <c r="UGX85" s="59"/>
      <c r="UGY85" s="59"/>
      <c r="UGZ85" s="59"/>
      <c r="UHA85" s="59"/>
      <c r="UHB85" s="59"/>
      <c r="UHC85" s="59"/>
      <c r="UHD85" s="59"/>
      <c r="UHE85" s="59"/>
      <c r="UHF85" s="59"/>
      <c r="UHG85" s="59"/>
      <c r="UHH85" s="59"/>
      <c r="UHI85" s="59"/>
      <c r="UHJ85" s="59"/>
      <c r="UHK85" s="59"/>
      <c r="UHL85" s="59"/>
      <c r="UHM85" s="59"/>
      <c r="UHN85" s="59"/>
      <c r="UHO85" s="59"/>
      <c r="UHP85" s="59"/>
      <c r="UHQ85" s="59"/>
      <c r="UHR85" s="59"/>
      <c r="UHS85" s="59"/>
      <c r="UHT85" s="59"/>
      <c r="UHU85" s="59"/>
      <c r="UHV85" s="59"/>
      <c r="UHW85" s="59"/>
      <c r="UHX85" s="59"/>
      <c r="UHY85" s="59"/>
      <c r="UHZ85" s="59"/>
      <c r="UIA85" s="59"/>
      <c r="UIB85" s="59"/>
      <c r="UIC85" s="59"/>
      <c r="UID85" s="59"/>
      <c r="UIE85" s="59"/>
      <c r="UIF85" s="59"/>
      <c r="UIG85" s="59"/>
      <c r="UIH85" s="59"/>
      <c r="UII85" s="59"/>
      <c r="UIJ85" s="59"/>
      <c r="UIK85" s="59"/>
      <c r="UIL85" s="59"/>
      <c r="UIM85" s="59"/>
      <c r="UIN85" s="59"/>
      <c r="UIO85" s="59"/>
      <c r="UIP85" s="59"/>
      <c r="UIQ85" s="59"/>
      <c r="UIR85" s="59"/>
      <c r="UIS85" s="59"/>
      <c r="UIT85" s="59"/>
      <c r="UIU85" s="59"/>
      <c r="UIV85" s="59"/>
      <c r="UIW85" s="59"/>
      <c r="UIX85" s="59"/>
      <c r="UIY85" s="59"/>
      <c r="UIZ85" s="59"/>
      <c r="UJA85" s="59"/>
      <c r="UJB85" s="59"/>
      <c r="UJC85" s="59"/>
      <c r="UJD85" s="59"/>
      <c r="UJE85" s="59"/>
      <c r="UJF85" s="59"/>
      <c r="UJG85" s="59"/>
      <c r="UJH85" s="59"/>
      <c r="UJI85" s="59"/>
      <c r="UJJ85" s="59"/>
      <c r="UJK85" s="59"/>
      <c r="UJL85" s="59"/>
      <c r="UJM85" s="59"/>
      <c r="UJN85" s="59"/>
      <c r="UJO85" s="59"/>
      <c r="UJP85" s="59"/>
      <c r="UJQ85" s="59"/>
      <c r="UJR85" s="59"/>
      <c r="UJS85" s="59"/>
      <c r="UJT85" s="59"/>
      <c r="UJU85" s="59"/>
      <c r="UJV85" s="59"/>
      <c r="UJW85" s="59"/>
      <c r="UJX85" s="59"/>
      <c r="UJY85" s="59"/>
      <c r="UJZ85" s="59"/>
      <c r="UKA85" s="59"/>
      <c r="UKB85" s="59"/>
      <c r="UKC85" s="59"/>
      <c r="UKD85" s="59"/>
      <c r="UKE85" s="59"/>
      <c r="UKF85" s="59"/>
      <c r="UKG85" s="59"/>
      <c r="UKH85" s="59"/>
      <c r="UKI85" s="59"/>
      <c r="UKJ85" s="59"/>
      <c r="UKK85" s="59"/>
      <c r="UKL85" s="59"/>
      <c r="UKM85" s="59"/>
      <c r="UKN85" s="59"/>
      <c r="UKO85" s="59"/>
      <c r="UKP85" s="59"/>
      <c r="UKQ85" s="59"/>
      <c r="UKR85" s="59"/>
      <c r="UKS85" s="59"/>
      <c r="UKT85" s="59"/>
      <c r="UKU85" s="59"/>
      <c r="UKV85" s="59"/>
      <c r="UKW85" s="59"/>
      <c r="UKX85" s="59"/>
      <c r="UKY85" s="59"/>
      <c r="UKZ85" s="59"/>
      <c r="ULA85" s="59"/>
      <c r="ULB85" s="59"/>
      <c r="ULC85" s="59"/>
      <c r="ULD85" s="59"/>
      <c r="ULE85" s="59"/>
      <c r="ULF85" s="59"/>
      <c r="ULG85" s="59"/>
      <c r="ULH85" s="59"/>
      <c r="ULI85" s="59"/>
      <c r="ULJ85" s="59"/>
      <c r="ULK85" s="59"/>
      <c r="ULL85" s="59"/>
      <c r="ULM85" s="59"/>
      <c r="ULN85" s="59"/>
      <c r="ULO85" s="59"/>
      <c r="ULP85" s="59"/>
      <c r="ULQ85" s="59"/>
      <c r="ULR85" s="59"/>
      <c r="ULS85" s="59"/>
      <c r="ULT85" s="59"/>
      <c r="ULU85" s="59"/>
      <c r="ULV85" s="59"/>
      <c r="ULW85" s="59"/>
      <c r="ULX85" s="59"/>
      <c r="ULY85" s="59"/>
      <c r="ULZ85" s="59"/>
      <c r="UMA85" s="59"/>
      <c r="UMB85" s="59"/>
      <c r="UMC85" s="59"/>
      <c r="UMD85" s="59"/>
      <c r="UME85" s="59"/>
      <c r="UMF85" s="59"/>
      <c r="UMG85" s="59"/>
      <c r="UMH85" s="59"/>
      <c r="UMI85" s="59"/>
      <c r="UMJ85" s="59"/>
      <c r="UMK85" s="59"/>
      <c r="UML85" s="59"/>
      <c r="UMM85" s="59"/>
      <c r="UMN85" s="59"/>
      <c r="UMO85" s="59"/>
      <c r="UMP85" s="59"/>
      <c r="UMQ85" s="59"/>
      <c r="UMR85" s="59"/>
      <c r="UMS85" s="59"/>
      <c r="UMT85" s="59"/>
      <c r="UMU85" s="59"/>
      <c r="UMV85" s="59"/>
      <c r="UMW85" s="59"/>
      <c r="UMX85" s="59"/>
      <c r="UMY85" s="59"/>
      <c r="UMZ85" s="59"/>
      <c r="UNA85" s="59"/>
      <c r="UNB85" s="59"/>
      <c r="UNC85" s="59"/>
      <c r="UND85" s="59"/>
      <c r="UNE85" s="59"/>
      <c r="UNF85" s="59"/>
      <c r="UNG85" s="59"/>
      <c r="UNH85" s="59"/>
      <c r="UNI85" s="59"/>
      <c r="UNJ85" s="59"/>
      <c r="UNK85" s="59"/>
      <c r="UNL85" s="59"/>
      <c r="UNM85" s="59"/>
      <c r="UNN85" s="59"/>
      <c r="UNO85" s="59"/>
      <c r="UNP85" s="59"/>
      <c r="UNQ85" s="59"/>
      <c r="UNR85" s="59"/>
      <c r="UNS85" s="59"/>
      <c r="UNT85" s="59"/>
      <c r="UNU85" s="59"/>
      <c r="UNV85" s="59"/>
      <c r="UNW85" s="59"/>
      <c r="UNX85" s="59"/>
      <c r="UNY85" s="59"/>
      <c r="UNZ85" s="59"/>
      <c r="UOA85" s="59"/>
      <c r="UOB85" s="59"/>
      <c r="UOC85" s="59"/>
      <c r="UOD85" s="59"/>
      <c r="UOE85" s="59"/>
      <c r="UOF85" s="59"/>
      <c r="UOG85" s="59"/>
      <c r="UOH85" s="59"/>
      <c r="UOI85" s="59"/>
      <c r="UOJ85" s="59"/>
      <c r="UOK85" s="59"/>
      <c r="UOL85" s="59"/>
      <c r="UOM85" s="59"/>
      <c r="UON85" s="59"/>
      <c r="UOO85" s="59"/>
      <c r="UOP85" s="59"/>
      <c r="UOQ85" s="59"/>
      <c r="UOR85" s="59"/>
      <c r="UOS85" s="59"/>
      <c r="UOT85" s="59"/>
      <c r="UOU85" s="59"/>
      <c r="UOV85" s="59"/>
      <c r="UOW85" s="59"/>
      <c r="UOX85" s="59"/>
      <c r="UOY85" s="59"/>
      <c r="UOZ85" s="59"/>
      <c r="UPA85" s="59"/>
      <c r="UPB85" s="59"/>
      <c r="UPC85" s="59"/>
      <c r="UPD85" s="59"/>
      <c r="UPE85" s="59"/>
      <c r="UPF85" s="59"/>
      <c r="UPG85" s="59"/>
      <c r="UPH85" s="59"/>
      <c r="UPI85" s="59"/>
      <c r="UPJ85" s="59"/>
      <c r="UPK85" s="59"/>
      <c r="UPL85" s="59"/>
      <c r="UPM85" s="59"/>
      <c r="UPN85" s="59"/>
      <c r="UPO85" s="59"/>
      <c r="UPP85" s="59"/>
      <c r="UPQ85" s="59"/>
      <c r="UPR85" s="59"/>
      <c r="UPS85" s="59"/>
      <c r="UPT85" s="59"/>
      <c r="UPU85" s="59"/>
      <c r="UPV85" s="59"/>
      <c r="UPW85" s="59"/>
      <c r="UPX85" s="59"/>
      <c r="UPY85" s="59"/>
      <c r="UPZ85" s="59"/>
      <c r="UQA85" s="59"/>
      <c r="UQB85" s="59"/>
      <c r="UQC85" s="59"/>
      <c r="UQD85" s="59"/>
      <c r="UQE85" s="59"/>
      <c r="UQF85" s="59"/>
      <c r="UQG85" s="59"/>
      <c r="UQH85" s="59"/>
      <c r="UQI85" s="59"/>
      <c r="UQJ85" s="59"/>
      <c r="UQK85" s="59"/>
      <c r="UQL85" s="59"/>
      <c r="UQM85" s="59"/>
      <c r="UQN85" s="59"/>
      <c r="UQO85" s="59"/>
      <c r="UQP85" s="59"/>
      <c r="UQQ85" s="59"/>
      <c r="UQR85" s="59"/>
      <c r="UQS85" s="59"/>
      <c r="UQT85" s="59"/>
      <c r="UQU85" s="59"/>
      <c r="UQV85" s="59"/>
      <c r="UQW85" s="59"/>
      <c r="UQX85" s="59"/>
      <c r="UQY85" s="59"/>
      <c r="UQZ85" s="59"/>
      <c r="URA85" s="59"/>
      <c r="URB85" s="59"/>
      <c r="URC85" s="59"/>
      <c r="URD85" s="59"/>
      <c r="URE85" s="59"/>
      <c r="URF85" s="59"/>
      <c r="URG85" s="59"/>
      <c r="URH85" s="59"/>
      <c r="URI85" s="59"/>
      <c r="URJ85" s="59"/>
      <c r="URK85" s="59"/>
      <c r="URL85" s="59"/>
      <c r="URM85" s="59"/>
      <c r="URN85" s="59"/>
      <c r="URO85" s="59"/>
      <c r="URP85" s="59"/>
      <c r="URQ85" s="59"/>
      <c r="URR85" s="59"/>
      <c r="URS85" s="59"/>
      <c r="URT85" s="59"/>
      <c r="URU85" s="59"/>
      <c r="URV85" s="59"/>
      <c r="URW85" s="59"/>
      <c r="URX85" s="59"/>
      <c r="URY85" s="59"/>
      <c r="URZ85" s="59"/>
      <c r="USA85" s="59"/>
      <c r="USB85" s="59"/>
      <c r="USC85" s="59"/>
      <c r="USD85" s="59"/>
      <c r="USE85" s="59"/>
      <c r="USF85" s="59"/>
      <c r="USG85" s="59"/>
      <c r="USH85" s="59"/>
      <c r="USI85" s="59"/>
      <c r="USJ85" s="59"/>
      <c r="USK85" s="59"/>
      <c r="USL85" s="59"/>
      <c r="USM85" s="59"/>
      <c r="USN85" s="59"/>
      <c r="USO85" s="59"/>
      <c r="USP85" s="59"/>
      <c r="USQ85" s="59"/>
      <c r="USR85" s="59"/>
      <c r="USS85" s="59"/>
      <c r="UST85" s="59"/>
      <c r="USU85" s="59"/>
      <c r="USV85" s="59"/>
      <c r="USW85" s="59"/>
      <c r="USX85" s="59"/>
      <c r="USY85" s="59"/>
      <c r="USZ85" s="59"/>
      <c r="UTA85" s="59"/>
      <c r="UTB85" s="59"/>
      <c r="UTC85" s="59"/>
      <c r="UTD85" s="59"/>
      <c r="UTE85" s="59"/>
      <c r="UTF85" s="59"/>
      <c r="UTG85" s="59"/>
      <c r="UTH85" s="59"/>
      <c r="UTI85" s="59"/>
      <c r="UTJ85" s="59"/>
      <c r="UTK85" s="59"/>
      <c r="UTL85" s="59"/>
      <c r="UTM85" s="59"/>
      <c r="UTN85" s="59"/>
      <c r="UTO85" s="59"/>
      <c r="UTP85" s="59"/>
      <c r="UTQ85" s="59"/>
      <c r="UTR85" s="59"/>
      <c r="UTS85" s="59"/>
      <c r="UTT85" s="59"/>
      <c r="UTU85" s="59"/>
      <c r="UTV85" s="59"/>
      <c r="UTW85" s="59"/>
      <c r="UTX85" s="59"/>
      <c r="UTY85" s="59"/>
      <c r="UTZ85" s="59"/>
      <c r="UUA85" s="59"/>
      <c r="UUB85" s="59"/>
      <c r="UUC85" s="59"/>
      <c r="UUD85" s="59"/>
      <c r="UUE85" s="59"/>
      <c r="UUF85" s="59"/>
      <c r="UUG85" s="59"/>
      <c r="UUH85" s="59"/>
      <c r="UUI85" s="59"/>
      <c r="UUJ85" s="59"/>
      <c r="UUK85" s="59"/>
      <c r="UUL85" s="59"/>
      <c r="UUM85" s="59"/>
      <c r="UUN85" s="59"/>
      <c r="UUO85" s="59"/>
      <c r="UUP85" s="59"/>
      <c r="UUQ85" s="59"/>
      <c r="UUR85" s="59"/>
      <c r="UUS85" s="59"/>
      <c r="UUT85" s="59"/>
      <c r="UUU85" s="59"/>
      <c r="UUV85" s="59"/>
      <c r="UUW85" s="59"/>
      <c r="UUX85" s="59"/>
      <c r="UUY85" s="59"/>
      <c r="UUZ85" s="59"/>
      <c r="UVA85" s="59"/>
      <c r="UVB85" s="59"/>
      <c r="UVC85" s="59"/>
      <c r="UVD85" s="59"/>
      <c r="UVE85" s="59"/>
      <c r="UVF85" s="59"/>
      <c r="UVG85" s="59"/>
      <c r="UVH85" s="59"/>
      <c r="UVI85" s="59"/>
      <c r="UVJ85" s="59"/>
      <c r="UVK85" s="59"/>
      <c r="UVL85" s="59"/>
      <c r="UVM85" s="59"/>
      <c r="UVN85" s="59"/>
      <c r="UVO85" s="59"/>
      <c r="UVP85" s="59"/>
      <c r="UVQ85" s="59"/>
      <c r="UVR85" s="59"/>
      <c r="UVS85" s="59"/>
      <c r="UVT85" s="59"/>
      <c r="UVU85" s="59"/>
      <c r="UVV85" s="59"/>
      <c r="UVW85" s="59"/>
      <c r="UVX85" s="59"/>
      <c r="UVY85" s="59"/>
      <c r="UVZ85" s="59"/>
      <c r="UWA85" s="59"/>
      <c r="UWB85" s="59"/>
      <c r="UWC85" s="59"/>
      <c r="UWD85" s="59"/>
      <c r="UWE85" s="59"/>
      <c r="UWF85" s="59"/>
      <c r="UWG85" s="59"/>
      <c r="UWH85" s="59"/>
      <c r="UWI85" s="59"/>
      <c r="UWJ85" s="59"/>
      <c r="UWK85" s="59"/>
      <c r="UWL85" s="59"/>
      <c r="UWM85" s="59"/>
      <c r="UWN85" s="59"/>
      <c r="UWO85" s="59"/>
      <c r="UWP85" s="59"/>
      <c r="UWQ85" s="59"/>
      <c r="UWR85" s="59"/>
      <c r="UWS85" s="59"/>
      <c r="UWT85" s="59"/>
      <c r="UWU85" s="59"/>
      <c r="UWV85" s="59"/>
      <c r="UWW85" s="59"/>
      <c r="UWX85" s="59"/>
      <c r="UWY85" s="59"/>
      <c r="UWZ85" s="59"/>
      <c r="UXA85" s="59"/>
      <c r="UXB85" s="59"/>
      <c r="UXC85" s="59"/>
      <c r="UXD85" s="59"/>
      <c r="UXE85" s="59"/>
      <c r="UXF85" s="59"/>
      <c r="UXG85" s="59"/>
      <c r="UXH85" s="59"/>
      <c r="UXI85" s="59"/>
      <c r="UXJ85" s="59"/>
      <c r="UXK85" s="59"/>
      <c r="UXL85" s="59"/>
      <c r="UXM85" s="59"/>
      <c r="UXN85" s="59"/>
      <c r="UXO85" s="59"/>
      <c r="UXP85" s="59"/>
      <c r="UXQ85" s="59"/>
      <c r="UXR85" s="59"/>
      <c r="UXS85" s="59"/>
      <c r="UXT85" s="59"/>
      <c r="UXU85" s="59"/>
      <c r="UXV85" s="59"/>
      <c r="UXW85" s="59"/>
      <c r="UXX85" s="59"/>
      <c r="UXY85" s="59"/>
      <c r="UXZ85" s="59"/>
      <c r="UYA85" s="59"/>
      <c r="UYB85" s="59"/>
      <c r="UYC85" s="59"/>
      <c r="UYD85" s="59"/>
      <c r="UYE85" s="59"/>
      <c r="UYF85" s="59"/>
      <c r="UYG85" s="59"/>
      <c r="UYH85" s="59"/>
      <c r="UYI85" s="59"/>
      <c r="UYJ85" s="59"/>
      <c r="UYK85" s="59"/>
      <c r="UYL85" s="59"/>
      <c r="UYM85" s="59"/>
      <c r="UYN85" s="59"/>
      <c r="UYO85" s="59"/>
      <c r="UYP85" s="59"/>
      <c r="UYQ85" s="59"/>
      <c r="UYR85" s="59"/>
      <c r="UYS85" s="59"/>
      <c r="UYT85" s="59"/>
      <c r="UYU85" s="59"/>
      <c r="UYV85" s="59"/>
      <c r="UYW85" s="59"/>
      <c r="UYX85" s="59"/>
      <c r="UYY85" s="59"/>
      <c r="UYZ85" s="59"/>
      <c r="UZA85" s="59"/>
      <c r="UZB85" s="59"/>
      <c r="UZC85" s="59"/>
      <c r="UZD85" s="59"/>
      <c r="UZE85" s="59"/>
      <c r="UZF85" s="59"/>
      <c r="UZG85" s="59"/>
      <c r="UZH85" s="59"/>
      <c r="UZI85" s="59"/>
      <c r="UZJ85" s="59"/>
      <c r="UZK85" s="59"/>
      <c r="UZL85" s="59"/>
      <c r="UZM85" s="59"/>
      <c r="UZN85" s="59"/>
      <c r="UZO85" s="59"/>
      <c r="UZP85" s="59"/>
      <c r="UZQ85" s="59"/>
      <c r="UZR85" s="59"/>
      <c r="UZS85" s="59"/>
      <c r="UZT85" s="59"/>
      <c r="UZU85" s="59"/>
      <c r="UZV85" s="59"/>
      <c r="UZW85" s="59"/>
      <c r="UZX85" s="59"/>
      <c r="UZY85" s="59"/>
      <c r="UZZ85" s="59"/>
      <c r="VAA85" s="59"/>
      <c r="VAB85" s="59"/>
      <c r="VAC85" s="59"/>
      <c r="VAD85" s="59"/>
      <c r="VAE85" s="59"/>
      <c r="VAF85" s="59"/>
      <c r="VAG85" s="59"/>
      <c r="VAH85" s="59"/>
      <c r="VAI85" s="59"/>
      <c r="VAJ85" s="59"/>
      <c r="VAK85" s="59"/>
      <c r="VAL85" s="59"/>
      <c r="VAM85" s="59"/>
      <c r="VAN85" s="59"/>
      <c r="VAO85" s="59"/>
      <c r="VAP85" s="59"/>
      <c r="VAQ85" s="59"/>
      <c r="VAR85" s="59"/>
      <c r="VAS85" s="59"/>
      <c r="VAT85" s="59"/>
      <c r="VAU85" s="59"/>
      <c r="VAV85" s="59"/>
      <c r="VAW85" s="59"/>
      <c r="VAX85" s="59"/>
      <c r="VAY85" s="59"/>
      <c r="VAZ85" s="59"/>
      <c r="VBA85" s="59"/>
      <c r="VBB85" s="59"/>
      <c r="VBC85" s="59"/>
      <c r="VBD85" s="59"/>
      <c r="VBE85" s="59"/>
      <c r="VBF85" s="59"/>
      <c r="VBG85" s="59"/>
      <c r="VBH85" s="59"/>
      <c r="VBI85" s="59"/>
      <c r="VBJ85" s="59"/>
      <c r="VBK85" s="59"/>
      <c r="VBL85" s="59"/>
      <c r="VBM85" s="59"/>
      <c r="VBN85" s="59"/>
      <c r="VBO85" s="59"/>
      <c r="VBP85" s="59"/>
      <c r="VBQ85" s="59"/>
      <c r="VBR85" s="59"/>
      <c r="VBS85" s="59"/>
      <c r="VBT85" s="59"/>
      <c r="VBU85" s="59"/>
      <c r="VBV85" s="59"/>
      <c r="VBW85" s="59"/>
      <c r="VBX85" s="59"/>
      <c r="VBY85" s="59"/>
      <c r="VBZ85" s="59"/>
      <c r="VCA85" s="59"/>
      <c r="VCB85" s="59"/>
      <c r="VCC85" s="59"/>
      <c r="VCD85" s="59"/>
      <c r="VCE85" s="59"/>
      <c r="VCF85" s="59"/>
      <c r="VCG85" s="59"/>
      <c r="VCH85" s="59"/>
      <c r="VCI85" s="59"/>
      <c r="VCJ85" s="59"/>
      <c r="VCK85" s="59"/>
      <c r="VCL85" s="59"/>
      <c r="VCM85" s="59"/>
      <c r="VCN85" s="59"/>
      <c r="VCO85" s="59"/>
      <c r="VCP85" s="59"/>
      <c r="VCQ85" s="59"/>
      <c r="VCR85" s="59"/>
      <c r="VCS85" s="59"/>
      <c r="VCT85" s="59"/>
      <c r="VCU85" s="59"/>
      <c r="VCV85" s="59"/>
      <c r="VCW85" s="59"/>
      <c r="VCX85" s="59"/>
      <c r="VCY85" s="59"/>
      <c r="VCZ85" s="59"/>
      <c r="VDA85" s="59"/>
      <c r="VDB85" s="59"/>
      <c r="VDC85" s="59"/>
      <c r="VDD85" s="59"/>
      <c r="VDE85" s="59"/>
      <c r="VDF85" s="59"/>
      <c r="VDG85" s="59"/>
      <c r="VDH85" s="59"/>
      <c r="VDI85" s="59"/>
      <c r="VDJ85" s="59"/>
      <c r="VDK85" s="59"/>
      <c r="VDL85" s="59"/>
      <c r="VDM85" s="59"/>
      <c r="VDN85" s="59"/>
      <c r="VDO85" s="59"/>
      <c r="VDP85" s="59"/>
      <c r="VDQ85" s="59"/>
      <c r="VDR85" s="59"/>
      <c r="VDS85" s="59"/>
      <c r="VDT85" s="59"/>
      <c r="VDU85" s="59"/>
      <c r="VDV85" s="59"/>
      <c r="VDW85" s="59"/>
      <c r="VDX85" s="59"/>
      <c r="VDY85" s="59"/>
      <c r="VDZ85" s="59"/>
      <c r="VEA85" s="59"/>
      <c r="VEB85" s="59"/>
      <c r="VEC85" s="59"/>
      <c r="VED85" s="59"/>
      <c r="VEE85" s="59"/>
      <c r="VEF85" s="59"/>
      <c r="VEG85" s="59"/>
      <c r="VEH85" s="59"/>
      <c r="VEI85" s="59"/>
      <c r="VEJ85" s="59"/>
      <c r="VEK85" s="59"/>
      <c r="VEL85" s="59"/>
      <c r="VEM85" s="59"/>
      <c r="VEN85" s="59"/>
      <c r="VEO85" s="59"/>
      <c r="VEP85" s="59"/>
      <c r="VEQ85" s="59"/>
      <c r="VER85" s="59"/>
      <c r="VES85" s="59"/>
      <c r="VET85" s="59"/>
      <c r="VEU85" s="59"/>
      <c r="VEV85" s="59"/>
      <c r="VEW85" s="59"/>
      <c r="VEX85" s="59"/>
      <c r="VEY85" s="59"/>
      <c r="VEZ85" s="59"/>
      <c r="VFA85" s="59"/>
      <c r="VFB85" s="59"/>
      <c r="VFC85" s="59"/>
      <c r="VFD85" s="59"/>
      <c r="VFE85" s="59"/>
      <c r="VFF85" s="59"/>
      <c r="VFG85" s="59"/>
      <c r="VFH85" s="59"/>
      <c r="VFI85" s="59"/>
      <c r="VFJ85" s="59"/>
      <c r="VFK85" s="59"/>
      <c r="VFL85" s="59"/>
      <c r="VFM85" s="59"/>
      <c r="VFN85" s="59"/>
      <c r="VFO85" s="59"/>
      <c r="VFP85" s="59"/>
      <c r="VFQ85" s="59"/>
      <c r="VFR85" s="59"/>
      <c r="VFS85" s="59"/>
      <c r="VFT85" s="59"/>
      <c r="VFU85" s="59"/>
      <c r="VFV85" s="59"/>
      <c r="VFW85" s="59"/>
      <c r="VFX85" s="59"/>
      <c r="VFY85" s="59"/>
      <c r="VFZ85" s="59"/>
      <c r="VGA85" s="59"/>
      <c r="VGB85" s="59"/>
      <c r="VGC85" s="59"/>
      <c r="VGD85" s="59"/>
      <c r="VGE85" s="59"/>
      <c r="VGF85" s="59"/>
      <c r="VGG85" s="59"/>
      <c r="VGH85" s="59"/>
      <c r="VGI85" s="59"/>
      <c r="VGJ85" s="59"/>
      <c r="VGK85" s="59"/>
      <c r="VGL85" s="59"/>
      <c r="VGM85" s="59"/>
      <c r="VGN85" s="59"/>
      <c r="VGO85" s="59"/>
      <c r="VGP85" s="59"/>
      <c r="VGQ85" s="59"/>
      <c r="VGR85" s="59"/>
      <c r="VGS85" s="59"/>
      <c r="VGT85" s="59"/>
      <c r="VGU85" s="59"/>
      <c r="VGV85" s="59"/>
      <c r="VGW85" s="59"/>
      <c r="VGX85" s="59"/>
      <c r="VGY85" s="59"/>
      <c r="VGZ85" s="59"/>
      <c r="VHA85" s="59"/>
      <c r="VHB85" s="59"/>
      <c r="VHC85" s="59"/>
      <c r="VHD85" s="59"/>
      <c r="VHE85" s="59"/>
      <c r="VHF85" s="59"/>
      <c r="VHG85" s="59"/>
      <c r="VHH85" s="59"/>
      <c r="VHI85" s="59"/>
      <c r="VHJ85" s="59"/>
      <c r="VHK85" s="59"/>
      <c r="VHL85" s="59"/>
      <c r="VHM85" s="59"/>
      <c r="VHN85" s="59"/>
      <c r="VHO85" s="59"/>
      <c r="VHP85" s="59"/>
      <c r="VHQ85" s="59"/>
      <c r="VHR85" s="59"/>
      <c r="VHS85" s="59"/>
      <c r="VHT85" s="59"/>
      <c r="VHU85" s="59"/>
      <c r="VHV85" s="59"/>
      <c r="VHW85" s="59"/>
      <c r="VHX85" s="59"/>
      <c r="VHY85" s="59"/>
      <c r="VHZ85" s="59"/>
      <c r="VIA85" s="59"/>
      <c r="VIB85" s="59"/>
      <c r="VIC85" s="59"/>
      <c r="VID85" s="59"/>
      <c r="VIE85" s="59"/>
      <c r="VIF85" s="59"/>
      <c r="VIG85" s="59"/>
      <c r="VIH85" s="59"/>
      <c r="VII85" s="59"/>
      <c r="VIJ85" s="59"/>
      <c r="VIK85" s="59"/>
      <c r="VIL85" s="59"/>
      <c r="VIM85" s="59"/>
      <c r="VIN85" s="59"/>
      <c r="VIO85" s="59"/>
      <c r="VIP85" s="59"/>
      <c r="VIQ85" s="59"/>
      <c r="VIR85" s="59"/>
      <c r="VIS85" s="59"/>
      <c r="VIT85" s="59"/>
      <c r="VIU85" s="59"/>
      <c r="VIV85" s="59"/>
      <c r="VIW85" s="59"/>
      <c r="VIX85" s="59"/>
      <c r="VIY85" s="59"/>
      <c r="VIZ85" s="59"/>
      <c r="VJA85" s="59"/>
      <c r="VJB85" s="59"/>
      <c r="VJC85" s="59"/>
      <c r="VJD85" s="59"/>
      <c r="VJE85" s="59"/>
      <c r="VJF85" s="59"/>
      <c r="VJG85" s="59"/>
      <c r="VJH85" s="59"/>
      <c r="VJI85" s="59"/>
      <c r="VJJ85" s="59"/>
      <c r="VJK85" s="59"/>
      <c r="VJL85" s="59"/>
      <c r="VJM85" s="59"/>
      <c r="VJN85" s="59"/>
      <c r="VJO85" s="59"/>
      <c r="VJP85" s="59"/>
      <c r="VJQ85" s="59"/>
      <c r="VJR85" s="59"/>
      <c r="VJS85" s="59"/>
      <c r="VJT85" s="59"/>
      <c r="VJU85" s="59"/>
      <c r="VJV85" s="59"/>
      <c r="VJW85" s="59"/>
      <c r="VJX85" s="59"/>
      <c r="VJY85" s="59"/>
      <c r="VJZ85" s="59"/>
      <c r="VKA85" s="59"/>
      <c r="VKB85" s="59"/>
      <c r="VKC85" s="59"/>
      <c r="VKD85" s="59"/>
      <c r="VKE85" s="59"/>
      <c r="VKF85" s="59"/>
      <c r="VKG85" s="59"/>
      <c r="VKH85" s="59"/>
      <c r="VKI85" s="59"/>
      <c r="VKJ85" s="59"/>
      <c r="VKK85" s="59"/>
      <c r="VKL85" s="59"/>
      <c r="VKM85" s="59"/>
      <c r="VKN85" s="59"/>
      <c r="VKO85" s="59"/>
      <c r="VKP85" s="59"/>
      <c r="VKQ85" s="59"/>
      <c r="VKR85" s="59"/>
      <c r="VKS85" s="59"/>
      <c r="VKT85" s="59"/>
      <c r="VKU85" s="59"/>
      <c r="VKV85" s="59"/>
      <c r="VKW85" s="59"/>
      <c r="VKX85" s="59"/>
      <c r="VKY85" s="59"/>
      <c r="VKZ85" s="59"/>
      <c r="VLA85" s="59"/>
      <c r="VLB85" s="59"/>
      <c r="VLC85" s="59"/>
      <c r="VLD85" s="59"/>
      <c r="VLE85" s="59"/>
      <c r="VLF85" s="59"/>
      <c r="VLG85" s="59"/>
      <c r="VLH85" s="59"/>
      <c r="VLI85" s="59"/>
      <c r="VLJ85" s="59"/>
      <c r="VLK85" s="59"/>
      <c r="VLL85" s="59"/>
      <c r="VLM85" s="59"/>
      <c r="VLN85" s="59"/>
      <c r="VLO85" s="59"/>
      <c r="VLP85" s="59"/>
      <c r="VLQ85" s="59"/>
      <c r="VLR85" s="59"/>
      <c r="VLS85" s="59"/>
      <c r="VLT85" s="59"/>
      <c r="VLU85" s="59"/>
      <c r="VLV85" s="59"/>
      <c r="VLW85" s="59"/>
      <c r="VLX85" s="59"/>
      <c r="VLY85" s="59"/>
      <c r="VLZ85" s="59"/>
      <c r="VMA85" s="59"/>
      <c r="VMB85" s="59"/>
      <c r="VMC85" s="59"/>
      <c r="VMD85" s="59"/>
      <c r="VME85" s="59"/>
      <c r="VMF85" s="59"/>
      <c r="VMG85" s="59"/>
      <c r="VMH85" s="59"/>
      <c r="VMI85" s="59"/>
      <c r="VMJ85" s="59"/>
      <c r="VMK85" s="59"/>
      <c r="VML85" s="59"/>
      <c r="VMM85" s="59"/>
      <c r="VMN85" s="59"/>
      <c r="VMO85" s="59"/>
      <c r="VMP85" s="59"/>
      <c r="VMQ85" s="59"/>
      <c r="VMR85" s="59"/>
      <c r="VMS85" s="59"/>
      <c r="VMT85" s="59"/>
      <c r="VMU85" s="59"/>
      <c r="VMV85" s="59"/>
      <c r="VMW85" s="59"/>
      <c r="VMX85" s="59"/>
      <c r="VMY85" s="59"/>
      <c r="VMZ85" s="59"/>
      <c r="VNA85" s="59"/>
      <c r="VNB85" s="59"/>
      <c r="VNC85" s="59"/>
      <c r="VND85" s="59"/>
      <c r="VNE85" s="59"/>
      <c r="VNF85" s="59"/>
      <c r="VNG85" s="59"/>
      <c r="VNH85" s="59"/>
      <c r="VNI85" s="59"/>
      <c r="VNJ85" s="59"/>
      <c r="VNK85" s="59"/>
      <c r="VNL85" s="59"/>
      <c r="VNM85" s="59"/>
      <c r="VNN85" s="59"/>
      <c r="VNO85" s="59"/>
      <c r="VNP85" s="59"/>
      <c r="VNQ85" s="59"/>
      <c r="VNR85" s="59"/>
      <c r="VNS85" s="59"/>
      <c r="VNT85" s="59"/>
      <c r="VNU85" s="59"/>
      <c r="VNV85" s="59"/>
      <c r="VNW85" s="59"/>
      <c r="VNX85" s="59"/>
      <c r="VNY85" s="59"/>
      <c r="VNZ85" s="59"/>
      <c r="VOA85" s="59"/>
      <c r="VOB85" s="59"/>
      <c r="VOC85" s="59"/>
      <c r="VOD85" s="59"/>
      <c r="VOE85" s="59"/>
      <c r="VOF85" s="59"/>
      <c r="VOG85" s="59"/>
      <c r="VOH85" s="59"/>
      <c r="VOI85" s="59"/>
      <c r="VOJ85" s="59"/>
      <c r="VOK85" s="59"/>
      <c r="VOL85" s="59"/>
      <c r="VOM85" s="59"/>
      <c r="VON85" s="59"/>
      <c r="VOO85" s="59"/>
      <c r="VOP85" s="59"/>
      <c r="VOQ85" s="59"/>
      <c r="VOR85" s="59"/>
      <c r="VOS85" s="59"/>
      <c r="VOT85" s="59"/>
      <c r="VOU85" s="59"/>
      <c r="VOV85" s="59"/>
      <c r="VOW85" s="59"/>
      <c r="VOX85" s="59"/>
      <c r="VOY85" s="59"/>
      <c r="VOZ85" s="59"/>
      <c r="VPA85" s="59"/>
      <c r="VPB85" s="59"/>
      <c r="VPC85" s="59"/>
      <c r="VPD85" s="59"/>
      <c r="VPE85" s="59"/>
      <c r="VPF85" s="59"/>
      <c r="VPG85" s="59"/>
      <c r="VPH85" s="59"/>
      <c r="VPI85" s="59"/>
      <c r="VPJ85" s="59"/>
      <c r="VPK85" s="59"/>
      <c r="VPL85" s="59"/>
      <c r="VPM85" s="59"/>
      <c r="VPN85" s="59"/>
      <c r="VPO85" s="59"/>
      <c r="VPP85" s="59"/>
      <c r="VPQ85" s="59"/>
      <c r="VPR85" s="59"/>
      <c r="VPS85" s="59"/>
      <c r="VPT85" s="59"/>
      <c r="VPU85" s="59"/>
      <c r="VPV85" s="59"/>
      <c r="VPW85" s="59"/>
      <c r="VPX85" s="59"/>
      <c r="VPY85" s="59"/>
      <c r="VPZ85" s="59"/>
      <c r="VQA85" s="59"/>
      <c r="VQB85" s="59"/>
      <c r="VQC85" s="59"/>
      <c r="VQD85" s="59"/>
      <c r="VQE85" s="59"/>
      <c r="VQF85" s="59"/>
      <c r="VQG85" s="59"/>
      <c r="VQH85" s="59"/>
      <c r="VQI85" s="59"/>
      <c r="VQJ85" s="59"/>
      <c r="VQK85" s="59"/>
      <c r="VQL85" s="59"/>
      <c r="VQM85" s="59"/>
      <c r="VQN85" s="59"/>
      <c r="VQO85" s="59"/>
      <c r="VQP85" s="59"/>
      <c r="VQQ85" s="59"/>
      <c r="VQR85" s="59"/>
      <c r="VQS85" s="59"/>
      <c r="VQT85" s="59"/>
      <c r="VQU85" s="59"/>
      <c r="VQV85" s="59"/>
      <c r="VQW85" s="59"/>
      <c r="VQX85" s="59"/>
      <c r="VQY85" s="59"/>
      <c r="VQZ85" s="59"/>
      <c r="VRA85" s="59"/>
      <c r="VRB85" s="59"/>
      <c r="VRC85" s="59"/>
      <c r="VRD85" s="59"/>
      <c r="VRE85" s="59"/>
      <c r="VRF85" s="59"/>
      <c r="VRG85" s="59"/>
      <c r="VRH85" s="59"/>
      <c r="VRI85" s="59"/>
      <c r="VRJ85" s="59"/>
      <c r="VRK85" s="59"/>
      <c r="VRL85" s="59"/>
      <c r="VRM85" s="59"/>
      <c r="VRN85" s="59"/>
      <c r="VRO85" s="59"/>
      <c r="VRP85" s="59"/>
      <c r="VRQ85" s="59"/>
      <c r="VRR85" s="59"/>
      <c r="VRS85" s="59"/>
      <c r="VRT85" s="59"/>
      <c r="VRU85" s="59"/>
      <c r="VRV85" s="59"/>
      <c r="VRW85" s="59"/>
      <c r="VRX85" s="59"/>
      <c r="VRY85" s="59"/>
      <c r="VRZ85" s="59"/>
      <c r="VSA85" s="59"/>
      <c r="VSB85" s="59"/>
      <c r="VSC85" s="59"/>
      <c r="VSD85" s="59"/>
      <c r="VSE85" s="59"/>
      <c r="VSF85" s="59"/>
      <c r="VSG85" s="59"/>
      <c r="VSH85" s="59"/>
      <c r="VSI85" s="59"/>
      <c r="VSJ85" s="59"/>
      <c r="VSK85" s="59"/>
      <c r="VSL85" s="59"/>
      <c r="VSM85" s="59"/>
      <c r="VSN85" s="59"/>
      <c r="VSO85" s="59"/>
      <c r="VSP85" s="59"/>
      <c r="VSQ85" s="59"/>
      <c r="VSR85" s="59"/>
      <c r="VSS85" s="59"/>
      <c r="VST85" s="59"/>
      <c r="VSU85" s="59"/>
      <c r="VSV85" s="59"/>
      <c r="VSW85" s="59"/>
      <c r="VSX85" s="59"/>
      <c r="VSY85" s="59"/>
      <c r="VSZ85" s="59"/>
      <c r="VTA85" s="59"/>
      <c r="VTB85" s="59"/>
      <c r="VTC85" s="59"/>
      <c r="VTD85" s="59"/>
      <c r="VTE85" s="59"/>
      <c r="VTF85" s="59"/>
      <c r="VTG85" s="59"/>
      <c r="VTH85" s="59"/>
      <c r="VTI85" s="59"/>
      <c r="VTJ85" s="59"/>
      <c r="VTK85" s="59"/>
      <c r="VTL85" s="59"/>
      <c r="VTM85" s="59"/>
      <c r="VTN85" s="59"/>
      <c r="VTO85" s="59"/>
      <c r="VTP85" s="59"/>
      <c r="VTQ85" s="59"/>
      <c r="VTR85" s="59"/>
      <c r="VTS85" s="59"/>
      <c r="VTT85" s="59"/>
      <c r="VTU85" s="59"/>
      <c r="VTV85" s="59"/>
      <c r="VTW85" s="59"/>
      <c r="VTX85" s="59"/>
      <c r="VTY85" s="59"/>
      <c r="VTZ85" s="59"/>
      <c r="VUA85" s="59"/>
      <c r="VUB85" s="59"/>
      <c r="VUC85" s="59"/>
      <c r="VUD85" s="59"/>
      <c r="VUE85" s="59"/>
      <c r="VUF85" s="59"/>
      <c r="VUG85" s="59"/>
      <c r="VUH85" s="59"/>
      <c r="VUI85" s="59"/>
      <c r="VUJ85" s="59"/>
      <c r="VUK85" s="59"/>
      <c r="VUL85" s="59"/>
      <c r="VUM85" s="59"/>
      <c r="VUN85" s="59"/>
      <c r="VUO85" s="59"/>
      <c r="VUP85" s="59"/>
      <c r="VUQ85" s="59"/>
      <c r="VUR85" s="59"/>
      <c r="VUS85" s="59"/>
      <c r="VUT85" s="59"/>
      <c r="VUU85" s="59"/>
      <c r="VUV85" s="59"/>
      <c r="VUW85" s="59"/>
      <c r="VUX85" s="59"/>
      <c r="VUY85" s="59"/>
      <c r="VUZ85" s="59"/>
      <c r="VVA85" s="59"/>
      <c r="VVB85" s="59"/>
      <c r="VVC85" s="59"/>
      <c r="VVD85" s="59"/>
      <c r="VVE85" s="59"/>
      <c r="VVF85" s="59"/>
      <c r="VVG85" s="59"/>
      <c r="VVH85" s="59"/>
      <c r="VVI85" s="59"/>
      <c r="VVJ85" s="59"/>
      <c r="VVK85" s="59"/>
      <c r="VVL85" s="59"/>
      <c r="VVM85" s="59"/>
      <c r="VVN85" s="59"/>
      <c r="VVO85" s="59"/>
      <c r="VVP85" s="59"/>
      <c r="VVQ85" s="59"/>
      <c r="VVR85" s="59"/>
      <c r="VVS85" s="59"/>
      <c r="VVT85" s="59"/>
      <c r="VVU85" s="59"/>
      <c r="VVV85" s="59"/>
      <c r="VVW85" s="59"/>
      <c r="VVX85" s="59"/>
      <c r="VVY85" s="59"/>
      <c r="VVZ85" s="59"/>
      <c r="VWA85" s="59"/>
      <c r="VWB85" s="59"/>
      <c r="VWC85" s="59"/>
      <c r="VWD85" s="59"/>
      <c r="VWE85" s="59"/>
      <c r="VWF85" s="59"/>
      <c r="VWG85" s="59"/>
      <c r="VWH85" s="59"/>
      <c r="VWI85" s="59"/>
      <c r="VWJ85" s="59"/>
      <c r="VWK85" s="59"/>
      <c r="VWL85" s="59"/>
      <c r="VWM85" s="59"/>
      <c r="VWN85" s="59"/>
      <c r="VWO85" s="59"/>
      <c r="VWP85" s="59"/>
      <c r="VWQ85" s="59"/>
      <c r="VWR85" s="59"/>
      <c r="VWS85" s="59"/>
      <c r="VWT85" s="59"/>
      <c r="VWU85" s="59"/>
      <c r="VWV85" s="59"/>
      <c r="VWW85" s="59"/>
      <c r="VWX85" s="59"/>
      <c r="VWY85" s="59"/>
      <c r="VWZ85" s="59"/>
      <c r="VXA85" s="59"/>
      <c r="VXB85" s="59"/>
      <c r="VXC85" s="59"/>
      <c r="VXD85" s="59"/>
      <c r="VXE85" s="59"/>
      <c r="VXF85" s="59"/>
      <c r="VXG85" s="59"/>
      <c r="VXH85" s="59"/>
      <c r="VXI85" s="59"/>
      <c r="VXJ85" s="59"/>
      <c r="VXK85" s="59"/>
      <c r="VXL85" s="59"/>
      <c r="VXM85" s="59"/>
      <c r="VXN85" s="59"/>
      <c r="VXO85" s="59"/>
      <c r="VXP85" s="59"/>
      <c r="VXQ85" s="59"/>
      <c r="VXR85" s="59"/>
      <c r="VXS85" s="59"/>
      <c r="VXT85" s="59"/>
      <c r="VXU85" s="59"/>
      <c r="VXV85" s="59"/>
      <c r="VXW85" s="59"/>
      <c r="VXX85" s="59"/>
      <c r="VXY85" s="59"/>
      <c r="VXZ85" s="59"/>
      <c r="VYA85" s="59"/>
      <c r="VYB85" s="59"/>
      <c r="VYC85" s="59"/>
      <c r="VYD85" s="59"/>
      <c r="VYE85" s="59"/>
      <c r="VYF85" s="59"/>
      <c r="VYG85" s="59"/>
      <c r="VYH85" s="59"/>
      <c r="VYI85" s="59"/>
      <c r="VYJ85" s="59"/>
      <c r="VYK85" s="59"/>
      <c r="VYL85" s="59"/>
      <c r="VYM85" s="59"/>
      <c r="VYN85" s="59"/>
      <c r="VYO85" s="59"/>
      <c r="VYP85" s="59"/>
      <c r="VYQ85" s="59"/>
      <c r="VYR85" s="59"/>
      <c r="VYS85" s="59"/>
      <c r="VYT85" s="59"/>
      <c r="VYU85" s="59"/>
      <c r="VYV85" s="59"/>
      <c r="VYW85" s="59"/>
      <c r="VYX85" s="59"/>
      <c r="VYY85" s="59"/>
      <c r="VYZ85" s="59"/>
      <c r="VZA85" s="59"/>
      <c r="VZB85" s="59"/>
      <c r="VZC85" s="59"/>
      <c r="VZD85" s="59"/>
      <c r="VZE85" s="59"/>
      <c r="VZF85" s="59"/>
      <c r="VZG85" s="59"/>
      <c r="VZH85" s="59"/>
      <c r="VZI85" s="59"/>
      <c r="VZJ85" s="59"/>
      <c r="VZK85" s="59"/>
      <c r="VZL85" s="59"/>
      <c r="VZM85" s="59"/>
      <c r="VZN85" s="59"/>
      <c r="VZO85" s="59"/>
      <c r="VZP85" s="59"/>
      <c r="VZQ85" s="59"/>
      <c r="VZR85" s="59"/>
      <c r="VZS85" s="59"/>
      <c r="VZT85" s="59"/>
      <c r="VZU85" s="59"/>
      <c r="VZV85" s="59"/>
      <c r="VZW85" s="59"/>
      <c r="VZX85" s="59"/>
      <c r="VZY85" s="59"/>
      <c r="VZZ85" s="59"/>
      <c r="WAA85" s="59"/>
      <c r="WAB85" s="59"/>
      <c r="WAC85" s="59"/>
      <c r="WAD85" s="59"/>
      <c r="WAE85" s="59"/>
      <c r="WAF85" s="59"/>
      <c r="WAG85" s="59"/>
      <c r="WAH85" s="59"/>
      <c r="WAI85" s="59"/>
      <c r="WAJ85" s="59"/>
      <c r="WAK85" s="59"/>
      <c r="WAL85" s="59"/>
      <c r="WAM85" s="59"/>
      <c r="WAN85" s="59"/>
      <c r="WAO85" s="59"/>
      <c r="WAP85" s="59"/>
      <c r="WAQ85" s="59"/>
      <c r="WAR85" s="59"/>
      <c r="WAS85" s="59"/>
      <c r="WAT85" s="59"/>
      <c r="WAU85" s="59"/>
      <c r="WAV85" s="59"/>
      <c r="WAW85" s="59"/>
      <c r="WAX85" s="59"/>
      <c r="WAY85" s="59"/>
      <c r="WAZ85" s="59"/>
      <c r="WBA85" s="59"/>
      <c r="WBB85" s="59"/>
      <c r="WBC85" s="59"/>
      <c r="WBD85" s="59"/>
      <c r="WBE85" s="59"/>
      <c r="WBF85" s="59"/>
      <c r="WBG85" s="59"/>
      <c r="WBH85" s="59"/>
      <c r="WBI85" s="59"/>
      <c r="WBJ85" s="59"/>
      <c r="WBK85" s="59"/>
      <c r="WBL85" s="59"/>
      <c r="WBM85" s="59"/>
      <c r="WBN85" s="59"/>
      <c r="WBO85" s="59"/>
      <c r="WBP85" s="59"/>
      <c r="WBQ85" s="59"/>
      <c r="WBR85" s="59"/>
      <c r="WBS85" s="59"/>
      <c r="WBT85" s="59"/>
      <c r="WBU85" s="59"/>
      <c r="WBV85" s="59"/>
      <c r="WBW85" s="59"/>
      <c r="WBX85" s="59"/>
      <c r="WBY85" s="59"/>
      <c r="WBZ85" s="59"/>
      <c r="WCA85" s="59"/>
      <c r="WCB85" s="59"/>
      <c r="WCC85" s="59"/>
      <c r="WCD85" s="59"/>
      <c r="WCE85" s="59"/>
      <c r="WCF85" s="59"/>
      <c r="WCG85" s="59"/>
      <c r="WCH85" s="59"/>
      <c r="WCI85" s="59"/>
      <c r="WCJ85" s="59"/>
      <c r="WCK85" s="59"/>
      <c r="WCL85" s="59"/>
      <c r="WCM85" s="59"/>
      <c r="WCN85" s="59"/>
      <c r="WCO85" s="59"/>
      <c r="WCP85" s="59"/>
      <c r="WCQ85" s="59"/>
      <c r="WCR85" s="59"/>
      <c r="WCS85" s="59"/>
      <c r="WCT85" s="59"/>
      <c r="WCU85" s="59"/>
      <c r="WCV85" s="59"/>
      <c r="WCW85" s="59"/>
      <c r="WCX85" s="59"/>
      <c r="WCY85" s="59"/>
      <c r="WCZ85" s="59"/>
      <c r="WDA85" s="59"/>
      <c r="WDB85" s="59"/>
      <c r="WDC85" s="59"/>
      <c r="WDD85" s="59"/>
      <c r="WDE85" s="59"/>
      <c r="WDF85" s="59"/>
      <c r="WDG85" s="59"/>
      <c r="WDH85" s="59"/>
      <c r="WDI85" s="59"/>
      <c r="WDJ85" s="59"/>
      <c r="WDK85" s="59"/>
      <c r="WDL85" s="59"/>
      <c r="WDM85" s="59"/>
      <c r="WDN85" s="59"/>
      <c r="WDO85" s="59"/>
      <c r="WDP85" s="59"/>
      <c r="WDQ85" s="59"/>
      <c r="WDR85" s="59"/>
      <c r="WDS85" s="59"/>
      <c r="WDT85" s="59"/>
      <c r="WDU85" s="59"/>
      <c r="WDV85" s="59"/>
      <c r="WDW85" s="59"/>
      <c r="WDX85" s="59"/>
      <c r="WDY85" s="59"/>
      <c r="WDZ85" s="59"/>
      <c r="WEA85" s="59"/>
      <c r="WEB85" s="59"/>
      <c r="WEC85" s="59"/>
      <c r="WED85" s="59"/>
      <c r="WEE85" s="59"/>
      <c r="WEF85" s="59"/>
      <c r="WEG85" s="59"/>
      <c r="WEH85" s="59"/>
      <c r="WEI85" s="59"/>
      <c r="WEJ85" s="59"/>
      <c r="WEK85" s="59"/>
      <c r="WEL85" s="59"/>
      <c r="WEM85" s="59"/>
      <c r="WEN85" s="59"/>
      <c r="WEO85" s="59"/>
      <c r="WEP85" s="59"/>
      <c r="WEQ85" s="59"/>
      <c r="WER85" s="59"/>
      <c r="WES85" s="59"/>
      <c r="WET85" s="59"/>
      <c r="WEU85" s="59"/>
      <c r="WEV85" s="59"/>
      <c r="WEW85" s="59"/>
      <c r="WEX85" s="59"/>
      <c r="WEY85" s="59"/>
      <c r="WEZ85" s="59"/>
      <c r="WFA85" s="59"/>
      <c r="WFB85" s="59"/>
      <c r="WFC85" s="59"/>
      <c r="WFD85" s="59"/>
      <c r="WFE85" s="59"/>
      <c r="WFF85" s="59"/>
      <c r="WFG85" s="59"/>
      <c r="WFH85" s="59"/>
      <c r="WFI85" s="59"/>
      <c r="WFJ85" s="59"/>
      <c r="WFK85" s="59"/>
      <c r="WFL85" s="59"/>
      <c r="WFM85" s="59"/>
      <c r="WFN85" s="59"/>
      <c r="WFO85" s="59"/>
      <c r="WFP85" s="59"/>
      <c r="WFQ85" s="59"/>
      <c r="WFR85" s="59"/>
      <c r="WFS85" s="59"/>
      <c r="WFT85" s="59"/>
      <c r="WFU85" s="59"/>
      <c r="WFV85" s="59"/>
      <c r="WFW85" s="59"/>
      <c r="WFX85" s="59"/>
      <c r="WFY85" s="59"/>
      <c r="WFZ85" s="59"/>
      <c r="WGA85" s="59"/>
      <c r="WGB85" s="59"/>
      <c r="WGC85" s="59"/>
      <c r="WGD85" s="59"/>
      <c r="WGE85" s="59"/>
      <c r="WGF85" s="59"/>
      <c r="WGG85" s="59"/>
      <c r="WGH85" s="59"/>
      <c r="WGI85" s="59"/>
      <c r="WGJ85" s="59"/>
      <c r="WGK85" s="59"/>
      <c r="WGL85" s="59"/>
      <c r="WGM85" s="59"/>
      <c r="WGN85" s="59"/>
      <c r="WGO85" s="59"/>
      <c r="WGP85" s="59"/>
      <c r="WGQ85" s="59"/>
      <c r="WGR85" s="59"/>
      <c r="WGS85" s="59"/>
      <c r="WGT85" s="59"/>
      <c r="WGU85" s="59"/>
      <c r="WGV85" s="59"/>
      <c r="WGW85" s="59"/>
      <c r="WGX85" s="59"/>
      <c r="WGY85" s="59"/>
      <c r="WGZ85" s="59"/>
      <c r="WHA85" s="59"/>
      <c r="WHB85" s="59"/>
      <c r="WHC85" s="59"/>
      <c r="WHD85" s="59"/>
      <c r="WHE85" s="59"/>
      <c r="WHF85" s="59"/>
      <c r="WHG85" s="59"/>
      <c r="WHH85" s="59"/>
      <c r="WHI85" s="59"/>
      <c r="WHJ85" s="59"/>
      <c r="WHK85" s="59"/>
      <c r="WHL85" s="59"/>
      <c r="WHM85" s="59"/>
      <c r="WHN85" s="59"/>
      <c r="WHO85" s="59"/>
      <c r="WHP85" s="59"/>
      <c r="WHQ85" s="59"/>
      <c r="WHR85" s="59"/>
      <c r="WHS85" s="59"/>
      <c r="WHT85" s="59"/>
      <c r="WHU85" s="59"/>
      <c r="WHV85" s="59"/>
      <c r="WHW85" s="59"/>
      <c r="WHX85" s="59"/>
      <c r="WHY85" s="59"/>
      <c r="WHZ85" s="59"/>
      <c r="WIA85" s="59"/>
      <c r="WIB85" s="59"/>
      <c r="WIC85" s="59"/>
      <c r="WID85" s="59"/>
      <c r="WIE85" s="59"/>
      <c r="WIF85" s="59"/>
      <c r="WIG85" s="59"/>
      <c r="WIH85" s="59"/>
      <c r="WII85" s="59"/>
      <c r="WIJ85" s="59"/>
      <c r="WIK85" s="59"/>
      <c r="WIL85" s="59"/>
      <c r="WIM85" s="59"/>
      <c r="WIN85" s="59"/>
      <c r="WIO85" s="59"/>
      <c r="WIP85" s="59"/>
      <c r="WIQ85" s="59"/>
      <c r="WIR85" s="59"/>
      <c r="WIS85" s="59"/>
      <c r="WIT85" s="59"/>
      <c r="WIU85" s="59"/>
      <c r="WIV85" s="59"/>
      <c r="WIW85" s="59"/>
      <c r="WIX85" s="59"/>
      <c r="WIY85" s="59"/>
      <c r="WIZ85" s="59"/>
      <c r="WJA85" s="59"/>
      <c r="WJB85" s="59"/>
      <c r="WJC85" s="59"/>
      <c r="WJD85" s="59"/>
      <c r="WJE85" s="59"/>
      <c r="WJF85" s="59"/>
      <c r="WJG85" s="59"/>
      <c r="WJH85" s="59"/>
      <c r="WJI85" s="59"/>
      <c r="WJJ85" s="59"/>
      <c r="WJK85" s="59"/>
      <c r="WJL85" s="59"/>
      <c r="WJM85" s="59"/>
      <c r="WJN85" s="59"/>
      <c r="WJO85" s="59"/>
      <c r="WJP85" s="59"/>
      <c r="WJQ85" s="59"/>
      <c r="WJR85" s="59"/>
      <c r="WJS85" s="59"/>
      <c r="WJT85" s="59"/>
      <c r="WJU85" s="59"/>
      <c r="WJV85" s="59"/>
      <c r="WJW85" s="59"/>
      <c r="WJX85" s="59"/>
      <c r="WJY85" s="59"/>
      <c r="WJZ85" s="59"/>
      <c r="WKA85" s="59"/>
      <c r="WKB85" s="59"/>
      <c r="WKC85" s="59"/>
      <c r="WKD85" s="59"/>
      <c r="WKE85" s="59"/>
      <c r="WKF85" s="59"/>
      <c r="WKG85" s="59"/>
      <c r="WKH85" s="59"/>
      <c r="WKI85" s="59"/>
      <c r="WKJ85" s="59"/>
      <c r="WKK85" s="59"/>
      <c r="WKL85" s="59"/>
      <c r="WKM85" s="59"/>
      <c r="WKN85" s="59"/>
      <c r="WKO85" s="59"/>
      <c r="WKP85" s="59"/>
      <c r="WKQ85" s="59"/>
      <c r="WKR85" s="59"/>
      <c r="WKS85" s="59"/>
      <c r="WKT85" s="59"/>
      <c r="WKU85" s="59"/>
      <c r="WKV85" s="59"/>
      <c r="WKW85" s="59"/>
      <c r="WKX85" s="59"/>
      <c r="WKY85" s="59"/>
      <c r="WKZ85" s="59"/>
      <c r="WLA85" s="59"/>
      <c r="WLB85" s="59"/>
      <c r="WLC85" s="59"/>
      <c r="WLD85" s="59"/>
      <c r="WLE85" s="59"/>
      <c r="WLF85" s="59"/>
      <c r="WLG85" s="59"/>
      <c r="WLH85" s="59"/>
      <c r="WLI85" s="59"/>
      <c r="WLJ85" s="59"/>
      <c r="WLK85" s="59"/>
      <c r="WLL85" s="59"/>
      <c r="WLM85" s="59"/>
      <c r="WLN85" s="59"/>
      <c r="WLO85" s="59"/>
      <c r="WLP85" s="59"/>
      <c r="WLQ85" s="59"/>
      <c r="WLR85" s="59"/>
      <c r="WLS85" s="59"/>
      <c r="WLT85" s="59"/>
      <c r="WLU85" s="59"/>
      <c r="WLV85" s="59"/>
      <c r="WLW85" s="59"/>
      <c r="WLX85" s="59"/>
      <c r="WLY85" s="59"/>
      <c r="WLZ85" s="59"/>
      <c r="WMA85" s="59"/>
      <c r="WMB85" s="59"/>
      <c r="WMC85" s="59"/>
      <c r="WMD85" s="59"/>
      <c r="WME85" s="59"/>
      <c r="WMF85" s="59"/>
      <c r="WMG85" s="59"/>
      <c r="WMH85" s="59"/>
      <c r="WMI85" s="59"/>
      <c r="WMJ85" s="59"/>
      <c r="WMK85" s="59"/>
      <c r="WML85" s="59"/>
      <c r="WMM85" s="59"/>
      <c r="WMN85" s="59"/>
      <c r="WMO85" s="59"/>
      <c r="WMP85" s="59"/>
      <c r="WMQ85" s="59"/>
      <c r="WMR85" s="59"/>
      <c r="WMS85" s="59"/>
      <c r="WMT85" s="59"/>
      <c r="WMU85" s="59"/>
      <c r="WMV85" s="59"/>
      <c r="WMW85" s="59"/>
      <c r="WMX85" s="59"/>
      <c r="WMY85" s="59"/>
      <c r="WMZ85" s="59"/>
      <c r="WNA85" s="59"/>
      <c r="WNB85" s="59"/>
      <c r="WNC85" s="59"/>
      <c r="WND85" s="59"/>
      <c r="WNE85" s="59"/>
      <c r="WNF85" s="59"/>
      <c r="WNG85" s="59"/>
      <c r="WNH85" s="59"/>
      <c r="WNI85" s="59"/>
      <c r="WNJ85" s="59"/>
      <c r="WNK85" s="59"/>
      <c r="WNL85" s="59"/>
      <c r="WNM85" s="59"/>
      <c r="WNN85" s="59"/>
      <c r="WNO85" s="59"/>
      <c r="WNP85" s="59"/>
      <c r="WNQ85" s="59"/>
      <c r="WNR85" s="59"/>
      <c r="WNS85" s="59"/>
      <c r="WNT85" s="59"/>
      <c r="WNU85" s="59"/>
      <c r="WNV85" s="59"/>
      <c r="WNW85" s="59"/>
      <c r="WNX85" s="59"/>
      <c r="WNY85" s="59"/>
      <c r="WNZ85" s="59"/>
      <c r="WOA85" s="59"/>
      <c r="WOB85" s="59"/>
      <c r="WOC85" s="59"/>
      <c r="WOD85" s="59"/>
      <c r="WOE85" s="59"/>
      <c r="WOF85" s="59"/>
      <c r="WOG85" s="59"/>
      <c r="WOH85" s="59"/>
      <c r="WOI85" s="59"/>
      <c r="WOJ85" s="59"/>
      <c r="WOK85" s="59"/>
      <c r="WOL85" s="59"/>
      <c r="WOM85" s="59"/>
      <c r="WON85" s="59"/>
      <c r="WOO85" s="59"/>
      <c r="WOP85" s="59"/>
      <c r="WOQ85" s="59"/>
      <c r="WOR85" s="59"/>
      <c r="WOS85" s="59"/>
      <c r="WOT85" s="59"/>
      <c r="WOU85" s="59"/>
      <c r="WOV85" s="59"/>
      <c r="WOW85" s="59"/>
      <c r="WOX85" s="59"/>
      <c r="WOY85" s="59"/>
      <c r="WOZ85" s="59"/>
      <c r="WPA85" s="59"/>
      <c r="WPB85" s="59"/>
      <c r="WPC85" s="59"/>
      <c r="WPD85" s="59"/>
      <c r="WPE85" s="59"/>
      <c r="WPF85" s="59"/>
      <c r="WPG85" s="59"/>
      <c r="WPH85" s="59"/>
      <c r="WPI85" s="59"/>
      <c r="WPJ85" s="59"/>
      <c r="WPK85" s="59"/>
      <c r="WPL85" s="59"/>
      <c r="WPM85" s="59"/>
      <c r="WPN85" s="59"/>
      <c r="WPO85" s="59"/>
      <c r="WPP85" s="59"/>
      <c r="WPQ85" s="59"/>
      <c r="WPR85" s="59"/>
      <c r="WPS85" s="59"/>
      <c r="WPT85" s="59"/>
      <c r="WPU85" s="59"/>
      <c r="WPV85" s="59"/>
      <c r="WPW85" s="59"/>
      <c r="WPX85" s="59"/>
      <c r="WPY85" s="59"/>
      <c r="WPZ85" s="59"/>
      <c r="WQA85" s="59"/>
      <c r="WQB85" s="59"/>
      <c r="WQC85" s="59"/>
      <c r="WQD85" s="59"/>
      <c r="WQE85" s="59"/>
      <c r="WQF85" s="59"/>
      <c r="WQG85" s="59"/>
      <c r="WQH85" s="59"/>
      <c r="WQI85" s="59"/>
      <c r="WQJ85" s="59"/>
      <c r="WQK85" s="59"/>
      <c r="WQL85" s="59"/>
      <c r="WQM85" s="59"/>
      <c r="WQN85" s="59"/>
      <c r="WQO85" s="59"/>
      <c r="WQP85" s="59"/>
      <c r="WQQ85" s="59"/>
      <c r="WQR85" s="59"/>
      <c r="WQS85" s="59"/>
      <c r="WQT85" s="59"/>
      <c r="WQU85" s="59"/>
      <c r="WQV85" s="59"/>
      <c r="WQW85" s="59"/>
      <c r="WQX85" s="59"/>
      <c r="WQY85" s="59"/>
      <c r="WQZ85" s="59"/>
      <c r="WRA85" s="59"/>
      <c r="WRB85" s="59"/>
      <c r="WRC85" s="59"/>
      <c r="WRD85" s="59"/>
      <c r="WRE85" s="59"/>
      <c r="WRF85" s="59"/>
      <c r="WRG85" s="59"/>
      <c r="WRH85" s="59"/>
      <c r="WRI85" s="59"/>
      <c r="WRJ85" s="59"/>
      <c r="WRK85" s="59"/>
      <c r="WRL85" s="59"/>
      <c r="WRM85" s="59"/>
      <c r="WRN85" s="59"/>
      <c r="WRO85" s="59"/>
      <c r="WRP85" s="59"/>
      <c r="WRQ85" s="59"/>
      <c r="WRR85" s="59"/>
      <c r="WRS85" s="59"/>
      <c r="WRT85" s="59"/>
      <c r="WRU85" s="59"/>
      <c r="WRV85" s="59"/>
      <c r="WRW85" s="59"/>
      <c r="WRX85" s="59"/>
      <c r="WRY85" s="59"/>
      <c r="WRZ85" s="59"/>
      <c r="WSA85" s="59"/>
      <c r="WSB85" s="59"/>
      <c r="WSC85" s="59"/>
      <c r="WSD85" s="59"/>
      <c r="WSE85" s="59"/>
      <c r="WSF85" s="59"/>
      <c r="WSG85" s="59"/>
      <c r="WSH85" s="59"/>
      <c r="WSI85" s="59"/>
      <c r="WSJ85" s="59"/>
      <c r="WSK85" s="59"/>
      <c r="WSL85" s="59"/>
      <c r="WSM85" s="59"/>
      <c r="WSN85" s="59"/>
      <c r="WSO85" s="59"/>
      <c r="WSP85" s="59"/>
      <c r="WSQ85" s="59"/>
      <c r="WSR85" s="59"/>
      <c r="WSS85" s="59"/>
      <c r="WST85" s="59"/>
      <c r="WSU85" s="59"/>
      <c r="WSV85" s="59"/>
      <c r="WSW85" s="59"/>
      <c r="WSX85" s="59"/>
      <c r="WSY85" s="59"/>
      <c r="WSZ85" s="59"/>
      <c r="WTA85" s="59"/>
      <c r="WTB85" s="59"/>
      <c r="WTC85" s="59"/>
      <c r="WTD85" s="59"/>
      <c r="WTE85" s="59"/>
      <c r="WTF85" s="59"/>
      <c r="WTG85" s="59"/>
      <c r="WTH85" s="59"/>
      <c r="WTI85" s="59"/>
      <c r="WTJ85" s="59"/>
      <c r="WTK85" s="59"/>
      <c r="WTL85" s="59"/>
      <c r="WTM85" s="59"/>
      <c r="WTN85" s="59"/>
      <c r="WTO85" s="59"/>
      <c r="WTP85" s="59"/>
      <c r="WTQ85" s="59"/>
      <c r="WTR85" s="59"/>
      <c r="WTS85" s="59"/>
      <c r="WTT85" s="59"/>
      <c r="WTU85" s="59"/>
      <c r="WTV85" s="59"/>
      <c r="WTW85" s="59"/>
      <c r="WTX85" s="59"/>
      <c r="WTY85" s="59"/>
      <c r="WTZ85" s="59"/>
      <c r="WUA85" s="59"/>
      <c r="WUB85" s="59"/>
      <c r="WUC85" s="59"/>
      <c r="WUD85" s="59"/>
      <c r="WUE85" s="59"/>
      <c r="WUF85" s="59"/>
      <c r="WUG85" s="59"/>
      <c r="WUH85" s="59"/>
      <c r="WUI85" s="59"/>
      <c r="WUJ85" s="59"/>
      <c r="WUK85" s="59"/>
      <c r="WUL85" s="59"/>
      <c r="WUM85" s="59"/>
      <c r="WUN85" s="59"/>
      <c r="WUO85" s="59"/>
      <c r="WUP85" s="59"/>
      <c r="WUQ85" s="59"/>
      <c r="WUR85" s="59"/>
      <c r="WUS85" s="59"/>
      <c r="WUT85" s="59"/>
      <c r="WUU85" s="59"/>
      <c r="WUV85" s="59"/>
      <c r="WUW85" s="59"/>
      <c r="WUX85" s="59"/>
      <c r="WUY85" s="59"/>
      <c r="WUZ85" s="59"/>
      <c r="WVA85" s="59"/>
      <c r="WVB85" s="59"/>
      <c r="WVC85" s="59"/>
      <c r="WVD85" s="59"/>
      <c r="WVE85" s="59"/>
      <c r="WVF85" s="59"/>
      <c r="WVG85" s="59"/>
      <c r="WVH85" s="59"/>
      <c r="WVI85" s="59"/>
      <c r="WVJ85" s="59"/>
      <c r="WVK85" s="59"/>
      <c r="WVL85" s="59"/>
      <c r="WVM85" s="59"/>
      <c r="WVN85" s="59"/>
      <c r="WVO85" s="59"/>
      <c r="WVP85" s="59"/>
      <c r="WVQ85" s="59"/>
      <c r="WVR85" s="59"/>
      <c r="WVS85" s="59"/>
      <c r="WVT85" s="59"/>
      <c r="WVU85" s="59"/>
      <c r="WVV85" s="59"/>
      <c r="WVW85" s="59"/>
      <c r="WVX85" s="59"/>
      <c r="WVY85" s="59"/>
      <c r="WVZ85" s="59"/>
      <c r="WWA85" s="59"/>
      <c r="WWB85" s="59"/>
      <c r="WWC85" s="59"/>
      <c r="WWD85" s="59"/>
      <c r="WWE85" s="59"/>
      <c r="WWF85" s="59"/>
      <c r="WWG85" s="59"/>
      <c r="WWH85" s="59"/>
      <c r="WWI85" s="59"/>
      <c r="WWJ85" s="59"/>
      <c r="WWK85" s="59"/>
      <c r="WWL85" s="59"/>
      <c r="WWM85" s="59"/>
      <c r="WWN85" s="59"/>
      <c r="WWO85" s="59"/>
      <c r="WWP85" s="59"/>
      <c r="WWQ85" s="59"/>
      <c r="WWR85" s="59"/>
      <c r="WWS85" s="59"/>
      <c r="WWT85" s="59"/>
      <c r="WWU85" s="59"/>
      <c r="WWV85" s="59"/>
      <c r="WWW85" s="59"/>
      <c r="WWX85" s="59"/>
      <c r="WWY85" s="59"/>
      <c r="WWZ85" s="59"/>
      <c r="WXA85" s="59"/>
      <c r="WXB85" s="59"/>
      <c r="WXC85" s="59"/>
      <c r="WXD85" s="59"/>
      <c r="WXE85" s="59"/>
      <c r="WXF85" s="59"/>
      <c r="WXG85" s="59"/>
      <c r="WXH85" s="59"/>
      <c r="WXI85" s="59"/>
      <c r="WXJ85" s="59"/>
      <c r="WXK85" s="59"/>
      <c r="WXL85" s="59"/>
      <c r="WXM85" s="59"/>
      <c r="WXN85" s="59"/>
      <c r="WXO85" s="59"/>
      <c r="WXP85" s="59"/>
      <c r="WXQ85" s="59"/>
      <c r="WXR85" s="59"/>
      <c r="WXS85" s="59"/>
      <c r="WXT85" s="59"/>
      <c r="WXU85" s="59"/>
      <c r="WXV85" s="59"/>
      <c r="WXW85" s="59"/>
      <c r="WXX85" s="59"/>
      <c r="WXY85" s="59"/>
      <c r="WXZ85" s="59"/>
      <c r="WYA85" s="59"/>
      <c r="WYB85" s="59"/>
      <c r="WYC85" s="59"/>
      <c r="WYD85" s="59"/>
      <c r="WYE85" s="59"/>
      <c r="WYF85" s="59"/>
      <c r="WYG85" s="59"/>
      <c r="WYH85" s="59"/>
      <c r="WYI85" s="59"/>
      <c r="WYJ85" s="59"/>
      <c r="WYK85" s="59"/>
      <c r="WYL85" s="59"/>
      <c r="WYM85" s="59"/>
      <c r="WYN85" s="59"/>
      <c r="WYO85" s="59"/>
      <c r="WYP85" s="59"/>
      <c r="WYQ85" s="59"/>
      <c r="WYR85" s="59"/>
      <c r="WYS85" s="59"/>
      <c r="WYT85" s="59"/>
      <c r="WYU85" s="59"/>
      <c r="WYV85" s="59"/>
      <c r="WYW85" s="59"/>
      <c r="WYX85" s="59"/>
      <c r="WYY85" s="59"/>
      <c r="WYZ85" s="59"/>
      <c r="WZA85" s="59"/>
      <c r="WZB85" s="59"/>
      <c r="WZC85" s="59"/>
      <c r="WZD85" s="59"/>
      <c r="WZE85" s="59"/>
      <c r="WZF85" s="59"/>
      <c r="WZG85" s="59"/>
      <c r="WZH85" s="59"/>
      <c r="WZI85" s="59"/>
      <c r="WZJ85" s="59"/>
      <c r="WZK85" s="59"/>
      <c r="WZL85" s="59"/>
      <c r="WZM85" s="59"/>
      <c r="WZN85" s="59"/>
      <c r="WZO85" s="59"/>
      <c r="WZP85" s="59"/>
      <c r="WZQ85" s="59"/>
      <c r="WZR85" s="59"/>
      <c r="WZS85" s="59"/>
      <c r="WZT85" s="59"/>
      <c r="WZU85" s="59"/>
      <c r="WZV85" s="59"/>
      <c r="WZW85" s="59"/>
      <c r="WZX85" s="59"/>
      <c r="WZY85" s="59"/>
      <c r="WZZ85" s="59"/>
      <c r="XAA85" s="59"/>
      <c r="XAB85" s="59"/>
      <c r="XAC85" s="59"/>
      <c r="XAD85" s="59"/>
      <c r="XAE85" s="59"/>
      <c r="XAF85" s="59"/>
      <c r="XAG85" s="59"/>
      <c r="XAH85" s="59"/>
      <c r="XAI85" s="59"/>
      <c r="XAJ85" s="59"/>
      <c r="XAK85" s="59"/>
      <c r="XAL85" s="59"/>
      <c r="XAM85" s="59"/>
      <c r="XAN85" s="59"/>
      <c r="XAO85" s="59"/>
      <c r="XAP85" s="59"/>
      <c r="XAQ85" s="59"/>
      <c r="XAR85" s="59"/>
      <c r="XAS85" s="59"/>
      <c r="XAT85" s="59"/>
      <c r="XAU85" s="59"/>
      <c r="XAV85" s="59"/>
      <c r="XAW85" s="59"/>
      <c r="XAX85" s="59"/>
      <c r="XAY85" s="59"/>
      <c r="XAZ85" s="59"/>
      <c r="XBA85" s="59"/>
      <c r="XBB85" s="59"/>
      <c r="XBC85" s="59"/>
      <c r="XBD85" s="59"/>
      <c r="XBE85" s="59"/>
      <c r="XBF85" s="59"/>
      <c r="XBG85" s="59"/>
      <c r="XBH85" s="59"/>
      <c r="XBI85" s="59"/>
      <c r="XBJ85" s="59"/>
      <c r="XBK85" s="59"/>
      <c r="XBL85" s="59"/>
      <c r="XBM85" s="59"/>
      <c r="XBN85" s="59"/>
      <c r="XBO85" s="59"/>
      <c r="XBP85" s="59"/>
      <c r="XBQ85" s="59"/>
      <c r="XBR85" s="59"/>
      <c r="XBS85" s="59"/>
      <c r="XBT85" s="59"/>
      <c r="XBU85" s="59"/>
      <c r="XBV85" s="59"/>
      <c r="XBW85" s="59"/>
      <c r="XBX85" s="59"/>
      <c r="XBY85" s="59"/>
      <c r="XBZ85" s="59"/>
      <c r="XCA85" s="59"/>
      <c r="XCB85" s="59"/>
      <c r="XCC85" s="59"/>
      <c r="XCD85" s="59"/>
      <c r="XCE85" s="59"/>
      <c r="XCF85" s="59"/>
      <c r="XCG85" s="59"/>
      <c r="XCH85" s="59"/>
      <c r="XCI85" s="59"/>
      <c r="XCJ85" s="59"/>
      <c r="XCK85" s="59"/>
      <c r="XCL85" s="59"/>
      <c r="XCM85" s="59"/>
      <c r="XCN85" s="59"/>
      <c r="XCO85" s="59"/>
      <c r="XCP85" s="59"/>
      <c r="XCQ85" s="59"/>
      <c r="XCR85" s="59"/>
      <c r="XCS85" s="59"/>
      <c r="XCT85" s="59"/>
      <c r="XCU85" s="59"/>
      <c r="XCV85" s="59"/>
      <c r="XCW85" s="59"/>
      <c r="XCX85" s="59"/>
      <c r="XCY85" s="59"/>
      <c r="XCZ85" s="59"/>
      <c r="XDA85" s="59"/>
      <c r="XDB85" s="59"/>
      <c r="XDC85" s="59"/>
      <c r="XDD85" s="59"/>
      <c r="XDE85" s="59"/>
      <c r="XDF85" s="59"/>
      <c r="XDG85" s="59"/>
      <c r="XDH85" s="59"/>
      <c r="XDI85" s="59"/>
      <c r="XDJ85" s="59"/>
      <c r="XDK85" s="59"/>
      <c r="XDL85" s="59"/>
      <c r="XDM85" s="59"/>
      <c r="XDN85" s="59"/>
      <c r="XDO85" s="59"/>
      <c r="XDP85" s="59"/>
      <c r="XDQ85" s="59"/>
      <c r="XDR85" s="59"/>
      <c r="XDS85" s="59"/>
      <c r="XDT85" s="59"/>
      <c r="XDU85" s="59"/>
      <c r="XDV85" s="59"/>
      <c r="XDW85" s="59"/>
      <c r="XDX85" s="59"/>
      <c r="XDY85" s="59"/>
      <c r="XDZ85" s="59"/>
      <c r="XEA85" s="59"/>
      <c r="XEB85" s="59"/>
      <c r="XEC85" s="59"/>
      <c r="XED85" s="59"/>
      <c r="XEE85" s="59"/>
      <c r="XEF85" s="59"/>
      <c r="XEG85" s="59"/>
      <c r="XEH85" s="59"/>
      <c r="XEI85" s="59"/>
      <c r="XEJ85" s="59"/>
      <c r="XEK85" s="59"/>
      <c r="XEL85" s="59"/>
      <c r="XEM85" s="59"/>
      <c r="XEN85" s="59"/>
      <c r="XEO85" s="59"/>
      <c r="XEP85" s="59"/>
      <c r="XEQ85" s="59"/>
      <c r="XER85" s="59"/>
    </row>
    <row r="86" spans="1:16372" s="69" customFormat="1" ht="50.15" customHeight="1">
      <c r="A86" s="59" t="s">
        <v>76</v>
      </c>
      <c r="B86" s="59" t="s">
        <v>77</v>
      </c>
      <c r="C86" s="59" t="s">
        <v>78</v>
      </c>
      <c r="D86" s="59" t="s">
        <v>94</v>
      </c>
      <c r="E86" s="59" t="s">
        <v>80</v>
      </c>
      <c r="F86" s="59" t="s">
        <v>81</v>
      </c>
      <c r="G86" s="61" t="s">
        <v>230</v>
      </c>
      <c r="H86" s="61" t="s">
        <v>83</v>
      </c>
      <c r="I86" s="61" t="s">
        <v>1535</v>
      </c>
      <c r="J86" s="60">
        <v>54</v>
      </c>
      <c r="K86" s="59" t="s">
        <v>166</v>
      </c>
      <c r="L86" s="71">
        <v>335</v>
      </c>
      <c r="M86" s="59" t="s">
        <v>837</v>
      </c>
      <c r="N86" s="71" t="s">
        <v>1</v>
      </c>
      <c r="O86" s="59"/>
      <c r="P86" s="59"/>
      <c r="Q86" s="59"/>
      <c r="R86" s="59"/>
      <c r="S86" s="59"/>
      <c r="T86" s="59"/>
      <c r="U86" s="59"/>
      <c r="V86" s="59"/>
      <c r="W86" s="59"/>
      <c r="X86" s="59"/>
      <c r="Y86" s="59"/>
      <c r="Z86" s="59"/>
      <c r="AA86" s="59"/>
      <c r="AB86" s="59"/>
      <c r="AC86" s="59"/>
      <c r="AD86" s="59"/>
      <c r="AE86" s="59"/>
      <c r="AF86" s="59"/>
      <c r="AG86" s="59"/>
      <c r="AH86" s="59"/>
      <c r="AI86" s="59"/>
      <c r="AJ86" s="59"/>
      <c r="AK86" s="59"/>
      <c r="AL86" s="59" t="s">
        <v>155</v>
      </c>
      <c r="AM86" s="59" t="s">
        <v>89</v>
      </c>
      <c r="AN86" s="59" t="s">
        <v>104</v>
      </c>
      <c r="AO86" s="59" t="s">
        <v>105</v>
      </c>
      <c r="AP86" s="59">
        <v>5</v>
      </c>
      <c r="AQ86" s="59" t="s">
        <v>372</v>
      </c>
      <c r="AR86" s="59" t="s">
        <v>373</v>
      </c>
      <c r="AS86" s="59">
        <v>0</v>
      </c>
      <c r="AT86" s="59">
        <v>0</v>
      </c>
      <c r="AU86" s="59">
        <v>0</v>
      </c>
      <c r="AV86" s="59">
        <v>0</v>
      </c>
      <c r="AW86" s="59">
        <v>70</v>
      </c>
      <c r="AX86" s="59">
        <v>70</v>
      </c>
      <c r="AY86" s="59">
        <v>0</v>
      </c>
      <c r="AZ86" s="59">
        <v>0</v>
      </c>
      <c r="BA86" s="59">
        <v>0</v>
      </c>
      <c r="BB86" s="59">
        <v>0</v>
      </c>
      <c r="BC86" s="59">
        <v>70</v>
      </c>
      <c r="BD86" s="59">
        <v>0</v>
      </c>
      <c r="BE86" s="59">
        <f t="shared" si="103"/>
        <v>0</v>
      </c>
      <c r="BF86" s="59">
        <v>10</v>
      </c>
      <c r="BG86" s="59">
        <f t="shared" si="104"/>
        <v>10</v>
      </c>
      <c r="BH86" s="59">
        <f t="shared" si="104"/>
        <v>10</v>
      </c>
      <c r="BI86" s="59">
        <v>40</v>
      </c>
      <c r="BJ86" s="59">
        <f t="shared" si="105"/>
        <v>40</v>
      </c>
      <c r="BK86" s="59">
        <f t="shared" si="105"/>
        <v>40</v>
      </c>
      <c r="BL86" s="59">
        <v>55</v>
      </c>
      <c r="BM86" s="59">
        <f t="shared" si="106"/>
        <v>55</v>
      </c>
      <c r="BN86" s="59">
        <f t="shared" si="106"/>
        <v>55</v>
      </c>
      <c r="BO86" s="59">
        <v>70</v>
      </c>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c r="HF86" s="59"/>
      <c r="HG86" s="59"/>
      <c r="HH86" s="59"/>
      <c r="HI86" s="59"/>
      <c r="HJ86" s="59"/>
      <c r="HK86" s="59"/>
      <c r="HL86" s="59"/>
      <c r="HM86" s="59"/>
      <c r="HN86" s="59"/>
      <c r="HO86" s="59"/>
      <c r="HP86" s="59"/>
      <c r="HQ86" s="59"/>
      <c r="HR86" s="59"/>
      <c r="HS86" s="59"/>
      <c r="HT86" s="59"/>
      <c r="HU86" s="59"/>
      <c r="HV86" s="59"/>
      <c r="HW86" s="59"/>
      <c r="HX86" s="59"/>
      <c r="HY86" s="59"/>
      <c r="HZ86" s="59"/>
      <c r="IA86" s="59"/>
      <c r="IB86" s="59"/>
      <c r="IC86" s="59"/>
      <c r="ID86" s="59"/>
      <c r="IE86" s="59"/>
      <c r="IF86" s="59"/>
      <c r="IG86" s="59"/>
      <c r="IH86" s="59"/>
      <c r="II86" s="59"/>
      <c r="IJ86" s="59"/>
      <c r="IK86" s="59"/>
      <c r="IL86" s="59"/>
      <c r="IM86" s="59"/>
      <c r="IN86" s="59"/>
      <c r="IO86" s="59"/>
      <c r="IP86" s="59"/>
      <c r="IQ86" s="59"/>
      <c r="IR86" s="59"/>
      <c r="IS86" s="59"/>
      <c r="IT86" s="59"/>
      <c r="IU86" s="59"/>
      <c r="IV86" s="59"/>
      <c r="IW86" s="59"/>
      <c r="IX86" s="59"/>
      <c r="IY86" s="59"/>
      <c r="IZ86" s="59"/>
      <c r="JA86" s="59"/>
      <c r="JB86" s="59"/>
      <c r="JC86" s="59"/>
      <c r="JD86" s="59"/>
      <c r="JE86" s="59"/>
      <c r="JF86" s="59"/>
      <c r="JG86" s="59"/>
      <c r="JH86" s="59"/>
      <c r="JI86" s="59"/>
      <c r="JJ86" s="59"/>
      <c r="JK86" s="59"/>
      <c r="JL86" s="59"/>
      <c r="JM86" s="59"/>
      <c r="JN86" s="59"/>
      <c r="JO86" s="59"/>
      <c r="JP86" s="59"/>
      <c r="JQ86" s="59"/>
      <c r="JR86" s="59"/>
      <c r="JS86" s="59"/>
      <c r="JT86" s="59"/>
      <c r="JU86" s="59"/>
      <c r="JV86" s="59"/>
      <c r="JW86" s="59"/>
      <c r="JX86" s="59"/>
      <c r="JY86" s="59"/>
      <c r="JZ86" s="59"/>
      <c r="KA86" s="59"/>
      <c r="KB86" s="59"/>
      <c r="KC86" s="59"/>
      <c r="KD86" s="59"/>
      <c r="KE86" s="59"/>
      <c r="KF86" s="59"/>
      <c r="KG86" s="59"/>
      <c r="KH86" s="59"/>
      <c r="KI86" s="59"/>
      <c r="KJ86" s="59"/>
      <c r="KK86" s="59"/>
      <c r="KL86" s="59"/>
      <c r="KM86" s="59"/>
      <c r="KN86" s="59"/>
      <c r="KO86" s="59"/>
      <c r="KP86" s="59"/>
      <c r="KQ86" s="59"/>
      <c r="KR86" s="59"/>
      <c r="KS86" s="59"/>
      <c r="KT86" s="59"/>
      <c r="KU86" s="59"/>
      <c r="KV86" s="59"/>
      <c r="KW86" s="59"/>
      <c r="KX86" s="59"/>
      <c r="KY86" s="59"/>
      <c r="KZ86" s="59"/>
      <c r="LA86" s="59"/>
      <c r="LB86" s="59"/>
      <c r="LC86" s="59"/>
      <c r="LD86" s="59"/>
      <c r="LE86" s="59"/>
      <c r="LF86" s="59"/>
      <c r="LG86" s="59"/>
      <c r="LH86" s="59"/>
      <c r="LI86" s="59"/>
      <c r="LJ86" s="59"/>
      <c r="LK86" s="59"/>
      <c r="LL86" s="59"/>
      <c r="LM86" s="59"/>
      <c r="LN86" s="59"/>
      <c r="LO86" s="59"/>
      <c r="LP86" s="59"/>
      <c r="LQ86" s="59"/>
      <c r="LR86" s="59"/>
      <c r="LS86" s="59"/>
      <c r="LT86" s="59"/>
      <c r="LU86" s="59"/>
      <c r="LV86" s="59"/>
      <c r="LW86" s="59"/>
      <c r="LX86" s="59"/>
      <c r="LY86" s="59"/>
      <c r="LZ86" s="59"/>
      <c r="MA86" s="59"/>
      <c r="MB86" s="59"/>
      <c r="MC86" s="59"/>
      <c r="MD86" s="59"/>
      <c r="ME86" s="59"/>
      <c r="MF86" s="59"/>
      <c r="MG86" s="59"/>
      <c r="MH86" s="59"/>
      <c r="MI86" s="59"/>
      <c r="MJ86" s="59"/>
      <c r="MK86" s="59"/>
      <c r="ML86" s="59"/>
      <c r="MM86" s="59"/>
      <c r="MN86" s="59"/>
      <c r="MO86" s="59"/>
      <c r="MP86" s="59"/>
      <c r="MQ86" s="59"/>
      <c r="MR86" s="59"/>
      <c r="MS86" s="59"/>
      <c r="MT86" s="59"/>
      <c r="MU86" s="59"/>
      <c r="MV86" s="59"/>
      <c r="MW86" s="59"/>
      <c r="MX86" s="59"/>
      <c r="MY86" s="59"/>
      <c r="MZ86" s="59"/>
      <c r="NA86" s="59"/>
      <c r="NB86" s="59"/>
      <c r="NC86" s="59"/>
      <c r="ND86" s="59"/>
      <c r="NE86" s="59"/>
      <c r="NF86" s="59"/>
      <c r="NG86" s="59"/>
      <c r="NH86" s="59"/>
      <c r="NI86" s="59"/>
      <c r="NJ86" s="59"/>
      <c r="NK86" s="59"/>
      <c r="NL86" s="59"/>
      <c r="NM86" s="59"/>
      <c r="NN86" s="59"/>
      <c r="NO86" s="59"/>
      <c r="NP86" s="59"/>
      <c r="NQ86" s="59"/>
      <c r="NR86" s="59"/>
      <c r="NS86" s="59"/>
      <c r="NT86" s="59"/>
      <c r="NU86" s="59"/>
      <c r="NV86" s="59"/>
      <c r="NW86" s="59"/>
      <c r="NX86" s="59"/>
      <c r="NY86" s="59"/>
      <c r="NZ86" s="59"/>
      <c r="OA86" s="59"/>
      <c r="OB86" s="59"/>
      <c r="OC86" s="59"/>
      <c r="OD86" s="59"/>
      <c r="OE86" s="59"/>
      <c r="OF86" s="59"/>
      <c r="OG86" s="59"/>
      <c r="OH86" s="59"/>
      <c r="OI86" s="59"/>
      <c r="OJ86" s="59"/>
      <c r="OK86" s="59"/>
      <c r="OL86" s="59"/>
      <c r="OM86" s="59"/>
      <c r="ON86" s="59"/>
      <c r="OO86" s="59"/>
      <c r="OP86" s="59"/>
      <c r="OQ86" s="59"/>
      <c r="OR86" s="59"/>
      <c r="OS86" s="59"/>
      <c r="OT86" s="59"/>
      <c r="OU86" s="59"/>
      <c r="OV86" s="59"/>
      <c r="OW86" s="59"/>
      <c r="OX86" s="59"/>
      <c r="OY86" s="59"/>
      <c r="OZ86" s="59"/>
      <c r="PA86" s="59"/>
      <c r="PB86" s="59"/>
      <c r="PC86" s="59"/>
      <c r="PD86" s="59"/>
      <c r="PE86" s="59"/>
      <c r="PF86" s="59"/>
      <c r="PG86" s="59"/>
      <c r="PH86" s="59"/>
      <c r="PI86" s="59"/>
      <c r="PJ86" s="59"/>
      <c r="PK86" s="59"/>
      <c r="PL86" s="59"/>
      <c r="PM86" s="59"/>
      <c r="PN86" s="59"/>
      <c r="PO86" s="59"/>
      <c r="PP86" s="59"/>
      <c r="PQ86" s="59"/>
      <c r="PR86" s="59"/>
      <c r="PS86" s="59"/>
      <c r="PT86" s="59"/>
      <c r="PU86" s="59"/>
      <c r="PV86" s="59"/>
      <c r="PW86" s="59"/>
      <c r="PX86" s="59"/>
      <c r="PY86" s="59"/>
      <c r="PZ86" s="59"/>
      <c r="QA86" s="59"/>
      <c r="QB86" s="59"/>
      <c r="QC86" s="59"/>
      <c r="QD86" s="59"/>
      <c r="QE86" s="59"/>
      <c r="QF86" s="59"/>
      <c r="QG86" s="59"/>
      <c r="QH86" s="59"/>
      <c r="QI86" s="59"/>
      <c r="QJ86" s="59"/>
      <c r="QK86" s="59"/>
      <c r="QL86" s="59"/>
      <c r="QM86" s="59"/>
      <c r="QN86" s="59"/>
      <c r="QO86" s="59"/>
      <c r="QP86" s="59"/>
      <c r="QQ86" s="59"/>
      <c r="QR86" s="59"/>
      <c r="QS86" s="59"/>
      <c r="QT86" s="59"/>
      <c r="QU86" s="59"/>
      <c r="QV86" s="59"/>
      <c r="QW86" s="59"/>
      <c r="QX86" s="59"/>
      <c r="QY86" s="59"/>
      <c r="QZ86" s="59"/>
      <c r="RA86" s="59"/>
      <c r="RB86" s="59"/>
      <c r="RC86" s="59"/>
      <c r="RD86" s="59"/>
      <c r="RE86" s="59"/>
      <c r="RF86" s="59"/>
      <c r="RG86" s="59"/>
      <c r="RH86" s="59"/>
      <c r="RI86" s="59"/>
      <c r="RJ86" s="59"/>
      <c r="RK86" s="59"/>
      <c r="RL86" s="59"/>
      <c r="RM86" s="59"/>
      <c r="RN86" s="59"/>
      <c r="RO86" s="59"/>
      <c r="RP86" s="59"/>
      <c r="RQ86" s="59"/>
      <c r="RR86" s="59"/>
      <c r="RS86" s="59"/>
      <c r="RT86" s="59"/>
      <c r="RU86" s="59"/>
      <c r="RV86" s="59"/>
      <c r="RW86" s="59"/>
      <c r="RX86" s="59"/>
      <c r="RY86" s="59"/>
      <c r="RZ86" s="59"/>
      <c r="SA86" s="59"/>
      <c r="SB86" s="59"/>
      <c r="SC86" s="59"/>
      <c r="SD86" s="59"/>
      <c r="SE86" s="59"/>
      <c r="SF86" s="59"/>
      <c r="SG86" s="59"/>
      <c r="SH86" s="59"/>
      <c r="SI86" s="59"/>
      <c r="SJ86" s="59"/>
      <c r="SK86" s="59"/>
      <c r="SL86" s="59"/>
      <c r="SM86" s="59"/>
      <c r="SN86" s="59"/>
      <c r="SO86" s="59"/>
      <c r="SP86" s="59"/>
      <c r="SQ86" s="59"/>
      <c r="SR86" s="59"/>
      <c r="SS86" s="59"/>
      <c r="ST86" s="59"/>
      <c r="SU86" s="59"/>
      <c r="SV86" s="59"/>
      <c r="SW86" s="59"/>
      <c r="SX86" s="59"/>
      <c r="SY86" s="59"/>
      <c r="SZ86" s="59"/>
      <c r="TA86" s="59"/>
      <c r="TB86" s="59"/>
      <c r="TC86" s="59"/>
      <c r="TD86" s="59"/>
      <c r="TE86" s="59"/>
      <c r="TF86" s="59"/>
      <c r="TG86" s="59"/>
      <c r="TH86" s="59"/>
      <c r="TI86" s="59"/>
      <c r="TJ86" s="59"/>
      <c r="TK86" s="59"/>
      <c r="TL86" s="59"/>
      <c r="TM86" s="59"/>
      <c r="TN86" s="59"/>
      <c r="TO86" s="59"/>
      <c r="TP86" s="59"/>
      <c r="TQ86" s="59"/>
      <c r="TR86" s="59"/>
      <c r="TS86" s="59"/>
      <c r="TT86" s="59"/>
      <c r="TU86" s="59"/>
      <c r="TV86" s="59"/>
      <c r="TW86" s="59"/>
      <c r="TX86" s="59"/>
      <c r="TY86" s="59"/>
      <c r="TZ86" s="59"/>
      <c r="UA86" s="59"/>
      <c r="UB86" s="59"/>
      <c r="UC86" s="59"/>
      <c r="UD86" s="59"/>
      <c r="UE86" s="59"/>
      <c r="UF86" s="59"/>
      <c r="UG86" s="59"/>
      <c r="UH86" s="59"/>
      <c r="UI86" s="59"/>
      <c r="UJ86" s="59"/>
      <c r="UK86" s="59"/>
      <c r="UL86" s="59"/>
      <c r="UM86" s="59"/>
      <c r="UN86" s="59"/>
      <c r="UO86" s="59"/>
      <c r="UP86" s="59"/>
      <c r="UQ86" s="59"/>
      <c r="UR86" s="59"/>
      <c r="US86" s="59"/>
      <c r="UT86" s="59"/>
      <c r="UU86" s="59"/>
      <c r="UV86" s="59"/>
      <c r="UW86" s="59"/>
      <c r="UX86" s="59"/>
      <c r="UY86" s="59"/>
      <c r="UZ86" s="59"/>
      <c r="VA86" s="59"/>
      <c r="VB86" s="59"/>
      <c r="VC86" s="59"/>
      <c r="VD86" s="59"/>
      <c r="VE86" s="59"/>
      <c r="VF86" s="59"/>
      <c r="VG86" s="59"/>
      <c r="VH86" s="59"/>
      <c r="VI86" s="59"/>
      <c r="VJ86" s="59"/>
      <c r="VK86" s="59"/>
      <c r="VL86" s="59"/>
      <c r="VM86" s="59"/>
      <c r="VN86" s="59"/>
      <c r="VO86" s="59"/>
      <c r="VP86" s="59"/>
      <c r="VQ86" s="59"/>
      <c r="VR86" s="59"/>
      <c r="VS86" s="59"/>
      <c r="VT86" s="59"/>
      <c r="VU86" s="59"/>
      <c r="VV86" s="59"/>
      <c r="VW86" s="59"/>
      <c r="VX86" s="59"/>
      <c r="VY86" s="59"/>
      <c r="VZ86" s="59"/>
      <c r="WA86" s="59"/>
      <c r="WB86" s="59"/>
      <c r="WC86" s="59"/>
      <c r="WD86" s="59"/>
      <c r="WE86" s="59"/>
      <c r="WF86" s="59"/>
      <c r="WG86" s="59"/>
      <c r="WH86" s="59"/>
      <c r="WI86" s="59"/>
      <c r="WJ86" s="59"/>
      <c r="WK86" s="59"/>
      <c r="WL86" s="59"/>
      <c r="WM86" s="59"/>
      <c r="WN86" s="59"/>
      <c r="WO86" s="59"/>
      <c r="WP86" s="59"/>
      <c r="WQ86" s="59"/>
      <c r="WR86" s="59"/>
      <c r="WS86" s="59"/>
      <c r="WT86" s="59"/>
      <c r="WU86" s="59"/>
      <c r="WV86" s="59"/>
      <c r="WW86" s="59"/>
      <c r="WX86" s="59"/>
      <c r="WY86" s="59"/>
      <c r="WZ86" s="59"/>
      <c r="XA86" s="59"/>
      <c r="XB86" s="59"/>
      <c r="XC86" s="59"/>
      <c r="XD86" s="59"/>
      <c r="XE86" s="59"/>
      <c r="XF86" s="59"/>
      <c r="XG86" s="59"/>
      <c r="XH86" s="59"/>
      <c r="XI86" s="59"/>
      <c r="XJ86" s="59"/>
      <c r="XK86" s="59"/>
      <c r="XL86" s="59"/>
      <c r="XM86" s="59"/>
      <c r="XN86" s="59"/>
      <c r="XO86" s="59"/>
      <c r="XP86" s="59"/>
      <c r="XQ86" s="59"/>
      <c r="XR86" s="59"/>
      <c r="XS86" s="59"/>
      <c r="XT86" s="59"/>
      <c r="XU86" s="59"/>
      <c r="XV86" s="59"/>
      <c r="XW86" s="59"/>
      <c r="XX86" s="59"/>
      <c r="XY86" s="59"/>
      <c r="XZ86" s="59"/>
      <c r="YA86" s="59"/>
      <c r="YB86" s="59"/>
      <c r="YC86" s="59"/>
      <c r="YD86" s="59"/>
      <c r="YE86" s="59"/>
      <c r="YF86" s="59"/>
      <c r="YG86" s="59"/>
      <c r="YH86" s="59"/>
      <c r="YI86" s="59"/>
      <c r="YJ86" s="59"/>
      <c r="YK86" s="59"/>
      <c r="YL86" s="59"/>
      <c r="YM86" s="59"/>
      <c r="YN86" s="59"/>
      <c r="YO86" s="59"/>
      <c r="YP86" s="59"/>
      <c r="YQ86" s="59"/>
      <c r="YR86" s="59"/>
      <c r="YS86" s="59"/>
      <c r="YT86" s="59"/>
      <c r="YU86" s="59"/>
      <c r="YV86" s="59"/>
      <c r="YW86" s="59"/>
      <c r="YX86" s="59"/>
      <c r="YY86" s="59"/>
      <c r="YZ86" s="59"/>
      <c r="ZA86" s="59"/>
      <c r="ZB86" s="59"/>
      <c r="ZC86" s="59"/>
      <c r="ZD86" s="59"/>
      <c r="ZE86" s="59"/>
      <c r="ZF86" s="59"/>
      <c r="ZG86" s="59"/>
      <c r="ZH86" s="59"/>
      <c r="ZI86" s="59"/>
      <c r="ZJ86" s="59"/>
      <c r="ZK86" s="59"/>
      <c r="ZL86" s="59"/>
      <c r="ZM86" s="59"/>
      <c r="ZN86" s="59"/>
      <c r="ZO86" s="59"/>
      <c r="ZP86" s="59"/>
      <c r="ZQ86" s="59"/>
      <c r="ZR86" s="59"/>
      <c r="ZS86" s="59"/>
      <c r="ZT86" s="59"/>
      <c r="ZU86" s="59"/>
      <c r="ZV86" s="59"/>
      <c r="ZW86" s="59"/>
      <c r="ZX86" s="59"/>
      <c r="ZY86" s="59"/>
      <c r="ZZ86" s="59"/>
      <c r="AAA86" s="59"/>
      <c r="AAB86" s="59"/>
      <c r="AAC86" s="59"/>
      <c r="AAD86" s="59"/>
      <c r="AAE86" s="59"/>
      <c r="AAF86" s="59"/>
      <c r="AAG86" s="59"/>
      <c r="AAH86" s="59"/>
      <c r="AAI86" s="59"/>
      <c r="AAJ86" s="59"/>
      <c r="AAK86" s="59"/>
      <c r="AAL86" s="59"/>
      <c r="AAM86" s="59"/>
      <c r="AAN86" s="59"/>
      <c r="AAO86" s="59"/>
      <c r="AAP86" s="59"/>
      <c r="AAQ86" s="59"/>
      <c r="AAR86" s="59"/>
      <c r="AAS86" s="59"/>
      <c r="AAT86" s="59"/>
      <c r="AAU86" s="59"/>
      <c r="AAV86" s="59"/>
      <c r="AAW86" s="59"/>
      <c r="AAX86" s="59"/>
      <c r="AAY86" s="59"/>
      <c r="AAZ86" s="59"/>
      <c r="ABA86" s="59"/>
      <c r="ABB86" s="59"/>
      <c r="ABC86" s="59"/>
      <c r="ABD86" s="59"/>
      <c r="ABE86" s="59"/>
      <c r="ABF86" s="59"/>
      <c r="ABG86" s="59"/>
      <c r="ABH86" s="59"/>
      <c r="ABI86" s="59"/>
      <c r="ABJ86" s="59"/>
      <c r="ABK86" s="59"/>
      <c r="ABL86" s="59"/>
      <c r="ABM86" s="59"/>
      <c r="ABN86" s="59"/>
      <c r="ABO86" s="59"/>
      <c r="ABP86" s="59"/>
      <c r="ABQ86" s="59"/>
      <c r="ABR86" s="59"/>
      <c r="ABS86" s="59"/>
      <c r="ABT86" s="59"/>
      <c r="ABU86" s="59"/>
      <c r="ABV86" s="59"/>
      <c r="ABW86" s="59"/>
      <c r="ABX86" s="59"/>
      <c r="ABY86" s="59"/>
      <c r="ABZ86" s="59"/>
      <c r="ACA86" s="59"/>
      <c r="ACB86" s="59"/>
      <c r="ACC86" s="59"/>
      <c r="ACD86" s="59"/>
      <c r="ACE86" s="59"/>
      <c r="ACF86" s="59"/>
      <c r="ACG86" s="59"/>
      <c r="ACH86" s="59"/>
      <c r="ACI86" s="59"/>
      <c r="ACJ86" s="59"/>
      <c r="ACK86" s="59"/>
      <c r="ACL86" s="59"/>
      <c r="ACM86" s="59"/>
      <c r="ACN86" s="59"/>
      <c r="ACO86" s="59"/>
      <c r="ACP86" s="59"/>
      <c r="ACQ86" s="59"/>
      <c r="ACR86" s="59"/>
      <c r="ACS86" s="59"/>
      <c r="ACT86" s="59"/>
      <c r="ACU86" s="59"/>
      <c r="ACV86" s="59"/>
      <c r="ACW86" s="59"/>
      <c r="ACX86" s="59"/>
      <c r="ACY86" s="59"/>
      <c r="ACZ86" s="59"/>
      <c r="ADA86" s="59"/>
      <c r="ADB86" s="59"/>
      <c r="ADC86" s="59"/>
      <c r="ADD86" s="59"/>
      <c r="ADE86" s="59"/>
      <c r="ADF86" s="59"/>
      <c r="ADG86" s="59"/>
      <c r="ADH86" s="59"/>
      <c r="ADI86" s="59"/>
      <c r="ADJ86" s="59"/>
      <c r="ADK86" s="59"/>
      <c r="ADL86" s="59"/>
      <c r="ADM86" s="59"/>
      <c r="ADN86" s="59"/>
      <c r="ADO86" s="59"/>
      <c r="ADP86" s="59"/>
      <c r="ADQ86" s="59"/>
      <c r="ADR86" s="59"/>
      <c r="ADS86" s="59"/>
      <c r="ADT86" s="59"/>
      <c r="ADU86" s="59"/>
      <c r="ADV86" s="59"/>
      <c r="ADW86" s="59"/>
      <c r="ADX86" s="59"/>
      <c r="ADY86" s="59"/>
      <c r="ADZ86" s="59"/>
      <c r="AEA86" s="59"/>
      <c r="AEB86" s="59"/>
      <c r="AEC86" s="59"/>
      <c r="AED86" s="59"/>
      <c r="AEE86" s="59"/>
      <c r="AEF86" s="59"/>
      <c r="AEG86" s="59"/>
      <c r="AEH86" s="59"/>
      <c r="AEI86" s="59"/>
      <c r="AEJ86" s="59"/>
      <c r="AEK86" s="59"/>
      <c r="AEL86" s="59"/>
      <c r="AEM86" s="59"/>
      <c r="AEN86" s="59"/>
      <c r="AEO86" s="59"/>
      <c r="AEP86" s="59"/>
      <c r="AEQ86" s="59"/>
      <c r="AER86" s="59"/>
      <c r="AES86" s="59"/>
      <c r="AET86" s="59"/>
      <c r="AEU86" s="59"/>
      <c r="AEV86" s="59"/>
      <c r="AEW86" s="59"/>
      <c r="AEX86" s="59"/>
      <c r="AEY86" s="59"/>
      <c r="AEZ86" s="59"/>
      <c r="AFA86" s="59"/>
      <c r="AFB86" s="59"/>
      <c r="AFC86" s="59"/>
      <c r="AFD86" s="59"/>
      <c r="AFE86" s="59"/>
      <c r="AFF86" s="59"/>
      <c r="AFG86" s="59"/>
      <c r="AFH86" s="59"/>
      <c r="AFI86" s="59"/>
      <c r="AFJ86" s="59"/>
      <c r="AFK86" s="59"/>
      <c r="AFL86" s="59"/>
      <c r="AFM86" s="59"/>
      <c r="AFN86" s="59"/>
      <c r="AFO86" s="59"/>
      <c r="AFP86" s="59"/>
      <c r="AFQ86" s="59"/>
      <c r="AFR86" s="59"/>
      <c r="AFS86" s="59"/>
      <c r="AFT86" s="59"/>
      <c r="AFU86" s="59"/>
      <c r="AFV86" s="59"/>
      <c r="AFW86" s="59"/>
      <c r="AFX86" s="59"/>
      <c r="AFY86" s="59"/>
      <c r="AFZ86" s="59"/>
      <c r="AGA86" s="59"/>
      <c r="AGB86" s="59"/>
      <c r="AGC86" s="59"/>
      <c r="AGD86" s="59"/>
      <c r="AGE86" s="59"/>
      <c r="AGF86" s="59"/>
      <c r="AGG86" s="59"/>
      <c r="AGH86" s="59"/>
      <c r="AGI86" s="59"/>
      <c r="AGJ86" s="59"/>
      <c r="AGK86" s="59"/>
      <c r="AGL86" s="59"/>
      <c r="AGM86" s="59"/>
      <c r="AGN86" s="59"/>
      <c r="AGO86" s="59"/>
      <c r="AGP86" s="59"/>
      <c r="AGQ86" s="59"/>
      <c r="AGR86" s="59"/>
      <c r="AGS86" s="59"/>
      <c r="AGT86" s="59"/>
      <c r="AGU86" s="59"/>
      <c r="AGV86" s="59"/>
      <c r="AGW86" s="59"/>
      <c r="AGX86" s="59"/>
      <c r="AGY86" s="59"/>
      <c r="AGZ86" s="59"/>
      <c r="AHA86" s="59"/>
      <c r="AHB86" s="59"/>
      <c r="AHC86" s="59"/>
      <c r="AHD86" s="59"/>
      <c r="AHE86" s="59"/>
      <c r="AHF86" s="59"/>
      <c r="AHG86" s="59"/>
      <c r="AHH86" s="59"/>
      <c r="AHI86" s="59"/>
      <c r="AHJ86" s="59"/>
      <c r="AHK86" s="59"/>
      <c r="AHL86" s="59"/>
      <c r="AHM86" s="59"/>
      <c r="AHN86" s="59"/>
      <c r="AHO86" s="59"/>
      <c r="AHP86" s="59"/>
      <c r="AHQ86" s="59"/>
      <c r="AHR86" s="59"/>
      <c r="AHS86" s="59"/>
      <c r="AHT86" s="59"/>
      <c r="AHU86" s="59"/>
      <c r="AHV86" s="59"/>
      <c r="AHW86" s="59"/>
      <c r="AHX86" s="59"/>
      <c r="AHY86" s="59"/>
      <c r="AHZ86" s="59"/>
      <c r="AIA86" s="59"/>
      <c r="AIB86" s="59"/>
      <c r="AIC86" s="59"/>
      <c r="AID86" s="59"/>
      <c r="AIE86" s="59"/>
      <c r="AIF86" s="59"/>
      <c r="AIG86" s="59"/>
      <c r="AIH86" s="59"/>
      <c r="AII86" s="59"/>
      <c r="AIJ86" s="59"/>
      <c r="AIK86" s="59"/>
      <c r="AIL86" s="59"/>
      <c r="AIM86" s="59"/>
      <c r="AIN86" s="59"/>
      <c r="AIO86" s="59"/>
      <c r="AIP86" s="59"/>
      <c r="AIQ86" s="59"/>
      <c r="AIR86" s="59"/>
      <c r="AIS86" s="59"/>
      <c r="AIT86" s="59"/>
      <c r="AIU86" s="59"/>
      <c r="AIV86" s="59"/>
      <c r="AIW86" s="59"/>
      <c r="AIX86" s="59"/>
      <c r="AIY86" s="59"/>
      <c r="AIZ86" s="59"/>
      <c r="AJA86" s="59"/>
      <c r="AJB86" s="59"/>
      <c r="AJC86" s="59"/>
      <c r="AJD86" s="59"/>
      <c r="AJE86" s="59"/>
      <c r="AJF86" s="59"/>
      <c r="AJG86" s="59"/>
      <c r="AJH86" s="59"/>
      <c r="AJI86" s="59"/>
      <c r="AJJ86" s="59"/>
      <c r="AJK86" s="59"/>
      <c r="AJL86" s="59"/>
      <c r="AJM86" s="59"/>
      <c r="AJN86" s="59"/>
      <c r="AJO86" s="59"/>
      <c r="AJP86" s="59"/>
      <c r="AJQ86" s="59"/>
      <c r="AJR86" s="59"/>
      <c r="AJS86" s="59"/>
      <c r="AJT86" s="59"/>
      <c r="AJU86" s="59"/>
      <c r="AJV86" s="59"/>
      <c r="AJW86" s="59"/>
      <c r="AJX86" s="59"/>
      <c r="AJY86" s="59"/>
      <c r="AJZ86" s="59"/>
      <c r="AKA86" s="59"/>
      <c r="AKB86" s="59"/>
      <c r="AKC86" s="59"/>
      <c r="AKD86" s="59"/>
      <c r="AKE86" s="59"/>
      <c r="AKF86" s="59"/>
      <c r="AKG86" s="59"/>
      <c r="AKH86" s="59"/>
      <c r="AKI86" s="59"/>
      <c r="AKJ86" s="59"/>
      <c r="AKK86" s="59"/>
      <c r="AKL86" s="59"/>
      <c r="AKM86" s="59"/>
      <c r="AKN86" s="59"/>
      <c r="AKO86" s="59"/>
      <c r="AKP86" s="59"/>
      <c r="AKQ86" s="59"/>
      <c r="AKR86" s="59"/>
      <c r="AKS86" s="59"/>
      <c r="AKT86" s="59"/>
      <c r="AKU86" s="59"/>
      <c r="AKV86" s="59"/>
      <c r="AKW86" s="59"/>
      <c r="AKX86" s="59"/>
      <c r="AKY86" s="59"/>
      <c r="AKZ86" s="59"/>
      <c r="ALA86" s="59"/>
      <c r="ALB86" s="59"/>
      <c r="ALC86" s="59"/>
      <c r="ALD86" s="59"/>
      <c r="ALE86" s="59"/>
      <c r="ALF86" s="59"/>
      <c r="ALG86" s="59"/>
      <c r="ALH86" s="59"/>
      <c r="ALI86" s="59"/>
      <c r="ALJ86" s="59"/>
      <c r="ALK86" s="59"/>
      <c r="ALL86" s="59"/>
      <c r="ALM86" s="59"/>
      <c r="ALN86" s="59"/>
      <c r="ALO86" s="59"/>
      <c r="ALP86" s="59"/>
      <c r="ALQ86" s="59"/>
      <c r="ALR86" s="59"/>
      <c r="ALS86" s="59"/>
      <c r="ALT86" s="59"/>
      <c r="ALU86" s="59"/>
      <c r="ALV86" s="59"/>
      <c r="ALW86" s="59"/>
      <c r="ALX86" s="59"/>
      <c r="ALY86" s="59"/>
      <c r="ALZ86" s="59"/>
      <c r="AMA86" s="59"/>
      <c r="AMB86" s="59"/>
      <c r="AMC86" s="59"/>
      <c r="AMD86" s="59"/>
      <c r="AME86" s="59"/>
      <c r="AMF86" s="59"/>
      <c r="AMG86" s="59"/>
      <c r="AMH86" s="59"/>
      <c r="AMI86" s="59"/>
      <c r="AMJ86" s="59"/>
      <c r="AMK86" s="59"/>
      <c r="AML86" s="59"/>
      <c r="AMM86" s="59"/>
      <c r="AMN86" s="59"/>
      <c r="AMO86" s="59"/>
      <c r="AMP86" s="59"/>
      <c r="AMQ86" s="59"/>
      <c r="AMR86" s="59"/>
      <c r="AMS86" s="59"/>
      <c r="AMT86" s="59"/>
      <c r="AMU86" s="59"/>
      <c r="AMV86" s="59"/>
      <c r="AMW86" s="59"/>
      <c r="AMX86" s="59"/>
      <c r="AMY86" s="59"/>
      <c r="AMZ86" s="59"/>
      <c r="ANA86" s="59"/>
      <c r="ANB86" s="59"/>
      <c r="ANC86" s="59"/>
      <c r="AND86" s="59"/>
      <c r="ANE86" s="59"/>
      <c r="ANF86" s="59"/>
      <c r="ANG86" s="59"/>
      <c r="ANH86" s="59"/>
      <c r="ANI86" s="59"/>
      <c r="ANJ86" s="59"/>
      <c r="ANK86" s="59"/>
      <c r="ANL86" s="59"/>
      <c r="ANM86" s="59"/>
      <c r="ANN86" s="59"/>
      <c r="ANO86" s="59"/>
      <c r="ANP86" s="59"/>
      <c r="ANQ86" s="59"/>
      <c r="ANR86" s="59"/>
      <c r="ANS86" s="59"/>
      <c r="ANT86" s="59"/>
      <c r="ANU86" s="59"/>
      <c r="ANV86" s="59"/>
      <c r="ANW86" s="59"/>
      <c r="ANX86" s="59"/>
      <c r="ANY86" s="59"/>
      <c r="ANZ86" s="59"/>
      <c r="AOA86" s="59"/>
      <c r="AOB86" s="59"/>
      <c r="AOC86" s="59"/>
      <c r="AOD86" s="59"/>
      <c r="AOE86" s="59"/>
      <c r="AOF86" s="59"/>
      <c r="AOG86" s="59"/>
      <c r="AOH86" s="59"/>
      <c r="AOI86" s="59"/>
      <c r="AOJ86" s="59"/>
      <c r="AOK86" s="59"/>
      <c r="AOL86" s="59"/>
      <c r="AOM86" s="59"/>
      <c r="AON86" s="59"/>
      <c r="AOO86" s="59"/>
      <c r="AOP86" s="59"/>
      <c r="AOQ86" s="59"/>
      <c r="AOR86" s="59"/>
      <c r="AOS86" s="59"/>
      <c r="AOT86" s="59"/>
      <c r="AOU86" s="59"/>
      <c r="AOV86" s="59"/>
      <c r="AOW86" s="59"/>
      <c r="AOX86" s="59"/>
      <c r="AOY86" s="59"/>
      <c r="AOZ86" s="59"/>
      <c r="APA86" s="59"/>
      <c r="APB86" s="59"/>
      <c r="APC86" s="59"/>
      <c r="APD86" s="59"/>
      <c r="APE86" s="59"/>
      <c r="APF86" s="59"/>
      <c r="APG86" s="59"/>
      <c r="APH86" s="59"/>
      <c r="API86" s="59"/>
      <c r="APJ86" s="59"/>
      <c r="APK86" s="59"/>
      <c r="APL86" s="59"/>
      <c r="APM86" s="59"/>
      <c r="APN86" s="59"/>
      <c r="APO86" s="59"/>
      <c r="APP86" s="59"/>
      <c r="APQ86" s="59"/>
      <c r="APR86" s="59"/>
      <c r="APS86" s="59"/>
      <c r="APT86" s="59"/>
      <c r="APU86" s="59"/>
      <c r="APV86" s="59"/>
      <c r="APW86" s="59"/>
      <c r="APX86" s="59"/>
      <c r="APY86" s="59"/>
      <c r="APZ86" s="59"/>
      <c r="AQA86" s="59"/>
      <c r="AQB86" s="59"/>
      <c r="AQC86" s="59"/>
      <c r="AQD86" s="59"/>
      <c r="AQE86" s="59"/>
      <c r="AQF86" s="59"/>
      <c r="AQG86" s="59"/>
      <c r="AQH86" s="59"/>
      <c r="AQI86" s="59"/>
      <c r="AQJ86" s="59"/>
      <c r="AQK86" s="59"/>
      <c r="AQL86" s="59"/>
      <c r="AQM86" s="59"/>
      <c r="AQN86" s="59"/>
      <c r="AQO86" s="59"/>
      <c r="AQP86" s="59"/>
      <c r="AQQ86" s="59"/>
      <c r="AQR86" s="59"/>
      <c r="AQS86" s="59"/>
      <c r="AQT86" s="59"/>
      <c r="AQU86" s="59"/>
      <c r="AQV86" s="59"/>
      <c r="AQW86" s="59"/>
      <c r="AQX86" s="59"/>
      <c r="AQY86" s="59"/>
      <c r="AQZ86" s="59"/>
      <c r="ARA86" s="59"/>
      <c r="ARB86" s="59"/>
      <c r="ARC86" s="59"/>
      <c r="ARD86" s="59"/>
      <c r="ARE86" s="59"/>
      <c r="ARF86" s="59"/>
      <c r="ARG86" s="59"/>
      <c r="ARH86" s="59"/>
      <c r="ARI86" s="59"/>
      <c r="ARJ86" s="59"/>
      <c r="ARK86" s="59"/>
      <c r="ARL86" s="59"/>
      <c r="ARM86" s="59"/>
      <c r="ARN86" s="59"/>
      <c r="ARO86" s="59"/>
      <c r="ARP86" s="59"/>
      <c r="ARQ86" s="59"/>
      <c r="ARR86" s="59"/>
      <c r="ARS86" s="59"/>
      <c r="ART86" s="59"/>
      <c r="ARU86" s="59"/>
      <c r="ARV86" s="59"/>
      <c r="ARW86" s="59"/>
      <c r="ARX86" s="59"/>
      <c r="ARY86" s="59"/>
      <c r="ARZ86" s="59"/>
      <c r="ASA86" s="59"/>
      <c r="ASB86" s="59"/>
      <c r="ASC86" s="59"/>
      <c r="ASD86" s="59"/>
      <c r="ASE86" s="59"/>
      <c r="ASF86" s="59"/>
      <c r="ASG86" s="59"/>
      <c r="ASH86" s="59"/>
      <c r="ASI86" s="59"/>
      <c r="ASJ86" s="59"/>
      <c r="ASK86" s="59"/>
      <c r="ASL86" s="59"/>
      <c r="ASM86" s="59"/>
      <c r="ASN86" s="59"/>
      <c r="ASO86" s="59"/>
      <c r="ASP86" s="59"/>
      <c r="ASQ86" s="59"/>
      <c r="ASR86" s="59"/>
      <c r="ASS86" s="59"/>
      <c r="AST86" s="59"/>
      <c r="ASU86" s="59"/>
      <c r="ASV86" s="59"/>
      <c r="ASW86" s="59"/>
      <c r="ASX86" s="59"/>
      <c r="ASY86" s="59"/>
      <c r="ASZ86" s="59"/>
      <c r="ATA86" s="59"/>
      <c r="ATB86" s="59"/>
      <c r="ATC86" s="59"/>
      <c r="ATD86" s="59"/>
      <c r="ATE86" s="59"/>
      <c r="ATF86" s="59"/>
      <c r="ATG86" s="59"/>
      <c r="ATH86" s="59"/>
      <c r="ATI86" s="59"/>
      <c r="ATJ86" s="59"/>
      <c r="ATK86" s="59"/>
      <c r="ATL86" s="59"/>
      <c r="ATM86" s="59"/>
      <c r="ATN86" s="59"/>
      <c r="ATO86" s="59"/>
      <c r="ATP86" s="59"/>
      <c r="ATQ86" s="59"/>
      <c r="ATR86" s="59"/>
      <c r="ATS86" s="59"/>
      <c r="ATT86" s="59"/>
      <c r="ATU86" s="59"/>
      <c r="ATV86" s="59"/>
      <c r="ATW86" s="59"/>
      <c r="ATX86" s="59"/>
      <c r="ATY86" s="59"/>
      <c r="ATZ86" s="59"/>
      <c r="AUA86" s="59"/>
      <c r="AUB86" s="59"/>
      <c r="AUC86" s="59"/>
      <c r="AUD86" s="59"/>
      <c r="AUE86" s="59"/>
      <c r="AUF86" s="59"/>
      <c r="AUG86" s="59"/>
      <c r="AUH86" s="59"/>
      <c r="AUI86" s="59"/>
      <c r="AUJ86" s="59"/>
      <c r="AUK86" s="59"/>
      <c r="AUL86" s="59"/>
      <c r="AUM86" s="59"/>
      <c r="AUN86" s="59"/>
      <c r="AUO86" s="59"/>
      <c r="AUP86" s="59"/>
      <c r="AUQ86" s="59"/>
      <c r="AUR86" s="59"/>
      <c r="AUS86" s="59"/>
      <c r="AUT86" s="59"/>
      <c r="AUU86" s="59"/>
      <c r="AUV86" s="59"/>
      <c r="AUW86" s="59"/>
      <c r="AUX86" s="59"/>
      <c r="AUY86" s="59"/>
      <c r="AUZ86" s="59"/>
      <c r="AVA86" s="59"/>
      <c r="AVB86" s="59"/>
      <c r="AVC86" s="59"/>
      <c r="AVD86" s="59"/>
      <c r="AVE86" s="59"/>
      <c r="AVF86" s="59"/>
      <c r="AVG86" s="59"/>
      <c r="AVH86" s="59"/>
      <c r="AVI86" s="59"/>
      <c r="AVJ86" s="59"/>
      <c r="AVK86" s="59"/>
      <c r="AVL86" s="59"/>
      <c r="AVM86" s="59"/>
      <c r="AVN86" s="59"/>
      <c r="AVO86" s="59"/>
      <c r="AVP86" s="59"/>
      <c r="AVQ86" s="59"/>
      <c r="AVR86" s="59"/>
      <c r="AVS86" s="59"/>
      <c r="AVT86" s="59"/>
      <c r="AVU86" s="59"/>
      <c r="AVV86" s="59"/>
      <c r="AVW86" s="59"/>
      <c r="AVX86" s="59"/>
      <c r="AVY86" s="59"/>
      <c r="AVZ86" s="59"/>
      <c r="AWA86" s="59"/>
      <c r="AWB86" s="59"/>
      <c r="AWC86" s="59"/>
      <c r="AWD86" s="59"/>
      <c r="AWE86" s="59"/>
      <c r="AWF86" s="59"/>
      <c r="AWG86" s="59"/>
      <c r="AWH86" s="59"/>
      <c r="AWI86" s="59"/>
      <c r="AWJ86" s="59"/>
      <c r="AWK86" s="59"/>
      <c r="AWL86" s="59"/>
      <c r="AWM86" s="59"/>
      <c r="AWN86" s="59"/>
      <c r="AWO86" s="59"/>
      <c r="AWP86" s="59"/>
      <c r="AWQ86" s="59"/>
      <c r="AWR86" s="59"/>
      <c r="AWS86" s="59"/>
      <c r="AWT86" s="59"/>
      <c r="AWU86" s="59"/>
      <c r="AWV86" s="59"/>
      <c r="AWW86" s="59"/>
      <c r="AWX86" s="59"/>
      <c r="AWY86" s="59"/>
      <c r="AWZ86" s="59"/>
      <c r="AXA86" s="59"/>
      <c r="AXB86" s="59"/>
      <c r="AXC86" s="59"/>
      <c r="AXD86" s="59"/>
      <c r="AXE86" s="59"/>
      <c r="AXF86" s="59"/>
      <c r="AXG86" s="59"/>
      <c r="AXH86" s="59"/>
      <c r="AXI86" s="59"/>
      <c r="AXJ86" s="59"/>
      <c r="AXK86" s="59"/>
      <c r="AXL86" s="59"/>
      <c r="AXM86" s="59"/>
      <c r="AXN86" s="59"/>
      <c r="AXO86" s="59"/>
      <c r="AXP86" s="59"/>
      <c r="AXQ86" s="59"/>
      <c r="AXR86" s="59"/>
      <c r="AXS86" s="59"/>
      <c r="AXT86" s="59"/>
      <c r="AXU86" s="59"/>
      <c r="AXV86" s="59"/>
      <c r="AXW86" s="59"/>
      <c r="AXX86" s="59"/>
      <c r="AXY86" s="59"/>
      <c r="AXZ86" s="59"/>
      <c r="AYA86" s="59"/>
      <c r="AYB86" s="59"/>
      <c r="AYC86" s="59"/>
      <c r="AYD86" s="59"/>
      <c r="AYE86" s="59"/>
      <c r="AYF86" s="59"/>
      <c r="AYG86" s="59"/>
      <c r="AYH86" s="59"/>
      <c r="AYI86" s="59"/>
      <c r="AYJ86" s="59"/>
      <c r="AYK86" s="59"/>
      <c r="AYL86" s="59"/>
      <c r="AYM86" s="59"/>
      <c r="AYN86" s="59"/>
      <c r="AYO86" s="59"/>
      <c r="AYP86" s="59"/>
      <c r="AYQ86" s="59"/>
      <c r="AYR86" s="59"/>
      <c r="AYS86" s="59"/>
      <c r="AYT86" s="59"/>
      <c r="AYU86" s="59"/>
      <c r="AYV86" s="59"/>
      <c r="AYW86" s="59"/>
      <c r="AYX86" s="59"/>
      <c r="AYY86" s="59"/>
      <c r="AYZ86" s="59"/>
      <c r="AZA86" s="59"/>
      <c r="AZB86" s="59"/>
      <c r="AZC86" s="59"/>
      <c r="AZD86" s="59"/>
      <c r="AZE86" s="59"/>
      <c r="AZF86" s="59"/>
      <c r="AZG86" s="59"/>
      <c r="AZH86" s="59"/>
      <c r="AZI86" s="59"/>
      <c r="AZJ86" s="59"/>
      <c r="AZK86" s="59"/>
      <c r="AZL86" s="59"/>
      <c r="AZM86" s="59"/>
      <c r="AZN86" s="59"/>
      <c r="AZO86" s="59"/>
      <c r="AZP86" s="59"/>
      <c r="AZQ86" s="59"/>
      <c r="AZR86" s="59"/>
      <c r="AZS86" s="59"/>
      <c r="AZT86" s="59"/>
      <c r="AZU86" s="59"/>
      <c r="AZV86" s="59"/>
      <c r="AZW86" s="59"/>
      <c r="AZX86" s="59"/>
      <c r="AZY86" s="59"/>
      <c r="AZZ86" s="59"/>
      <c r="BAA86" s="59"/>
      <c r="BAB86" s="59"/>
      <c r="BAC86" s="59"/>
      <c r="BAD86" s="59"/>
      <c r="BAE86" s="59"/>
      <c r="BAF86" s="59"/>
      <c r="BAG86" s="59"/>
      <c r="BAH86" s="59"/>
      <c r="BAI86" s="59"/>
      <c r="BAJ86" s="59"/>
      <c r="BAK86" s="59"/>
      <c r="BAL86" s="59"/>
      <c r="BAM86" s="59"/>
      <c r="BAN86" s="59"/>
      <c r="BAO86" s="59"/>
      <c r="BAP86" s="59"/>
      <c r="BAQ86" s="59"/>
      <c r="BAR86" s="59"/>
      <c r="BAS86" s="59"/>
      <c r="BAT86" s="59"/>
      <c r="BAU86" s="59"/>
      <c r="BAV86" s="59"/>
      <c r="BAW86" s="59"/>
      <c r="BAX86" s="59"/>
      <c r="BAY86" s="59"/>
      <c r="BAZ86" s="59"/>
      <c r="BBA86" s="59"/>
      <c r="BBB86" s="59"/>
      <c r="BBC86" s="59"/>
      <c r="BBD86" s="59"/>
      <c r="BBE86" s="59"/>
      <c r="BBF86" s="59"/>
      <c r="BBG86" s="59"/>
      <c r="BBH86" s="59"/>
      <c r="BBI86" s="59"/>
      <c r="BBJ86" s="59"/>
      <c r="BBK86" s="59"/>
      <c r="BBL86" s="59"/>
      <c r="BBM86" s="59"/>
      <c r="BBN86" s="59"/>
      <c r="BBO86" s="59"/>
      <c r="BBP86" s="59"/>
      <c r="BBQ86" s="59"/>
      <c r="BBR86" s="59"/>
      <c r="BBS86" s="59"/>
      <c r="BBT86" s="59"/>
      <c r="BBU86" s="59"/>
      <c r="BBV86" s="59"/>
      <c r="BBW86" s="59"/>
      <c r="BBX86" s="59"/>
      <c r="BBY86" s="59"/>
      <c r="BBZ86" s="59"/>
      <c r="BCA86" s="59"/>
      <c r="BCB86" s="59"/>
      <c r="BCC86" s="59"/>
      <c r="BCD86" s="59"/>
      <c r="BCE86" s="59"/>
      <c r="BCF86" s="59"/>
      <c r="BCG86" s="59"/>
      <c r="BCH86" s="59"/>
      <c r="BCI86" s="59"/>
      <c r="BCJ86" s="59"/>
      <c r="BCK86" s="59"/>
      <c r="BCL86" s="59"/>
      <c r="BCM86" s="59"/>
      <c r="BCN86" s="59"/>
      <c r="BCO86" s="59"/>
      <c r="BCP86" s="59"/>
      <c r="BCQ86" s="59"/>
      <c r="BCR86" s="59"/>
      <c r="BCS86" s="59"/>
      <c r="BCT86" s="59"/>
      <c r="BCU86" s="59"/>
      <c r="BCV86" s="59"/>
      <c r="BCW86" s="59"/>
      <c r="BCX86" s="59"/>
      <c r="BCY86" s="59"/>
      <c r="BCZ86" s="59"/>
      <c r="BDA86" s="59"/>
      <c r="BDB86" s="59"/>
      <c r="BDC86" s="59"/>
      <c r="BDD86" s="59"/>
      <c r="BDE86" s="59"/>
      <c r="BDF86" s="59"/>
      <c r="BDG86" s="59"/>
      <c r="BDH86" s="59"/>
      <c r="BDI86" s="59"/>
      <c r="BDJ86" s="59"/>
      <c r="BDK86" s="59"/>
      <c r="BDL86" s="59"/>
      <c r="BDM86" s="59"/>
      <c r="BDN86" s="59"/>
      <c r="BDO86" s="59"/>
      <c r="BDP86" s="59"/>
      <c r="BDQ86" s="59"/>
      <c r="BDR86" s="59"/>
      <c r="BDS86" s="59"/>
      <c r="BDT86" s="59"/>
      <c r="BDU86" s="59"/>
      <c r="BDV86" s="59"/>
      <c r="BDW86" s="59"/>
      <c r="BDX86" s="59"/>
      <c r="BDY86" s="59"/>
      <c r="BDZ86" s="59"/>
      <c r="BEA86" s="59"/>
      <c r="BEB86" s="59"/>
      <c r="BEC86" s="59"/>
      <c r="BED86" s="59"/>
      <c r="BEE86" s="59"/>
      <c r="BEF86" s="59"/>
      <c r="BEG86" s="59"/>
      <c r="BEH86" s="59"/>
      <c r="BEI86" s="59"/>
      <c r="BEJ86" s="59"/>
      <c r="BEK86" s="59"/>
      <c r="BEL86" s="59"/>
      <c r="BEM86" s="59"/>
      <c r="BEN86" s="59"/>
      <c r="BEO86" s="59"/>
      <c r="BEP86" s="59"/>
      <c r="BEQ86" s="59"/>
      <c r="BER86" s="59"/>
      <c r="BES86" s="59"/>
      <c r="BET86" s="59"/>
      <c r="BEU86" s="59"/>
      <c r="BEV86" s="59"/>
      <c r="BEW86" s="59"/>
      <c r="BEX86" s="59"/>
      <c r="BEY86" s="59"/>
      <c r="BEZ86" s="59"/>
      <c r="BFA86" s="59"/>
      <c r="BFB86" s="59"/>
      <c r="BFC86" s="59"/>
      <c r="BFD86" s="59"/>
      <c r="BFE86" s="59"/>
      <c r="BFF86" s="59"/>
      <c r="BFG86" s="59"/>
      <c r="BFH86" s="59"/>
      <c r="BFI86" s="59"/>
      <c r="BFJ86" s="59"/>
      <c r="BFK86" s="59"/>
      <c r="BFL86" s="59"/>
      <c r="BFM86" s="59"/>
      <c r="BFN86" s="59"/>
      <c r="BFO86" s="59"/>
      <c r="BFP86" s="59"/>
      <c r="BFQ86" s="59"/>
      <c r="BFR86" s="59"/>
      <c r="BFS86" s="59"/>
      <c r="BFT86" s="59"/>
      <c r="BFU86" s="59"/>
      <c r="BFV86" s="59"/>
      <c r="BFW86" s="59"/>
      <c r="BFX86" s="59"/>
      <c r="BFY86" s="59"/>
      <c r="BFZ86" s="59"/>
      <c r="BGA86" s="59"/>
      <c r="BGB86" s="59"/>
      <c r="BGC86" s="59"/>
      <c r="BGD86" s="59"/>
      <c r="BGE86" s="59"/>
      <c r="BGF86" s="59"/>
      <c r="BGG86" s="59"/>
      <c r="BGH86" s="59"/>
      <c r="BGI86" s="59"/>
      <c r="BGJ86" s="59"/>
      <c r="BGK86" s="59"/>
      <c r="BGL86" s="59"/>
      <c r="BGM86" s="59"/>
      <c r="BGN86" s="59"/>
      <c r="BGO86" s="59"/>
      <c r="BGP86" s="59"/>
      <c r="BGQ86" s="59"/>
      <c r="BGR86" s="59"/>
      <c r="BGS86" s="59"/>
      <c r="BGT86" s="59"/>
      <c r="BGU86" s="59"/>
      <c r="BGV86" s="59"/>
      <c r="BGW86" s="59"/>
      <c r="BGX86" s="59"/>
      <c r="BGY86" s="59"/>
      <c r="BGZ86" s="59"/>
      <c r="BHA86" s="59"/>
      <c r="BHB86" s="59"/>
      <c r="BHC86" s="59"/>
      <c r="BHD86" s="59"/>
      <c r="BHE86" s="59"/>
      <c r="BHF86" s="59"/>
      <c r="BHG86" s="59"/>
      <c r="BHH86" s="59"/>
      <c r="BHI86" s="59"/>
      <c r="BHJ86" s="59"/>
      <c r="BHK86" s="59"/>
      <c r="BHL86" s="59"/>
      <c r="BHM86" s="59"/>
      <c r="BHN86" s="59"/>
      <c r="BHO86" s="59"/>
      <c r="BHP86" s="59"/>
      <c r="BHQ86" s="59"/>
      <c r="BHR86" s="59"/>
      <c r="BHS86" s="59"/>
      <c r="BHT86" s="59"/>
      <c r="BHU86" s="59"/>
      <c r="BHV86" s="59"/>
      <c r="BHW86" s="59"/>
      <c r="BHX86" s="59"/>
      <c r="BHY86" s="59"/>
      <c r="BHZ86" s="59"/>
      <c r="BIA86" s="59"/>
      <c r="BIB86" s="59"/>
      <c r="BIC86" s="59"/>
      <c r="BID86" s="59"/>
      <c r="BIE86" s="59"/>
      <c r="BIF86" s="59"/>
      <c r="BIG86" s="59"/>
      <c r="BIH86" s="59"/>
      <c r="BII86" s="59"/>
      <c r="BIJ86" s="59"/>
      <c r="BIK86" s="59"/>
      <c r="BIL86" s="59"/>
      <c r="BIM86" s="59"/>
      <c r="BIN86" s="59"/>
      <c r="BIO86" s="59"/>
      <c r="BIP86" s="59"/>
      <c r="BIQ86" s="59"/>
      <c r="BIR86" s="59"/>
      <c r="BIS86" s="59"/>
      <c r="BIT86" s="59"/>
      <c r="BIU86" s="59"/>
      <c r="BIV86" s="59"/>
      <c r="BIW86" s="59"/>
      <c r="BIX86" s="59"/>
      <c r="BIY86" s="59"/>
      <c r="BIZ86" s="59"/>
      <c r="BJA86" s="59"/>
      <c r="BJB86" s="59"/>
      <c r="BJC86" s="59"/>
      <c r="BJD86" s="59"/>
      <c r="BJE86" s="59"/>
      <c r="BJF86" s="59"/>
      <c r="BJG86" s="59"/>
      <c r="BJH86" s="59"/>
      <c r="BJI86" s="59"/>
      <c r="BJJ86" s="59"/>
      <c r="BJK86" s="59"/>
      <c r="BJL86" s="59"/>
      <c r="BJM86" s="59"/>
      <c r="BJN86" s="59"/>
      <c r="BJO86" s="59"/>
      <c r="BJP86" s="59"/>
      <c r="BJQ86" s="59"/>
      <c r="BJR86" s="59"/>
      <c r="BJS86" s="59"/>
      <c r="BJT86" s="59"/>
      <c r="BJU86" s="59"/>
      <c r="BJV86" s="59"/>
      <c r="BJW86" s="59"/>
      <c r="BJX86" s="59"/>
      <c r="BJY86" s="59"/>
      <c r="BJZ86" s="59"/>
      <c r="BKA86" s="59"/>
      <c r="BKB86" s="59"/>
      <c r="BKC86" s="59"/>
      <c r="BKD86" s="59"/>
      <c r="BKE86" s="59"/>
      <c r="BKF86" s="59"/>
      <c r="BKG86" s="59"/>
      <c r="BKH86" s="59"/>
      <c r="BKI86" s="59"/>
      <c r="BKJ86" s="59"/>
      <c r="BKK86" s="59"/>
      <c r="BKL86" s="59"/>
      <c r="BKM86" s="59"/>
      <c r="BKN86" s="59"/>
      <c r="BKO86" s="59"/>
      <c r="BKP86" s="59"/>
      <c r="BKQ86" s="59"/>
      <c r="BKR86" s="59"/>
      <c r="BKS86" s="59"/>
      <c r="BKT86" s="59"/>
      <c r="BKU86" s="59"/>
      <c r="BKV86" s="59"/>
      <c r="BKW86" s="59"/>
      <c r="BKX86" s="59"/>
      <c r="BKY86" s="59"/>
      <c r="BKZ86" s="59"/>
      <c r="BLA86" s="59"/>
      <c r="BLB86" s="59"/>
      <c r="BLC86" s="59"/>
      <c r="BLD86" s="59"/>
      <c r="BLE86" s="59"/>
      <c r="BLF86" s="59"/>
      <c r="BLG86" s="59"/>
      <c r="BLH86" s="59"/>
      <c r="BLI86" s="59"/>
      <c r="BLJ86" s="59"/>
      <c r="BLK86" s="59"/>
      <c r="BLL86" s="59"/>
      <c r="BLM86" s="59"/>
      <c r="BLN86" s="59"/>
      <c r="BLO86" s="59"/>
      <c r="BLP86" s="59"/>
      <c r="BLQ86" s="59"/>
      <c r="BLR86" s="59"/>
      <c r="BLS86" s="59"/>
      <c r="BLT86" s="59"/>
      <c r="BLU86" s="59"/>
      <c r="BLV86" s="59"/>
      <c r="BLW86" s="59"/>
      <c r="BLX86" s="59"/>
      <c r="BLY86" s="59"/>
      <c r="BLZ86" s="59"/>
      <c r="BMA86" s="59"/>
      <c r="BMB86" s="59"/>
      <c r="BMC86" s="59"/>
      <c r="BMD86" s="59"/>
      <c r="BME86" s="59"/>
      <c r="BMF86" s="59"/>
      <c r="BMG86" s="59"/>
      <c r="BMH86" s="59"/>
      <c r="BMI86" s="59"/>
      <c r="BMJ86" s="59"/>
      <c r="BMK86" s="59"/>
      <c r="BML86" s="59"/>
      <c r="BMM86" s="59"/>
      <c r="BMN86" s="59"/>
      <c r="BMO86" s="59"/>
      <c r="BMP86" s="59"/>
      <c r="BMQ86" s="59"/>
      <c r="BMR86" s="59"/>
      <c r="BMS86" s="59"/>
      <c r="BMT86" s="59"/>
      <c r="BMU86" s="59"/>
      <c r="BMV86" s="59"/>
      <c r="BMW86" s="59"/>
      <c r="BMX86" s="59"/>
      <c r="BMY86" s="59"/>
      <c r="BMZ86" s="59"/>
      <c r="BNA86" s="59"/>
      <c r="BNB86" s="59"/>
      <c r="BNC86" s="59"/>
      <c r="BND86" s="59"/>
      <c r="BNE86" s="59"/>
      <c r="BNF86" s="59"/>
      <c r="BNG86" s="59"/>
      <c r="BNH86" s="59"/>
      <c r="BNI86" s="59"/>
      <c r="BNJ86" s="59"/>
      <c r="BNK86" s="59"/>
      <c r="BNL86" s="59"/>
      <c r="BNM86" s="59"/>
      <c r="BNN86" s="59"/>
      <c r="BNO86" s="59"/>
      <c r="BNP86" s="59"/>
      <c r="BNQ86" s="59"/>
      <c r="BNR86" s="59"/>
      <c r="BNS86" s="59"/>
      <c r="BNT86" s="59"/>
      <c r="BNU86" s="59"/>
      <c r="BNV86" s="59"/>
      <c r="BNW86" s="59"/>
      <c r="BNX86" s="59"/>
      <c r="BNY86" s="59"/>
      <c r="BNZ86" s="59"/>
      <c r="BOA86" s="59"/>
      <c r="BOB86" s="59"/>
      <c r="BOC86" s="59"/>
      <c r="BOD86" s="59"/>
      <c r="BOE86" s="59"/>
      <c r="BOF86" s="59"/>
      <c r="BOG86" s="59"/>
      <c r="BOH86" s="59"/>
      <c r="BOI86" s="59"/>
      <c r="BOJ86" s="59"/>
      <c r="BOK86" s="59"/>
      <c r="BOL86" s="59"/>
      <c r="BOM86" s="59"/>
      <c r="BON86" s="59"/>
      <c r="BOO86" s="59"/>
      <c r="BOP86" s="59"/>
      <c r="BOQ86" s="59"/>
      <c r="BOR86" s="59"/>
      <c r="BOS86" s="59"/>
      <c r="BOT86" s="59"/>
      <c r="BOU86" s="59"/>
      <c r="BOV86" s="59"/>
      <c r="BOW86" s="59"/>
      <c r="BOX86" s="59"/>
      <c r="BOY86" s="59"/>
      <c r="BOZ86" s="59"/>
      <c r="BPA86" s="59"/>
      <c r="BPB86" s="59"/>
      <c r="BPC86" s="59"/>
      <c r="BPD86" s="59"/>
      <c r="BPE86" s="59"/>
      <c r="BPF86" s="59"/>
      <c r="BPG86" s="59"/>
      <c r="BPH86" s="59"/>
      <c r="BPI86" s="59"/>
      <c r="BPJ86" s="59"/>
      <c r="BPK86" s="59"/>
      <c r="BPL86" s="59"/>
      <c r="BPM86" s="59"/>
      <c r="BPN86" s="59"/>
      <c r="BPO86" s="59"/>
      <c r="BPP86" s="59"/>
      <c r="BPQ86" s="59"/>
      <c r="BPR86" s="59"/>
      <c r="BPS86" s="59"/>
      <c r="BPT86" s="59"/>
      <c r="BPU86" s="59"/>
      <c r="BPV86" s="59"/>
      <c r="BPW86" s="59"/>
      <c r="BPX86" s="59"/>
      <c r="BPY86" s="59"/>
      <c r="BPZ86" s="59"/>
      <c r="BQA86" s="59"/>
      <c r="BQB86" s="59"/>
      <c r="BQC86" s="59"/>
      <c r="BQD86" s="59"/>
      <c r="BQE86" s="59"/>
      <c r="BQF86" s="59"/>
      <c r="BQG86" s="59"/>
      <c r="BQH86" s="59"/>
      <c r="BQI86" s="59"/>
      <c r="BQJ86" s="59"/>
      <c r="BQK86" s="59"/>
      <c r="BQL86" s="59"/>
      <c r="BQM86" s="59"/>
      <c r="BQN86" s="59"/>
      <c r="BQO86" s="59"/>
      <c r="BQP86" s="59"/>
      <c r="BQQ86" s="59"/>
      <c r="BQR86" s="59"/>
      <c r="BQS86" s="59"/>
      <c r="BQT86" s="59"/>
      <c r="BQU86" s="59"/>
      <c r="BQV86" s="59"/>
      <c r="BQW86" s="59"/>
      <c r="BQX86" s="59"/>
      <c r="BQY86" s="59"/>
      <c r="BQZ86" s="59"/>
      <c r="BRA86" s="59"/>
      <c r="BRB86" s="59"/>
      <c r="BRC86" s="59"/>
      <c r="BRD86" s="59"/>
      <c r="BRE86" s="59"/>
      <c r="BRF86" s="59"/>
      <c r="BRG86" s="59"/>
      <c r="BRH86" s="59"/>
      <c r="BRI86" s="59"/>
      <c r="BRJ86" s="59"/>
      <c r="BRK86" s="59"/>
      <c r="BRL86" s="59"/>
      <c r="BRM86" s="59"/>
      <c r="BRN86" s="59"/>
      <c r="BRO86" s="59"/>
      <c r="BRP86" s="59"/>
      <c r="BRQ86" s="59"/>
      <c r="BRR86" s="59"/>
      <c r="BRS86" s="59"/>
      <c r="BRT86" s="59"/>
      <c r="BRU86" s="59"/>
      <c r="BRV86" s="59"/>
      <c r="BRW86" s="59"/>
      <c r="BRX86" s="59"/>
      <c r="BRY86" s="59"/>
      <c r="BRZ86" s="59"/>
      <c r="BSA86" s="59"/>
      <c r="BSB86" s="59"/>
      <c r="BSC86" s="59"/>
      <c r="BSD86" s="59"/>
      <c r="BSE86" s="59"/>
      <c r="BSF86" s="59"/>
      <c r="BSG86" s="59"/>
      <c r="BSH86" s="59"/>
      <c r="BSI86" s="59"/>
      <c r="BSJ86" s="59"/>
      <c r="BSK86" s="59"/>
      <c r="BSL86" s="59"/>
      <c r="BSM86" s="59"/>
      <c r="BSN86" s="59"/>
      <c r="BSO86" s="59"/>
      <c r="BSP86" s="59"/>
      <c r="BSQ86" s="59"/>
      <c r="BSR86" s="59"/>
      <c r="BSS86" s="59"/>
      <c r="BST86" s="59"/>
      <c r="BSU86" s="59"/>
      <c r="BSV86" s="59"/>
      <c r="BSW86" s="59"/>
      <c r="BSX86" s="59"/>
      <c r="BSY86" s="59"/>
      <c r="BSZ86" s="59"/>
      <c r="BTA86" s="59"/>
      <c r="BTB86" s="59"/>
      <c r="BTC86" s="59"/>
      <c r="BTD86" s="59"/>
      <c r="BTE86" s="59"/>
      <c r="BTF86" s="59"/>
      <c r="BTG86" s="59"/>
      <c r="BTH86" s="59"/>
      <c r="BTI86" s="59"/>
      <c r="BTJ86" s="59"/>
      <c r="BTK86" s="59"/>
      <c r="BTL86" s="59"/>
      <c r="BTM86" s="59"/>
      <c r="BTN86" s="59"/>
      <c r="BTO86" s="59"/>
      <c r="BTP86" s="59"/>
      <c r="BTQ86" s="59"/>
      <c r="BTR86" s="59"/>
      <c r="BTS86" s="59"/>
      <c r="BTT86" s="59"/>
      <c r="BTU86" s="59"/>
      <c r="BTV86" s="59"/>
      <c r="BTW86" s="59"/>
      <c r="BTX86" s="59"/>
      <c r="BTY86" s="59"/>
      <c r="BTZ86" s="59"/>
      <c r="BUA86" s="59"/>
      <c r="BUB86" s="59"/>
      <c r="BUC86" s="59"/>
      <c r="BUD86" s="59"/>
      <c r="BUE86" s="59"/>
      <c r="BUF86" s="59"/>
      <c r="BUG86" s="59"/>
      <c r="BUH86" s="59"/>
      <c r="BUI86" s="59"/>
      <c r="BUJ86" s="59"/>
      <c r="BUK86" s="59"/>
      <c r="BUL86" s="59"/>
      <c r="BUM86" s="59"/>
      <c r="BUN86" s="59"/>
      <c r="BUO86" s="59"/>
      <c r="BUP86" s="59"/>
      <c r="BUQ86" s="59"/>
      <c r="BUR86" s="59"/>
      <c r="BUS86" s="59"/>
      <c r="BUT86" s="59"/>
      <c r="BUU86" s="59"/>
      <c r="BUV86" s="59"/>
      <c r="BUW86" s="59"/>
      <c r="BUX86" s="59"/>
      <c r="BUY86" s="59"/>
      <c r="BUZ86" s="59"/>
      <c r="BVA86" s="59"/>
      <c r="BVB86" s="59"/>
      <c r="BVC86" s="59"/>
      <c r="BVD86" s="59"/>
      <c r="BVE86" s="59"/>
      <c r="BVF86" s="59"/>
      <c r="BVG86" s="59"/>
      <c r="BVH86" s="59"/>
      <c r="BVI86" s="59"/>
      <c r="BVJ86" s="59"/>
      <c r="BVK86" s="59"/>
      <c r="BVL86" s="59"/>
      <c r="BVM86" s="59"/>
      <c r="BVN86" s="59"/>
      <c r="BVO86" s="59"/>
      <c r="BVP86" s="59"/>
      <c r="BVQ86" s="59"/>
      <c r="BVR86" s="59"/>
      <c r="BVS86" s="59"/>
      <c r="BVT86" s="59"/>
      <c r="BVU86" s="59"/>
      <c r="BVV86" s="59"/>
      <c r="BVW86" s="59"/>
      <c r="BVX86" s="59"/>
      <c r="BVY86" s="59"/>
      <c r="BVZ86" s="59"/>
      <c r="BWA86" s="59"/>
      <c r="BWB86" s="59"/>
      <c r="BWC86" s="59"/>
      <c r="BWD86" s="59"/>
      <c r="BWE86" s="59"/>
      <c r="BWF86" s="59"/>
      <c r="BWG86" s="59"/>
      <c r="BWH86" s="59"/>
      <c r="BWI86" s="59"/>
      <c r="BWJ86" s="59"/>
      <c r="BWK86" s="59"/>
      <c r="BWL86" s="59"/>
      <c r="BWM86" s="59"/>
      <c r="BWN86" s="59"/>
      <c r="BWO86" s="59"/>
      <c r="BWP86" s="59"/>
      <c r="BWQ86" s="59"/>
      <c r="BWR86" s="59"/>
      <c r="BWS86" s="59"/>
      <c r="BWT86" s="59"/>
      <c r="BWU86" s="59"/>
      <c r="BWV86" s="59"/>
      <c r="BWW86" s="59"/>
      <c r="BWX86" s="59"/>
      <c r="BWY86" s="59"/>
      <c r="BWZ86" s="59"/>
      <c r="BXA86" s="59"/>
      <c r="BXB86" s="59"/>
      <c r="BXC86" s="59"/>
      <c r="BXD86" s="59"/>
      <c r="BXE86" s="59"/>
      <c r="BXF86" s="59"/>
      <c r="BXG86" s="59"/>
      <c r="BXH86" s="59"/>
      <c r="BXI86" s="59"/>
      <c r="BXJ86" s="59"/>
      <c r="BXK86" s="59"/>
      <c r="BXL86" s="59"/>
      <c r="BXM86" s="59"/>
      <c r="BXN86" s="59"/>
      <c r="BXO86" s="59"/>
      <c r="BXP86" s="59"/>
      <c r="BXQ86" s="59"/>
      <c r="BXR86" s="59"/>
      <c r="BXS86" s="59"/>
      <c r="BXT86" s="59"/>
      <c r="BXU86" s="59"/>
      <c r="BXV86" s="59"/>
      <c r="BXW86" s="59"/>
      <c r="BXX86" s="59"/>
      <c r="BXY86" s="59"/>
      <c r="BXZ86" s="59"/>
      <c r="BYA86" s="59"/>
      <c r="BYB86" s="59"/>
      <c r="BYC86" s="59"/>
      <c r="BYD86" s="59"/>
      <c r="BYE86" s="59"/>
      <c r="BYF86" s="59"/>
      <c r="BYG86" s="59"/>
      <c r="BYH86" s="59"/>
      <c r="BYI86" s="59"/>
      <c r="BYJ86" s="59"/>
      <c r="BYK86" s="59"/>
      <c r="BYL86" s="59"/>
      <c r="BYM86" s="59"/>
      <c r="BYN86" s="59"/>
      <c r="BYO86" s="59"/>
      <c r="BYP86" s="59"/>
      <c r="BYQ86" s="59"/>
      <c r="BYR86" s="59"/>
      <c r="BYS86" s="59"/>
      <c r="BYT86" s="59"/>
      <c r="BYU86" s="59"/>
      <c r="BYV86" s="59"/>
      <c r="BYW86" s="59"/>
      <c r="BYX86" s="59"/>
      <c r="BYY86" s="59"/>
      <c r="BYZ86" s="59"/>
      <c r="BZA86" s="59"/>
      <c r="BZB86" s="59"/>
      <c r="BZC86" s="59"/>
      <c r="BZD86" s="59"/>
      <c r="BZE86" s="59"/>
      <c r="BZF86" s="59"/>
      <c r="BZG86" s="59"/>
      <c r="BZH86" s="59"/>
      <c r="BZI86" s="59"/>
      <c r="BZJ86" s="59"/>
      <c r="BZK86" s="59"/>
      <c r="BZL86" s="59"/>
      <c r="BZM86" s="59"/>
      <c r="BZN86" s="59"/>
      <c r="BZO86" s="59"/>
      <c r="BZP86" s="59"/>
      <c r="BZQ86" s="59"/>
      <c r="BZR86" s="59"/>
      <c r="BZS86" s="59"/>
      <c r="BZT86" s="59"/>
      <c r="BZU86" s="59"/>
      <c r="BZV86" s="59"/>
      <c r="BZW86" s="59"/>
      <c r="BZX86" s="59"/>
      <c r="BZY86" s="59"/>
      <c r="BZZ86" s="59"/>
      <c r="CAA86" s="59"/>
      <c r="CAB86" s="59"/>
      <c r="CAC86" s="59"/>
      <c r="CAD86" s="59"/>
      <c r="CAE86" s="59"/>
      <c r="CAF86" s="59"/>
      <c r="CAG86" s="59"/>
      <c r="CAH86" s="59"/>
      <c r="CAI86" s="59"/>
      <c r="CAJ86" s="59"/>
      <c r="CAK86" s="59"/>
      <c r="CAL86" s="59"/>
      <c r="CAM86" s="59"/>
      <c r="CAN86" s="59"/>
      <c r="CAO86" s="59"/>
      <c r="CAP86" s="59"/>
      <c r="CAQ86" s="59"/>
      <c r="CAR86" s="59"/>
      <c r="CAS86" s="59"/>
      <c r="CAT86" s="59"/>
      <c r="CAU86" s="59"/>
      <c r="CAV86" s="59"/>
      <c r="CAW86" s="59"/>
      <c r="CAX86" s="59"/>
      <c r="CAY86" s="59"/>
      <c r="CAZ86" s="59"/>
      <c r="CBA86" s="59"/>
      <c r="CBB86" s="59"/>
      <c r="CBC86" s="59"/>
      <c r="CBD86" s="59"/>
      <c r="CBE86" s="59"/>
      <c r="CBF86" s="59"/>
      <c r="CBG86" s="59"/>
      <c r="CBH86" s="59"/>
      <c r="CBI86" s="59"/>
      <c r="CBJ86" s="59"/>
      <c r="CBK86" s="59"/>
      <c r="CBL86" s="59"/>
      <c r="CBM86" s="59"/>
      <c r="CBN86" s="59"/>
      <c r="CBO86" s="59"/>
      <c r="CBP86" s="59"/>
      <c r="CBQ86" s="59"/>
      <c r="CBR86" s="59"/>
      <c r="CBS86" s="59"/>
      <c r="CBT86" s="59"/>
      <c r="CBU86" s="59"/>
      <c r="CBV86" s="59"/>
      <c r="CBW86" s="59"/>
      <c r="CBX86" s="59"/>
      <c r="CBY86" s="59"/>
      <c r="CBZ86" s="59"/>
      <c r="CCA86" s="59"/>
      <c r="CCB86" s="59"/>
      <c r="CCC86" s="59"/>
      <c r="CCD86" s="59"/>
      <c r="CCE86" s="59"/>
      <c r="CCF86" s="59"/>
      <c r="CCG86" s="59"/>
      <c r="CCH86" s="59"/>
      <c r="CCI86" s="59"/>
      <c r="CCJ86" s="59"/>
      <c r="CCK86" s="59"/>
      <c r="CCL86" s="59"/>
      <c r="CCM86" s="59"/>
      <c r="CCN86" s="59"/>
      <c r="CCO86" s="59"/>
      <c r="CCP86" s="59"/>
      <c r="CCQ86" s="59"/>
      <c r="CCR86" s="59"/>
      <c r="CCS86" s="59"/>
      <c r="CCT86" s="59"/>
      <c r="CCU86" s="59"/>
      <c r="CCV86" s="59"/>
      <c r="CCW86" s="59"/>
      <c r="CCX86" s="59"/>
      <c r="CCY86" s="59"/>
      <c r="CCZ86" s="59"/>
      <c r="CDA86" s="59"/>
      <c r="CDB86" s="59"/>
      <c r="CDC86" s="59"/>
      <c r="CDD86" s="59"/>
      <c r="CDE86" s="59"/>
      <c r="CDF86" s="59"/>
      <c r="CDG86" s="59"/>
      <c r="CDH86" s="59"/>
      <c r="CDI86" s="59"/>
      <c r="CDJ86" s="59"/>
      <c r="CDK86" s="59"/>
      <c r="CDL86" s="59"/>
      <c r="CDM86" s="59"/>
      <c r="CDN86" s="59"/>
      <c r="CDO86" s="59"/>
      <c r="CDP86" s="59"/>
      <c r="CDQ86" s="59"/>
      <c r="CDR86" s="59"/>
      <c r="CDS86" s="59"/>
      <c r="CDT86" s="59"/>
      <c r="CDU86" s="59"/>
      <c r="CDV86" s="59"/>
      <c r="CDW86" s="59"/>
      <c r="CDX86" s="59"/>
      <c r="CDY86" s="59"/>
      <c r="CDZ86" s="59"/>
      <c r="CEA86" s="59"/>
      <c r="CEB86" s="59"/>
      <c r="CEC86" s="59"/>
      <c r="CED86" s="59"/>
      <c r="CEE86" s="59"/>
      <c r="CEF86" s="59"/>
      <c r="CEG86" s="59"/>
      <c r="CEH86" s="59"/>
      <c r="CEI86" s="59"/>
      <c r="CEJ86" s="59"/>
      <c r="CEK86" s="59"/>
      <c r="CEL86" s="59"/>
      <c r="CEM86" s="59"/>
      <c r="CEN86" s="59"/>
      <c r="CEO86" s="59"/>
      <c r="CEP86" s="59"/>
      <c r="CEQ86" s="59"/>
      <c r="CER86" s="59"/>
      <c r="CES86" s="59"/>
      <c r="CET86" s="59"/>
      <c r="CEU86" s="59"/>
      <c r="CEV86" s="59"/>
      <c r="CEW86" s="59"/>
      <c r="CEX86" s="59"/>
      <c r="CEY86" s="59"/>
      <c r="CEZ86" s="59"/>
      <c r="CFA86" s="59"/>
      <c r="CFB86" s="59"/>
      <c r="CFC86" s="59"/>
      <c r="CFD86" s="59"/>
      <c r="CFE86" s="59"/>
      <c r="CFF86" s="59"/>
      <c r="CFG86" s="59"/>
      <c r="CFH86" s="59"/>
      <c r="CFI86" s="59"/>
      <c r="CFJ86" s="59"/>
      <c r="CFK86" s="59"/>
      <c r="CFL86" s="59"/>
      <c r="CFM86" s="59"/>
      <c r="CFN86" s="59"/>
      <c r="CFO86" s="59"/>
      <c r="CFP86" s="59"/>
      <c r="CFQ86" s="59"/>
      <c r="CFR86" s="59"/>
      <c r="CFS86" s="59"/>
      <c r="CFT86" s="59"/>
      <c r="CFU86" s="59"/>
      <c r="CFV86" s="59"/>
      <c r="CFW86" s="59"/>
      <c r="CFX86" s="59"/>
      <c r="CFY86" s="59"/>
      <c r="CFZ86" s="59"/>
      <c r="CGA86" s="59"/>
      <c r="CGB86" s="59"/>
      <c r="CGC86" s="59"/>
      <c r="CGD86" s="59"/>
      <c r="CGE86" s="59"/>
      <c r="CGF86" s="59"/>
      <c r="CGG86" s="59"/>
      <c r="CGH86" s="59"/>
      <c r="CGI86" s="59"/>
      <c r="CGJ86" s="59"/>
      <c r="CGK86" s="59"/>
      <c r="CGL86" s="59"/>
      <c r="CGM86" s="59"/>
      <c r="CGN86" s="59"/>
      <c r="CGO86" s="59"/>
      <c r="CGP86" s="59"/>
      <c r="CGQ86" s="59"/>
      <c r="CGR86" s="59"/>
      <c r="CGS86" s="59"/>
      <c r="CGT86" s="59"/>
      <c r="CGU86" s="59"/>
      <c r="CGV86" s="59"/>
      <c r="CGW86" s="59"/>
      <c r="CGX86" s="59"/>
      <c r="CGY86" s="59"/>
      <c r="CGZ86" s="59"/>
      <c r="CHA86" s="59"/>
      <c r="CHB86" s="59"/>
      <c r="CHC86" s="59"/>
      <c r="CHD86" s="59"/>
      <c r="CHE86" s="59"/>
      <c r="CHF86" s="59"/>
      <c r="CHG86" s="59"/>
      <c r="CHH86" s="59"/>
      <c r="CHI86" s="59"/>
      <c r="CHJ86" s="59"/>
      <c r="CHK86" s="59"/>
      <c r="CHL86" s="59"/>
      <c r="CHM86" s="59"/>
      <c r="CHN86" s="59"/>
      <c r="CHO86" s="59"/>
      <c r="CHP86" s="59"/>
      <c r="CHQ86" s="59"/>
      <c r="CHR86" s="59"/>
      <c r="CHS86" s="59"/>
      <c r="CHT86" s="59"/>
      <c r="CHU86" s="59"/>
      <c r="CHV86" s="59"/>
      <c r="CHW86" s="59"/>
      <c r="CHX86" s="59"/>
      <c r="CHY86" s="59"/>
      <c r="CHZ86" s="59"/>
      <c r="CIA86" s="59"/>
      <c r="CIB86" s="59"/>
      <c r="CIC86" s="59"/>
      <c r="CID86" s="59"/>
      <c r="CIE86" s="59"/>
      <c r="CIF86" s="59"/>
      <c r="CIG86" s="59"/>
      <c r="CIH86" s="59"/>
      <c r="CII86" s="59"/>
      <c r="CIJ86" s="59"/>
      <c r="CIK86" s="59"/>
      <c r="CIL86" s="59"/>
      <c r="CIM86" s="59"/>
      <c r="CIN86" s="59"/>
      <c r="CIO86" s="59"/>
      <c r="CIP86" s="59"/>
      <c r="CIQ86" s="59"/>
      <c r="CIR86" s="59"/>
      <c r="CIS86" s="59"/>
      <c r="CIT86" s="59"/>
      <c r="CIU86" s="59"/>
      <c r="CIV86" s="59"/>
      <c r="CIW86" s="59"/>
      <c r="CIX86" s="59"/>
      <c r="CIY86" s="59"/>
      <c r="CIZ86" s="59"/>
      <c r="CJA86" s="59"/>
      <c r="CJB86" s="59"/>
      <c r="CJC86" s="59"/>
      <c r="CJD86" s="59"/>
      <c r="CJE86" s="59"/>
      <c r="CJF86" s="59"/>
      <c r="CJG86" s="59"/>
      <c r="CJH86" s="59"/>
      <c r="CJI86" s="59"/>
      <c r="CJJ86" s="59"/>
      <c r="CJK86" s="59"/>
      <c r="CJL86" s="59"/>
      <c r="CJM86" s="59"/>
      <c r="CJN86" s="59"/>
      <c r="CJO86" s="59"/>
      <c r="CJP86" s="59"/>
      <c r="CJQ86" s="59"/>
      <c r="CJR86" s="59"/>
      <c r="CJS86" s="59"/>
      <c r="CJT86" s="59"/>
      <c r="CJU86" s="59"/>
      <c r="CJV86" s="59"/>
      <c r="CJW86" s="59"/>
      <c r="CJX86" s="59"/>
      <c r="CJY86" s="59"/>
      <c r="CJZ86" s="59"/>
      <c r="CKA86" s="59"/>
      <c r="CKB86" s="59"/>
      <c r="CKC86" s="59"/>
      <c r="CKD86" s="59"/>
      <c r="CKE86" s="59"/>
      <c r="CKF86" s="59"/>
      <c r="CKG86" s="59"/>
      <c r="CKH86" s="59"/>
      <c r="CKI86" s="59"/>
      <c r="CKJ86" s="59"/>
      <c r="CKK86" s="59"/>
      <c r="CKL86" s="59"/>
      <c r="CKM86" s="59"/>
      <c r="CKN86" s="59"/>
      <c r="CKO86" s="59"/>
      <c r="CKP86" s="59"/>
      <c r="CKQ86" s="59"/>
      <c r="CKR86" s="59"/>
      <c r="CKS86" s="59"/>
      <c r="CKT86" s="59"/>
      <c r="CKU86" s="59"/>
      <c r="CKV86" s="59"/>
      <c r="CKW86" s="59"/>
      <c r="CKX86" s="59"/>
      <c r="CKY86" s="59"/>
      <c r="CKZ86" s="59"/>
      <c r="CLA86" s="59"/>
      <c r="CLB86" s="59"/>
      <c r="CLC86" s="59"/>
      <c r="CLD86" s="59"/>
      <c r="CLE86" s="59"/>
      <c r="CLF86" s="59"/>
      <c r="CLG86" s="59"/>
      <c r="CLH86" s="59"/>
      <c r="CLI86" s="59"/>
      <c r="CLJ86" s="59"/>
      <c r="CLK86" s="59"/>
      <c r="CLL86" s="59"/>
      <c r="CLM86" s="59"/>
      <c r="CLN86" s="59"/>
      <c r="CLO86" s="59"/>
      <c r="CLP86" s="59"/>
      <c r="CLQ86" s="59"/>
      <c r="CLR86" s="59"/>
      <c r="CLS86" s="59"/>
      <c r="CLT86" s="59"/>
      <c r="CLU86" s="59"/>
      <c r="CLV86" s="59"/>
      <c r="CLW86" s="59"/>
      <c r="CLX86" s="59"/>
      <c r="CLY86" s="59"/>
      <c r="CLZ86" s="59"/>
      <c r="CMA86" s="59"/>
      <c r="CMB86" s="59"/>
      <c r="CMC86" s="59"/>
      <c r="CMD86" s="59"/>
      <c r="CME86" s="59"/>
      <c r="CMF86" s="59"/>
      <c r="CMG86" s="59"/>
      <c r="CMH86" s="59"/>
      <c r="CMI86" s="59"/>
      <c r="CMJ86" s="59"/>
      <c r="CMK86" s="59"/>
      <c r="CML86" s="59"/>
      <c r="CMM86" s="59"/>
      <c r="CMN86" s="59"/>
      <c r="CMO86" s="59"/>
      <c r="CMP86" s="59"/>
      <c r="CMQ86" s="59"/>
      <c r="CMR86" s="59"/>
      <c r="CMS86" s="59"/>
      <c r="CMT86" s="59"/>
      <c r="CMU86" s="59"/>
      <c r="CMV86" s="59"/>
      <c r="CMW86" s="59"/>
      <c r="CMX86" s="59"/>
      <c r="CMY86" s="59"/>
      <c r="CMZ86" s="59"/>
      <c r="CNA86" s="59"/>
      <c r="CNB86" s="59"/>
      <c r="CNC86" s="59"/>
      <c r="CND86" s="59"/>
      <c r="CNE86" s="59"/>
      <c r="CNF86" s="59"/>
      <c r="CNG86" s="59"/>
      <c r="CNH86" s="59"/>
      <c r="CNI86" s="59"/>
      <c r="CNJ86" s="59"/>
      <c r="CNK86" s="59"/>
      <c r="CNL86" s="59"/>
      <c r="CNM86" s="59"/>
      <c r="CNN86" s="59"/>
      <c r="CNO86" s="59"/>
      <c r="CNP86" s="59"/>
      <c r="CNQ86" s="59"/>
      <c r="CNR86" s="59"/>
      <c r="CNS86" s="59"/>
      <c r="CNT86" s="59"/>
      <c r="CNU86" s="59"/>
      <c r="CNV86" s="59"/>
      <c r="CNW86" s="59"/>
      <c r="CNX86" s="59"/>
      <c r="CNY86" s="59"/>
      <c r="CNZ86" s="59"/>
      <c r="COA86" s="59"/>
      <c r="COB86" s="59"/>
      <c r="COC86" s="59"/>
      <c r="COD86" s="59"/>
      <c r="COE86" s="59"/>
      <c r="COF86" s="59"/>
      <c r="COG86" s="59"/>
      <c r="COH86" s="59"/>
      <c r="COI86" s="59"/>
      <c r="COJ86" s="59"/>
      <c r="COK86" s="59"/>
      <c r="COL86" s="59"/>
      <c r="COM86" s="59"/>
      <c r="CON86" s="59"/>
      <c r="COO86" s="59"/>
      <c r="COP86" s="59"/>
      <c r="COQ86" s="59"/>
      <c r="COR86" s="59"/>
      <c r="COS86" s="59"/>
      <c r="COT86" s="59"/>
      <c r="COU86" s="59"/>
      <c r="COV86" s="59"/>
      <c r="COW86" s="59"/>
      <c r="COX86" s="59"/>
      <c r="COY86" s="59"/>
      <c r="COZ86" s="59"/>
      <c r="CPA86" s="59"/>
      <c r="CPB86" s="59"/>
      <c r="CPC86" s="59"/>
      <c r="CPD86" s="59"/>
      <c r="CPE86" s="59"/>
      <c r="CPF86" s="59"/>
      <c r="CPG86" s="59"/>
      <c r="CPH86" s="59"/>
      <c r="CPI86" s="59"/>
      <c r="CPJ86" s="59"/>
      <c r="CPK86" s="59"/>
      <c r="CPL86" s="59"/>
      <c r="CPM86" s="59"/>
      <c r="CPN86" s="59"/>
      <c r="CPO86" s="59"/>
      <c r="CPP86" s="59"/>
      <c r="CPQ86" s="59"/>
      <c r="CPR86" s="59"/>
      <c r="CPS86" s="59"/>
      <c r="CPT86" s="59"/>
      <c r="CPU86" s="59"/>
      <c r="CPV86" s="59"/>
      <c r="CPW86" s="59"/>
      <c r="CPX86" s="59"/>
      <c r="CPY86" s="59"/>
      <c r="CPZ86" s="59"/>
      <c r="CQA86" s="59"/>
      <c r="CQB86" s="59"/>
      <c r="CQC86" s="59"/>
      <c r="CQD86" s="59"/>
      <c r="CQE86" s="59"/>
      <c r="CQF86" s="59"/>
      <c r="CQG86" s="59"/>
      <c r="CQH86" s="59"/>
      <c r="CQI86" s="59"/>
      <c r="CQJ86" s="59"/>
      <c r="CQK86" s="59"/>
      <c r="CQL86" s="59"/>
      <c r="CQM86" s="59"/>
      <c r="CQN86" s="59"/>
      <c r="CQO86" s="59"/>
      <c r="CQP86" s="59"/>
      <c r="CQQ86" s="59"/>
      <c r="CQR86" s="59"/>
      <c r="CQS86" s="59"/>
      <c r="CQT86" s="59"/>
      <c r="CQU86" s="59"/>
      <c r="CQV86" s="59"/>
      <c r="CQW86" s="59"/>
      <c r="CQX86" s="59"/>
      <c r="CQY86" s="59"/>
      <c r="CQZ86" s="59"/>
      <c r="CRA86" s="59"/>
      <c r="CRB86" s="59"/>
      <c r="CRC86" s="59"/>
      <c r="CRD86" s="59"/>
      <c r="CRE86" s="59"/>
      <c r="CRF86" s="59"/>
      <c r="CRG86" s="59"/>
      <c r="CRH86" s="59"/>
      <c r="CRI86" s="59"/>
      <c r="CRJ86" s="59"/>
      <c r="CRK86" s="59"/>
      <c r="CRL86" s="59"/>
      <c r="CRM86" s="59"/>
      <c r="CRN86" s="59"/>
      <c r="CRO86" s="59"/>
      <c r="CRP86" s="59"/>
      <c r="CRQ86" s="59"/>
      <c r="CRR86" s="59"/>
      <c r="CRS86" s="59"/>
      <c r="CRT86" s="59"/>
      <c r="CRU86" s="59"/>
      <c r="CRV86" s="59"/>
      <c r="CRW86" s="59"/>
      <c r="CRX86" s="59"/>
      <c r="CRY86" s="59"/>
      <c r="CRZ86" s="59"/>
      <c r="CSA86" s="59"/>
      <c r="CSB86" s="59"/>
      <c r="CSC86" s="59"/>
      <c r="CSD86" s="59"/>
      <c r="CSE86" s="59"/>
      <c r="CSF86" s="59"/>
      <c r="CSG86" s="59"/>
      <c r="CSH86" s="59"/>
      <c r="CSI86" s="59"/>
      <c r="CSJ86" s="59"/>
      <c r="CSK86" s="59"/>
      <c r="CSL86" s="59"/>
      <c r="CSM86" s="59"/>
      <c r="CSN86" s="59"/>
      <c r="CSO86" s="59"/>
      <c r="CSP86" s="59"/>
      <c r="CSQ86" s="59"/>
      <c r="CSR86" s="59"/>
      <c r="CSS86" s="59"/>
      <c r="CST86" s="59"/>
      <c r="CSU86" s="59"/>
      <c r="CSV86" s="59"/>
      <c r="CSW86" s="59"/>
      <c r="CSX86" s="59"/>
      <c r="CSY86" s="59"/>
      <c r="CSZ86" s="59"/>
      <c r="CTA86" s="59"/>
      <c r="CTB86" s="59"/>
      <c r="CTC86" s="59"/>
      <c r="CTD86" s="59"/>
      <c r="CTE86" s="59"/>
      <c r="CTF86" s="59"/>
      <c r="CTG86" s="59"/>
      <c r="CTH86" s="59"/>
      <c r="CTI86" s="59"/>
      <c r="CTJ86" s="59"/>
      <c r="CTK86" s="59"/>
      <c r="CTL86" s="59"/>
      <c r="CTM86" s="59"/>
      <c r="CTN86" s="59"/>
      <c r="CTO86" s="59"/>
      <c r="CTP86" s="59"/>
      <c r="CTQ86" s="59"/>
      <c r="CTR86" s="59"/>
      <c r="CTS86" s="59"/>
      <c r="CTT86" s="59"/>
      <c r="CTU86" s="59"/>
      <c r="CTV86" s="59"/>
      <c r="CTW86" s="59"/>
      <c r="CTX86" s="59"/>
      <c r="CTY86" s="59"/>
      <c r="CTZ86" s="59"/>
      <c r="CUA86" s="59"/>
      <c r="CUB86" s="59"/>
      <c r="CUC86" s="59"/>
      <c r="CUD86" s="59"/>
      <c r="CUE86" s="59"/>
      <c r="CUF86" s="59"/>
      <c r="CUG86" s="59"/>
      <c r="CUH86" s="59"/>
      <c r="CUI86" s="59"/>
      <c r="CUJ86" s="59"/>
      <c r="CUK86" s="59"/>
      <c r="CUL86" s="59"/>
      <c r="CUM86" s="59"/>
      <c r="CUN86" s="59"/>
      <c r="CUO86" s="59"/>
      <c r="CUP86" s="59"/>
      <c r="CUQ86" s="59"/>
      <c r="CUR86" s="59"/>
      <c r="CUS86" s="59"/>
      <c r="CUT86" s="59"/>
      <c r="CUU86" s="59"/>
      <c r="CUV86" s="59"/>
      <c r="CUW86" s="59"/>
      <c r="CUX86" s="59"/>
      <c r="CUY86" s="59"/>
      <c r="CUZ86" s="59"/>
      <c r="CVA86" s="59"/>
      <c r="CVB86" s="59"/>
      <c r="CVC86" s="59"/>
      <c r="CVD86" s="59"/>
      <c r="CVE86" s="59"/>
      <c r="CVF86" s="59"/>
      <c r="CVG86" s="59"/>
      <c r="CVH86" s="59"/>
      <c r="CVI86" s="59"/>
      <c r="CVJ86" s="59"/>
      <c r="CVK86" s="59"/>
      <c r="CVL86" s="59"/>
      <c r="CVM86" s="59"/>
      <c r="CVN86" s="59"/>
      <c r="CVO86" s="59"/>
      <c r="CVP86" s="59"/>
      <c r="CVQ86" s="59"/>
      <c r="CVR86" s="59"/>
      <c r="CVS86" s="59"/>
      <c r="CVT86" s="59"/>
      <c r="CVU86" s="59"/>
      <c r="CVV86" s="59"/>
      <c r="CVW86" s="59"/>
      <c r="CVX86" s="59"/>
      <c r="CVY86" s="59"/>
      <c r="CVZ86" s="59"/>
      <c r="CWA86" s="59"/>
      <c r="CWB86" s="59"/>
      <c r="CWC86" s="59"/>
      <c r="CWD86" s="59"/>
      <c r="CWE86" s="59"/>
      <c r="CWF86" s="59"/>
      <c r="CWG86" s="59"/>
      <c r="CWH86" s="59"/>
      <c r="CWI86" s="59"/>
      <c r="CWJ86" s="59"/>
      <c r="CWK86" s="59"/>
      <c r="CWL86" s="59"/>
      <c r="CWM86" s="59"/>
      <c r="CWN86" s="59"/>
      <c r="CWO86" s="59"/>
      <c r="CWP86" s="59"/>
      <c r="CWQ86" s="59"/>
      <c r="CWR86" s="59"/>
      <c r="CWS86" s="59"/>
      <c r="CWT86" s="59"/>
      <c r="CWU86" s="59"/>
      <c r="CWV86" s="59"/>
      <c r="CWW86" s="59"/>
      <c r="CWX86" s="59"/>
      <c r="CWY86" s="59"/>
      <c r="CWZ86" s="59"/>
      <c r="CXA86" s="59"/>
      <c r="CXB86" s="59"/>
      <c r="CXC86" s="59"/>
      <c r="CXD86" s="59"/>
      <c r="CXE86" s="59"/>
      <c r="CXF86" s="59"/>
      <c r="CXG86" s="59"/>
      <c r="CXH86" s="59"/>
      <c r="CXI86" s="59"/>
      <c r="CXJ86" s="59"/>
      <c r="CXK86" s="59"/>
      <c r="CXL86" s="59"/>
      <c r="CXM86" s="59"/>
      <c r="CXN86" s="59"/>
      <c r="CXO86" s="59"/>
      <c r="CXP86" s="59"/>
      <c r="CXQ86" s="59"/>
      <c r="CXR86" s="59"/>
      <c r="CXS86" s="59"/>
      <c r="CXT86" s="59"/>
      <c r="CXU86" s="59"/>
      <c r="CXV86" s="59"/>
      <c r="CXW86" s="59"/>
      <c r="CXX86" s="59"/>
      <c r="CXY86" s="59"/>
      <c r="CXZ86" s="59"/>
      <c r="CYA86" s="59"/>
      <c r="CYB86" s="59"/>
      <c r="CYC86" s="59"/>
      <c r="CYD86" s="59"/>
      <c r="CYE86" s="59"/>
      <c r="CYF86" s="59"/>
      <c r="CYG86" s="59"/>
      <c r="CYH86" s="59"/>
      <c r="CYI86" s="59"/>
      <c r="CYJ86" s="59"/>
      <c r="CYK86" s="59"/>
      <c r="CYL86" s="59"/>
      <c r="CYM86" s="59"/>
      <c r="CYN86" s="59"/>
      <c r="CYO86" s="59"/>
      <c r="CYP86" s="59"/>
      <c r="CYQ86" s="59"/>
      <c r="CYR86" s="59"/>
      <c r="CYS86" s="59"/>
      <c r="CYT86" s="59"/>
      <c r="CYU86" s="59"/>
      <c r="CYV86" s="59"/>
      <c r="CYW86" s="59"/>
      <c r="CYX86" s="59"/>
      <c r="CYY86" s="59"/>
      <c r="CYZ86" s="59"/>
      <c r="CZA86" s="59"/>
      <c r="CZB86" s="59"/>
      <c r="CZC86" s="59"/>
      <c r="CZD86" s="59"/>
      <c r="CZE86" s="59"/>
      <c r="CZF86" s="59"/>
      <c r="CZG86" s="59"/>
      <c r="CZH86" s="59"/>
      <c r="CZI86" s="59"/>
      <c r="CZJ86" s="59"/>
      <c r="CZK86" s="59"/>
      <c r="CZL86" s="59"/>
      <c r="CZM86" s="59"/>
      <c r="CZN86" s="59"/>
      <c r="CZO86" s="59"/>
      <c r="CZP86" s="59"/>
      <c r="CZQ86" s="59"/>
      <c r="CZR86" s="59"/>
      <c r="CZS86" s="59"/>
      <c r="CZT86" s="59"/>
      <c r="CZU86" s="59"/>
      <c r="CZV86" s="59"/>
      <c r="CZW86" s="59"/>
      <c r="CZX86" s="59"/>
      <c r="CZY86" s="59"/>
      <c r="CZZ86" s="59"/>
      <c r="DAA86" s="59"/>
      <c r="DAB86" s="59"/>
      <c r="DAC86" s="59"/>
      <c r="DAD86" s="59"/>
      <c r="DAE86" s="59"/>
      <c r="DAF86" s="59"/>
      <c r="DAG86" s="59"/>
      <c r="DAH86" s="59"/>
      <c r="DAI86" s="59"/>
      <c r="DAJ86" s="59"/>
      <c r="DAK86" s="59"/>
      <c r="DAL86" s="59"/>
      <c r="DAM86" s="59"/>
      <c r="DAN86" s="59"/>
      <c r="DAO86" s="59"/>
      <c r="DAP86" s="59"/>
      <c r="DAQ86" s="59"/>
      <c r="DAR86" s="59"/>
      <c r="DAS86" s="59"/>
      <c r="DAT86" s="59"/>
      <c r="DAU86" s="59"/>
      <c r="DAV86" s="59"/>
      <c r="DAW86" s="59"/>
      <c r="DAX86" s="59"/>
      <c r="DAY86" s="59"/>
      <c r="DAZ86" s="59"/>
      <c r="DBA86" s="59"/>
      <c r="DBB86" s="59"/>
      <c r="DBC86" s="59"/>
      <c r="DBD86" s="59"/>
      <c r="DBE86" s="59"/>
      <c r="DBF86" s="59"/>
      <c r="DBG86" s="59"/>
      <c r="DBH86" s="59"/>
      <c r="DBI86" s="59"/>
      <c r="DBJ86" s="59"/>
      <c r="DBK86" s="59"/>
      <c r="DBL86" s="59"/>
      <c r="DBM86" s="59"/>
      <c r="DBN86" s="59"/>
      <c r="DBO86" s="59"/>
      <c r="DBP86" s="59"/>
      <c r="DBQ86" s="59"/>
      <c r="DBR86" s="59"/>
      <c r="DBS86" s="59"/>
      <c r="DBT86" s="59"/>
      <c r="DBU86" s="59"/>
      <c r="DBV86" s="59"/>
      <c r="DBW86" s="59"/>
      <c r="DBX86" s="59"/>
      <c r="DBY86" s="59"/>
      <c r="DBZ86" s="59"/>
      <c r="DCA86" s="59"/>
      <c r="DCB86" s="59"/>
      <c r="DCC86" s="59"/>
      <c r="DCD86" s="59"/>
      <c r="DCE86" s="59"/>
      <c r="DCF86" s="59"/>
      <c r="DCG86" s="59"/>
      <c r="DCH86" s="59"/>
      <c r="DCI86" s="59"/>
      <c r="DCJ86" s="59"/>
      <c r="DCK86" s="59"/>
      <c r="DCL86" s="59"/>
      <c r="DCM86" s="59"/>
      <c r="DCN86" s="59"/>
      <c r="DCO86" s="59"/>
      <c r="DCP86" s="59"/>
      <c r="DCQ86" s="59"/>
      <c r="DCR86" s="59"/>
      <c r="DCS86" s="59"/>
      <c r="DCT86" s="59"/>
      <c r="DCU86" s="59"/>
      <c r="DCV86" s="59"/>
      <c r="DCW86" s="59"/>
      <c r="DCX86" s="59"/>
      <c r="DCY86" s="59"/>
      <c r="DCZ86" s="59"/>
      <c r="DDA86" s="59"/>
      <c r="DDB86" s="59"/>
      <c r="DDC86" s="59"/>
      <c r="DDD86" s="59"/>
      <c r="DDE86" s="59"/>
      <c r="DDF86" s="59"/>
      <c r="DDG86" s="59"/>
      <c r="DDH86" s="59"/>
      <c r="DDI86" s="59"/>
      <c r="DDJ86" s="59"/>
      <c r="DDK86" s="59"/>
      <c r="DDL86" s="59"/>
      <c r="DDM86" s="59"/>
      <c r="DDN86" s="59"/>
      <c r="DDO86" s="59"/>
      <c r="DDP86" s="59"/>
      <c r="DDQ86" s="59"/>
      <c r="DDR86" s="59"/>
      <c r="DDS86" s="59"/>
      <c r="DDT86" s="59"/>
      <c r="DDU86" s="59"/>
      <c r="DDV86" s="59"/>
      <c r="DDW86" s="59"/>
      <c r="DDX86" s="59"/>
      <c r="DDY86" s="59"/>
      <c r="DDZ86" s="59"/>
      <c r="DEA86" s="59"/>
      <c r="DEB86" s="59"/>
      <c r="DEC86" s="59"/>
      <c r="DED86" s="59"/>
      <c r="DEE86" s="59"/>
      <c r="DEF86" s="59"/>
      <c r="DEG86" s="59"/>
      <c r="DEH86" s="59"/>
      <c r="DEI86" s="59"/>
      <c r="DEJ86" s="59"/>
      <c r="DEK86" s="59"/>
      <c r="DEL86" s="59"/>
      <c r="DEM86" s="59"/>
      <c r="DEN86" s="59"/>
      <c r="DEO86" s="59"/>
      <c r="DEP86" s="59"/>
      <c r="DEQ86" s="59"/>
      <c r="DER86" s="59"/>
      <c r="DES86" s="59"/>
      <c r="DET86" s="59"/>
      <c r="DEU86" s="59"/>
      <c r="DEV86" s="59"/>
      <c r="DEW86" s="59"/>
      <c r="DEX86" s="59"/>
      <c r="DEY86" s="59"/>
      <c r="DEZ86" s="59"/>
      <c r="DFA86" s="59"/>
      <c r="DFB86" s="59"/>
      <c r="DFC86" s="59"/>
      <c r="DFD86" s="59"/>
      <c r="DFE86" s="59"/>
      <c r="DFF86" s="59"/>
      <c r="DFG86" s="59"/>
      <c r="DFH86" s="59"/>
      <c r="DFI86" s="59"/>
      <c r="DFJ86" s="59"/>
      <c r="DFK86" s="59"/>
      <c r="DFL86" s="59"/>
      <c r="DFM86" s="59"/>
      <c r="DFN86" s="59"/>
      <c r="DFO86" s="59"/>
      <c r="DFP86" s="59"/>
      <c r="DFQ86" s="59"/>
      <c r="DFR86" s="59"/>
      <c r="DFS86" s="59"/>
      <c r="DFT86" s="59"/>
      <c r="DFU86" s="59"/>
      <c r="DFV86" s="59"/>
      <c r="DFW86" s="59"/>
      <c r="DFX86" s="59"/>
      <c r="DFY86" s="59"/>
      <c r="DFZ86" s="59"/>
      <c r="DGA86" s="59"/>
      <c r="DGB86" s="59"/>
      <c r="DGC86" s="59"/>
      <c r="DGD86" s="59"/>
      <c r="DGE86" s="59"/>
      <c r="DGF86" s="59"/>
      <c r="DGG86" s="59"/>
      <c r="DGH86" s="59"/>
      <c r="DGI86" s="59"/>
      <c r="DGJ86" s="59"/>
      <c r="DGK86" s="59"/>
      <c r="DGL86" s="59"/>
      <c r="DGM86" s="59"/>
      <c r="DGN86" s="59"/>
      <c r="DGO86" s="59"/>
      <c r="DGP86" s="59"/>
      <c r="DGQ86" s="59"/>
      <c r="DGR86" s="59"/>
      <c r="DGS86" s="59"/>
      <c r="DGT86" s="59"/>
      <c r="DGU86" s="59"/>
      <c r="DGV86" s="59"/>
      <c r="DGW86" s="59"/>
      <c r="DGX86" s="59"/>
      <c r="DGY86" s="59"/>
      <c r="DGZ86" s="59"/>
      <c r="DHA86" s="59"/>
      <c r="DHB86" s="59"/>
      <c r="DHC86" s="59"/>
      <c r="DHD86" s="59"/>
      <c r="DHE86" s="59"/>
      <c r="DHF86" s="59"/>
      <c r="DHG86" s="59"/>
      <c r="DHH86" s="59"/>
      <c r="DHI86" s="59"/>
      <c r="DHJ86" s="59"/>
      <c r="DHK86" s="59"/>
      <c r="DHL86" s="59"/>
      <c r="DHM86" s="59"/>
      <c r="DHN86" s="59"/>
      <c r="DHO86" s="59"/>
      <c r="DHP86" s="59"/>
      <c r="DHQ86" s="59"/>
      <c r="DHR86" s="59"/>
      <c r="DHS86" s="59"/>
      <c r="DHT86" s="59"/>
      <c r="DHU86" s="59"/>
      <c r="DHV86" s="59"/>
      <c r="DHW86" s="59"/>
      <c r="DHX86" s="59"/>
      <c r="DHY86" s="59"/>
      <c r="DHZ86" s="59"/>
      <c r="DIA86" s="59"/>
      <c r="DIB86" s="59"/>
      <c r="DIC86" s="59"/>
      <c r="DID86" s="59"/>
      <c r="DIE86" s="59"/>
      <c r="DIF86" s="59"/>
      <c r="DIG86" s="59"/>
      <c r="DIH86" s="59"/>
      <c r="DII86" s="59"/>
      <c r="DIJ86" s="59"/>
      <c r="DIK86" s="59"/>
      <c r="DIL86" s="59"/>
      <c r="DIM86" s="59"/>
      <c r="DIN86" s="59"/>
      <c r="DIO86" s="59"/>
      <c r="DIP86" s="59"/>
      <c r="DIQ86" s="59"/>
      <c r="DIR86" s="59"/>
      <c r="DIS86" s="59"/>
      <c r="DIT86" s="59"/>
      <c r="DIU86" s="59"/>
      <c r="DIV86" s="59"/>
      <c r="DIW86" s="59"/>
      <c r="DIX86" s="59"/>
      <c r="DIY86" s="59"/>
      <c r="DIZ86" s="59"/>
      <c r="DJA86" s="59"/>
      <c r="DJB86" s="59"/>
      <c r="DJC86" s="59"/>
      <c r="DJD86" s="59"/>
      <c r="DJE86" s="59"/>
      <c r="DJF86" s="59"/>
      <c r="DJG86" s="59"/>
      <c r="DJH86" s="59"/>
      <c r="DJI86" s="59"/>
      <c r="DJJ86" s="59"/>
      <c r="DJK86" s="59"/>
      <c r="DJL86" s="59"/>
      <c r="DJM86" s="59"/>
      <c r="DJN86" s="59"/>
      <c r="DJO86" s="59"/>
      <c r="DJP86" s="59"/>
      <c r="DJQ86" s="59"/>
      <c r="DJR86" s="59"/>
      <c r="DJS86" s="59"/>
      <c r="DJT86" s="59"/>
      <c r="DJU86" s="59"/>
      <c r="DJV86" s="59"/>
      <c r="DJW86" s="59"/>
      <c r="DJX86" s="59"/>
      <c r="DJY86" s="59"/>
      <c r="DJZ86" s="59"/>
      <c r="DKA86" s="59"/>
      <c r="DKB86" s="59"/>
      <c r="DKC86" s="59"/>
      <c r="DKD86" s="59"/>
      <c r="DKE86" s="59"/>
      <c r="DKF86" s="59"/>
      <c r="DKG86" s="59"/>
      <c r="DKH86" s="59"/>
      <c r="DKI86" s="59"/>
      <c r="DKJ86" s="59"/>
      <c r="DKK86" s="59"/>
      <c r="DKL86" s="59"/>
      <c r="DKM86" s="59"/>
      <c r="DKN86" s="59"/>
      <c r="DKO86" s="59"/>
      <c r="DKP86" s="59"/>
      <c r="DKQ86" s="59"/>
      <c r="DKR86" s="59"/>
      <c r="DKS86" s="59"/>
      <c r="DKT86" s="59"/>
      <c r="DKU86" s="59"/>
      <c r="DKV86" s="59"/>
      <c r="DKW86" s="59"/>
      <c r="DKX86" s="59"/>
      <c r="DKY86" s="59"/>
      <c r="DKZ86" s="59"/>
      <c r="DLA86" s="59"/>
      <c r="DLB86" s="59"/>
      <c r="DLC86" s="59"/>
      <c r="DLD86" s="59"/>
      <c r="DLE86" s="59"/>
      <c r="DLF86" s="59"/>
      <c r="DLG86" s="59"/>
      <c r="DLH86" s="59"/>
      <c r="DLI86" s="59"/>
      <c r="DLJ86" s="59"/>
      <c r="DLK86" s="59"/>
      <c r="DLL86" s="59"/>
      <c r="DLM86" s="59"/>
      <c r="DLN86" s="59"/>
      <c r="DLO86" s="59"/>
      <c r="DLP86" s="59"/>
      <c r="DLQ86" s="59"/>
      <c r="DLR86" s="59"/>
      <c r="DLS86" s="59"/>
      <c r="DLT86" s="59"/>
      <c r="DLU86" s="59"/>
      <c r="DLV86" s="59"/>
      <c r="DLW86" s="59"/>
      <c r="DLX86" s="59"/>
      <c r="DLY86" s="59"/>
      <c r="DLZ86" s="59"/>
      <c r="DMA86" s="59"/>
      <c r="DMB86" s="59"/>
      <c r="DMC86" s="59"/>
      <c r="DMD86" s="59"/>
      <c r="DME86" s="59"/>
      <c r="DMF86" s="59"/>
      <c r="DMG86" s="59"/>
      <c r="DMH86" s="59"/>
      <c r="DMI86" s="59"/>
      <c r="DMJ86" s="59"/>
      <c r="DMK86" s="59"/>
      <c r="DML86" s="59"/>
      <c r="DMM86" s="59"/>
      <c r="DMN86" s="59"/>
      <c r="DMO86" s="59"/>
      <c r="DMP86" s="59"/>
      <c r="DMQ86" s="59"/>
      <c r="DMR86" s="59"/>
      <c r="DMS86" s="59"/>
      <c r="DMT86" s="59"/>
      <c r="DMU86" s="59"/>
      <c r="DMV86" s="59"/>
      <c r="DMW86" s="59"/>
      <c r="DMX86" s="59"/>
      <c r="DMY86" s="59"/>
      <c r="DMZ86" s="59"/>
      <c r="DNA86" s="59"/>
      <c r="DNB86" s="59"/>
      <c r="DNC86" s="59"/>
      <c r="DND86" s="59"/>
      <c r="DNE86" s="59"/>
      <c r="DNF86" s="59"/>
      <c r="DNG86" s="59"/>
      <c r="DNH86" s="59"/>
      <c r="DNI86" s="59"/>
      <c r="DNJ86" s="59"/>
      <c r="DNK86" s="59"/>
      <c r="DNL86" s="59"/>
      <c r="DNM86" s="59"/>
      <c r="DNN86" s="59"/>
      <c r="DNO86" s="59"/>
      <c r="DNP86" s="59"/>
      <c r="DNQ86" s="59"/>
      <c r="DNR86" s="59"/>
      <c r="DNS86" s="59"/>
      <c r="DNT86" s="59"/>
      <c r="DNU86" s="59"/>
      <c r="DNV86" s="59"/>
      <c r="DNW86" s="59"/>
      <c r="DNX86" s="59"/>
      <c r="DNY86" s="59"/>
      <c r="DNZ86" s="59"/>
      <c r="DOA86" s="59"/>
      <c r="DOB86" s="59"/>
      <c r="DOC86" s="59"/>
      <c r="DOD86" s="59"/>
      <c r="DOE86" s="59"/>
      <c r="DOF86" s="59"/>
      <c r="DOG86" s="59"/>
      <c r="DOH86" s="59"/>
      <c r="DOI86" s="59"/>
      <c r="DOJ86" s="59"/>
      <c r="DOK86" s="59"/>
      <c r="DOL86" s="59"/>
      <c r="DOM86" s="59"/>
      <c r="DON86" s="59"/>
      <c r="DOO86" s="59"/>
      <c r="DOP86" s="59"/>
      <c r="DOQ86" s="59"/>
      <c r="DOR86" s="59"/>
      <c r="DOS86" s="59"/>
      <c r="DOT86" s="59"/>
      <c r="DOU86" s="59"/>
      <c r="DOV86" s="59"/>
      <c r="DOW86" s="59"/>
      <c r="DOX86" s="59"/>
      <c r="DOY86" s="59"/>
      <c r="DOZ86" s="59"/>
      <c r="DPA86" s="59"/>
      <c r="DPB86" s="59"/>
      <c r="DPC86" s="59"/>
      <c r="DPD86" s="59"/>
      <c r="DPE86" s="59"/>
      <c r="DPF86" s="59"/>
      <c r="DPG86" s="59"/>
      <c r="DPH86" s="59"/>
      <c r="DPI86" s="59"/>
      <c r="DPJ86" s="59"/>
      <c r="DPK86" s="59"/>
      <c r="DPL86" s="59"/>
      <c r="DPM86" s="59"/>
      <c r="DPN86" s="59"/>
      <c r="DPO86" s="59"/>
      <c r="DPP86" s="59"/>
      <c r="DPQ86" s="59"/>
      <c r="DPR86" s="59"/>
      <c r="DPS86" s="59"/>
      <c r="DPT86" s="59"/>
      <c r="DPU86" s="59"/>
      <c r="DPV86" s="59"/>
      <c r="DPW86" s="59"/>
      <c r="DPX86" s="59"/>
      <c r="DPY86" s="59"/>
      <c r="DPZ86" s="59"/>
      <c r="DQA86" s="59"/>
      <c r="DQB86" s="59"/>
      <c r="DQC86" s="59"/>
      <c r="DQD86" s="59"/>
      <c r="DQE86" s="59"/>
      <c r="DQF86" s="59"/>
      <c r="DQG86" s="59"/>
      <c r="DQH86" s="59"/>
      <c r="DQI86" s="59"/>
      <c r="DQJ86" s="59"/>
      <c r="DQK86" s="59"/>
      <c r="DQL86" s="59"/>
      <c r="DQM86" s="59"/>
      <c r="DQN86" s="59"/>
      <c r="DQO86" s="59"/>
      <c r="DQP86" s="59"/>
      <c r="DQQ86" s="59"/>
      <c r="DQR86" s="59"/>
      <c r="DQS86" s="59"/>
      <c r="DQT86" s="59"/>
      <c r="DQU86" s="59"/>
      <c r="DQV86" s="59"/>
      <c r="DQW86" s="59"/>
      <c r="DQX86" s="59"/>
      <c r="DQY86" s="59"/>
      <c r="DQZ86" s="59"/>
      <c r="DRA86" s="59"/>
      <c r="DRB86" s="59"/>
      <c r="DRC86" s="59"/>
      <c r="DRD86" s="59"/>
      <c r="DRE86" s="59"/>
      <c r="DRF86" s="59"/>
      <c r="DRG86" s="59"/>
      <c r="DRH86" s="59"/>
      <c r="DRI86" s="59"/>
      <c r="DRJ86" s="59"/>
      <c r="DRK86" s="59"/>
      <c r="DRL86" s="59"/>
      <c r="DRM86" s="59"/>
      <c r="DRN86" s="59"/>
      <c r="DRO86" s="59"/>
      <c r="DRP86" s="59"/>
      <c r="DRQ86" s="59"/>
      <c r="DRR86" s="59"/>
      <c r="DRS86" s="59"/>
      <c r="DRT86" s="59"/>
      <c r="DRU86" s="59"/>
      <c r="DRV86" s="59"/>
      <c r="DRW86" s="59"/>
      <c r="DRX86" s="59"/>
      <c r="DRY86" s="59"/>
      <c r="DRZ86" s="59"/>
      <c r="DSA86" s="59"/>
      <c r="DSB86" s="59"/>
      <c r="DSC86" s="59"/>
      <c r="DSD86" s="59"/>
      <c r="DSE86" s="59"/>
      <c r="DSF86" s="59"/>
      <c r="DSG86" s="59"/>
      <c r="DSH86" s="59"/>
      <c r="DSI86" s="59"/>
      <c r="DSJ86" s="59"/>
      <c r="DSK86" s="59"/>
      <c r="DSL86" s="59"/>
      <c r="DSM86" s="59"/>
      <c r="DSN86" s="59"/>
      <c r="DSO86" s="59"/>
      <c r="DSP86" s="59"/>
      <c r="DSQ86" s="59"/>
      <c r="DSR86" s="59"/>
      <c r="DSS86" s="59"/>
      <c r="DST86" s="59"/>
      <c r="DSU86" s="59"/>
      <c r="DSV86" s="59"/>
      <c r="DSW86" s="59"/>
      <c r="DSX86" s="59"/>
      <c r="DSY86" s="59"/>
      <c r="DSZ86" s="59"/>
      <c r="DTA86" s="59"/>
      <c r="DTB86" s="59"/>
      <c r="DTC86" s="59"/>
      <c r="DTD86" s="59"/>
      <c r="DTE86" s="59"/>
      <c r="DTF86" s="59"/>
      <c r="DTG86" s="59"/>
      <c r="DTH86" s="59"/>
      <c r="DTI86" s="59"/>
      <c r="DTJ86" s="59"/>
      <c r="DTK86" s="59"/>
      <c r="DTL86" s="59"/>
      <c r="DTM86" s="59"/>
      <c r="DTN86" s="59"/>
      <c r="DTO86" s="59"/>
      <c r="DTP86" s="59"/>
      <c r="DTQ86" s="59"/>
      <c r="DTR86" s="59"/>
      <c r="DTS86" s="59"/>
      <c r="DTT86" s="59"/>
      <c r="DTU86" s="59"/>
      <c r="DTV86" s="59"/>
      <c r="DTW86" s="59"/>
      <c r="DTX86" s="59"/>
      <c r="DTY86" s="59"/>
      <c r="DTZ86" s="59"/>
      <c r="DUA86" s="59"/>
      <c r="DUB86" s="59"/>
      <c r="DUC86" s="59"/>
      <c r="DUD86" s="59"/>
      <c r="DUE86" s="59"/>
      <c r="DUF86" s="59"/>
      <c r="DUG86" s="59"/>
      <c r="DUH86" s="59"/>
      <c r="DUI86" s="59"/>
      <c r="DUJ86" s="59"/>
      <c r="DUK86" s="59"/>
      <c r="DUL86" s="59"/>
      <c r="DUM86" s="59"/>
      <c r="DUN86" s="59"/>
      <c r="DUO86" s="59"/>
      <c r="DUP86" s="59"/>
      <c r="DUQ86" s="59"/>
      <c r="DUR86" s="59"/>
      <c r="DUS86" s="59"/>
      <c r="DUT86" s="59"/>
      <c r="DUU86" s="59"/>
      <c r="DUV86" s="59"/>
      <c r="DUW86" s="59"/>
      <c r="DUX86" s="59"/>
      <c r="DUY86" s="59"/>
      <c r="DUZ86" s="59"/>
      <c r="DVA86" s="59"/>
      <c r="DVB86" s="59"/>
      <c r="DVC86" s="59"/>
      <c r="DVD86" s="59"/>
      <c r="DVE86" s="59"/>
      <c r="DVF86" s="59"/>
      <c r="DVG86" s="59"/>
      <c r="DVH86" s="59"/>
      <c r="DVI86" s="59"/>
      <c r="DVJ86" s="59"/>
      <c r="DVK86" s="59"/>
      <c r="DVL86" s="59"/>
      <c r="DVM86" s="59"/>
      <c r="DVN86" s="59"/>
      <c r="DVO86" s="59"/>
      <c r="DVP86" s="59"/>
      <c r="DVQ86" s="59"/>
      <c r="DVR86" s="59"/>
      <c r="DVS86" s="59"/>
      <c r="DVT86" s="59"/>
      <c r="DVU86" s="59"/>
      <c r="DVV86" s="59"/>
      <c r="DVW86" s="59"/>
      <c r="DVX86" s="59"/>
      <c r="DVY86" s="59"/>
      <c r="DVZ86" s="59"/>
      <c r="DWA86" s="59"/>
      <c r="DWB86" s="59"/>
      <c r="DWC86" s="59"/>
      <c r="DWD86" s="59"/>
      <c r="DWE86" s="59"/>
      <c r="DWF86" s="59"/>
      <c r="DWG86" s="59"/>
      <c r="DWH86" s="59"/>
      <c r="DWI86" s="59"/>
      <c r="DWJ86" s="59"/>
      <c r="DWK86" s="59"/>
      <c r="DWL86" s="59"/>
      <c r="DWM86" s="59"/>
      <c r="DWN86" s="59"/>
      <c r="DWO86" s="59"/>
      <c r="DWP86" s="59"/>
      <c r="DWQ86" s="59"/>
      <c r="DWR86" s="59"/>
      <c r="DWS86" s="59"/>
      <c r="DWT86" s="59"/>
      <c r="DWU86" s="59"/>
      <c r="DWV86" s="59"/>
      <c r="DWW86" s="59"/>
      <c r="DWX86" s="59"/>
      <c r="DWY86" s="59"/>
      <c r="DWZ86" s="59"/>
      <c r="DXA86" s="59"/>
      <c r="DXB86" s="59"/>
      <c r="DXC86" s="59"/>
      <c r="DXD86" s="59"/>
      <c r="DXE86" s="59"/>
      <c r="DXF86" s="59"/>
      <c r="DXG86" s="59"/>
      <c r="DXH86" s="59"/>
      <c r="DXI86" s="59"/>
      <c r="DXJ86" s="59"/>
      <c r="DXK86" s="59"/>
      <c r="DXL86" s="59"/>
      <c r="DXM86" s="59"/>
      <c r="DXN86" s="59"/>
      <c r="DXO86" s="59"/>
      <c r="DXP86" s="59"/>
      <c r="DXQ86" s="59"/>
      <c r="DXR86" s="59"/>
      <c r="DXS86" s="59"/>
      <c r="DXT86" s="59"/>
      <c r="DXU86" s="59"/>
      <c r="DXV86" s="59"/>
      <c r="DXW86" s="59"/>
      <c r="DXX86" s="59"/>
      <c r="DXY86" s="59"/>
      <c r="DXZ86" s="59"/>
      <c r="DYA86" s="59"/>
      <c r="DYB86" s="59"/>
      <c r="DYC86" s="59"/>
      <c r="DYD86" s="59"/>
      <c r="DYE86" s="59"/>
      <c r="DYF86" s="59"/>
      <c r="DYG86" s="59"/>
      <c r="DYH86" s="59"/>
      <c r="DYI86" s="59"/>
      <c r="DYJ86" s="59"/>
      <c r="DYK86" s="59"/>
      <c r="DYL86" s="59"/>
      <c r="DYM86" s="59"/>
      <c r="DYN86" s="59"/>
      <c r="DYO86" s="59"/>
      <c r="DYP86" s="59"/>
      <c r="DYQ86" s="59"/>
      <c r="DYR86" s="59"/>
      <c r="DYS86" s="59"/>
      <c r="DYT86" s="59"/>
      <c r="DYU86" s="59"/>
      <c r="DYV86" s="59"/>
      <c r="DYW86" s="59"/>
      <c r="DYX86" s="59"/>
      <c r="DYY86" s="59"/>
      <c r="DYZ86" s="59"/>
      <c r="DZA86" s="59"/>
      <c r="DZB86" s="59"/>
      <c r="DZC86" s="59"/>
      <c r="DZD86" s="59"/>
      <c r="DZE86" s="59"/>
      <c r="DZF86" s="59"/>
      <c r="DZG86" s="59"/>
      <c r="DZH86" s="59"/>
      <c r="DZI86" s="59"/>
      <c r="DZJ86" s="59"/>
      <c r="DZK86" s="59"/>
      <c r="DZL86" s="59"/>
      <c r="DZM86" s="59"/>
      <c r="DZN86" s="59"/>
      <c r="DZO86" s="59"/>
      <c r="DZP86" s="59"/>
      <c r="DZQ86" s="59"/>
      <c r="DZR86" s="59"/>
      <c r="DZS86" s="59"/>
      <c r="DZT86" s="59"/>
      <c r="DZU86" s="59"/>
      <c r="DZV86" s="59"/>
      <c r="DZW86" s="59"/>
      <c r="DZX86" s="59"/>
      <c r="DZY86" s="59"/>
      <c r="DZZ86" s="59"/>
      <c r="EAA86" s="59"/>
      <c r="EAB86" s="59"/>
      <c r="EAC86" s="59"/>
      <c r="EAD86" s="59"/>
      <c r="EAE86" s="59"/>
      <c r="EAF86" s="59"/>
      <c r="EAG86" s="59"/>
      <c r="EAH86" s="59"/>
      <c r="EAI86" s="59"/>
      <c r="EAJ86" s="59"/>
      <c r="EAK86" s="59"/>
      <c r="EAL86" s="59"/>
      <c r="EAM86" s="59"/>
      <c r="EAN86" s="59"/>
      <c r="EAO86" s="59"/>
      <c r="EAP86" s="59"/>
      <c r="EAQ86" s="59"/>
      <c r="EAR86" s="59"/>
      <c r="EAS86" s="59"/>
      <c r="EAT86" s="59"/>
      <c r="EAU86" s="59"/>
      <c r="EAV86" s="59"/>
      <c r="EAW86" s="59"/>
      <c r="EAX86" s="59"/>
      <c r="EAY86" s="59"/>
      <c r="EAZ86" s="59"/>
      <c r="EBA86" s="59"/>
      <c r="EBB86" s="59"/>
      <c r="EBC86" s="59"/>
      <c r="EBD86" s="59"/>
      <c r="EBE86" s="59"/>
      <c r="EBF86" s="59"/>
      <c r="EBG86" s="59"/>
      <c r="EBH86" s="59"/>
      <c r="EBI86" s="59"/>
      <c r="EBJ86" s="59"/>
      <c r="EBK86" s="59"/>
      <c r="EBL86" s="59"/>
      <c r="EBM86" s="59"/>
      <c r="EBN86" s="59"/>
      <c r="EBO86" s="59"/>
      <c r="EBP86" s="59"/>
      <c r="EBQ86" s="59"/>
      <c r="EBR86" s="59"/>
      <c r="EBS86" s="59"/>
      <c r="EBT86" s="59"/>
      <c r="EBU86" s="59"/>
      <c r="EBV86" s="59"/>
      <c r="EBW86" s="59"/>
      <c r="EBX86" s="59"/>
      <c r="EBY86" s="59"/>
      <c r="EBZ86" s="59"/>
      <c r="ECA86" s="59"/>
      <c r="ECB86" s="59"/>
      <c r="ECC86" s="59"/>
      <c r="ECD86" s="59"/>
      <c r="ECE86" s="59"/>
      <c r="ECF86" s="59"/>
      <c r="ECG86" s="59"/>
      <c r="ECH86" s="59"/>
      <c r="ECI86" s="59"/>
      <c r="ECJ86" s="59"/>
      <c r="ECK86" s="59"/>
      <c r="ECL86" s="59"/>
      <c r="ECM86" s="59"/>
      <c r="ECN86" s="59"/>
      <c r="ECO86" s="59"/>
      <c r="ECP86" s="59"/>
      <c r="ECQ86" s="59"/>
      <c r="ECR86" s="59"/>
      <c r="ECS86" s="59"/>
      <c r="ECT86" s="59"/>
      <c r="ECU86" s="59"/>
      <c r="ECV86" s="59"/>
      <c r="ECW86" s="59"/>
      <c r="ECX86" s="59"/>
      <c r="ECY86" s="59"/>
      <c r="ECZ86" s="59"/>
      <c r="EDA86" s="59"/>
      <c r="EDB86" s="59"/>
      <c r="EDC86" s="59"/>
      <c r="EDD86" s="59"/>
      <c r="EDE86" s="59"/>
      <c r="EDF86" s="59"/>
      <c r="EDG86" s="59"/>
      <c r="EDH86" s="59"/>
      <c r="EDI86" s="59"/>
      <c r="EDJ86" s="59"/>
      <c r="EDK86" s="59"/>
      <c r="EDL86" s="59"/>
      <c r="EDM86" s="59"/>
      <c r="EDN86" s="59"/>
      <c r="EDO86" s="59"/>
      <c r="EDP86" s="59"/>
      <c r="EDQ86" s="59"/>
      <c r="EDR86" s="59"/>
      <c r="EDS86" s="59"/>
      <c r="EDT86" s="59"/>
      <c r="EDU86" s="59"/>
      <c r="EDV86" s="59"/>
      <c r="EDW86" s="59"/>
      <c r="EDX86" s="59"/>
      <c r="EDY86" s="59"/>
      <c r="EDZ86" s="59"/>
      <c r="EEA86" s="59"/>
      <c r="EEB86" s="59"/>
      <c r="EEC86" s="59"/>
      <c r="EED86" s="59"/>
      <c r="EEE86" s="59"/>
      <c r="EEF86" s="59"/>
      <c r="EEG86" s="59"/>
      <c r="EEH86" s="59"/>
      <c r="EEI86" s="59"/>
      <c r="EEJ86" s="59"/>
      <c r="EEK86" s="59"/>
      <c r="EEL86" s="59"/>
      <c r="EEM86" s="59"/>
      <c r="EEN86" s="59"/>
      <c r="EEO86" s="59"/>
      <c r="EEP86" s="59"/>
      <c r="EEQ86" s="59"/>
      <c r="EER86" s="59"/>
      <c r="EES86" s="59"/>
      <c r="EET86" s="59"/>
      <c r="EEU86" s="59"/>
      <c r="EEV86" s="59"/>
      <c r="EEW86" s="59"/>
      <c r="EEX86" s="59"/>
      <c r="EEY86" s="59"/>
      <c r="EEZ86" s="59"/>
      <c r="EFA86" s="59"/>
      <c r="EFB86" s="59"/>
      <c r="EFC86" s="59"/>
      <c r="EFD86" s="59"/>
      <c r="EFE86" s="59"/>
      <c r="EFF86" s="59"/>
      <c r="EFG86" s="59"/>
      <c r="EFH86" s="59"/>
      <c r="EFI86" s="59"/>
      <c r="EFJ86" s="59"/>
      <c r="EFK86" s="59"/>
      <c r="EFL86" s="59"/>
      <c r="EFM86" s="59"/>
      <c r="EFN86" s="59"/>
      <c r="EFO86" s="59"/>
      <c r="EFP86" s="59"/>
      <c r="EFQ86" s="59"/>
      <c r="EFR86" s="59"/>
      <c r="EFS86" s="59"/>
      <c r="EFT86" s="59"/>
      <c r="EFU86" s="59"/>
      <c r="EFV86" s="59"/>
      <c r="EFW86" s="59"/>
      <c r="EFX86" s="59"/>
      <c r="EFY86" s="59"/>
      <c r="EFZ86" s="59"/>
      <c r="EGA86" s="59"/>
      <c r="EGB86" s="59"/>
      <c r="EGC86" s="59"/>
      <c r="EGD86" s="59"/>
      <c r="EGE86" s="59"/>
      <c r="EGF86" s="59"/>
      <c r="EGG86" s="59"/>
      <c r="EGH86" s="59"/>
      <c r="EGI86" s="59"/>
      <c r="EGJ86" s="59"/>
      <c r="EGK86" s="59"/>
      <c r="EGL86" s="59"/>
      <c r="EGM86" s="59"/>
      <c r="EGN86" s="59"/>
      <c r="EGO86" s="59"/>
      <c r="EGP86" s="59"/>
      <c r="EGQ86" s="59"/>
      <c r="EGR86" s="59"/>
      <c r="EGS86" s="59"/>
      <c r="EGT86" s="59"/>
      <c r="EGU86" s="59"/>
      <c r="EGV86" s="59"/>
      <c r="EGW86" s="59"/>
      <c r="EGX86" s="59"/>
      <c r="EGY86" s="59"/>
      <c r="EGZ86" s="59"/>
      <c r="EHA86" s="59"/>
      <c r="EHB86" s="59"/>
      <c r="EHC86" s="59"/>
      <c r="EHD86" s="59"/>
      <c r="EHE86" s="59"/>
      <c r="EHF86" s="59"/>
      <c r="EHG86" s="59"/>
      <c r="EHH86" s="59"/>
      <c r="EHI86" s="59"/>
      <c r="EHJ86" s="59"/>
      <c r="EHK86" s="59"/>
      <c r="EHL86" s="59"/>
      <c r="EHM86" s="59"/>
      <c r="EHN86" s="59"/>
      <c r="EHO86" s="59"/>
      <c r="EHP86" s="59"/>
      <c r="EHQ86" s="59"/>
      <c r="EHR86" s="59"/>
      <c r="EHS86" s="59"/>
      <c r="EHT86" s="59"/>
      <c r="EHU86" s="59"/>
      <c r="EHV86" s="59"/>
      <c r="EHW86" s="59"/>
      <c r="EHX86" s="59"/>
      <c r="EHY86" s="59"/>
      <c r="EHZ86" s="59"/>
      <c r="EIA86" s="59"/>
      <c r="EIB86" s="59"/>
      <c r="EIC86" s="59"/>
      <c r="EID86" s="59"/>
      <c r="EIE86" s="59"/>
      <c r="EIF86" s="59"/>
      <c r="EIG86" s="59"/>
      <c r="EIH86" s="59"/>
      <c r="EII86" s="59"/>
      <c r="EIJ86" s="59"/>
      <c r="EIK86" s="59"/>
      <c r="EIL86" s="59"/>
      <c r="EIM86" s="59"/>
      <c r="EIN86" s="59"/>
      <c r="EIO86" s="59"/>
      <c r="EIP86" s="59"/>
      <c r="EIQ86" s="59"/>
      <c r="EIR86" s="59"/>
      <c r="EIS86" s="59"/>
      <c r="EIT86" s="59"/>
      <c r="EIU86" s="59"/>
      <c r="EIV86" s="59"/>
      <c r="EIW86" s="59"/>
      <c r="EIX86" s="59"/>
      <c r="EIY86" s="59"/>
      <c r="EIZ86" s="59"/>
      <c r="EJA86" s="59"/>
      <c r="EJB86" s="59"/>
      <c r="EJC86" s="59"/>
      <c r="EJD86" s="59"/>
      <c r="EJE86" s="59"/>
      <c r="EJF86" s="59"/>
      <c r="EJG86" s="59"/>
      <c r="EJH86" s="59"/>
      <c r="EJI86" s="59"/>
      <c r="EJJ86" s="59"/>
      <c r="EJK86" s="59"/>
      <c r="EJL86" s="59"/>
      <c r="EJM86" s="59"/>
      <c r="EJN86" s="59"/>
      <c r="EJO86" s="59"/>
      <c r="EJP86" s="59"/>
      <c r="EJQ86" s="59"/>
      <c r="EJR86" s="59"/>
      <c r="EJS86" s="59"/>
      <c r="EJT86" s="59"/>
      <c r="EJU86" s="59"/>
      <c r="EJV86" s="59"/>
      <c r="EJW86" s="59"/>
      <c r="EJX86" s="59"/>
      <c r="EJY86" s="59"/>
      <c r="EJZ86" s="59"/>
      <c r="EKA86" s="59"/>
      <c r="EKB86" s="59"/>
      <c r="EKC86" s="59"/>
      <c r="EKD86" s="59"/>
      <c r="EKE86" s="59"/>
      <c r="EKF86" s="59"/>
      <c r="EKG86" s="59"/>
      <c r="EKH86" s="59"/>
      <c r="EKI86" s="59"/>
      <c r="EKJ86" s="59"/>
      <c r="EKK86" s="59"/>
      <c r="EKL86" s="59"/>
      <c r="EKM86" s="59"/>
      <c r="EKN86" s="59"/>
      <c r="EKO86" s="59"/>
      <c r="EKP86" s="59"/>
      <c r="EKQ86" s="59"/>
      <c r="EKR86" s="59"/>
      <c r="EKS86" s="59"/>
      <c r="EKT86" s="59"/>
      <c r="EKU86" s="59"/>
      <c r="EKV86" s="59"/>
      <c r="EKW86" s="59"/>
      <c r="EKX86" s="59"/>
      <c r="EKY86" s="59"/>
      <c r="EKZ86" s="59"/>
      <c r="ELA86" s="59"/>
      <c r="ELB86" s="59"/>
      <c r="ELC86" s="59"/>
      <c r="ELD86" s="59"/>
      <c r="ELE86" s="59"/>
      <c r="ELF86" s="59"/>
      <c r="ELG86" s="59"/>
      <c r="ELH86" s="59"/>
      <c r="ELI86" s="59"/>
      <c r="ELJ86" s="59"/>
      <c r="ELK86" s="59"/>
      <c r="ELL86" s="59"/>
      <c r="ELM86" s="59"/>
      <c r="ELN86" s="59"/>
      <c r="ELO86" s="59"/>
      <c r="ELP86" s="59"/>
      <c r="ELQ86" s="59"/>
      <c r="ELR86" s="59"/>
      <c r="ELS86" s="59"/>
      <c r="ELT86" s="59"/>
      <c r="ELU86" s="59"/>
      <c r="ELV86" s="59"/>
      <c r="ELW86" s="59"/>
      <c r="ELX86" s="59"/>
      <c r="ELY86" s="59"/>
      <c r="ELZ86" s="59"/>
      <c r="EMA86" s="59"/>
      <c r="EMB86" s="59"/>
      <c r="EMC86" s="59"/>
      <c r="EMD86" s="59"/>
      <c r="EME86" s="59"/>
      <c r="EMF86" s="59"/>
      <c r="EMG86" s="59"/>
      <c r="EMH86" s="59"/>
      <c r="EMI86" s="59"/>
      <c r="EMJ86" s="59"/>
      <c r="EMK86" s="59"/>
      <c r="EML86" s="59"/>
      <c r="EMM86" s="59"/>
      <c r="EMN86" s="59"/>
      <c r="EMO86" s="59"/>
      <c r="EMP86" s="59"/>
      <c r="EMQ86" s="59"/>
      <c r="EMR86" s="59"/>
      <c r="EMS86" s="59"/>
      <c r="EMT86" s="59"/>
      <c r="EMU86" s="59"/>
      <c r="EMV86" s="59"/>
      <c r="EMW86" s="59"/>
      <c r="EMX86" s="59"/>
      <c r="EMY86" s="59"/>
      <c r="EMZ86" s="59"/>
      <c r="ENA86" s="59"/>
      <c r="ENB86" s="59"/>
      <c r="ENC86" s="59"/>
      <c r="END86" s="59"/>
      <c r="ENE86" s="59"/>
      <c r="ENF86" s="59"/>
      <c r="ENG86" s="59"/>
      <c r="ENH86" s="59"/>
      <c r="ENI86" s="59"/>
      <c r="ENJ86" s="59"/>
      <c r="ENK86" s="59"/>
      <c r="ENL86" s="59"/>
      <c r="ENM86" s="59"/>
      <c r="ENN86" s="59"/>
      <c r="ENO86" s="59"/>
      <c r="ENP86" s="59"/>
      <c r="ENQ86" s="59"/>
      <c r="ENR86" s="59"/>
      <c r="ENS86" s="59"/>
      <c r="ENT86" s="59"/>
      <c r="ENU86" s="59"/>
      <c r="ENV86" s="59"/>
      <c r="ENW86" s="59"/>
      <c r="ENX86" s="59"/>
      <c r="ENY86" s="59"/>
      <c r="ENZ86" s="59"/>
      <c r="EOA86" s="59"/>
      <c r="EOB86" s="59"/>
      <c r="EOC86" s="59"/>
      <c r="EOD86" s="59"/>
      <c r="EOE86" s="59"/>
      <c r="EOF86" s="59"/>
      <c r="EOG86" s="59"/>
      <c r="EOH86" s="59"/>
      <c r="EOI86" s="59"/>
      <c r="EOJ86" s="59"/>
      <c r="EOK86" s="59"/>
      <c r="EOL86" s="59"/>
      <c r="EOM86" s="59"/>
      <c r="EON86" s="59"/>
      <c r="EOO86" s="59"/>
      <c r="EOP86" s="59"/>
      <c r="EOQ86" s="59"/>
      <c r="EOR86" s="59"/>
      <c r="EOS86" s="59"/>
      <c r="EOT86" s="59"/>
      <c r="EOU86" s="59"/>
      <c r="EOV86" s="59"/>
      <c r="EOW86" s="59"/>
      <c r="EOX86" s="59"/>
      <c r="EOY86" s="59"/>
      <c r="EOZ86" s="59"/>
      <c r="EPA86" s="59"/>
      <c r="EPB86" s="59"/>
      <c r="EPC86" s="59"/>
      <c r="EPD86" s="59"/>
      <c r="EPE86" s="59"/>
      <c r="EPF86" s="59"/>
      <c r="EPG86" s="59"/>
      <c r="EPH86" s="59"/>
      <c r="EPI86" s="59"/>
      <c r="EPJ86" s="59"/>
      <c r="EPK86" s="59"/>
      <c r="EPL86" s="59"/>
      <c r="EPM86" s="59"/>
      <c r="EPN86" s="59"/>
      <c r="EPO86" s="59"/>
      <c r="EPP86" s="59"/>
      <c r="EPQ86" s="59"/>
      <c r="EPR86" s="59"/>
      <c r="EPS86" s="59"/>
      <c r="EPT86" s="59"/>
      <c r="EPU86" s="59"/>
      <c r="EPV86" s="59"/>
      <c r="EPW86" s="59"/>
      <c r="EPX86" s="59"/>
      <c r="EPY86" s="59"/>
      <c r="EPZ86" s="59"/>
      <c r="EQA86" s="59"/>
      <c r="EQB86" s="59"/>
      <c r="EQC86" s="59"/>
      <c r="EQD86" s="59"/>
      <c r="EQE86" s="59"/>
      <c r="EQF86" s="59"/>
      <c r="EQG86" s="59"/>
      <c r="EQH86" s="59"/>
      <c r="EQI86" s="59"/>
      <c r="EQJ86" s="59"/>
      <c r="EQK86" s="59"/>
      <c r="EQL86" s="59"/>
      <c r="EQM86" s="59"/>
      <c r="EQN86" s="59"/>
      <c r="EQO86" s="59"/>
      <c r="EQP86" s="59"/>
      <c r="EQQ86" s="59"/>
      <c r="EQR86" s="59"/>
      <c r="EQS86" s="59"/>
      <c r="EQT86" s="59"/>
      <c r="EQU86" s="59"/>
      <c r="EQV86" s="59"/>
      <c r="EQW86" s="59"/>
      <c r="EQX86" s="59"/>
      <c r="EQY86" s="59"/>
      <c r="EQZ86" s="59"/>
      <c r="ERA86" s="59"/>
      <c r="ERB86" s="59"/>
      <c r="ERC86" s="59"/>
      <c r="ERD86" s="59"/>
      <c r="ERE86" s="59"/>
      <c r="ERF86" s="59"/>
      <c r="ERG86" s="59"/>
      <c r="ERH86" s="59"/>
      <c r="ERI86" s="59"/>
      <c r="ERJ86" s="59"/>
      <c r="ERK86" s="59"/>
      <c r="ERL86" s="59"/>
      <c r="ERM86" s="59"/>
      <c r="ERN86" s="59"/>
      <c r="ERO86" s="59"/>
      <c r="ERP86" s="59"/>
      <c r="ERQ86" s="59"/>
      <c r="ERR86" s="59"/>
      <c r="ERS86" s="59"/>
      <c r="ERT86" s="59"/>
      <c r="ERU86" s="59"/>
      <c r="ERV86" s="59"/>
      <c r="ERW86" s="59"/>
      <c r="ERX86" s="59"/>
      <c r="ERY86" s="59"/>
      <c r="ERZ86" s="59"/>
      <c r="ESA86" s="59"/>
      <c r="ESB86" s="59"/>
      <c r="ESC86" s="59"/>
      <c r="ESD86" s="59"/>
      <c r="ESE86" s="59"/>
      <c r="ESF86" s="59"/>
      <c r="ESG86" s="59"/>
      <c r="ESH86" s="59"/>
      <c r="ESI86" s="59"/>
      <c r="ESJ86" s="59"/>
      <c r="ESK86" s="59"/>
      <c r="ESL86" s="59"/>
      <c r="ESM86" s="59"/>
      <c r="ESN86" s="59"/>
      <c r="ESO86" s="59"/>
      <c r="ESP86" s="59"/>
      <c r="ESQ86" s="59"/>
      <c r="ESR86" s="59"/>
      <c r="ESS86" s="59"/>
      <c r="EST86" s="59"/>
      <c r="ESU86" s="59"/>
      <c r="ESV86" s="59"/>
      <c r="ESW86" s="59"/>
      <c r="ESX86" s="59"/>
      <c r="ESY86" s="59"/>
      <c r="ESZ86" s="59"/>
      <c r="ETA86" s="59"/>
      <c r="ETB86" s="59"/>
      <c r="ETC86" s="59"/>
      <c r="ETD86" s="59"/>
      <c r="ETE86" s="59"/>
      <c r="ETF86" s="59"/>
      <c r="ETG86" s="59"/>
      <c r="ETH86" s="59"/>
      <c r="ETI86" s="59"/>
      <c r="ETJ86" s="59"/>
      <c r="ETK86" s="59"/>
      <c r="ETL86" s="59"/>
      <c r="ETM86" s="59"/>
      <c r="ETN86" s="59"/>
      <c r="ETO86" s="59"/>
      <c r="ETP86" s="59"/>
      <c r="ETQ86" s="59"/>
      <c r="ETR86" s="59"/>
      <c r="ETS86" s="59"/>
      <c r="ETT86" s="59"/>
      <c r="ETU86" s="59"/>
      <c r="ETV86" s="59"/>
      <c r="ETW86" s="59"/>
      <c r="ETX86" s="59"/>
      <c r="ETY86" s="59"/>
      <c r="ETZ86" s="59"/>
      <c r="EUA86" s="59"/>
      <c r="EUB86" s="59"/>
      <c r="EUC86" s="59"/>
      <c r="EUD86" s="59"/>
      <c r="EUE86" s="59"/>
      <c r="EUF86" s="59"/>
      <c r="EUG86" s="59"/>
      <c r="EUH86" s="59"/>
      <c r="EUI86" s="59"/>
      <c r="EUJ86" s="59"/>
      <c r="EUK86" s="59"/>
      <c r="EUL86" s="59"/>
      <c r="EUM86" s="59"/>
      <c r="EUN86" s="59"/>
      <c r="EUO86" s="59"/>
      <c r="EUP86" s="59"/>
      <c r="EUQ86" s="59"/>
      <c r="EUR86" s="59"/>
      <c r="EUS86" s="59"/>
      <c r="EUT86" s="59"/>
      <c r="EUU86" s="59"/>
      <c r="EUV86" s="59"/>
      <c r="EUW86" s="59"/>
      <c r="EUX86" s="59"/>
      <c r="EUY86" s="59"/>
      <c r="EUZ86" s="59"/>
      <c r="EVA86" s="59"/>
      <c r="EVB86" s="59"/>
      <c r="EVC86" s="59"/>
      <c r="EVD86" s="59"/>
      <c r="EVE86" s="59"/>
      <c r="EVF86" s="59"/>
      <c r="EVG86" s="59"/>
      <c r="EVH86" s="59"/>
      <c r="EVI86" s="59"/>
      <c r="EVJ86" s="59"/>
      <c r="EVK86" s="59"/>
      <c r="EVL86" s="59"/>
      <c r="EVM86" s="59"/>
      <c r="EVN86" s="59"/>
      <c r="EVO86" s="59"/>
      <c r="EVP86" s="59"/>
      <c r="EVQ86" s="59"/>
      <c r="EVR86" s="59"/>
      <c r="EVS86" s="59"/>
      <c r="EVT86" s="59"/>
      <c r="EVU86" s="59"/>
      <c r="EVV86" s="59"/>
      <c r="EVW86" s="59"/>
      <c r="EVX86" s="59"/>
      <c r="EVY86" s="59"/>
      <c r="EVZ86" s="59"/>
      <c r="EWA86" s="59"/>
      <c r="EWB86" s="59"/>
      <c r="EWC86" s="59"/>
      <c r="EWD86" s="59"/>
      <c r="EWE86" s="59"/>
      <c r="EWF86" s="59"/>
      <c r="EWG86" s="59"/>
      <c r="EWH86" s="59"/>
      <c r="EWI86" s="59"/>
      <c r="EWJ86" s="59"/>
      <c r="EWK86" s="59"/>
      <c r="EWL86" s="59"/>
      <c r="EWM86" s="59"/>
      <c r="EWN86" s="59"/>
      <c r="EWO86" s="59"/>
      <c r="EWP86" s="59"/>
      <c r="EWQ86" s="59"/>
      <c r="EWR86" s="59"/>
      <c r="EWS86" s="59"/>
      <c r="EWT86" s="59"/>
      <c r="EWU86" s="59"/>
      <c r="EWV86" s="59"/>
      <c r="EWW86" s="59"/>
      <c r="EWX86" s="59"/>
      <c r="EWY86" s="59"/>
      <c r="EWZ86" s="59"/>
      <c r="EXA86" s="59"/>
      <c r="EXB86" s="59"/>
      <c r="EXC86" s="59"/>
      <c r="EXD86" s="59"/>
      <c r="EXE86" s="59"/>
      <c r="EXF86" s="59"/>
      <c r="EXG86" s="59"/>
      <c r="EXH86" s="59"/>
      <c r="EXI86" s="59"/>
      <c r="EXJ86" s="59"/>
      <c r="EXK86" s="59"/>
      <c r="EXL86" s="59"/>
      <c r="EXM86" s="59"/>
      <c r="EXN86" s="59"/>
      <c r="EXO86" s="59"/>
      <c r="EXP86" s="59"/>
      <c r="EXQ86" s="59"/>
      <c r="EXR86" s="59"/>
      <c r="EXS86" s="59"/>
      <c r="EXT86" s="59"/>
      <c r="EXU86" s="59"/>
      <c r="EXV86" s="59"/>
      <c r="EXW86" s="59"/>
      <c r="EXX86" s="59"/>
      <c r="EXY86" s="59"/>
      <c r="EXZ86" s="59"/>
      <c r="EYA86" s="59"/>
      <c r="EYB86" s="59"/>
      <c r="EYC86" s="59"/>
      <c r="EYD86" s="59"/>
      <c r="EYE86" s="59"/>
      <c r="EYF86" s="59"/>
      <c r="EYG86" s="59"/>
      <c r="EYH86" s="59"/>
      <c r="EYI86" s="59"/>
      <c r="EYJ86" s="59"/>
      <c r="EYK86" s="59"/>
      <c r="EYL86" s="59"/>
      <c r="EYM86" s="59"/>
      <c r="EYN86" s="59"/>
      <c r="EYO86" s="59"/>
      <c r="EYP86" s="59"/>
      <c r="EYQ86" s="59"/>
      <c r="EYR86" s="59"/>
      <c r="EYS86" s="59"/>
      <c r="EYT86" s="59"/>
      <c r="EYU86" s="59"/>
      <c r="EYV86" s="59"/>
      <c r="EYW86" s="59"/>
      <c r="EYX86" s="59"/>
      <c r="EYY86" s="59"/>
      <c r="EYZ86" s="59"/>
      <c r="EZA86" s="59"/>
      <c r="EZB86" s="59"/>
      <c r="EZC86" s="59"/>
      <c r="EZD86" s="59"/>
      <c r="EZE86" s="59"/>
      <c r="EZF86" s="59"/>
      <c r="EZG86" s="59"/>
      <c r="EZH86" s="59"/>
      <c r="EZI86" s="59"/>
      <c r="EZJ86" s="59"/>
      <c r="EZK86" s="59"/>
      <c r="EZL86" s="59"/>
      <c r="EZM86" s="59"/>
      <c r="EZN86" s="59"/>
      <c r="EZO86" s="59"/>
      <c r="EZP86" s="59"/>
      <c r="EZQ86" s="59"/>
      <c r="EZR86" s="59"/>
      <c r="EZS86" s="59"/>
      <c r="EZT86" s="59"/>
      <c r="EZU86" s="59"/>
      <c r="EZV86" s="59"/>
      <c r="EZW86" s="59"/>
      <c r="EZX86" s="59"/>
      <c r="EZY86" s="59"/>
      <c r="EZZ86" s="59"/>
      <c r="FAA86" s="59"/>
      <c r="FAB86" s="59"/>
      <c r="FAC86" s="59"/>
      <c r="FAD86" s="59"/>
      <c r="FAE86" s="59"/>
      <c r="FAF86" s="59"/>
      <c r="FAG86" s="59"/>
      <c r="FAH86" s="59"/>
      <c r="FAI86" s="59"/>
      <c r="FAJ86" s="59"/>
      <c r="FAK86" s="59"/>
      <c r="FAL86" s="59"/>
      <c r="FAM86" s="59"/>
      <c r="FAN86" s="59"/>
      <c r="FAO86" s="59"/>
      <c r="FAP86" s="59"/>
      <c r="FAQ86" s="59"/>
      <c r="FAR86" s="59"/>
      <c r="FAS86" s="59"/>
      <c r="FAT86" s="59"/>
      <c r="FAU86" s="59"/>
      <c r="FAV86" s="59"/>
      <c r="FAW86" s="59"/>
      <c r="FAX86" s="59"/>
      <c r="FAY86" s="59"/>
      <c r="FAZ86" s="59"/>
      <c r="FBA86" s="59"/>
      <c r="FBB86" s="59"/>
      <c r="FBC86" s="59"/>
      <c r="FBD86" s="59"/>
      <c r="FBE86" s="59"/>
      <c r="FBF86" s="59"/>
      <c r="FBG86" s="59"/>
      <c r="FBH86" s="59"/>
      <c r="FBI86" s="59"/>
      <c r="FBJ86" s="59"/>
      <c r="FBK86" s="59"/>
      <c r="FBL86" s="59"/>
      <c r="FBM86" s="59"/>
      <c r="FBN86" s="59"/>
      <c r="FBO86" s="59"/>
      <c r="FBP86" s="59"/>
      <c r="FBQ86" s="59"/>
      <c r="FBR86" s="59"/>
      <c r="FBS86" s="59"/>
      <c r="FBT86" s="59"/>
      <c r="FBU86" s="59"/>
      <c r="FBV86" s="59"/>
      <c r="FBW86" s="59"/>
      <c r="FBX86" s="59"/>
      <c r="FBY86" s="59"/>
      <c r="FBZ86" s="59"/>
      <c r="FCA86" s="59"/>
      <c r="FCB86" s="59"/>
      <c r="FCC86" s="59"/>
      <c r="FCD86" s="59"/>
      <c r="FCE86" s="59"/>
      <c r="FCF86" s="59"/>
      <c r="FCG86" s="59"/>
      <c r="FCH86" s="59"/>
      <c r="FCI86" s="59"/>
      <c r="FCJ86" s="59"/>
      <c r="FCK86" s="59"/>
      <c r="FCL86" s="59"/>
      <c r="FCM86" s="59"/>
      <c r="FCN86" s="59"/>
      <c r="FCO86" s="59"/>
      <c r="FCP86" s="59"/>
      <c r="FCQ86" s="59"/>
      <c r="FCR86" s="59"/>
      <c r="FCS86" s="59"/>
      <c r="FCT86" s="59"/>
      <c r="FCU86" s="59"/>
      <c r="FCV86" s="59"/>
      <c r="FCW86" s="59"/>
      <c r="FCX86" s="59"/>
      <c r="FCY86" s="59"/>
      <c r="FCZ86" s="59"/>
      <c r="FDA86" s="59"/>
      <c r="FDB86" s="59"/>
      <c r="FDC86" s="59"/>
      <c r="FDD86" s="59"/>
      <c r="FDE86" s="59"/>
      <c r="FDF86" s="59"/>
      <c r="FDG86" s="59"/>
      <c r="FDH86" s="59"/>
      <c r="FDI86" s="59"/>
      <c r="FDJ86" s="59"/>
      <c r="FDK86" s="59"/>
      <c r="FDL86" s="59"/>
      <c r="FDM86" s="59"/>
      <c r="FDN86" s="59"/>
      <c r="FDO86" s="59"/>
      <c r="FDP86" s="59"/>
      <c r="FDQ86" s="59"/>
      <c r="FDR86" s="59"/>
      <c r="FDS86" s="59"/>
      <c r="FDT86" s="59"/>
      <c r="FDU86" s="59"/>
      <c r="FDV86" s="59"/>
      <c r="FDW86" s="59"/>
      <c r="FDX86" s="59"/>
      <c r="FDY86" s="59"/>
      <c r="FDZ86" s="59"/>
      <c r="FEA86" s="59"/>
      <c r="FEB86" s="59"/>
      <c r="FEC86" s="59"/>
      <c r="FED86" s="59"/>
      <c r="FEE86" s="59"/>
      <c r="FEF86" s="59"/>
      <c r="FEG86" s="59"/>
      <c r="FEH86" s="59"/>
      <c r="FEI86" s="59"/>
      <c r="FEJ86" s="59"/>
      <c r="FEK86" s="59"/>
      <c r="FEL86" s="59"/>
      <c r="FEM86" s="59"/>
      <c r="FEN86" s="59"/>
      <c r="FEO86" s="59"/>
      <c r="FEP86" s="59"/>
      <c r="FEQ86" s="59"/>
      <c r="FER86" s="59"/>
      <c r="FES86" s="59"/>
      <c r="FET86" s="59"/>
      <c r="FEU86" s="59"/>
      <c r="FEV86" s="59"/>
      <c r="FEW86" s="59"/>
      <c r="FEX86" s="59"/>
      <c r="FEY86" s="59"/>
      <c r="FEZ86" s="59"/>
      <c r="FFA86" s="59"/>
      <c r="FFB86" s="59"/>
      <c r="FFC86" s="59"/>
      <c r="FFD86" s="59"/>
      <c r="FFE86" s="59"/>
      <c r="FFF86" s="59"/>
      <c r="FFG86" s="59"/>
      <c r="FFH86" s="59"/>
      <c r="FFI86" s="59"/>
      <c r="FFJ86" s="59"/>
      <c r="FFK86" s="59"/>
      <c r="FFL86" s="59"/>
      <c r="FFM86" s="59"/>
      <c r="FFN86" s="59"/>
      <c r="FFO86" s="59"/>
      <c r="FFP86" s="59"/>
      <c r="FFQ86" s="59"/>
      <c r="FFR86" s="59"/>
      <c r="FFS86" s="59"/>
      <c r="FFT86" s="59"/>
      <c r="FFU86" s="59"/>
      <c r="FFV86" s="59"/>
      <c r="FFW86" s="59"/>
      <c r="FFX86" s="59"/>
      <c r="FFY86" s="59"/>
      <c r="FFZ86" s="59"/>
      <c r="FGA86" s="59"/>
      <c r="FGB86" s="59"/>
      <c r="FGC86" s="59"/>
      <c r="FGD86" s="59"/>
      <c r="FGE86" s="59"/>
      <c r="FGF86" s="59"/>
      <c r="FGG86" s="59"/>
      <c r="FGH86" s="59"/>
      <c r="FGI86" s="59"/>
      <c r="FGJ86" s="59"/>
      <c r="FGK86" s="59"/>
      <c r="FGL86" s="59"/>
      <c r="FGM86" s="59"/>
      <c r="FGN86" s="59"/>
      <c r="FGO86" s="59"/>
      <c r="FGP86" s="59"/>
      <c r="FGQ86" s="59"/>
      <c r="FGR86" s="59"/>
      <c r="FGS86" s="59"/>
      <c r="FGT86" s="59"/>
      <c r="FGU86" s="59"/>
      <c r="FGV86" s="59"/>
      <c r="FGW86" s="59"/>
      <c r="FGX86" s="59"/>
      <c r="FGY86" s="59"/>
      <c r="FGZ86" s="59"/>
      <c r="FHA86" s="59"/>
      <c r="FHB86" s="59"/>
      <c r="FHC86" s="59"/>
      <c r="FHD86" s="59"/>
      <c r="FHE86" s="59"/>
      <c r="FHF86" s="59"/>
      <c r="FHG86" s="59"/>
      <c r="FHH86" s="59"/>
      <c r="FHI86" s="59"/>
      <c r="FHJ86" s="59"/>
      <c r="FHK86" s="59"/>
      <c r="FHL86" s="59"/>
      <c r="FHM86" s="59"/>
      <c r="FHN86" s="59"/>
      <c r="FHO86" s="59"/>
      <c r="FHP86" s="59"/>
      <c r="FHQ86" s="59"/>
      <c r="FHR86" s="59"/>
      <c r="FHS86" s="59"/>
      <c r="FHT86" s="59"/>
      <c r="FHU86" s="59"/>
      <c r="FHV86" s="59"/>
      <c r="FHW86" s="59"/>
      <c r="FHX86" s="59"/>
      <c r="FHY86" s="59"/>
      <c r="FHZ86" s="59"/>
      <c r="FIA86" s="59"/>
      <c r="FIB86" s="59"/>
      <c r="FIC86" s="59"/>
      <c r="FID86" s="59"/>
      <c r="FIE86" s="59"/>
      <c r="FIF86" s="59"/>
      <c r="FIG86" s="59"/>
      <c r="FIH86" s="59"/>
      <c r="FII86" s="59"/>
      <c r="FIJ86" s="59"/>
      <c r="FIK86" s="59"/>
      <c r="FIL86" s="59"/>
      <c r="FIM86" s="59"/>
      <c r="FIN86" s="59"/>
      <c r="FIO86" s="59"/>
      <c r="FIP86" s="59"/>
      <c r="FIQ86" s="59"/>
      <c r="FIR86" s="59"/>
      <c r="FIS86" s="59"/>
      <c r="FIT86" s="59"/>
      <c r="FIU86" s="59"/>
      <c r="FIV86" s="59"/>
      <c r="FIW86" s="59"/>
      <c r="FIX86" s="59"/>
      <c r="FIY86" s="59"/>
      <c r="FIZ86" s="59"/>
      <c r="FJA86" s="59"/>
      <c r="FJB86" s="59"/>
      <c r="FJC86" s="59"/>
      <c r="FJD86" s="59"/>
      <c r="FJE86" s="59"/>
      <c r="FJF86" s="59"/>
      <c r="FJG86" s="59"/>
      <c r="FJH86" s="59"/>
      <c r="FJI86" s="59"/>
      <c r="FJJ86" s="59"/>
      <c r="FJK86" s="59"/>
      <c r="FJL86" s="59"/>
      <c r="FJM86" s="59"/>
      <c r="FJN86" s="59"/>
      <c r="FJO86" s="59"/>
      <c r="FJP86" s="59"/>
      <c r="FJQ86" s="59"/>
      <c r="FJR86" s="59"/>
      <c r="FJS86" s="59"/>
      <c r="FJT86" s="59"/>
      <c r="FJU86" s="59"/>
      <c r="FJV86" s="59"/>
      <c r="FJW86" s="59"/>
      <c r="FJX86" s="59"/>
      <c r="FJY86" s="59"/>
      <c r="FJZ86" s="59"/>
      <c r="FKA86" s="59"/>
      <c r="FKB86" s="59"/>
      <c r="FKC86" s="59"/>
      <c r="FKD86" s="59"/>
      <c r="FKE86" s="59"/>
      <c r="FKF86" s="59"/>
      <c r="FKG86" s="59"/>
      <c r="FKH86" s="59"/>
      <c r="FKI86" s="59"/>
      <c r="FKJ86" s="59"/>
      <c r="FKK86" s="59"/>
      <c r="FKL86" s="59"/>
      <c r="FKM86" s="59"/>
      <c r="FKN86" s="59"/>
      <c r="FKO86" s="59"/>
      <c r="FKP86" s="59"/>
      <c r="FKQ86" s="59"/>
      <c r="FKR86" s="59"/>
      <c r="FKS86" s="59"/>
      <c r="FKT86" s="59"/>
      <c r="FKU86" s="59"/>
      <c r="FKV86" s="59"/>
      <c r="FKW86" s="59"/>
      <c r="FKX86" s="59"/>
      <c r="FKY86" s="59"/>
      <c r="FKZ86" s="59"/>
      <c r="FLA86" s="59"/>
      <c r="FLB86" s="59"/>
      <c r="FLC86" s="59"/>
      <c r="FLD86" s="59"/>
      <c r="FLE86" s="59"/>
      <c r="FLF86" s="59"/>
      <c r="FLG86" s="59"/>
      <c r="FLH86" s="59"/>
      <c r="FLI86" s="59"/>
      <c r="FLJ86" s="59"/>
      <c r="FLK86" s="59"/>
      <c r="FLL86" s="59"/>
      <c r="FLM86" s="59"/>
      <c r="FLN86" s="59"/>
      <c r="FLO86" s="59"/>
      <c r="FLP86" s="59"/>
      <c r="FLQ86" s="59"/>
      <c r="FLR86" s="59"/>
      <c r="FLS86" s="59"/>
      <c r="FLT86" s="59"/>
      <c r="FLU86" s="59"/>
      <c r="FLV86" s="59"/>
      <c r="FLW86" s="59"/>
      <c r="FLX86" s="59"/>
      <c r="FLY86" s="59"/>
      <c r="FLZ86" s="59"/>
      <c r="FMA86" s="59"/>
      <c r="FMB86" s="59"/>
      <c r="FMC86" s="59"/>
      <c r="FMD86" s="59"/>
      <c r="FME86" s="59"/>
      <c r="FMF86" s="59"/>
      <c r="FMG86" s="59"/>
      <c r="FMH86" s="59"/>
      <c r="FMI86" s="59"/>
      <c r="FMJ86" s="59"/>
      <c r="FMK86" s="59"/>
      <c r="FML86" s="59"/>
      <c r="FMM86" s="59"/>
      <c r="FMN86" s="59"/>
      <c r="FMO86" s="59"/>
      <c r="FMP86" s="59"/>
      <c r="FMQ86" s="59"/>
      <c r="FMR86" s="59"/>
      <c r="FMS86" s="59"/>
      <c r="FMT86" s="59"/>
      <c r="FMU86" s="59"/>
      <c r="FMV86" s="59"/>
      <c r="FMW86" s="59"/>
      <c r="FMX86" s="59"/>
      <c r="FMY86" s="59"/>
      <c r="FMZ86" s="59"/>
      <c r="FNA86" s="59"/>
      <c r="FNB86" s="59"/>
      <c r="FNC86" s="59"/>
      <c r="FND86" s="59"/>
      <c r="FNE86" s="59"/>
      <c r="FNF86" s="59"/>
      <c r="FNG86" s="59"/>
      <c r="FNH86" s="59"/>
      <c r="FNI86" s="59"/>
      <c r="FNJ86" s="59"/>
      <c r="FNK86" s="59"/>
      <c r="FNL86" s="59"/>
      <c r="FNM86" s="59"/>
      <c r="FNN86" s="59"/>
      <c r="FNO86" s="59"/>
      <c r="FNP86" s="59"/>
      <c r="FNQ86" s="59"/>
      <c r="FNR86" s="59"/>
      <c r="FNS86" s="59"/>
      <c r="FNT86" s="59"/>
      <c r="FNU86" s="59"/>
      <c r="FNV86" s="59"/>
      <c r="FNW86" s="59"/>
      <c r="FNX86" s="59"/>
      <c r="FNY86" s="59"/>
      <c r="FNZ86" s="59"/>
      <c r="FOA86" s="59"/>
      <c r="FOB86" s="59"/>
      <c r="FOC86" s="59"/>
      <c r="FOD86" s="59"/>
      <c r="FOE86" s="59"/>
      <c r="FOF86" s="59"/>
      <c r="FOG86" s="59"/>
      <c r="FOH86" s="59"/>
      <c r="FOI86" s="59"/>
      <c r="FOJ86" s="59"/>
      <c r="FOK86" s="59"/>
      <c r="FOL86" s="59"/>
      <c r="FOM86" s="59"/>
      <c r="FON86" s="59"/>
      <c r="FOO86" s="59"/>
      <c r="FOP86" s="59"/>
      <c r="FOQ86" s="59"/>
      <c r="FOR86" s="59"/>
      <c r="FOS86" s="59"/>
      <c r="FOT86" s="59"/>
      <c r="FOU86" s="59"/>
      <c r="FOV86" s="59"/>
      <c r="FOW86" s="59"/>
      <c r="FOX86" s="59"/>
      <c r="FOY86" s="59"/>
      <c r="FOZ86" s="59"/>
      <c r="FPA86" s="59"/>
      <c r="FPB86" s="59"/>
      <c r="FPC86" s="59"/>
      <c r="FPD86" s="59"/>
      <c r="FPE86" s="59"/>
      <c r="FPF86" s="59"/>
      <c r="FPG86" s="59"/>
      <c r="FPH86" s="59"/>
      <c r="FPI86" s="59"/>
      <c r="FPJ86" s="59"/>
      <c r="FPK86" s="59"/>
      <c r="FPL86" s="59"/>
      <c r="FPM86" s="59"/>
      <c r="FPN86" s="59"/>
      <c r="FPO86" s="59"/>
      <c r="FPP86" s="59"/>
      <c r="FPQ86" s="59"/>
      <c r="FPR86" s="59"/>
      <c r="FPS86" s="59"/>
      <c r="FPT86" s="59"/>
      <c r="FPU86" s="59"/>
      <c r="FPV86" s="59"/>
      <c r="FPW86" s="59"/>
      <c r="FPX86" s="59"/>
      <c r="FPY86" s="59"/>
      <c r="FPZ86" s="59"/>
      <c r="FQA86" s="59"/>
      <c r="FQB86" s="59"/>
      <c r="FQC86" s="59"/>
      <c r="FQD86" s="59"/>
      <c r="FQE86" s="59"/>
      <c r="FQF86" s="59"/>
      <c r="FQG86" s="59"/>
      <c r="FQH86" s="59"/>
      <c r="FQI86" s="59"/>
      <c r="FQJ86" s="59"/>
      <c r="FQK86" s="59"/>
      <c r="FQL86" s="59"/>
      <c r="FQM86" s="59"/>
      <c r="FQN86" s="59"/>
      <c r="FQO86" s="59"/>
      <c r="FQP86" s="59"/>
      <c r="FQQ86" s="59"/>
      <c r="FQR86" s="59"/>
      <c r="FQS86" s="59"/>
      <c r="FQT86" s="59"/>
      <c r="FQU86" s="59"/>
      <c r="FQV86" s="59"/>
      <c r="FQW86" s="59"/>
      <c r="FQX86" s="59"/>
      <c r="FQY86" s="59"/>
      <c r="FQZ86" s="59"/>
      <c r="FRA86" s="59"/>
      <c r="FRB86" s="59"/>
      <c r="FRC86" s="59"/>
      <c r="FRD86" s="59"/>
      <c r="FRE86" s="59"/>
      <c r="FRF86" s="59"/>
      <c r="FRG86" s="59"/>
      <c r="FRH86" s="59"/>
      <c r="FRI86" s="59"/>
      <c r="FRJ86" s="59"/>
      <c r="FRK86" s="59"/>
      <c r="FRL86" s="59"/>
      <c r="FRM86" s="59"/>
      <c r="FRN86" s="59"/>
      <c r="FRO86" s="59"/>
      <c r="FRP86" s="59"/>
      <c r="FRQ86" s="59"/>
      <c r="FRR86" s="59"/>
      <c r="FRS86" s="59"/>
      <c r="FRT86" s="59"/>
      <c r="FRU86" s="59"/>
      <c r="FRV86" s="59"/>
      <c r="FRW86" s="59"/>
      <c r="FRX86" s="59"/>
      <c r="FRY86" s="59"/>
      <c r="FRZ86" s="59"/>
      <c r="FSA86" s="59"/>
      <c r="FSB86" s="59"/>
      <c r="FSC86" s="59"/>
      <c r="FSD86" s="59"/>
      <c r="FSE86" s="59"/>
      <c r="FSF86" s="59"/>
      <c r="FSG86" s="59"/>
      <c r="FSH86" s="59"/>
      <c r="FSI86" s="59"/>
      <c r="FSJ86" s="59"/>
      <c r="FSK86" s="59"/>
      <c r="FSL86" s="59"/>
      <c r="FSM86" s="59"/>
      <c r="FSN86" s="59"/>
      <c r="FSO86" s="59"/>
      <c r="FSP86" s="59"/>
      <c r="FSQ86" s="59"/>
      <c r="FSR86" s="59"/>
      <c r="FSS86" s="59"/>
      <c r="FST86" s="59"/>
      <c r="FSU86" s="59"/>
      <c r="FSV86" s="59"/>
      <c r="FSW86" s="59"/>
      <c r="FSX86" s="59"/>
      <c r="FSY86" s="59"/>
      <c r="FSZ86" s="59"/>
      <c r="FTA86" s="59"/>
      <c r="FTB86" s="59"/>
      <c r="FTC86" s="59"/>
      <c r="FTD86" s="59"/>
      <c r="FTE86" s="59"/>
      <c r="FTF86" s="59"/>
      <c r="FTG86" s="59"/>
      <c r="FTH86" s="59"/>
      <c r="FTI86" s="59"/>
      <c r="FTJ86" s="59"/>
      <c r="FTK86" s="59"/>
      <c r="FTL86" s="59"/>
      <c r="FTM86" s="59"/>
      <c r="FTN86" s="59"/>
      <c r="FTO86" s="59"/>
      <c r="FTP86" s="59"/>
      <c r="FTQ86" s="59"/>
      <c r="FTR86" s="59"/>
      <c r="FTS86" s="59"/>
      <c r="FTT86" s="59"/>
      <c r="FTU86" s="59"/>
      <c r="FTV86" s="59"/>
      <c r="FTW86" s="59"/>
      <c r="FTX86" s="59"/>
      <c r="FTY86" s="59"/>
      <c r="FTZ86" s="59"/>
      <c r="FUA86" s="59"/>
      <c r="FUB86" s="59"/>
      <c r="FUC86" s="59"/>
      <c r="FUD86" s="59"/>
      <c r="FUE86" s="59"/>
      <c r="FUF86" s="59"/>
      <c r="FUG86" s="59"/>
      <c r="FUH86" s="59"/>
      <c r="FUI86" s="59"/>
      <c r="FUJ86" s="59"/>
      <c r="FUK86" s="59"/>
      <c r="FUL86" s="59"/>
      <c r="FUM86" s="59"/>
      <c r="FUN86" s="59"/>
      <c r="FUO86" s="59"/>
      <c r="FUP86" s="59"/>
      <c r="FUQ86" s="59"/>
      <c r="FUR86" s="59"/>
      <c r="FUS86" s="59"/>
      <c r="FUT86" s="59"/>
      <c r="FUU86" s="59"/>
      <c r="FUV86" s="59"/>
      <c r="FUW86" s="59"/>
      <c r="FUX86" s="59"/>
      <c r="FUY86" s="59"/>
      <c r="FUZ86" s="59"/>
      <c r="FVA86" s="59"/>
      <c r="FVB86" s="59"/>
      <c r="FVC86" s="59"/>
      <c r="FVD86" s="59"/>
      <c r="FVE86" s="59"/>
      <c r="FVF86" s="59"/>
      <c r="FVG86" s="59"/>
      <c r="FVH86" s="59"/>
      <c r="FVI86" s="59"/>
      <c r="FVJ86" s="59"/>
      <c r="FVK86" s="59"/>
      <c r="FVL86" s="59"/>
      <c r="FVM86" s="59"/>
      <c r="FVN86" s="59"/>
      <c r="FVO86" s="59"/>
      <c r="FVP86" s="59"/>
      <c r="FVQ86" s="59"/>
      <c r="FVR86" s="59"/>
      <c r="FVS86" s="59"/>
      <c r="FVT86" s="59"/>
      <c r="FVU86" s="59"/>
      <c r="FVV86" s="59"/>
      <c r="FVW86" s="59"/>
      <c r="FVX86" s="59"/>
      <c r="FVY86" s="59"/>
      <c r="FVZ86" s="59"/>
      <c r="FWA86" s="59"/>
      <c r="FWB86" s="59"/>
      <c r="FWC86" s="59"/>
      <c r="FWD86" s="59"/>
      <c r="FWE86" s="59"/>
      <c r="FWF86" s="59"/>
      <c r="FWG86" s="59"/>
      <c r="FWH86" s="59"/>
      <c r="FWI86" s="59"/>
      <c r="FWJ86" s="59"/>
      <c r="FWK86" s="59"/>
      <c r="FWL86" s="59"/>
      <c r="FWM86" s="59"/>
      <c r="FWN86" s="59"/>
      <c r="FWO86" s="59"/>
      <c r="FWP86" s="59"/>
      <c r="FWQ86" s="59"/>
      <c r="FWR86" s="59"/>
      <c r="FWS86" s="59"/>
      <c r="FWT86" s="59"/>
      <c r="FWU86" s="59"/>
      <c r="FWV86" s="59"/>
      <c r="FWW86" s="59"/>
      <c r="FWX86" s="59"/>
      <c r="FWY86" s="59"/>
      <c r="FWZ86" s="59"/>
      <c r="FXA86" s="59"/>
      <c r="FXB86" s="59"/>
      <c r="FXC86" s="59"/>
      <c r="FXD86" s="59"/>
      <c r="FXE86" s="59"/>
      <c r="FXF86" s="59"/>
      <c r="FXG86" s="59"/>
      <c r="FXH86" s="59"/>
      <c r="FXI86" s="59"/>
      <c r="FXJ86" s="59"/>
      <c r="FXK86" s="59"/>
      <c r="FXL86" s="59"/>
      <c r="FXM86" s="59"/>
      <c r="FXN86" s="59"/>
      <c r="FXO86" s="59"/>
      <c r="FXP86" s="59"/>
      <c r="FXQ86" s="59"/>
      <c r="FXR86" s="59"/>
      <c r="FXS86" s="59"/>
      <c r="FXT86" s="59"/>
      <c r="FXU86" s="59"/>
      <c r="FXV86" s="59"/>
      <c r="FXW86" s="59"/>
      <c r="FXX86" s="59"/>
      <c r="FXY86" s="59"/>
      <c r="FXZ86" s="59"/>
      <c r="FYA86" s="59"/>
      <c r="FYB86" s="59"/>
      <c r="FYC86" s="59"/>
      <c r="FYD86" s="59"/>
      <c r="FYE86" s="59"/>
      <c r="FYF86" s="59"/>
      <c r="FYG86" s="59"/>
      <c r="FYH86" s="59"/>
      <c r="FYI86" s="59"/>
      <c r="FYJ86" s="59"/>
      <c r="FYK86" s="59"/>
      <c r="FYL86" s="59"/>
      <c r="FYM86" s="59"/>
      <c r="FYN86" s="59"/>
      <c r="FYO86" s="59"/>
      <c r="FYP86" s="59"/>
      <c r="FYQ86" s="59"/>
      <c r="FYR86" s="59"/>
      <c r="FYS86" s="59"/>
      <c r="FYT86" s="59"/>
      <c r="FYU86" s="59"/>
      <c r="FYV86" s="59"/>
      <c r="FYW86" s="59"/>
      <c r="FYX86" s="59"/>
      <c r="FYY86" s="59"/>
      <c r="FYZ86" s="59"/>
      <c r="FZA86" s="59"/>
      <c r="FZB86" s="59"/>
      <c r="FZC86" s="59"/>
      <c r="FZD86" s="59"/>
      <c r="FZE86" s="59"/>
      <c r="FZF86" s="59"/>
      <c r="FZG86" s="59"/>
      <c r="FZH86" s="59"/>
      <c r="FZI86" s="59"/>
      <c r="FZJ86" s="59"/>
      <c r="FZK86" s="59"/>
      <c r="FZL86" s="59"/>
      <c r="FZM86" s="59"/>
      <c r="FZN86" s="59"/>
      <c r="FZO86" s="59"/>
      <c r="FZP86" s="59"/>
      <c r="FZQ86" s="59"/>
      <c r="FZR86" s="59"/>
      <c r="FZS86" s="59"/>
      <c r="FZT86" s="59"/>
      <c r="FZU86" s="59"/>
      <c r="FZV86" s="59"/>
      <c r="FZW86" s="59"/>
      <c r="FZX86" s="59"/>
      <c r="FZY86" s="59"/>
      <c r="FZZ86" s="59"/>
      <c r="GAA86" s="59"/>
      <c r="GAB86" s="59"/>
      <c r="GAC86" s="59"/>
      <c r="GAD86" s="59"/>
      <c r="GAE86" s="59"/>
      <c r="GAF86" s="59"/>
      <c r="GAG86" s="59"/>
      <c r="GAH86" s="59"/>
      <c r="GAI86" s="59"/>
      <c r="GAJ86" s="59"/>
      <c r="GAK86" s="59"/>
      <c r="GAL86" s="59"/>
      <c r="GAM86" s="59"/>
      <c r="GAN86" s="59"/>
      <c r="GAO86" s="59"/>
      <c r="GAP86" s="59"/>
      <c r="GAQ86" s="59"/>
      <c r="GAR86" s="59"/>
      <c r="GAS86" s="59"/>
      <c r="GAT86" s="59"/>
      <c r="GAU86" s="59"/>
      <c r="GAV86" s="59"/>
      <c r="GAW86" s="59"/>
      <c r="GAX86" s="59"/>
      <c r="GAY86" s="59"/>
      <c r="GAZ86" s="59"/>
      <c r="GBA86" s="59"/>
      <c r="GBB86" s="59"/>
      <c r="GBC86" s="59"/>
      <c r="GBD86" s="59"/>
      <c r="GBE86" s="59"/>
      <c r="GBF86" s="59"/>
      <c r="GBG86" s="59"/>
      <c r="GBH86" s="59"/>
      <c r="GBI86" s="59"/>
      <c r="GBJ86" s="59"/>
      <c r="GBK86" s="59"/>
      <c r="GBL86" s="59"/>
      <c r="GBM86" s="59"/>
      <c r="GBN86" s="59"/>
      <c r="GBO86" s="59"/>
      <c r="GBP86" s="59"/>
      <c r="GBQ86" s="59"/>
      <c r="GBR86" s="59"/>
      <c r="GBS86" s="59"/>
      <c r="GBT86" s="59"/>
      <c r="GBU86" s="59"/>
      <c r="GBV86" s="59"/>
      <c r="GBW86" s="59"/>
      <c r="GBX86" s="59"/>
      <c r="GBY86" s="59"/>
      <c r="GBZ86" s="59"/>
      <c r="GCA86" s="59"/>
      <c r="GCB86" s="59"/>
      <c r="GCC86" s="59"/>
      <c r="GCD86" s="59"/>
      <c r="GCE86" s="59"/>
      <c r="GCF86" s="59"/>
      <c r="GCG86" s="59"/>
      <c r="GCH86" s="59"/>
      <c r="GCI86" s="59"/>
      <c r="GCJ86" s="59"/>
      <c r="GCK86" s="59"/>
      <c r="GCL86" s="59"/>
      <c r="GCM86" s="59"/>
      <c r="GCN86" s="59"/>
      <c r="GCO86" s="59"/>
      <c r="GCP86" s="59"/>
      <c r="GCQ86" s="59"/>
      <c r="GCR86" s="59"/>
      <c r="GCS86" s="59"/>
      <c r="GCT86" s="59"/>
      <c r="GCU86" s="59"/>
      <c r="GCV86" s="59"/>
      <c r="GCW86" s="59"/>
      <c r="GCX86" s="59"/>
      <c r="GCY86" s="59"/>
      <c r="GCZ86" s="59"/>
      <c r="GDA86" s="59"/>
      <c r="GDB86" s="59"/>
      <c r="GDC86" s="59"/>
      <c r="GDD86" s="59"/>
      <c r="GDE86" s="59"/>
      <c r="GDF86" s="59"/>
      <c r="GDG86" s="59"/>
      <c r="GDH86" s="59"/>
      <c r="GDI86" s="59"/>
      <c r="GDJ86" s="59"/>
      <c r="GDK86" s="59"/>
      <c r="GDL86" s="59"/>
      <c r="GDM86" s="59"/>
      <c r="GDN86" s="59"/>
      <c r="GDO86" s="59"/>
      <c r="GDP86" s="59"/>
      <c r="GDQ86" s="59"/>
      <c r="GDR86" s="59"/>
      <c r="GDS86" s="59"/>
      <c r="GDT86" s="59"/>
      <c r="GDU86" s="59"/>
      <c r="GDV86" s="59"/>
      <c r="GDW86" s="59"/>
      <c r="GDX86" s="59"/>
      <c r="GDY86" s="59"/>
      <c r="GDZ86" s="59"/>
      <c r="GEA86" s="59"/>
      <c r="GEB86" s="59"/>
      <c r="GEC86" s="59"/>
      <c r="GED86" s="59"/>
      <c r="GEE86" s="59"/>
      <c r="GEF86" s="59"/>
      <c r="GEG86" s="59"/>
      <c r="GEH86" s="59"/>
      <c r="GEI86" s="59"/>
      <c r="GEJ86" s="59"/>
      <c r="GEK86" s="59"/>
      <c r="GEL86" s="59"/>
      <c r="GEM86" s="59"/>
      <c r="GEN86" s="59"/>
      <c r="GEO86" s="59"/>
      <c r="GEP86" s="59"/>
      <c r="GEQ86" s="59"/>
      <c r="GER86" s="59"/>
      <c r="GES86" s="59"/>
      <c r="GET86" s="59"/>
      <c r="GEU86" s="59"/>
      <c r="GEV86" s="59"/>
      <c r="GEW86" s="59"/>
      <c r="GEX86" s="59"/>
      <c r="GEY86" s="59"/>
      <c r="GEZ86" s="59"/>
      <c r="GFA86" s="59"/>
      <c r="GFB86" s="59"/>
      <c r="GFC86" s="59"/>
      <c r="GFD86" s="59"/>
      <c r="GFE86" s="59"/>
      <c r="GFF86" s="59"/>
      <c r="GFG86" s="59"/>
      <c r="GFH86" s="59"/>
      <c r="GFI86" s="59"/>
      <c r="GFJ86" s="59"/>
      <c r="GFK86" s="59"/>
      <c r="GFL86" s="59"/>
      <c r="GFM86" s="59"/>
      <c r="GFN86" s="59"/>
      <c r="GFO86" s="59"/>
      <c r="GFP86" s="59"/>
      <c r="GFQ86" s="59"/>
      <c r="GFR86" s="59"/>
      <c r="GFS86" s="59"/>
      <c r="GFT86" s="59"/>
      <c r="GFU86" s="59"/>
      <c r="GFV86" s="59"/>
      <c r="GFW86" s="59"/>
      <c r="GFX86" s="59"/>
      <c r="GFY86" s="59"/>
      <c r="GFZ86" s="59"/>
      <c r="GGA86" s="59"/>
      <c r="GGB86" s="59"/>
      <c r="GGC86" s="59"/>
      <c r="GGD86" s="59"/>
      <c r="GGE86" s="59"/>
      <c r="GGF86" s="59"/>
      <c r="GGG86" s="59"/>
      <c r="GGH86" s="59"/>
      <c r="GGI86" s="59"/>
      <c r="GGJ86" s="59"/>
      <c r="GGK86" s="59"/>
      <c r="GGL86" s="59"/>
      <c r="GGM86" s="59"/>
      <c r="GGN86" s="59"/>
      <c r="GGO86" s="59"/>
      <c r="GGP86" s="59"/>
      <c r="GGQ86" s="59"/>
      <c r="GGR86" s="59"/>
      <c r="GGS86" s="59"/>
      <c r="GGT86" s="59"/>
      <c r="GGU86" s="59"/>
      <c r="GGV86" s="59"/>
      <c r="GGW86" s="59"/>
      <c r="GGX86" s="59"/>
      <c r="GGY86" s="59"/>
      <c r="GGZ86" s="59"/>
      <c r="GHA86" s="59"/>
      <c r="GHB86" s="59"/>
      <c r="GHC86" s="59"/>
      <c r="GHD86" s="59"/>
      <c r="GHE86" s="59"/>
      <c r="GHF86" s="59"/>
      <c r="GHG86" s="59"/>
      <c r="GHH86" s="59"/>
      <c r="GHI86" s="59"/>
      <c r="GHJ86" s="59"/>
      <c r="GHK86" s="59"/>
      <c r="GHL86" s="59"/>
      <c r="GHM86" s="59"/>
      <c r="GHN86" s="59"/>
      <c r="GHO86" s="59"/>
      <c r="GHP86" s="59"/>
      <c r="GHQ86" s="59"/>
      <c r="GHR86" s="59"/>
      <c r="GHS86" s="59"/>
      <c r="GHT86" s="59"/>
      <c r="GHU86" s="59"/>
      <c r="GHV86" s="59"/>
      <c r="GHW86" s="59"/>
      <c r="GHX86" s="59"/>
      <c r="GHY86" s="59"/>
      <c r="GHZ86" s="59"/>
      <c r="GIA86" s="59"/>
      <c r="GIB86" s="59"/>
      <c r="GIC86" s="59"/>
      <c r="GID86" s="59"/>
      <c r="GIE86" s="59"/>
      <c r="GIF86" s="59"/>
      <c r="GIG86" s="59"/>
      <c r="GIH86" s="59"/>
      <c r="GII86" s="59"/>
      <c r="GIJ86" s="59"/>
      <c r="GIK86" s="59"/>
      <c r="GIL86" s="59"/>
      <c r="GIM86" s="59"/>
      <c r="GIN86" s="59"/>
      <c r="GIO86" s="59"/>
      <c r="GIP86" s="59"/>
      <c r="GIQ86" s="59"/>
      <c r="GIR86" s="59"/>
      <c r="GIS86" s="59"/>
      <c r="GIT86" s="59"/>
      <c r="GIU86" s="59"/>
      <c r="GIV86" s="59"/>
      <c r="GIW86" s="59"/>
      <c r="GIX86" s="59"/>
      <c r="GIY86" s="59"/>
      <c r="GIZ86" s="59"/>
      <c r="GJA86" s="59"/>
      <c r="GJB86" s="59"/>
      <c r="GJC86" s="59"/>
      <c r="GJD86" s="59"/>
      <c r="GJE86" s="59"/>
      <c r="GJF86" s="59"/>
      <c r="GJG86" s="59"/>
      <c r="GJH86" s="59"/>
      <c r="GJI86" s="59"/>
      <c r="GJJ86" s="59"/>
      <c r="GJK86" s="59"/>
      <c r="GJL86" s="59"/>
      <c r="GJM86" s="59"/>
      <c r="GJN86" s="59"/>
      <c r="GJO86" s="59"/>
      <c r="GJP86" s="59"/>
      <c r="GJQ86" s="59"/>
      <c r="GJR86" s="59"/>
      <c r="GJS86" s="59"/>
      <c r="GJT86" s="59"/>
      <c r="GJU86" s="59"/>
      <c r="GJV86" s="59"/>
      <c r="GJW86" s="59"/>
      <c r="GJX86" s="59"/>
      <c r="GJY86" s="59"/>
      <c r="GJZ86" s="59"/>
      <c r="GKA86" s="59"/>
      <c r="GKB86" s="59"/>
      <c r="GKC86" s="59"/>
      <c r="GKD86" s="59"/>
      <c r="GKE86" s="59"/>
      <c r="GKF86" s="59"/>
      <c r="GKG86" s="59"/>
      <c r="GKH86" s="59"/>
      <c r="GKI86" s="59"/>
      <c r="GKJ86" s="59"/>
      <c r="GKK86" s="59"/>
      <c r="GKL86" s="59"/>
      <c r="GKM86" s="59"/>
      <c r="GKN86" s="59"/>
      <c r="GKO86" s="59"/>
      <c r="GKP86" s="59"/>
      <c r="GKQ86" s="59"/>
      <c r="GKR86" s="59"/>
      <c r="GKS86" s="59"/>
      <c r="GKT86" s="59"/>
      <c r="GKU86" s="59"/>
      <c r="GKV86" s="59"/>
      <c r="GKW86" s="59"/>
      <c r="GKX86" s="59"/>
      <c r="GKY86" s="59"/>
      <c r="GKZ86" s="59"/>
      <c r="GLA86" s="59"/>
      <c r="GLB86" s="59"/>
      <c r="GLC86" s="59"/>
      <c r="GLD86" s="59"/>
      <c r="GLE86" s="59"/>
      <c r="GLF86" s="59"/>
      <c r="GLG86" s="59"/>
      <c r="GLH86" s="59"/>
      <c r="GLI86" s="59"/>
      <c r="GLJ86" s="59"/>
      <c r="GLK86" s="59"/>
      <c r="GLL86" s="59"/>
      <c r="GLM86" s="59"/>
      <c r="GLN86" s="59"/>
      <c r="GLO86" s="59"/>
      <c r="GLP86" s="59"/>
      <c r="GLQ86" s="59"/>
      <c r="GLR86" s="59"/>
      <c r="GLS86" s="59"/>
      <c r="GLT86" s="59"/>
      <c r="GLU86" s="59"/>
      <c r="GLV86" s="59"/>
      <c r="GLW86" s="59"/>
      <c r="GLX86" s="59"/>
      <c r="GLY86" s="59"/>
      <c r="GLZ86" s="59"/>
      <c r="GMA86" s="59"/>
      <c r="GMB86" s="59"/>
      <c r="GMC86" s="59"/>
      <c r="GMD86" s="59"/>
      <c r="GME86" s="59"/>
      <c r="GMF86" s="59"/>
      <c r="GMG86" s="59"/>
      <c r="GMH86" s="59"/>
      <c r="GMI86" s="59"/>
      <c r="GMJ86" s="59"/>
      <c r="GMK86" s="59"/>
      <c r="GML86" s="59"/>
      <c r="GMM86" s="59"/>
      <c r="GMN86" s="59"/>
      <c r="GMO86" s="59"/>
      <c r="GMP86" s="59"/>
      <c r="GMQ86" s="59"/>
      <c r="GMR86" s="59"/>
      <c r="GMS86" s="59"/>
      <c r="GMT86" s="59"/>
      <c r="GMU86" s="59"/>
      <c r="GMV86" s="59"/>
      <c r="GMW86" s="59"/>
      <c r="GMX86" s="59"/>
      <c r="GMY86" s="59"/>
      <c r="GMZ86" s="59"/>
      <c r="GNA86" s="59"/>
      <c r="GNB86" s="59"/>
      <c r="GNC86" s="59"/>
      <c r="GND86" s="59"/>
      <c r="GNE86" s="59"/>
      <c r="GNF86" s="59"/>
      <c r="GNG86" s="59"/>
      <c r="GNH86" s="59"/>
      <c r="GNI86" s="59"/>
      <c r="GNJ86" s="59"/>
      <c r="GNK86" s="59"/>
      <c r="GNL86" s="59"/>
      <c r="GNM86" s="59"/>
      <c r="GNN86" s="59"/>
      <c r="GNO86" s="59"/>
      <c r="GNP86" s="59"/>
      <c r="GNQ86" s="59"/>
      <c r="GNR86" s="59"/>
      <c r="GNS86" s="59"/>
      <c r="GNT86" s="59"/>
      <c r="GNU86" s="59"/>
      <c r="GNV86" s="59"/>
      <c r="GNW86" s="59"/>
      <c r="GNX86" s="59"/>
      <c r="GNY86" s="59"/>
      <c r="GNZ86" s="59"/>
      <c r="GOA86" s="59"/>
      <c r="GOB86" s="59"/>
      <c r="GOC86" s="59"/>
      <c r="GOD86" s="59"/>
      <c r="GOE86" s="59"/>
      <c r="GOF86" s="59"/>
      <c r="GOG86" s="59"/>
      <c r="GOH86" s="59"/>
      <c r="GOI86" s="59"/>
      <c r="GOJ86" s="59"/>
      <c r="GOK86" s="59"/>
      <c r="GOL86" s="59"/>
      <c r="GOM86" s="59"/>
      <c r="GON86" s="59"/>
      <c r="GOO86" s="59"/>
      <c r="GOP86" s="59"/>
      <c r="GOQ86" s="59"/>
      <c r="GOR86" s="59"/>
      <c r="GOS86" s="59"/>
      <c r="GOT86" s="59"/>
      <c r="GOU86" s="59"/>
      <c r="GOV86" s="59"/>
      <c r="GOW86" s="59"/>
      <c r="GOX86" s="59"/>
      <c r="GOY86" s="59"/>
      <c r="GOZ86" s="59"/>
      <c r="GPA86" s="59"/>
      <c r="GPB86" s="59"/>
      <c r="GPC86" s="59"/>
      <c r="GPD86" s="59"/>
      <c r="GPE86" s="59"/>
      <c r="GPF86" s="59"/>
      <c r="GPG86" s="59"/>
      <c r="GPH86" s="59"/>
      <c r="GPI86" s="59"/>
      <c r="GPJ86" s="59"/>
      <c r="GPK86" s="59"/>
      <c r="GPL86" s="59"/>
      <c r="GPM86" s="59"/>
      <c r="GPN86" s="59"/>
      <c r="GPO86" s="59"/>
      <c r="GPP86" s="59"/>
      <c r="GPQ86" s="59"/>
      <c r="GPR86" s="59"/>
      <c r="GPS86" s="59"/>
      <c r="GPT86" s="59"/>
      <c r="GPU86" s="59"/>
      <c r="GPV86" s="59"/>
      <c r="GPW86" s="59"/>
      <c r="GPX86" s="59"/>
      <c r="GPY86" s="59"/>
      <c r="GPZ86" s="59"/>
      <c r="GQA86" s="59"/>
      <c r="GQB86" s="59"/>
      <c r="GQC86" s="59"/>
      <c r="GQD86" s="59"/>
      <c r="GQE86" s="59"/>
      <c r="GQF86" s="59"/>
      <c r="GQG86" s="59"/>
      <c r="GQH86" s="59"/>
      <c r="GQI86" s="59"/>
      <c r="GQJ86" s="59"/>
      <c r="GQK86" s="59"/>
      <c r="GQL86" s="59"/>
      <c r="GQM86" s="59"/>
      <c r="GQN86" s="59"/>
      <c r="GQO86" s="59"/>
      <c r="GQP86" s="59"/>
      <c r="GQQ86" s="59"/>
      <c r="GQR86" s="59"/>
      <c r="GQS86" s="59"/>
      <c r="GQT86" s="59"/>
      <c r="GQU86" s="59"/>
      <c r="GQV86" s="59"/>
      <c r="GQW86" s="59"/>
      <c r="GQX86" s="59"/>
      <c r="GQY86" s="59"/>
      <c r="GQZ86" s="59"/>
      <c r="GRA86" s="59"/>
      <c r="GRB86" s="59"/>
      <c r="GRC86" s="59"/>
      <c r="GRD86" s="59"/>
      <c r="GRE86" s="59"/>
      <c r="GRF86" s="59"/>
      <c r="GRG86" s="59"/>
      <c r="GRH86" s="59"/>
      <c r="GRI86" s="59"/>
      <c r="GRJ86" s="59"/>
      <c r="GRK86" s="59"/>
      <c r="GRL86" s="59"/>
      <c r="GRM86" s="59"/>
      <c r="GRN86" s="59"/>
      <c r="GRO86" s="59"/>
      <c r="GRP86" s="59"/>
      <c r="GRQ86" s="59"/>
      <c r="GRR86" s="59"/>
      <c r="GRS86" s="59"/>
      <c r="GRT86" s="59"/>
      <c r="GRU86" s="59"/>
      <c r="GRV86" s="59"/>
      <c r="GRW86" s="59"/>
      <c r="GRX86" s="59"/>
      <c r="GRY86" s="59"/>
      <c r="GRZ86" s="59"/>
      <c r="GSA86" s="59"/>
      <c r="GSB86" s="59"/>
      <c r="GSC86" s="59"/>
      <c r="GSD86" s="59"/>
      <c r="GSE86" s="59"/>
      <c r="GSF86" s="59"/>
      <c r="GSG86" s="59"/>
      <c r="GSH86" s="59"/>
      <c r="GSI86" s="59"/>
      <c r="GSJ86" s="59"/>
      <c r="GSK86" s="59"/>
      <c r="GSL86" s="59"/>
      <c r="GSM86" s="59"/>
      <c r="GSN86" s="59"/>
      <c r="GSO86" s="59"/>
      <c r="GSP86" s="59"/>
      <c r="GSQ86" s="59"/>
      <c r="GSR86" s="59"/>
      <c r="GSS86" s="59"/>
      <c r="GST86" s="59"/>
      <c r="GSU86" s="59"/>
      <c r="GSV86" s="59"/>
      <c r="GSW86" s="59"/>
      <c r="GSX86" s="59"/>
      <c r="GSY86" s="59"/>
      <c r="GSZ86" s="59"/>
      <c r="GTA86" s="59"/>
      <c r="GTB86" s="59"/>
      <c r="GTC86" s="59"/>
      <c r="GTD86" s="59"/>
      <c r="GTE86" s="59"/>
      <c r="GTF86" s="59"/>
      <c r="GTG86" s="59"/>
      <c r="GTH86" s="59"/>
      <c r="GTI86" s="59"/>
      <c r="GTJ86" s="59"/>
      <c r="GTK86" s="59"/>
      <c r="GTL86" s="59"/>
      <c r="GTM86" s="59"/>
      <c r="GTN86" s="59"/>
      <c r="GTO86" s="59"/>
      <c r="GTP86" s="59"/>
      <c r="GTQ86" s="59"/>
      <c r="GTR86" s="59"/>
      <c r="GTS86" s="59"/>
      <c r="GTT86" s="59"/>
      <c r="GTU86" s="59"/>
      <c r="GTV86" s="59"/>
      <c r="GTW86" s="59"/>
      <c r="GTX86" s="59"/>
      <c r="GTY86" s="59"/>
      <c r="GTZ86" s="59"/>
      <c r="GUA86" s="59"/>
      <c r="GUB86" s="59"/>
      <c r="GUC86" s="59"/>
      <c r="GUD86" s="59"/>
      <c r="GUE86" s="59"/>
      <c r="GUF86" s="59"/>
      <c r="GUG86" s="59"/>
      <c r="GUH86" s="59"/>
      <c r="GUI86" s="59"/>
      <c r="GUJ86" s="59"/>
      <c r="GUK86" s="59"/>
      <c r="GUL86" s="59"/>
      <c r="GUM86" s="59"/>
      <c r="GUN86" s="59"/>
      <c r="GUO86" s="59"/>
      <c r="GUP86" s="59"/>
      <c r="GUQ86" s="59"/>
      <c r="GUR86" s="59"/>
      <c r="GUS86" s="59"/>
      <c r="GUT86" s="59"/>
      <c r="GUU86" s="59"/>
      <c r="GUV86" s="59"/>
      <c r="GUW86" s="59"/>
      <c r="GUX86" s="59"/>
      <c r="GUY86" s="59"/>
      <c r="GUZ86" s="59"/>
      <c r="GVA86" s="59"/>
      <c r="GVB86" s="59"/>
      <c r="GVC86" s="59"/>
      <c r="GVD86" s="59"/>
      <c r="GVE86" s="59"/>
      <c r="GVF86" s="59"/>
      <c r="GVG86" s="59"/>
      <c r="GVH86" s="59"/>
      <c r="GVI86" s="59"/>
      <c r="GVJ86" s="59"/>
      <c r="GVK86" s="59"/>
      <c r="GVL86" s="59"/>
      <c r="GVM86" s="59"/>
      <c r="GVN86" s="59"/>
      <c r="GVO86" s="59"/>
      <c r="GVP86" s="59"/>
      <c r="GVQ86" s="59"/>
      <c r="GVR86" s="59"/>
      <c r="GVS86" s="59"/>
      <c r="GVT86" s="59"/>
      <c r="GVU86" s="59"/>
      <c r="GVV86" s="59"/>
      <c r="GVW86" s="59"/>
      <c r="GVX86" s="59"/>
      <c r="GVY86" s="59"/>
      <c r="GVZ86" s="59"/>
      <c r="GWA86" s="59"/>
      <c r="GWB86" s="59"/>
      <c r="GWC86" s="59"/>
      <c r="GWD86" s="59"/>
      <c r="GWE86" s="59"/>
      <c r="GWF86" s="59"/>
      <c r="GWG86" s="59"/>
      <c r="GWH86" s="59"/>
      <c r="GWI86" s="59"/>
      <c r="GWJ86" s="59"/>
      <c r="GWK86" s="59"/>
      <c r="GWL86" s="59"/>
      <c r="GWM86" s="59"/>
      <c r="GWN86" s="59"/>
      <c r="GWO86" s="59"/>
      <c r="GWP86" s="59"/>
      <c r="GWQ86" s="59"/>
      <c r="GWR86" s="59"/>
      <c r="GWS86" s="59"/>
      <c r="GWT86" s="59"/>
      <c r="GWU86" s="59"/>
      <c r="GWV86" s="59"/>
      <c r="GWW86" s="59"/>
      <c r="GWX86" s="59"/>
      <c r="GWY86" s="59"/>
      <c r="GWZ86" s="59"/>
      <c r="GXA86" s="59"/>
      <c r="GXB86" s="59"/>
      <c r="GXC86" s="59"/>
      <c r="GXD86" s="59"/>
      <c r="GXE86" s="59"/>
      <c r="GXF86" s="59"/>
      <c r="GXG86" s="59"/>
      <c r="GXH86" s="59"/>
      <c r="GXI86" s="59"/>
      <c r="GXJ86" s="59"/>
      <c r="GXK86" s="59"/>
      <c r="GXL86" s="59"/>
      <c r="GXM86" s="59"/>
      <c r="GXN86" s="59"/>
      <c r="GXO86" s="59"/>
      <c r="GXP86" s="59"/>
      <c r="GXQ86" s="59"/>
      <c r="GXR86" s="59"/>
      <c r="GXS86" s="59"/>
      <c r="GXT86" s="59"/>
      <c r="GXU86" s="59"/>
      <c r="GXV86" s="59"/>
      <c r="GXW86" s="59"/>
      <c r="GXX86" s="59"/>
      <c r="GXY86" s="59"/>
      <c r="GXZ86" s="59"/>
      <c r="GYA86" s="59"/>
      <c r="GYB86" s="59"/>
      <c r="GYC86" s="59"/>
      <c r="GYD86" s="59"/>
      <c r="GYE86" s="59"/>
      <c r="GYF86" s="59"/>
      <c r="GYG86" s="59"/>
      <c r="GYH86" s="59"/>
      <c r="GYI86" s="59"/>
      <c r="GYJ86" s="59"/>
      <c r="GYK86" s="59"/>
      <c r="GYL86" s="59"/>
      <c r="GYM86" s="59"/>
      <c r="GYN86" s="59"/>
      <c r="GYO86" s="59"/>
      <c r="GYP86" s="59"/>
      <c r="GYQ86" s="59"/>
      <c r="GYR86" s="59"/>
      <c r="GYS86" s="59"/>
      <c r="GYT86" s="59"/>
      <c r="GYU86" s="59"/>
      <c r="GYV86" s="59"/>
      <c r="GYW86" s="59"/>
      <c r="GYX86" s="59"/>
      <c r="GYY86" s="59"/>
      <c r="GYZ86" s="59"/>
      <c r="GZA86" s="59"/>
      <c r="GZB86" s="59"/>
      <c r="GZC86" s="59"/>
      <c r="GZD86" s="59"/>
      <c r="GZE86" s="59"/>
      <c r="GZF86" s="59"/>
      <c r="GZG86" s="59"/>
      <c r="GZH86" s="59"/>
      <c r="GZI86" s="59"/>
      <c r="GZJ86" s="59"/>
      <c r="GZK86" s="59"/>
      <c r="GZL86" s="59"/>
      <c r="GZM86" s="59"/>
      <c r="GZN86" s="59"/>
      <c r="GZO86" s="59"/>
      <c r="GZP86" s="59"/>
      <c r="GZQ86" s="59"/>
      <c r="GZR86" s="59"/>
      <c r="GZS86" s="59"/>
      <c r="GZT86" s="59"/>
      <c r="GZU86" s="59"/>
      <c r="GZV86" s="59"/>
      <c r="GZW86" s="59"/>
      <c r="GZX86" s="59"/>
      <c r="GZY86" s="59"/>
      <c r="GZZ86" s="59"/>
      <c r="HAA86" s="59"/>
      <c r="HAB86" s="59"/>
      <c r="HAC86" s="59"/>
      <c r="HAD86" s="59"/>
      <c r="HAE86" s="59"/>
      <c r="HAF86" s="59"/>
      <c r="HAG86" s="59"/>
      <c r="HAH86" s="59"/>
      <c r="HAI86" s="59"/>
      <c r="HAJ86" s="59"/>
      <c r="HAK86" s="59"/>
      <c r="HAL86" s="59"/>
      <c r="HAM86" s="59"/>
      <c r="HAN86" s="59"/>
      <c r="HAO86" s="59"/>
      <c r="HAP86" s="59"/>
      <c r="HAQ86" s="59"/>
      <c r="HAR86" s="59"/>
      <c r="HAS86" s="59"/>
      <c r="HAT86" s="59"/>
      <c r="HAU86" s="59"/>
      <c r="HAV86" s="59"/>
      <c r="HAW86" s="59"/>
      <c r="HAX86" s="59"/>
      <c r="HAY86" s="59"/>
      <c r="HAZ86" s="59"/>
      <c r="HBA86" s="59"/>
      <c r="HBB86" s="59"/>
      <c r="HBC86" s="59"/>
      <c r="HBD86" s="59"/>
      <c r="HBE86" s="59"/>
      <c r="HBF86" s="59"/>
      <c r="HBG86" s="59"/>
      <c r="HBH86" s="59"/>
      <c r="HBI86" s="59"/>
      <c r="HBJ86" s="59"/>
      <c r="HBK86" s="59"/>
      <c r="HBL86" s="59"/>
      <c r="HBM86" s="59"/>
      <c r="HBN86" s="59"/>
      <c r="HBO86" s="59"/>
      <c r="HBP86" s="59"/>
      <c r="HBQ86" s="59"/>
      <c r="HBR86" s="59"/>
      <c r="HBS86" s="59"/>
      <c r="HBT86" s="59"/>
      <c r="HBU86" s="59"/>
      <c r="HBV86" s="59"/>
      <c r="HBW86" s="59"/>
      <c r="HBX86" s="59"/>
      <c r="HBY86" s="59"/>
      <c r="HBZ86" s="59"/>
      <c r="HCA86" s="59"/>
      <c r="HCB86" s="59"/>
      <c r="HCC86" s="59"/>
      <c r="HCD86" s="59"/>
      <c r="HCE86" s="59"/>
      <c r="HCF86" s="59"/>
      <c r="HCG86" s="59"/>
      <c r="HCH86" s="59"/>
      <c r="HCI86" s="59"/>
      <c r="HCJ86" s="59"/>
      <c r="HCK86" s="59"/>
      <c r="HCL86" s="59"/>
      <c r="HCM86" s="59"/>
      <c r="HCN86" s="59"/>
      <c r="HCO86" s="59"/>
      <c r="HCP86" s="59"/>
      <c r="HCQ86" s="59"/>
      <c r="HCR86" s="59"/>
      <c r="HCS86" s="59"/>
      <c r="HCT86" s="59"/>
      <c r="HCU86" s="59"/>
      <c r="HCV86" s="59"/>
      <c r="HCW86" s="59"/>
      <c r="HCX86" s="59"/>
      <c r="HCY86" s="59"/>
      <c r="HCZ86" s="59"/>
      <c r="HDA86" s="59"/>
      <c r="HDB86" s="59"/>
      <c r="HDC86" s="59"/>
      <c r="HDD86" s="59"/>
      <c r="HDE86" s="59"/>
      <c r="HDF86" s="59"/>
      <c r="HDG86" s="59"/>
      <c r="HDH86" s="59"/>
      <c r="HDI86" s="59"/>
      <c r="HDJ86" s="59"/>
      <c r="HDK86" s="59"/>
      <c r="HDL86" s="59"/>
      <c r="HDM86" s="59"/>
      <c r="HDN86" s="59"/>
      <c r="HDO86" s="59"/>
      <c r="HDP86" s="59"/>
      <c r="HDQ86" s="59"/>
      <c r="HDR86" s="59"/>
      <c r="HDS86" s="59"/>
      <c r="HDT86" s="59"/>
      <c r="HDU86" s="59"/>
      <c r="HDV86" s="59"/>
      <c r="HDW86" s="59"/>
      <c r="HDX86" s="59"/>
      <c r="HDY86" s="59"/>
      <c r="HDZ86" s="59"/>
      <c r="HEA86" s="59"/>
      <c r="HEB86" s="59"/>
      <c r="HEC86" s="59"/>
      <c r="HED86" s="59"/>
      <c r="HEE86" s="59"/>
      <c r="HEF86" s="59"/>
      <c r="HEG86" s="59"/>
      <c r="HEH86" s="59"/>
      <c r="HEI86" s="59"/>
      <c r="HEJ86" s="59"/>
      <c r="HEK86" s="59"/>
      <c r="HEL86" s="59"/>
      <c r="HEM86" s="59"/>
      <c r="HEN86" s="59"/>
      <c r="HEO86" s="59"/>
      <c r="HEP86" s="59"/>
      <c r="HEQ86" s="59"/>
      <c r="HER86" s="59"/>
      <c r="HES86" s="59"/>
      <c r="HET86" s="59"/>
      <c r="HEU86" s="59"/>
      <c r="HEV86" s="59"/>
      <c r="HEW86" s="59"/>
      <c r="HEX86" s="59"/>
      <c r="HEY86" s="59"/>
      <c r="HEZ86" s="59"/>
      <c r="HFA86" s="59"/>
      <c r="HFB86" s="59"/>
      <c r="HFC86" s="59"/>
      <c r="HFD86" s="59"/>
      <c r="HFE86" s="59"/>
      <c r="HFF86" s="59"/>
      <c r="HFG86" s="59"/>
      <c r="HFH86" s="59"/>
      <c r="HFI86" s="59"/>
      <c r="HFJ86" s="59"/>
      <c r="HFK86" s="59"/>
      <c r="HFL86" s="59"/>
      <c r="HFM86" s="59"/>
      <c r="HFN86" s="59"/>
      <c r="HFO86" s="59"/>
      <c r="HFP86" s="59"/>
      <c r="HFQ86" s="59"/>
      <c r="HFR86" s="59"/>
      <c r="HFS86" s="59"/>
      <c r="HFT86" s="59"/>
      <c r="HFU86" s="59"/>
      <c r="HFV86" s="59"/>
      <c r="HFW86" s="59"/>
      <c r="HFX86" s="59"/>
      <c r="HFY86" s="59"/>
      <c r="HFZ86" s="59"/>
      <c r="HGA86" s="59"/>
      <c r="HGB86" s="59"/>
      <c r="HGC86" s="59"/>
      <c r="HGD86" s="59"/>
      <c r="HGE86" s="59"/>
      <c r="HGF86" s="59"/>
      <c r="HGG86" s="59"/>
      <c r="HGH86" s="59"/>
      <c r="HGI86" s="59"/>
      <c r="HGJ86" s="59"/>
      <c r="HGK86" s="59"/>
      <c r="HGL86" s="59"/>
      <c r="HGM86" s="59"/>
      <c r="HGN86" s="59"/>
      <c r="HGO86" s="59"/>
      <c r="HGP86" s="59"/>
      <c r="HGQ86" s="59"/>
      <c r="HGR86" s="59"/>
      <c r="HGS86" s="59"/>
      <c r="HGT86" s="59"/>
      <c r="HGU86" s="59"/>
      <c r="HGV86" s="59"/>
      <c r="HGW86" s="59"/>
      <c r="HGX86" s="59"/>
      <c r="HGY86" s="59"/>
      <c r="HGZ86" s="59"/>
      <c r="HHA86" s="59"/>
      <c r="HHB86" s="59"/>
      <c r="HHC86" s="59"/>
      <c r="HHD86" s="59"/>
      <c r="HHE86" s="59"/>
      <c r="HHF86" s="59"/>
      <c r="HHG86" s="59"/>
      <c r="HHH86" s="59"/>
      <c r="HHI86" s="59"/>
      <c r="HHJ86" s="59"/>
      <c r="HHK86" s="59"/>
      <c r="HHL86" s="59"/>
      <c r="HHM86" s="59"/>
      <c r="HHN86" s="59"/>
      <c r="HHO86" s="59"/>
      <c r="HHP86" s="59"/>
      <c r="HHQ86" s="59"/>
      <c r="HHR86" s="59"/>
      <c r="HHS86" s="59"/>
      <c r="HHT86" s="59"/>
      <c r="HHU86" s="59"/>
      <c r="HHV86" s="59"/>
      <c r="HHW86" s="59"/>
      <c r="HHX86" s="59"/>
      <c r="HHY86" s="59"/>
      <c r="HHZ86" s="59"/>
      <c r="HIA86" s="59"/>
      <c r="HIB86" s="59"/>
      <c r="HIC86" s="59"/>
      <c r="HID86" s="59"/>
      <c r="HIE86" s="59"/>
      <c r="HIF86" s="59"/>
      <c r="HIG86" s="59"/>
      <c r="HIH86" s="59"/>
      <c r="HII86" s="59"/>
      <c r="HIJ86" s="59"/>
      <c r="HIK86" s="59"/>
      <c r="HIL86" s="59"/>
      <c r="HIM86" s="59"/>
      <c r="HIN86" s="59"/>
      <c r="HIO86" s="59"/>
      <c r="HIP86" s="59"/>
      <c r="HIQ86" s="59"/>
      <c r="HIR86" s="59"/>
      <c r="HIS86" s="59"/>
      <c r="HIT86" s="59"/>
      <c r="HIU86" s="59"/>
      <c r="HIV86" s="59"/>
      <c r="HIW86" s="59"/>
      <c r="HIX86" s="59"/>
      <c r="HIY86" s="59"/>
      <c r="HIZ86" s="59"/>
      <c r="HJA86" s="59"/>
      <c r="HJB86" s="59"/>
      <c r="HJC86" s="59"/>
      <c r="HJD86" s="59"/>
      <c r="HJE86" s="59"/>
      <c r="HJF86" s="59"/>
      <c r="HJG86" s="59"/>
      <c r="HJH86" s="59"/>
      <c r="HJI86" s="59"/>
      <c r="HJJ86" s="59"/>
      <c r="HJK86" s="59"/>
      <c r="HJL86" s="59"/>
      <c r="HJM86" s="59"/>
      <c r="HJN86" s="59"/>
      <c r="HJO86" s="59"/>
      <c r="HJP86" s="59"/>
      <c r="HJQ86" s="59"/>
      <c r="HJR86" s="59"/>
      <c r="HJS86" s="59"/>
      <c r="HJT86" s="59"/>
      <c r="HJU86" s="59"/>
      <c r="HJV86" s="59"/>
      <c r="HJW86" s="59"/>
      <c r="HJX86" s="59"/>
      <c r="HJY86" s="59"/>
      <c r="HJZ86" s="59"/>
      <c r="HKA86" s="59"/>
      <c r="HKB86" s="59"/>
      <c r="HKC86" s="59"/>
      <c r="HKD86" s="59"/>
      <c r="HKE86" s="59"/>
      <c r="HKF86" s="59"/>
      <c r="HKG86" s="59"/>
      <c r="HKH86" s="59"/>
      <c r="HKI86" s="59"/>
      <c r="HKJ86" s="59"/>
      <c r="HKK86" s="59"/>
      <c r="HKL86" s="59"/>
      <c r="HKM86" s="59"/>
      <c r="HKN86" s="59"/>
      <c r="HKO86" s="59"/>
      <c r="HKP86" s="59"/>
      <c r="HKQ86" s="59"/>
      <c r="HKR86" s="59"/>
      <c r="HKS86" s="59"/>
      <c r="HKT86" s="59"/>
      <c r="HKU86" s="59"/>
      <c r="HKV86" s="59"/>
      <c r="HKW86" s="59"/>
      <c r="HKX86" s="59"/>
      <c r="HKY86" s="59"/>
      <c r="HKZ86" s="59"/>
      <c r="HLA86" s="59"/>
      <c r="HLB86" s="59"/>
      <c r="HLC86" s="59"/>
      <c r="HLD86" s="59"/>
      <c r="HLE86" s="59"/>
      <c r="HLF86" s="59"/>
      <c r="HLG86" s="59"/>
      <c r="HLH86" s="59"/>
      <c r="HLI86" s="59"/>
      <c r="HLJ86" s="59"/>
      <c r="HLK86" s="59"/>
      <c r="HLL86" s="59"/>
      <c r="HLM86" s="59"/>
      <c r="HLN86" s="59"/>
      <c r="HLO86" s="59"/>
      <c r="HLP86" s="59"/>
      <c r="HLQ86" s="59"/>
      <c r="HLR86" s="59"/>
      <c r="HLS86" s="59"/>
      <c r="HLT86" s="59"/>
      <c r="HLU86" s="59"/>
      <c r="HLV86" s="59"/>
      <c r="HLW86" s="59"/>
      <c r="HLX86" s="59"/>
      <c r="HLY86" s="59"/>
      <c r="HLZ86" s="59"/>
      <c r="HMA86" s="59"/>
      <c r="HMB86" s="59"/>
      <c r="HMC86" s="59"/>
      <c r="HMD86" s="59"/>
      <c r="HME86" s="59"/>
      <c r="HMF86" s="59"/>
      <c r="HMG86" s="59"/>
      <c r="HMH86" s="59"/>
      <c r="HMI86" s="59"/>
      <c r="HMJ86" s="59"/>
      <c r="HMK86" s="59"/>
      <c r="HML86" s="59"/>
      <c r="HMM86" s="59"/>
      <c r="HMN86" s="59"/>
      <c r="HMO86" s="59"/>
      <c r="HMP86" s="59"/>
      <c r="HMQ86" s="59"/>
      <c r="HMR86" s="59"/>
      <c r="HMS86" s="59"/>
      <c r="HMT86" s="59"/>
      <c r="HMU86" s="59"/>
      <c r="HMV86" s="59"/>
      <c r="HMW86" s="59"/>
      <c r="HMX86" s="59"/>
      <c r="HMY86" s="59"/>
      <c r="HMZ86" s="59"/>
      <c r="HNA86" s="59"/>
      <c r="HNB86" s="59"/>
      <c r="HNC86" s="59"/>
      <c r="HND86" s="59"/>
      <c r="HNE86" s="59"/>
      <c r="HNF86" s="59"/>
      <c r="HNG86" s="59"/>
      <c r="HNH86" s="59"/>
      <c r="HNI86" s="59"/>
      <c r="HNJ86" s="59"/>
      <c r="HNK86" s="59"/>
      <c r="HNL86" s="59"/>
      <c r="HNM86" s="59"/>
      <c r="HNN86" s="59"/>
      <c r="HNO86" s="59"/>
      <c r="HNP86" s="59"/>
      <c r="HNQ86" s="59"/>
      <c r="HNR86" s="59"/>
      <c r="HNS86" s="59"/>
      <c r="HNT86" s="59"/>
      <c r="HNU86" s="59"/>
      <c r="HNV86" s="59"/>
      <c r="HNW86" s="59"/>
      <c r="HNX86" s="59"/>
      <c r="HNY86" s="59"/>
      <c r="HNZ86" s="59"/>
      <c r="HOA86" s="59"/>
      <c r="HOB86" s="59"/>
      <c r="HOC86" s="59"/>
      <c r="HOD86" s="59"/>
      <c r="HOE86" s="59"/>
      <c r="HOF86" s="59"/>
      <c r="HOG86" s="59"/>
      <c r="HOH86" s="59"/>
      <c r="HOI86" s="59"/>
      <c r="HOJ86" s="59"/>
      <c r="HOK86" s="59"/>
      <c r="HOL86" s="59"/>
      <c r="HOM86" s="59"/>
      <c r="HON86" s="59"/>
      <c r="HOO86" s="59"/>
      <c r="HOP86" s="59"/>
      <c r="HOQ86" s="59"/>
      <c r="HOR86" s="59"/>
      <c r="HOS86" s="59"/>
      <c r="HOT86" s="59"/>
      <c r="HOU86" s="59"/>
      <c r="HOV86" s="59"/>
      <c r="HOW86" s="59"/>
      <c r="HOX86" s="59"/>
      <c r="HOY86" s="59"/>
      <c r="HOZ86" s="59"/>
      <c r="HPA86" s="59"/>
      <c r="HPB86" s="59"/>
      <c r="HPC86" s="59"/>
      <c r="HPD86" s="59"/>
      <c r="HPE86" s="59"/>
      <c r="HPF86" s="59"/>
      <c r="HPG86" s="59"/>
      <c r="HPH86" s="59"/>
      <c r="HPI86" s="59"/>
      <c r="HPJ86" s="59"/>
      <c r="HPK86" s="59"/>
      <c r="HPL86" s="59"/>
      <c r="HPM86" s="59"/>
      <c r="HPN86" s="59"/>
      <c r="HPO86" s="59"/>
      <c r="HPP86" s="59"/>
      <c r="HPQ86" s="59"/>
      <c r="HPR86" s="59"/>
      <c r="HPS86" s="59"/>
      <c r="HPT86" s="59"/>
      <c r="HPU86" s="59"/>
      <c r="HPV86" s="59"/>
      <c r="HPW86" s="59"/>
      <c r="HPX86" s="59"/>
      <c r="HPY86" s="59"/>
      <c r="HPZ86" s="59"/>
      <c r="HQA86" s="59"/>
      <c r="HQB86" s="59"/>
      <c r="HQC86" s="59"/>
      <c r="HQD86" s="59"/>
      <c r="HQE86" s="59"/>
      <c r="HQF86" s="59"/>
      <c r="HQG86" s="59"/>
      <c r="HQH86" s="59"/>
      <c r="HQI86" s="59"/>
      <c r="HQJ86" s="59"/>
      <c r="HQK86" s="59"/>
      <c r="HQL86" s="59"/>
      <c r="HQM86" s="59"/>
      <c r="HQN86" s="59"/>
      <c r="HQO86" s="59"/>
      <c r="HQP86" s="59"/>
      <c r="HQQ86" s="59"/>
      <c r="HQR86" s="59"/>
      <c r="HQS86" s="59"/>
      <c r="HQT86" s="59"/>
      <c r="HQU86" s="59"/>
      <c r="HQV86" s="59"/>
      <c r="HQW86" s="59"/>
      <c r="HQX86" s="59"/>
      <c r="HQY86" s="59"/>
      <c r="HQZ86" s="59"/>
      <c r="HRA86" s="59"/>
      <c r="HRB86" s="59"/>
      <c r="HRC86" s="59"/>
      <c r="HRD86" s="59"/>
      <c r="HRE86" s="59"/>
      <c r="HRF86" s="59"/>
      <c r="HRG86" s="59"/>
      <c r="HRH86" s="59"/>
      <c r="HRI86" s="59"/>
      <c r="HRJ86" s="59"/>
      <c r="HRK86" s="59"/>
      <c r="HRL86" s="59"/>
      <c r="HRM86" s="59"/>
      <c r="HRN86" s="59"/>
      <c r="HRO86" s="59"/>
      <c r="HRP86" s="59"/>
      <c r="HRQ86" s="59"/>
      <c r="HRR86" s="59"/>
      <c r="HRS86" s="59"/>
      <c r="HRT86" s="59"/>
      <c r="HRU86" s="59"/>
      <c r="HRV86" s="59"/>
      <c r="HRW86" s="59"/>
      <c r="HRX86" s="59"/>
      <c r="HRY86" s="59"/>
      <c r="HRZ86" s="59"/>
      <c r="HSA86" s="59"/>
      <c r="HSB86" s="59"/>
      <c r="HSC86" s="59"/>
      <c r="HSD86" s="59"/>
      <c r="HSE86" s="59"/>
      <c r="HSF86" s="59"/>
      <c r="HSG86" s="59"/>
      <c r="HSH86" s="59"/>
      <c r="HSI86" s="59"/>
      <c r="HSJ86" s="59"/>
      <c r="HSK86" s="59"/>
      <c r="HSL86" s="59"/>
      <c r="HSM86" s="59"/>
      <c r="HSN86" s="59"/>
      <c r="HSO86" s="59"/>
      <c r="HSP86" s="59"/>
      <c r="HSQ86" s="59"/>
      <c r="HSR86" s="59"/>
      <c r="HSS86" s="59"/>
      <c r="HST86" s="59"/>
      <c r="HSU86" s="59"/>
      <c r="HSV86" s="59"/>
      <c r="HSW86" s="59"/>
      <c r="HSX86" s="59"/>
      <c r="HSY86" s="59"/>
      <c r="HSZ86" s="59"/>
      <c r="HTA86" s="59"/>
      <c r="HTB86" s="59"/>
      <c r="HTC86" s="59"/>
      <c r="HTD86" s="59"/>
      <c r="HTE86" s="59"/>
      <c r="HTF86" s="59"/>
      <c r="HTG86" s="59"/>
      <c r="HTH86" s="59"/>
      <c r="HTI86" s="59"/>
      <c r="HTJ86" s="59"/>
      <c r="HTK86" s="59"/>
      <c r="HTL86" s="59"/>
      <c r="HTM86" s="59"/>
      <c r="HTN86" s="59"/>
      <c r="HTO86" s="59"/>
      <c r="HTP86" s="59"/>
      <c r="HTQ86" s="59"/>
      <c r="HTR86" s="59"/>
      <c r="HTS86" s="59"/>
      <c r="HTT86" s="59"/>
      <c r="HTU86" s="59"/>
      <c r="HTV86" s="59"/>
      <c r="HTW86" s="59"/>
      <c r="HTX86" s="59"/>
      <c r="HTY86" s="59"/>
      <c r="HTZ86" s="59"/>
      <c r="HUA86" s="59"/>
      <c r="HUB86" s="59"/>
      <c r="HUC86" s="59"/>
      <c r="HUD86" s="59"/>
      <c r="HUE86" s="59"/>
      <c r="HUF86" s="59"/>
      <c r="HUG86" s="59"/>
      <c r="HUH86" s="59"/>
      <c r="HUI86" s="59"/>
      <c r="HUJ86" s="59"/>
      <c r="HUK86" s="59"/>
      <c r="HUL86" s="59"/>
      <c r="HUM86" s="59"/>
      <c r="HUN86" s="59"/>
      <c r="HUO86" s="59"/>
      <c r="HUP86" s="59"/>
      <c r="HUQ86" s="59"/>
      <c r="HUR86" s="59"/>
      <c r="HUS86" s="59"/>
      <c r="HUT86" s="59"/>
      <c r="HUU86" s="59"/>
      <c r="HUV86" s="59"/>
      <c r="HUW86" s="59"/>
      <c r="HUX86" s="59"/>
      <c r="HUY86" s="59"/>
      <c r="HUZ86" s="59"/>
      <c r="HVA86" s="59"/>
      <c r="HVB86" s="59"/>
      <c r="HVC86" s="59"/>
      <c r="HVD86" s="59"/>
      <c r="HVE86" s="59"/>
      <c r="HVF86" s="59"/>
      <c r="HVG86" s="59"/>
      <c r="HVH86" s="59"/>
      <c r="HVI86" s="59"/>
      <c r="HVJ86" s="59"/>
      <c r="HVK86" s="59"/>
      <c r="HVL86" s="59"/>
      <c r="HVM86" s="59"/>
      <c r="HVN86" s="59"/>
      <c r="HVO86" s="59"/>
      <c r="HVP86" s="59"/>
      <c r="HVQ86" s="59"/>
      <c r="HVR86" s="59"/>
      <c r="HVS86" s="59"/>
      <c r="HVT86" s="59"/>
      <c r="HVU86" s="59"/>
      <c r="HVV86" s="59"/>
      <c r="HVW86" s="59"/>
      <c r="HVX86" s="59"/>
      <c r="HVY86" s="59"/>
      <c r="HVZ86" s="59"/>
      <c r="HWA86" s="59"/>
      <c r="HWB86" s="59"/>
      <c r="HWC86" s="59"/>
      <c r="HWD86" s="59"/>
      <c r="HWE86" s="59"/>
      <c r="HWF86" s="59"/>
      <c r="HWG86" s="59"/>
      <c r="HWH86" s="59"/>
      <c r="HWI86" s="59"/>
      <c r="HWJ86" s="59"/>
      <c r="HWK86" s="59"/>
      <c r="HWL86" s="59"/>
      <c r="HWM86" s="59"/>
      <c r="HWN86" s="59"/>
      <c r="HWO86" s="59"/>
      <c r="HWP86" s="59"/>
      <c r="HWQ86" s="59"/>
      <c r="HWR86" s="59"/>
      <c r="HWS86" s="59"/>
      <c r="HWT86" s="59"/>
      <c r="HWU86" s="59"/>
      <c r="HWV86" s="59"/>
      <c r="HWW86" s="59"/>
      <c r="HWX86" s="59"/>
      <c r="HWY86" s="59"/>
      <c r="HWZ86" s="59"/>
      <c r="HXA86" s="59"/>
      <c r="HXB86" s="59"/>
      <c r="HXC86" s="59"/>
      <c r="HXD86" s="59"/>
      <c r="HXE86" s="59"/>
      <c r="HXF86" s="59"/>
      <c r="HXG86" s="59"/>
      <c r="HXH86" s="59"/>
      <c r="HXI86" s="59"/>
      <c r="HXJ86" s="59"/>
      <c r="HXK86" s="59"/>
      <c r="HXL86" s="59"/>
      <c r="HXM86" s="59"/>
      <c r="HXN86" s="59"/>
      <c r="HXO86" s="59"/>
      <c r="HXP86" s="59"/>
      <c r="HXQ86" s="59"/>
      <c r="HXR86" s="59"/>
      <c r="HXS86" s="59"/>
      <c r="HXT86" s="59"/>
      <c r="HXU86" s="59"/>
      <c r="HXV86" s="59"/>
      <c r="HXW86" s="59"/>
      <c r="HXX86" s="59"/>
      <c r="HXY86" s="59"/>
      <c r="HXZ86" s="59"/>
      <c r="HYA86" s="59"/>
      <c r="HYB86" s="59"/>
      <c r="HYC86" s="59"/>
      <c r="HYD86" s="59"/>
      <c r="HYE86" s="59"/>
      <c r="HYF86" s="59"/>
      <c r="HYG86" s="59"/>
      <c r="HYH86" s="59"/>
      <c r="HYI86" s="59"/>
      <c r="HYJ86" s="59"/>
      <c r="HYK86" s="59"/>
      <c r="HYL86" s="59"/>
      <c r="HYM86" s="59"/>
      <c r="HYN86" s="59"/>
      <c r="HYO86" s="59"/>
      <c r="HYP86" s="59"/>
      <c r="HYQ86" s="59"/>
      <c r="HYR86" s="59"/>
      <c r="HYS86" s="59"/>
      <c r="HYT86" s="59"/>
      <c r="HYU86" s="59"/>
      <c r="HYV86" s="59"/>
      <c r="HYW86" s="59"/>
      <c r="HYX86" s="59"/>
      <c r="HYY86" s="59"/>
      <c r="HYZ86" s="59"/>
      <c r="HZA86" s="59"/>
      <c r="HZB86" s="59"/>
      <c r="HZC86" s="59"/>
      <c r="HZD86" s="59"/>
      <c r="HZE86" s="59"/>
      <c r="HZF86" s="59"/>
      <c r="HZG86" s="59"/>
      <c r="HZH86" s="59"/>
      <c r="HZI86" s="59"/>
      <c r="HZJ86" s="59"/>
      <c r="HZK86" s="59"/>
      <c r="HZL86" s="59"/>
      <c r="HZM86" s="59"/>
      <c r="HZN86" s="59"/>
      <c r="HZO86" s="59"/>
      <c r="HZP86" s="59"/>
      <c r="HZQ86" s="59"/>
      <c r="HZR86" s="59"/>
      <c r="HZS86" s="59"/>
      <c r="HZT86" s="59"/>
      <c r="HZU86" s="59"/>
      <c r="HZV86" s="59"/>
      <c r="HZW86" s="59"/>
      <c r="HZX86" s="59"/>
      <c r="HZY86" s="59"/>
      <c r="HZZ86" s="59"/>
      <c r="IAA86" s="59"/>
      <c r="IAB86" s="59"/>
      <c r="IAC86" s="59"/>
      <c r="IAD86" s="59"/>
      <c r="IAE86" s="59"/>
      <c r="IAF86" s="59"/>
      <c r="IAG86" s="59"/>
      <c r="IAH86" s="59"/>
      <c r="IAI86" s="59"/>
      <c r="IAJ86" s="59"/>
      <c r="IAK86" s="59"/>
      <c r="IAL86" s="59"/>
      <c r="IAM86" s="59"/>
      <c r="IAN86" s="59"/>
      <c r="IAO86" s="59"/>
      <c r="IAP86" s="59"/>
      <c r="IAQ86" s="59"/>
      <c r="IAR86" s="59"/>
      <c r="IAS86" s="59"/>
      <c r="IAT86" s="59"/>
      <c r="IAU86" s="59"/>
      <c r="IAV86" s="59"/>
      <c r="IAW86" s="59"/>
      <c r="IAX86" s="59"/>
      <c r="IAY86" s="59"/>
      <c r="IAZ86" s="59"/>
      <c r="IBA86" s="59"/>
      <c r="IBB86" s="59"/>
      <c r="IBC86" s="59"/>
      <c r="IBD86" s="59"/>
      <c r="IBE86" s="59"/>
      <c r="IBF86" s="59"/>
      <c r="IBG86" s="59"/>
      <c r="IBH86" s="59"/>
      <c r="IBI86" s="59"/>
      <c r="IBJ86" s="59"/>
      <c r="IBK86" s="59"/>
      <c r="IBL86" s="59"/>
      <c r="IBM86" s="59"/>
      <c r="IBN86" s="59"/>
      <c r="IBO86" s="59"/>
      <c r="IBP86" s="59"/>
      <c r="IBQ86" s="59"/>
      <c r="IBR86" s="59"/>
      <c r="IBS86" s="59"/>
      <c r="IBT86" s="59"/>
      <c r="IBU86" s="59"/>
      <c r="IBV86" s="59"/>
      <c r="IBW86" s="59"/>
      <c r="IBX86" s="59"/>
      <c r="IBY86" s="59"/>
      <c r="IBZ86" s="59"/>
      <c r="ICA86" s="59"/>
      <c r="ICB86" s="59"/>
      <c r="ICC86" s="59"/>
      <c r="ICD86" s="59"/>
      <c r="ICE86" s="59"/>
      <c r="ICF86" s="59"/>
      <c r="ICG86" s="59"/>
      <c r="ICH86" s="59"/>
      <c r="ICI86" s="59"/>
      <c r="ICJ86" s="59"/>
      <c r="ICK86" s="59"/>
      <c r="ICL86" s="59"/>
      <c r="ICM86" s="59"/>
      <c r="ICN86" s="59"/>
      <c r="ICO86" s="59"/>
      <c r="ICP86" s="59"/>
      <c r="ICQ86" s="59"/>
      <c r="ICR86" s="59"/>
      <c r="ICS86" s="59"/>
      <c r="ICT86" s="59"/>
      <c r="ICU86" s="59"/>
      <c r="ICV86" s="59"/>
      <c r="ICW86" s="59"/>
      <c r="ICX86" s="59"/>
      <c r="ICY86" s="59"/>
      <c r="ICZ86" s="59"/>
      <c r="IDA86" s="59"/>
      <c r="IDB86" s="59"/>
      <c r="IDC86" s="59"/>
      <c r="IDD86" s="59"/>
      <c r="IDE86" s="59"/>
      <c r="IDF86" s="59"/>
      <c r="IDG86" s="59"/>
      <c r="IDH86" s="59"/>
      <c r="IDI86" s="59"/>
      <c r="IDJ86" s="59"/>
      <c r="IDK86" s="59"/>
      <c r="IDL86" s="59"/>
      <c r="IDM86" s="59"/>
      <c r="IDN86" s="59"/>
      <c r="IDO86" s="59"/>
      <c r="IDP86" s="59"/>
      <c r="IDQ86" s="59"/>
      <c r="IDR86" s="59"/>
      <c r="IDS86" s="59"/>
      <c r="IDT86" s="59"/>
      <c r="IDU86" s="59"/>
      <c r="IDV86" s="59"/>
      <c r="IDW86" s="59"/>
      <c r="IDX86" s="59"/>
      <c r="IDY86" s="59"/>
      <c r="IDZ86" s="59"/>
      <c r="IEA86" s="59"/>
      <c r="IEB86" s="59"/>
      <c r="IEC86" s="59"/>
      <c r="IED86" s="59"/>
      <c r="IEE86" s="59"/>
      <c r="IEF86" s="59"/>
      <c r="IEG86" s="59"/>
      <c r="IEH86" s="59"/>
      <c r="IEI86" s="59"/>
      <c r="IEJ86" s="59"/>
      <c r="IEK86" s="59"/>
      <c r="IEL86" s="59"/>
      <c r="IEM86" s="59"/>
      <c r="IEN86" s="59"/>
      <c r="IEO86" s="59"/>
      <c r="IEP86" s="59"/>
      <c r="IEQ86" s="59"/>
      <c r="IER86" s="59"/>
      <c r="IES86" s="59"/>
      <c r="IET86" s="59"/>
      <c r="IEU86" s="59"/>
      <c r="IEV86" s="59"/>
      <c r="IEW86" s="59"/>
      <c r="IEX86" s="59"/>
      <c r="IEY86" s="59"/>
      <c r="IEZ86" s="59"/>
      <c r="IFA86" s="59"/>
      <c r="IFB86" s="59"/>
      <c r="IFC86" s="59"/>
      <c r="IFD86" s="59"/>
      <c r="IFE86" s="59"/>
      <c r="IFF86" s="59"/>
      <c r="IFG86" s="59"/>
      <c r="IFH86" s="59"/>
      <c r="IFI86" s="59"/>
      <c r="IFJ86" s="59"/>
      <c r="IFK86" s="59"/>
      <c r="IFL86" s="59"/>
      <c r="IFM86" s="59"/>
      <c r="IFN86" s="59"/>
      <c r="IFO86" s="59"/>
      <c r="IFP86" s="59"/>
      <c r="IFQ86" s="59"/>
      <c r="IFR86" s="59"/>
      <c r="IFS86" s="59"/>
      <c r="IFT86" s="59"/>
      <c r="IFU86" s="59"/>
      <c r="IFV86" s="59"/>
      <c r="IFW86" s="59"/>
      <c r="IFX86" s="59"/>
      <c r="IFY86" s="59"/>
      <c r="IFZ86" s="59"/>
      <c r="IGA86" s="59"/>
      <c r="IGB86" s="59"/>
      <c r="IGC86" s="59"/>
      <c r="IGD86" s="59"/>
      <c r="IGE86" s="59"/>
      <c r="IGF86" s="59"/>
      <c r="IGG86" s="59"/>
      <c r="IGH86" s="59"/>
      <c r="IGI86" s="59"/>
      <c r="IGJ86" s="59"/>
      <c r="IGK86" s="59"/>
      <c r="IGL86" s="59"/>
      <c r="IGM86" s="59"/>
      <c r="IGN86" s="59"/>
      <c r="IGO86" s="59"/>
      <c r="IGP86" s="59"/>
      <c r="IGQ86" s="59"/>
      <c r="IGR86" s="59"/>
      <c r="IGS86" s="59"/>
      <c r="IGT86" s="59"/>
      <c r="IGU86" s="59"/>
      <c r="IGV86" s="59"/>
      <c r="IGW86" s="59"/>
      <c r="IGX86" s="59"/>
      <c r="IGY86" s="59"/>
      <c r="IGZ86" s="59"/>
      <c r="IHA86" s="59"/>
      <c r="IHB86" s="59"/>
      <c r="IHC86" s="59"/>
      <c r="IHD86" s="59"/>
      <c r="IHE86" s="59"/>
      <c r="IHF86" s="59"/>
      <c r="IHG86" s="59"/>
      <c r="IHH86" s="59"/>
      <c r="IHI86" s="59"/>
      <c r="IHJ86" s="59"/>
      <c r="IHK86" s="59"/>
      <c r="IHL86" s="59"/>
      <c r="IHM86" s="59"/>
      <c r="IHN86" s="59"/>
      <c r="IHO86" s="59"/>
      <c r="IHP86" s="59"/>
      <c r="IHQ86" s="59"/>
      <c r="IHR86" s="59"/>
      <c r="IHS86" s="59"/>
      <c r="IHT86" s="59"/>
      <c r="IHU86" s="59"/>
      <c r="IHV86" s="59"/>
      <c r="IHW86" s="59"/>
      <c r="IHX86" s="59"/>
      <c r="IHY86" s="59"/>
      <c r="IHZ86" s="59"/>
      <c r="IIA86" s="59"/>
      <c r="IIB86" s="59"/>
      <c r="IIC86" s="59"/>
      <c r="IID86" s="59"/>
      <c r="IIE86" s="59"/>
      <c r="IIF86" s="59"/>
      <c r="IIG86" s="59"/>
      <c r="IIH86" s="59"/>
      <c r="III86" s="59"/>
      <c r="IIJ86" s="59"/>
      <c r="IIK86" s="59"/>
      <c r="IIL86" s="59"/>
      <c r="IIM86" s="59"/>
      <c r="IIN86" s="59"/>
      <c r="IIO86" s="59"/>
      <c r="IIP86" s="59"/>
      <c r="IIQ86" s="59"/>
      <c r="IIR86" s="59"/>
      <c r="IIS86" s="59"/>
      <c r="IIT86" s="59"/>
      <c r="IIU86" s="59"/>
      <c r="IIV86" s="59"/>
      <c r="IIW86" s="59"/>
      <c r="IIX86" s="59"/>
      <c r="IIY86" s="59"/>
      <c r="IIZ86" s="59"/>
      <c r="IJA86" s="59"/>
      <c r="IJB86" s="59"/>
      <c r="IJC86" s="59"/>
      <c r="IJD86" s="59"/>
      <c r="IJE86" s="59"/>
      <c r="IJF86" s="59"/>
      <c r="IJG86" s="59"/>
      <c r="IJH86" s="59"/>
      <c r="IJI86" s="59"/>
      <c r="IJJ86" s="59"/>
      <c r="IJK86" s="59"/>
      <c r="IJL86" s="59"/>
      <c r="IJM86" s="59"/>
      <c r="IJN86" s="59"/>
      <c r="IJO86" s="59"/>
      <c r="IJP86" s="59"/>
      <c r="IJQ86" s="59"/>
      <c r="IJR86" s="59"/>
      <c r="IJS86" s="59"/>
      <c r="IJT86" s="59"/>
      <c r="IJU86" s="59"/>
      <c r="IJV86" s="59"/>
      <c r="IJW86" s="59"/>
      <c r="IJX86" s="59"/>
      <c r="IJY86" s="59"/>
      <c r="IJZ86" s="59"/>
      <c r="IKA86" s="59"/>
      <c r="IKB86" s="59"/>
      <c r="IKC86" s="59"/>
      <c r="IKD86" s="59"/>
      <c r="IKE86" s="59"/>
      <c r="IKF86" s="59"/>
      <c r="IKG86" s="59"/>
      <c r="IKH86" s="59"/>
      <c r="IKI86" s="59"/>
      <c r="IKJ86" s="59"/>
      <c r="IKK86" s="59"/>
      <c r="IKL86" s="59"/>
      <c r="IKM86" s="59"/>
      <c r="IKN86" s="59"/>
      <c r="IKO86" s="59"/>
      <c r="IKP86" s="59"/>
      <c r="IKQ86" s="59"/>
      <c r="IKR86" s="59"/>
      <c r="IKS86" s="59"/>
      <c r="IKT86" s="59"/>
      <c r="IKU86" s="59"/>
      <c r="IKV86" s="59"/>
      <c r="IKW86" s="59"/>
      <c r="IKX86" s="59"/>
      <c r="IKY86" s="59"/>
      <c r="IKZ86" s="59"/>
      <c r="ILA86" s="59"/>
      <c r="ILB86" s="59"/>
      <c r="ILC86" s="59"/>
      <c r="ILD86" s="59"/>
      <c r="ILE86" s="59"/>
      <c r="ILF86" s="59"/>
      <c r="ILG86" s="59"/>
      <c r="ILH86" s="59"/>
      <c r="ILI86" s="59"/>
      <c r="ILJ86" s="59"/>
      <c r="ILK86" s="59"/>
      <c r="ILL86" s="59"/>
      <c r="ILM86" s="59"/>
      <c r="ILN86" s="59"/>
      <c r="ILO86" s="59"/>
      <c r="ILP86" s="59"/>
      <c r="ILQ86" s="59"/>
      <c r="ILR86" s="59"/>
      <c r="ILS86" s="59"/>
      <c r="ILT86" s="59"/>
      <c r="ILU86" s="59"/>
      <c r="ILV86" s="59"/>
      <c r="ILW86" s="59"/>
      <c r="ILX86" s="59"/>
      <c r="ILY86" s="59"/>
      <c r="ILZ86" s="59"/>
      <c r="IMA86" s="59"/>
      <c r="IMB86" s="59"/>
      <c r="IMC86" s="59"/>
      <c r="IMD86" s="59"/>
      <c r="IME86" s="59"/>
      <c r="IMF86" s="59"/>
      <c r="IMG86" s="59"/>
      <c r="IMH86" s="59"/>
      <c r="IMI86" s="59"/>
      <c r="IMJ86" s="59"/>
      <c r="IMK86" s="59"/>
      <c r="IML86" s="59"/>
      <c r="IMM86" s="59"/>
      <c r="IMN86" s="59"/>
      <c r="IMO86" s="59"/>
      <c r="IMP86" s="59"/>
      <c r="IMQ86" s="59"/>
      <c r="IMR86" s="59"/>
      <c r="IMS86" s="59"/>
      <c r="IMT86" s="59"/>
      <c r="IMU86" s="59"/>
      <c r="IMV86" s="59"/>
      <c r="IMW86" s="59"/>
      <c r="IMX86" s="59"/>
      <c r="IMY86" s="59"/>
      <c r="IMZ86" s="59"/>
      <c r="INA86" s="59"/>
      <c r="INB86" s="59"/>
      <c r="INC86" s="59"/>
      <c r="IND86" s="59"/>
      <c r="INE86" s="59"/>
      <c r="INF86" s="59"/>
      <c r="ING86" s="59"/>
      <c r="INH86" s="59"/>
      <c r="INI86" s="59"/>
      <c r="INJ86" s="59"/>
      <c r="INK86" s="59"/>
      <c r="INL86" s="59"/>
      <c r="INM86" s="59"/>
      <c r="INN86" s="59"/>
      <c r="INO86" s="59"/>
      <c r="INP86" s="59"/>
      <c r="INQ86" s="59"/>
      <c r="INR86" s="59"/>
      <c r="INS86" s="59"/>
      <c r="INT86" s="59"/>
      <c r="INU86" s="59"/>
      <c r="INV86" s="59"/>
      <c r="INW86" s="59"/>
      <c r="INX86" s="59"/>
      <c r="INY86" s="59"/>
      <c r="INZ86" s="59"/>
      <c r="IOA86" s="59"/>
      <c r="IOB86" s="59"/>
      <c r="IOC86" s="59"/>
      <c r="IOD86" s="59"/>
      <c r="IOE86" s="59"/>
      <c r="IOF86" s="59"/>
      <c r="IOG86" s="59"/>
      <c r="IOH86" s="59"/>
      <c r="IOI86" s="59"/>
      <c r="IOJ86" s="59"/>
      <c r="IOK86" s="59"/>
      <c r="IOL86" s="59"/>
      <c r="IOM86" s="59"/>
      <c r="ION86" s="59"/>
      <c r="IOO86" s="59"/>
      <c r="IOP86" s="59"/>
      <c r="IOQ86" s="59"/>
      <c r="IOR86" s="59"/>
      <c r="IOS86" s="59"/>
      <c r="IOT86" s="59"/>
      <c r="IOU86" s="59"/>
      <c r="IOV86" s="59"/>
      <c r="IOW86" s="59"/>
      <c r="IOX86" s="59"/>
      <c r="IOY86" s="59"/>
      <c r="IOZ86" s="59"/>
      <c r="IPA86" s="59"/>
      <c r="IPB86" s="59"/>
      <c r="IPC86" s="59"/>
      <c r="IPD86" s="59"/>
      <c r="IPE86" s="59"/>
      <c r="IPF86" s="59"/>
      <c r="IPG86" s="59"/>
      <c r="IPH86" s="59"/>
      <c r="IPI86" s="59"/>
      <c r="IPJ86" s="59"/>
      <c r="IPK86" s="59"/>
      <c r="IPL86" s="59"/>
      <c r="IPM86" s="59"/>
      <c r="IPN86" s="59"/>
      <c r="IPO86" s="59"/>
      <c r="IPP86" s="59"/>
      <c r="IPQ86" s="59"/>
      <c r="IPR86" s="59"/>
      <c r="IPS86" s="59"/>
      <c r="IPT86" s="59"/>
      <c r="IPU86" s="59"/>
      <c r="IPV86" s="59"/>
      <c r="IPW86" s="59"/>
      <c r="IPX86" s="59"/>
      <c r="IPY86" s="59"/>
      <c r="IPZ86" s="59"/>
      <c r="IQA86" s="59"/>
      <c r="IQB86" s="59"/>
      <c r="IQC86" s="59"/>
      <c r="IQD86" s="59"/>
      <c r="IQE86" s="59"/>
      <c r="IQF86" s="59"/>
      <c r="IQG86" s="59"/>
      <c r="IQH86" s="59"/>
      <c r="IQI86" s="59"/>
      <c r="IQJ86" s="59"/>
      <c r="IQK86" s="59"/>
      <c r="IQL86" s="59"/>
      <c r="IQM86" s="59"/>
      <c r="IQN86" s="59"/>
      <c r="IQO86" s="59"/>
      <c r="IQP86" s="59"/>
      <c r="IQQ86" s="59"/>
      <c r="IQR86" s="59"/>
      <c r="IQS86" s="59"/>
      <c r="IQT86" s="59"/>
      <c r="IQU86" s="59"/>
      <c r="IQV86" s="59"/>
      <c r="IQW86" s="59"/>
      <c r="IQX86" s="59"/>
      <c r="IQY86" s="59"/>
      <c r="IQZ86" s="59"/>
      <c r="IRA86" s="59"/>
      <c r="IRB86" s="59"/>
      <c r="IRC86" s="59"/>
      <c r="IRD86" s="59"/>
      <c r="IRE86" s="59"/>
      <c r="IRF86" s="59"/>
      <c r="IRG86" s="59"/>
      <c r="IRH86" s="59"/>
      <c r="IRI86" s="59"/>
      <c r="IRJ86" s="59"/>
      <c r="IRK86" s="59"/>
      <c r="IRL86" s="59"/>
      <c r="IRM86" s="59"/>
      <c r="IRN86" s="59"/>
      <c r="IRO86" s="59"/>
      <c r="IRP86" s="59"/>
      <c r="IRQ86" s="59"/>
      <c r="IRR86" s="59"/>
      <c r="IRS86" s="59"/>
      <c r="IRT86" s="59"/>
      <c r="IRU86" s="59"/>
      <c r="IRV86" s="59"/>
      <c r="IRW86" s="59"/>
      <c r="IRX86" s="59"/>
      <c r="IRY86" s="59"/>
      <c r="IRZ86" s="59"/>
      <c r="ISA86" s="59"/>
      <c r="ISB86" s="59"/>
      <c r="ISC86" s="59"/>
      <c r="ISD86" s="59"/>
      <c r="ISE86" s="59"/>
      <c r="ISF86" s="59"/>
      <c r="ISG86" s="59"/>
      <c r="ISH86" s="59"/>
      <c r="ISI86" s="59"/>
      <c r="ISJ86" s="59"/>
      <c r="ISK86" s="59"/>
      <c r="ISL86" s="59"/>
      <c r="ISM86" s="59"/>
      <c r="ISN86" s="59"/>
      <c r="ISO86" s="59"/>
      <c r="ISP86" s="59"/>
      <c r="ISQ86" s="59"/>
      <c r="ISR86" s="59"/>
      <c r="ISS86" s="59"/>
      <c r="IST86" s="59"/>
      <c r="ISU86" s="59"/>
      <c r="ISV86" s="59"/>
      <c r="ISW86" s="59"/>
      <c r="ISX86" s="59"/>
      <c r="ISY86" s="59"/>
      <c r="ISZ86" s="59"/>
      <c r="ITA86" s="59"/>
      <c r="ITB86" s="59"/>
      <c r="ITC86" s="59"/>
      <c r="ITD86" s="59"/>
      <c r="ITE86" s="59"/>
      <c r="ITF86" s="59"/>
      <c r="ITG86" s="59"/>
      <c r="ITH86" s="59"/>
      <c r="ITI86" s="59"/>
      <c r="ITJ86" s="59"/>
      <c r="ITK86" s="59"/>
      <c r="ITL86" s="59"/>
      <c r="ITM86" s="59"/>
      <c r="ITN86" s="59"/>
      <c r="ITO86" s="59"/>
      <c r="ITP86" s="59"/>
      <c r="ITQ86" s="59"/>
      <c r="ITR86" s="59"/>
      <c r="ITS86" s="59"/>
      <c r="ITT86" s="59"/>
      <c r="ITU86" s="59"/>
      <c r="ITV86" s="59"/>
      <c r="ITW86" s="59"/>
      <c r="ITX86" s="59"/>
      <c r="ITY86" s="59"/>
      <c r="ITZ86" s="59"/>
      <c r="IUA86" s="59"/>
      <c r="IUB86" s="59"/>
      <c r="IUC86" s="59"/>
      <c r="IUD86" s="59"/>
      <c r="IUE86" s="59"/>
      <c r="IUF86" s="59"/>
      <c r="IUG86" s="59"/>
      <c r="IUH86" s="59"/>
      <c r="IUI86" s="59"/>
      <c r="IUJ86" s="59"/>
      <c r="IUK86" s="59"/>
      <c r="IUL86" s="59"/>
      <c r="IUM86" s="59"/>
      <c r="IUN86" s="59"/>
      <c r="IUO86" s="59"/>
      <c r="IUP86" s="59"/>
      <c r="IUQ86" s="59"/>
      <c r="IUR86" s="59"/>
      <c r="IUS86" s="59"/>
      <c r="IUT86" s="59"/>
      <c r="IUU86" s="59"/>
      <c r="IUV86" s="59"/>
      <c r="IUW86" s="59"/>
      <c r="IUX86" s="59"/>
      <c r="IUY86" s="59"/>
      <c r="IUZ86" s="59"/>
      <c r="IVA86" s="59"/>
      <c r="IVB86" s="59"/>
      <c r="IVC86" s="59"/>
      <c r="IVD86" s="59"/>
      <c r="IVE86" s="59"/>
      <c r="IVF86" s="59"/>
      <c r="IVG86" s="59"/>
      <c r="IVH86" s="59"/>
      <c r="IVI86" s="59"/>
      <c r="IVJ86" s="59"/>
      <c r="IVK86" s="59"/>
      <c r="IVL86" s="59"/>
      <c r="IVM86" s="59"/>
      <c r="IVN86" s="59"/>
      <c r="IVO86" s="59"/>
      <c r="IVP86" s="59"/>
      <c r="IVQ86" s="59"/>
      <c r="IVR86" s="59"/>
      <c r="IVS86" s="59"/>
      <c r="IVT86" s="59"/>
      <c r="IVU86" s="59"/>
      <c r="IVV86" s="59"/>
      <c r="IVW86" s="59"/>
      <c r="IVX86" s="59"/>
      <c r="IVY86" s="59"/>
      <c r="IVZ86" s="59"/>
      <c r="IWA86" s="59"/>
      <c r="IWB86" s="59"/>
      <c r="IWC86" s="59"/>
      <c r="IWD86" s="59"/>
      <c r="IWE86" s="59"/>
      <c r="IWF86" s="59"/>
      <c r="IWG86" s="59"/>
      <c r="IWH86" s="59"/>
      <c r="IWI86" s="59"/>
      <c r="IWJ86" s="59"/>
      <c r="IWK86" s="59"/>
      <c r="IWL86" s="59"/>
      <c r="IWM86" s="59"/>
      <c r="IWN86" s="59"/>
      <c r="IWO86" s="59"/>
      <c r="IWP86" s="59"/>
      <c r="IWQ86" s="59"/>
      <c r="IWR86" s="59"/>
      <c r="IWS86" s="59"/>
      <c r="IWT86" s="59"/>
      <c r="IWU86" s="59"/>
      <c r="IWV86" s="59"/>
      <c r="IWW86" s="59"/>
      <c r="IWX86" s="59"/>
      <c r="IWY86" s="59"/>
      <c r="IWZ86" s="59"/>
      <c r="IXA86" s="59"/>
      <c r="IXB86" s="59"/>
      <c r="IXC86" s="59"/>
      <c r="IXD86" s="59"/>
      <c r="IXE86" s="59"/>
      <c r="IXF86" s="59"/>
      <c r="IXG86" s="59"/>
      <c r="IXH86" s="59"/>
      <c r="IXI86" s="59"/>
      <c r="IXJ86" s="59"/>
      <c r="IXK86" s="59"/>
      <c r="IXL86" s="59"/>
      <c r="IXM86" s="59"/>
      <c r="IXN86" s="59"/>
      <c r="IXO86" s="59"/>
      <c r="IXP86" s="59"/>
      <c r="IXQ86" s="59"/>
      <c r="IXR86" s="59"/>
      <c r="IXS86" s="59"/>
      <c r="IXT86" s="59"/>
      <c r="IXU86" s="59"/>
      <c r="IXV86" s="59"/>
      <c r="IXW86" s="59"/>
      <c r="IXX86" s="59"/>
      <c r="IXY86" s="59"/>
      <c r="IXZ86" s="59"/>
      <c r="IYA86" s="59"/>
      <c r="IYB86" s="59"/>
      <c r="IYC86" s="59"/>
      <c r="IYD86" s="59"/>
      <c r="IYE86" s="59"/>
      <c r="IYF86" s="59"/>
      <c r="IYG86" s="59"/>
      <c r="IYH86" s="59"/>
      <c r="IYI86" s="59"/>
      <c r="IYJ86" s="59"/>
      <c r="IYK86" s="59"/>
      <c r="IYL86" s="59"/>
      <c r="IYM86" s="59"/>
      <c r="IYN86" s="59"/>
      <c r="IYO86" s="59"/>
      <c r="IYP86" s="59"/>
      <c r="IYQ86" s="59"/>
      <c r="IYR86" s="59"/>
      <c r="IYS86" s="59"/>
      <c r="IYT86" s="59"/>
      <c r="IYU86" s="59"/>
      <c r="IYV86" s="59"/>
      <c r="IYW86" s="59"/>
      <c r="IYX86" s="59"/>
      <c r="IYY86" s="59"/>
      <c r="IYZ86" s="59"/>
      <c r="IZA86" s="59"/>
      <c r="IZB86" s="59"/>
      <c r="IZC86" s="59"/>
      <c r="IZD86" s="59"/>
      <c r="IZE86" s="59"/>
      <c r="IZF86" s="59"/>
      <c r="IZG86" s="59"/>
      <c r="IZH86" s="59"/>
      <c r="IZI86" s="59"/>
      <c r="IZJ86" s="59"/>
      <c r="IZK86" s="59"/>
      <c r="IZL86" s="59"/>
      <c r="IZM86" s="59"/>
      <c r="IZN86" s="59"/>
      <c r="IZO86" s="59"/>
      <c r="IZP86" s="59"/>
      <c r="IZQ86" s="59"/>
      <c r="IZR86" s="59"/>
      <c r="IZS86" s="59"/>
      <c r="IZT86" s="59"/>
      <c r="IZU86" s="59"/>
      <c r="IZV86" s="59"/>
      <c r="IZW86" s="59"/>
      <c r="IZX86" s="59"/>
      <c r="IZY86" s="59"/>
      <c r="IZZ86" s="59"/>
      <c r="JAA86" s="59"/>
      <c r="JAB86" s="59"/>
      <c r="JAC86" s="59"/>
      <c r="JAD86" s="59"/>
      <c r="JAE86" s="59"/>
      <c r="JAF86" s="59"/>
      <c r="JAG86" s="59"/>
      <c r="JAH86" s="59"/>
      <c r="JAI86" s="59"/>
      <c r="JAJ86" s="59"/>
      <c r="JAK86" s="59"/>
      <c r="JAL86" s="59"/>
      <c r="JAM86" s="59"/>
      <c r="JAN86" s="59"/>
      <c r="JAO86" s="59"/>
      <c r="JAP86" s="59"/>
      <c r="JAQ86" s="59"/>
      <c r="JAR86" s="59"/>
      <c r="JAS86" s="59"/>
      <c r="JAT86" s="59"/>
      <c r="JAU86" s="59"/>
      <c r="JAV86" s="59"/>
      <c r="JAW86" s="59"/>
      <c r="JAX86" s="59"/>
      <c r="JAY86" s="59"/>
      <c r="JAZ86" s="59"/>
      <c r="JBA86" s="59"/>
      <c r="JBB86" s="59"/>
      <c r="JBC86" s="59"/>
      <c r="JBD86" s="59"/>
      <c r="JBE86" s="59"/>
      <c r="JBF86" s="59"/>
      <c r="JBG86" s="59"/>
      <c r="JBH86" s="59"/>
      <c r="JBI86" s="59"/>
      <c r="JBJ86" s="59"/>
      <c r="JBK86" s="59"/>
      <c r="JBL86" s="59"/>
      <c r="JBM86" s="59"/>
      <c r="JBN86" s="59"/>
      <c r="JBO86" s="59"/>
      <c r="JBP86" s="59"/>
      <c r="JBQ86" s="59"/>
      <c r="JBR86" s="59"/>
      <c r="JBS86" s="59"/>
      <c r="JBT86" s="59"/>
      <c r="JBU86" s="59"/>
      <c r="JBV86" s="59"/>
      <c r="JBW86" s="59"/>
      <c r="JBX86" s="59"/>
      <c r="JBY86" s="59"/>
      <c r="JBZ86" s="59"/>
      <c r="JCA86" s="59"/>
      <c r="JCB86" s="59"/>
      <c r="JCC86" s="59"/>
      <c r="JCD86" s="59"/>
      <c r="JCE86" s="59"/>
      <c r="JCF86" s="59"/>
      <c r="JCG86" s="59"/>
      <c r="JCH86" s="59"/>
      <c r="JCI86" s="59"/>
      <c r="JCJ86" s="59"/>
      <c r="JCK86" s="59"/>
      <c r="JCL86" s="59"/>
      <c r="JCM86" s="59"/>
      <c r="JCN86" s="59"/>
      <c r="JCO86" s="59"/>
      <c r="JCP86" s="59"/>
      <c r="JCQ86" s="59"/>
      <c r="JCR86" s="59"/>
      <c r="JCS86" s="59"/>
      <c r="JCT86" s="59"/>
      <c r="JCU86" s="59"/>
      <c r="JCV86" s="59"/>
      <c r="JCW86" s="59"/>
      <c r="JCX86" s="59"/>
      <c r="JCY86" s="59"/>
      <c r="JCZ86" s="59"/>
      <c r="JDA86" s="59"/>
      <c r="JDB86" s="59"/>
      <c r="JDC86" s="59"/>
      <c r="JDD86" s="59"/>
      <c r="JDE86" s="59"/>
      <c r="JDF86" s="59"/>
      <c r="JDG86" s="59"/>
      <c r="JDH86" s="59"/>
      <c r="JDI86" s="59"/>
      <c r="JDJ86" s="59"/>
      <c r="JDK86" s="59"/>
      <c r="JDL86" s="59"/>
      <c r="JDM86" s="59"/>
      <c r="JDN86" s="59"/>
      <c r="JDO86" s="59"/>
      <c r="JDP86" s="59"/>
      <c r="JDQ86" s="59"/>
      <c r="JDR86" s="59"/>
      <c r="JDS86" s="59"/>
      <c r="JDT86" s="59"/>
      <c r="JDU86" s="59"/>
      <c r="JDV86" s="59"/>
      <c r="JDW86" s="59"/>
      <c r="JDX86" s="59"/>
      <c r="JDY86" s="59"/>
      <c r="JDZ86" s="59"/>
      <c r="JEA86" s="59"/>
      <c r="JEB86" s="59"/>
      <c r="JEC86" s="59"/>
      <c r="JED86" s="59"/>
      <c r="JEE86" s="59"/>
      <c r="JEF86" s="59"/>
      <c r="JEG86" s="59"/>
      <c r="JEH86" s="59"/>
      <c r="JEI86" s="59"/>
      <c r="JEJ86" s="59"/>
      <c r="JEK86" s="59"/>
      <c r="JEL86" s="59"/>
      <c r="JEM86" s="59"/>
      <c r="JEN86" s="59"/>
      <c r="JEO86" s="59"/>
      <c r="JEP86" s="59"/>
      <c r="JEQ86" s="59"/>
      <c r="JER86" s="59"/>
      <c r="JES86" s="59"/>
      <c r="JET86" s="59"/>
      <c r="JEU86" s="59"/>
      <c r="JEV86" s="59"/>
      <c r="JEW86" s="59"/>
      <c r="JEX86" s="59"/>
      <c r="JEY86" s="59"/>
      <c r="JEZ86" s="59"/>
      <c r="JFA86" s="59"/>
      <c r="JFB86" s="59"/>
      <c r="JFC86" s="59"/>
      <c r="JFD86" s="59"/>
      <c r="JFE86" s="59"/>
      <c r="JFF86" s="59"/>
      <c r="JFG86" s="59"/>
      <c r="JFH86" s="59"/>
      <c r="JFI86" s="59"/>
      <c r="JFJ86" s="59"/>
      <c r="JFK86" s="59"/>
      <c r="JFL86" s="59"/>
      <c r="JFM86" s="59"/>
      <c r="JFN86" s="59"/>
      <c r="JFO86" s="59"/>
      <c r="JFP86" s="59"/>
      <c r="JFQ86" s="59"/>
      <c r="JFR86" s="59"/>
      <c r="JFS86" s="59"/>
      <c r="JFT86" s="59"/>
      <c r="JFU86" s="59"/>
      <c r="JFV86" s="59"/>
      <c r="JFW86" s="59"/>
      <c r="JFX86" s="59"/>
      <c r="JFY86" s="59"/>
      <c r="JFZ86" s="59"/>
      <c r="JGA86" s="59"/>
      <c r="JGB86" s="59"/>
      <c r="JGC86" s="59"/>
      <c r="JGD86" s="59"/>
      <c r="JGE86" s="59"/>
      <c r="JGF86" s="59"/>
      <c r="JGG86" s="59"/>
      <c r="JGH86" s="59"/>
      <c r="JGI86" s="59"/>
      <c r="JGJ86" s="59"/>
      <c r="JGK86" s="59"/>
      <c r="JGL86" s="59"/>
      <c r="JGM86" s="59"/>
      <c r="JGN86" s="59"/>
      <c r="JGO86" s="59"/>
      <c r="JGP86" s="59"/>
      <c r="JGQ86" s="59"/>
      <c r="JGR86" s="59"/>
      <c r="JGS86" s="59"/>
      <c r="JGT86" s="59"/>
      <c r="JGU86" s="59"/>
      <c r="JGV86" s="59"/>
      <c r="JGW86" s="59"/>
      <c r="JGX86" s="59"/>
      <c r="JGY86" s="59"/>
      <c r="JGZ86" s="59"/>
      <c r="JHA86" s="59"/>
      <c r="JHB86" s="59"/>
      <c r="JHC86" s="59"/>
      <c r="JHD86" s="59"/>
      <c r="JHE86" s="59"/>
      <c r="JHF86" s="59"/>
      <c r="JHG86" s="59"/>
      <c r="JHH86" s="59"/>
      <c r="JHI86" s="59"/>
      <c r="JHJ86" s="59"/>
      <c r="JHK86" s="59"/>
      <c r="JHL86" s="59"/>
      <c r="JHM86" s="59"/>
      <c r="JHN86" s="59"/>
      <c r="JHO86" s="59"/>
      <c r="JHP86" s="59"/>
      <c r="JHQ86" s="59"/>
      <c r="JHR86" s="59"/>
      <c r="JHS86" s="59"/>
      <c r="JHT86" s="59"/>
      <c r="JHU86" s="59"/>
      <c r="JHV86" s="59"/>
      <c r="JHW86" s="59"/>
      <c r="JHX86" s="59"/>
      <c r="JHY86" s="59"/>
      <c r="JHZ86" s="59"/>
      <c r="JIA86" s="59"/>
      <c r="JIB86" s="59"/>
      <c r="JIC86" s="59"/>
      <c r="JID86" s="59"/>
      <c r="JIE86" s="59"/>
      <c r="JIF86" s="59"/>
      <c r="JIG86" s="59"/>
      <c r="JIH86" s="59"/>
      <c r="JII86" s="59"/>
      <c r="JIJ86" s="59"/>
      <c r="JIK86" s="59"/>
      <c r="JIL86" s="59"/>
      <c r="JIM86" s="59"/>
      <c r="JIN86" s="59"/>
      <c r="JIO86" s="59"/>
      <c r="JIP86" s="59"/>
      <c r="JIQ86" s="59"/>
      <c r="JIR86" s="59"/>
      <c r="JIS86" s="59"/>
      <c r="JIT86" s="59"/>
      <c r="JIU86" s="59"/>
      <c r="JIV86" s="59"/>
      <c r="JIW86" s="59"/>
      <c r="JIX86" s="59"/>
      <c r="JIY86" s="59"/>
      <c r="JIZ86" s="59"/>
      <c r="JJA86" s="59"/>
      <c r="JJB86" s="59"/>
      <c r="JJC86" s="59"/>
      <c r="JJD86" s="59"/>
      <c r="JJE86" s="59"/>
      <c r="JJF86" s="59"/>
      <c r="JJG86" s="59"/>
      <c r="JJH86" s="59"/>
      <c r="JJI86" s="59"/>
      <c r="JJJ86" s="59"/>
      <c r="JJK86" s="59"/>
      <c r="JJL86" s="59"/>
      <c r="JJM86" s="59"/>
      <c r="JJN86" s="59"/>
      <c r="JJO86" s="59"/>
      <c r="JJP86" s="59"/>
      <c r="JJQ86" s="59"/>
      <c r="JJR86" s="59"/>
      <c r="JJS86" s="59"/>
      <c r="JJT86" s="59"/>
      <c r="JJU86" s="59"/>
      <c r="JJV86" s="59"/>
      <c r="JJW86" s="59"/>
      <c r="JJX86" s="59"/>
      <c r="JJY86" s="59"/>
      <c r="JJZ86" s="59"/>
      <c r="JKA86" s="59"/>
      <c r="JKB86" s="59"/>
      <c r="JKC86" s="59"/>
      <c r="JKD86" s="59"/>
      <c r="JKE86" s="59"/>
      <c r="JKF86" s="59"/>
      <c r="JKG86" s="59"/>
      <c r="JKH86" s="59"/>
      <c r="JKI86" s="59"/>
      <c r="JKJ86" s="59"/>
      <c r="JKK86" s="59"/>
      <c r="JKL86" s="59"/>
      <c r="JKM86" s="59"/>
      <c r="JKN86" s="59"/>
      <c r="JKO86" s="59"/>
      <c r="JKP86" s="59"/>
      <c r="JKQ86" s="59"/>
      <c r="JKR86" s="59"/>
      <c r="JKS86" s="59"/>
      <c r="JKT86" s="59"/>
      <c r="JKU86" s="59"/>
      <c r="JKV86" s="59"/>
      <c r="JKW86" s="59"/>
      <c r="JKX86" s="59"/>
      <c r="JKY86" s="59"/>
      <c r="JKZ86" s="59"/>
      <c r="JLA86" s="59"/>
      <c r="JLB86" s="59"/>
      <c r="JLC86" s="59"/>
      <c r="JLD86" s="59"/>
      <c r="JLE86" s="59"/>
      <c r="JLF86" s="59"/>
      <c r="JLG86" s="59"/>
      <c r="JLH86" s="59"/>
      <c r="JLI86" s="59"/>
      <c r="JLJ86" s="59"/>
      <c r="JLK86" s="59"/>
      <c r="JLL86" s="59"/>
      <c r="JLM86" s="59"/>
      <c r="JLN86" s="59"/>
      <c r="JLO86" s="59"/>
      <c r="JLP86" s="59"/>
      <c r="JLQ86" s="59"/>
      <c r="JLR86" s="59"/>
      <c r="JLS86" s="59"/>
      <c r="JLT86" s="59"/>
      <c r="JLU86" s="59"/>
      <c r="JLV86" s="59"/>
      <c r="JLW86" s="59"/>
      <c r="JLX86" s="59"/>
      <c r="JLY86" s="59"/>
      <c r="JLZ86" s="59"/>
      <c r="JMA86" s="59"/>
      <c r="JMB86" s="59"/>
      <c r="JMC86" s="59"/>
      <c r="JMD86" s="59"/>
      <c r="JME86" s="59"/>
      <c r="JMF86" s="59"/>
      <c r="JMG86" s="59"/>
      <c r="JMH86" s="59"/>
      <c r="JMI86" s="59"/>
      <c r="JMJ86" s="59"/>
      <c r="JMK86" s="59"/>
      <c r="JML86" s="59"/>
      <c r="JMM86" s="59"/>
      <c r="JMN86" s="59"/>
      <c r="JMO86" s="59"/>
      <c r="JMP86" s="59"/>
      <c r="JMQ86" s="59"/>
      <c r="JMR86" s="59"/>
      <c r="JMS86" s="59"/>
      <c r="JMT86" s="59"/>
      <c r="JMU86" s="59"/>
      <c r="JMV86" s="59"/>
      <c r="JMW86" s="59"/>
      <c r="JMX86" s="59"/>
      <c r="JMY86" s="59"/>
      <c r="JMZ86" s="59"/>
      <c r="JNA86" s="59"/>
      <c r="JNB86" s="59"/>
      <c r="JNC86" s="59"/>
      <c r="JND86" s="59"/>
      <c r="JNE86" s="59"/>
      <c r="JNF86" s="59"/>
      <c r="JNG86" s="59"/>
      <c r="JNH86" s="59"/>
      <c r="JNI86" s="59"/>
      <c r="JNJ86" s="59"/>
      <c r="JNK86" s="59"/>
      <c r="JNL86" s="59"/>
      <c r="JNM86" s="59"/>
      <c r="JNN86" s="59"/>
      <c r="JNO86" s="59"/>
      <c r="JNP86" s="59"/>
      <c r="JNQ86" s="59"/>
      <c r="JNR86" s="59"/>
      <c r="JNS86" s="59"/>
      <c r="JNT86" s="59"/>
      <c r="JNU86" s="59"/>
      <c r="JNV86" s="59"/>
      <c r="JNW86" s="59"/>
      <c r="JNX86" s="59"/>
      <c r="JNY86" s="59"/>
      <c r="JNZ86" s="59"/>
      <c r="JOA86" s="59"/>
      <c r="JOB86" s="59"/>
      <c r="JOC86" s="59"/>
      <c r="JOD86" s="59"/>
      <c r="JOE86" s="59"/>
      <c r="JOF86" s="59"/>
      <c r="JOG86" s="59"/>
      <c r="JOH86" s="59"/>
      <c r="JOI86" s="59"/>
      <c r="JOJ86" s="59"/>
      <c r="JOK86" s="59"/>
      <c r="JOL86" s="59"/>
      <c r="JOM86" s="59"/>
      <c r="JON86" s="59"/>
      <c r="JOO86" s="59"/>
      <c r="JOP86" s="59"/>
      <c r="JOQ86" s="59"/>
      <c r="JOR86" s="59"/>
      <c r="JOS86" s="59"/>
      <c r="JOT86" s="59"/>
      <c r="JOU86" s="59"/>
      <c r="JOV86" s="59"/>
      <c r="JOW86" s="59"/>
      <c r="JOX86" s="59"/>
      <c r="JOY86" s="59"/>
      <c r="JOZ86" s="59"/>
      <c r="JPA86" s="59"/>
      <c r="JPB86" s="59"/>
      <c r="JPC86" s="59"/>
      <c r="JPD86" s="59"/>
      <c r="JPE86" s="59"/>
      <c r="JPF86" s="59"/>
      <c r="JPG86" s="59"/>
      <c r="JPH86" s="59"/>
      <c r="JPI86" s="59"/>
      <c r="JPJ86" s="59"/>
      <c r="JPK86" s="59"/>
      <c r="JPL86" s="59"/>
      <c r="JPM86" s="59"/>
      <c r="JPN86" s="59"/>
      <c r="JPO86" s="59"/>
      <c r="JPP86" s="59"/>
      <c r="JPQ86" s="59"/>
      <c r="JPR86" s="59"/>
      <c r="JPS86" s="59"/>
      <c r="JPT86" s="59"/>
      <c r="JPU86" s="59"/>
      <c r="JPV86" s="59"/>
      <c r="JPW86" s="59"/>
      <c r="JPX86" s="59"/>
      <c r="JPY86" s="59"/>
      <c r="JPZ86" s="59"/>
      <c r="JQA86" s="59"/>
      <c r="JQB86" s="59"/>
      <c r="JQC86" s="59"/>
      <c r="JQD86" s="59"/>
      <c r="JQE86" s="59"/>
      <c r="JQF86" s="59"/>
      <c r="JQG86" s="59"/>
      <c r="JQH86" s="59"/>
      <c r="JQI86" s="59"/>
      <c r="JQJ86" s="59"/>
      <c r="JQK86" s="59"/>
      <c r="JQL86" s="59"/>
      <c r="JQM86" s="59"/>
      <c r="JQN86" s="59"/>
      <c r="JQO86" s="59"/>
      <c r="JQP86" s="59"/>
      <c r="JQQ86" s="59"/>
      <c r="JQR86" s="59"/>
      <c r="JQS86" s="59"/>
      <c r="JQT86" s="59"/>
      <c r="JQU86" s="59"/>
      <c r="JQV86" s="59"/>
      <c r="JQW86" s="59"/>
      <c r="JQX86" s="59"/>
      <c r="JQY86" s="59"/>
      <c r="JQZ86" s="59"/>
      <c r="JRA86" s="59"/>
      <c r="JRB86" s="59"/>
      <c r="JRC86" s="59"/>
      <c r="JRD86" s="59"/>
      <c r="JRE86" s="59"/>
      <c r="JRF86" s="59"/>
      <c r="JRG86" s="59"/>
      <c r="JRH86" s="59"/>
      <c r="JRI86" s="59"/>
      <c r="JRJ86" s="59"/>
      <c r="JRK86" s="59"/>
      <c r="JRL86" s="59"/>
      <c r="JRM86" s="59"/>
      <c r="JRN86" s="59"/>
      <c r="JRO86" s="59"/>
      <c r="JRP86" s="59"/>
      <c r="JRQ86" s="59"/>
      <c r="JRR86" s="59"/>
      <c r="JRS86" s="59"/>
      <c r="JRT86" s="59"/>
      <c r="JRU86" s="59"/>
      <c r="JRV86" s="59"/>
      <c r="JRW86" s="59"/>
      <c r="JRX86" s="59"/>
      <c r="JRY86" s="59"/>
      <c r="JRZ86" s="59"/>
      <c r="JSA86" s="59"/>
      <c r="JSB86" s="59"/>
      <c r="JSC86" s="59"/>
      <c r="JSD86" s="59"/>
      <c r="JSE86" s="59"/>
      <c r="JSF86" s="59"/>
      <c r="JSG86" s="59"/>
      <c r="JSH86" s="59"/>
      <c r="JSI86" s="59"/>
      <c r="JSJ86" s="59"/>
      <c r="JSK86" s="59"/>
      <c r="JSL86" s="59"/>
      <c r="JSM86" s="59"/>
      <c r="JSN86" s="59"/>
      <c r="JSO86" s="59"/>
      <c r="JSP86" s="59"/>
      <c r="JSQ86" s="59"/>
      <c r="JSR86" s="59"/>
      <c r="JSS86" s="59"/>
      <c r="JST86" s="59"/>
      <c r="JSU86" s="59"/>
      <c r="JSV86" s="59"/>
      <c r="JSW86" s="59"/>
      <c r="JSX86" s="59"/>
      <c r="JSY86" s="59"/>
      <c r="JSZ86" s="59"/>
      <c r="JTA86" s="59"/>
      <c r="JTB86" s="59"/>
      <c r="JTC86" s="59"/>
      <c r="JTD86" s="59"/>
      <c r="JTE86" s="59"/>
      <c r="JTF86" s="59"/>
      <c r="JTG86" s="59"/>
      <c r="JTH86" s="59"/>
      <c r="JTI86" s="59"/>
      <c r="JTJ86" s="59"/>
      <c r="JTK86" s="59"/>
      <c r="JTL86" s="59"/>
      <c r="JTM86" s="59"/>
      <c r="JTN86" s="59"/>
      <c r="JTO86" s="59"/>
      <c r="JTP86" s="59"/>
      <c r="JTQ86" s="59"/>
      <c r="JTR86" s="59"/>
      <c r="JTS86" s="59"/>
      <c r="JTT86" s="59"/>
      <c r="JTU86" s="59"/>
      <c r="JTV86" s="59"/>
      <c r="JTW86" s="59"/>
      <c r="JTX86" s="59"/>
      <c r="JTY86" s="59"/>
      <c r="JTZ86" s="59"/>
      <c r="JUA86" s="59"/>
      <c r="JUB86" s="59"/>
      <c r="JUC86" s="59"/>
      <c r="JUD86" s="59"/>
      <c r="JUE86" s="59"/>
      <c r="JUF86" s="59"/>
      <c r="JUG86" s="59"/>
      <c r="JUH86" s="59"/>
      <c r="JUI86" s="59"/>
      <c r="JUJ86" s="59"/>
      <c r="JUK86" s="59"/>
      <c r="JUL86" s="59"/>
      <c r="JUM86" s="59"/>
      <c r="JUN86" s="59"/>
      <c r="JUO86" s="59"/>
      <c r="JUP86" s="59"/>
      <c r="JUQ86" s="59"/>
      <c r="JUR86" s="59"/>
      <c r="JUS86" s="59"/>
      <c r="JUT86" s="59"/>
      <c r="JUU86" s="59"/>
      <c r="JUV86" s="59"/>
      <c r="JUW86" s="59"/>
      <c r="JUX86" s="59"/>
      <c r="JUY86" s="59"/>
      <c r="JUZ86" s="59"/>
      <c r="JVA86" s="59"/>
      <c r="JVB86" s="59"/>
      <c r="JVC86" s="59"/>
      <c r="JVD86" s="59"/>
      <c r="JVE86" s="59"/>
      <c r="JVF86" s="59"/>
      <c r="JVG86" s="59"/>
      <c r="JVH86" s="59"/>
      <c r="JVI86" s="59"/>
      <c r="JVJ86" s="59"/>
      <c r="JVK86" s="59"/>
      <c r="JVL86" s="59"/>
      <c r="JVM86" s="59"/>
      <c r="JVN86" s="59"/>
      <c r="JVO86" s="59"/>
      <c r="JVP86" s="59"/>
      <c r="JVQ86" s="59"/>
      <c r="JVR86" s="59"/>
      <c r="JVS86" s="59"/>
      <c r="JVT86" s="59"/>
      <c r="JVU86" s="59"/>
      <c r="JVV86" s="59"/>
      <c r="JVW86" s="59"/>
      <c r="JVX86" s="59"/>
      <c r="JVY86" s="59"/>
      <c r="JVZ86" s="59"/>
      <c r="JWA86" s="59"/>
      <c r="JWB86" s="59"/>
      <c r="JWC86" s="59"/>
      <c r="JWD86" s="59"/>
      <c r="JWE86" s="59"/>
      <c r="JWF86" s="59"/>
      <c r="JWG86" s="59"/>
      <c r="JWH86" s="59"/>
      <c r="JWI86" s="59"/>
      <c r="JWJ86" s="59"/>
      <c r="JWK86" s="59"/>
      <c r="JWL86" s="59"/>
      <c r="JWM86" s="59"/>
      <c r="JWN86" s="59"/>
      <c r="JWO86" s="59"/>
      <c r="JWP86" s="59"/>
      <c r="JWQ86" s="59"/>
      <c r="JWR86" s="59"/>
      <c r="JWS86" s="59"/>
      <c r="JWT86" s="59"/>
      <c r="JWU86" s="59"/>
      <c r="JWV86" s="59"/>
      <c r="JWW86" s="59"/>
      <c r="JWX86" s="59"/>
      <c r="JWY86" s="59"/>
      <c r="JWZ86" s="59"/>
      <c r="JXA86" s="59"/>
      <c r="JXB86" s="59"/>
      <c r="JXC86" s="59"/>
      <c r="JXD86" s="59"/>
      <c r="JXE86" s="59"/>
      <c r="JXF86" s="59"/>
      <c r="JXG86" s="59"/>
      <c r="JXH86" s="59"/>
      <c r="JXI86" s="59"/>
      <c r="JXJ86" s="59"/>
      <c r="JXK86" s="59"/>
      <c r="JXL86" s="59"/>
      <c r="JXM86" s="59"/>
      <c r="JXN86" s="59"/>
      <c r="JXO86" s="59"/>
      <c r="JXP86" s="59"/>
      <c r="JXQ86" s="59"/>
      <c r="JXR86" s="59"/>
      <c r="JXS86" s="59"/>
      <c r="JXT86" s="59"/>
      <c r="JXU86" s="59"/>
      <c r="JXV86" s="59"/>
      <c r="JXW86" s="59"/>
      <c r="JXX86" s="59"/>
      <c r="JXY86" s="59"/>
      <c r="JXZ86" s="59"/>
      <c r="JYA86" s="59"/>
      <c r="JYB86" s="59"/>
      <c r="JYC86" s="59"/>
      <c r="JYD86" s="59"/>
      <c r="JYE86" s="59"/>
      <c r="JYF86" s="59"/>
      <c r="JYG86" s="59"/>
      <c r="JYH86" s="59"/>
      <c r="JYI86" s="59"/>
      <c r="JYJ86" s="59"/>
      <c r="JYK86" s="59"/>
      <c r="JYL86" s="59"/>
      <c r="JYM86" s="59"/>
      <c r="JYN86" s="59"/>
      <c r="JYO86" s="59"/>
      <c r="JYP86" s="59"/>
      <c r="JYQ86" s="59"/>
      <c r="JYR86" s="59"/>
      <c r="JYS86" s="59"/>
      <c r="JYT86" s="59"/>
      <c r="JYU86" s="59"/>
      <c r="JYV86" s="59"/>
      <c r="JYW86" s="59"/>
      <c r="JYX86" s="59"/>
      <c r="JYY86" s="59"/>
      <c r="JYZ86" s="59"/>
      <c r="JZA86" s="59"/>
      <c r="JZB86" s="59"/>
      <c r="JZC86" s="59"/>
      <c r="JZD86" s="59"/>
      <c r="JZE86" s="59"/>
      <c r="JZF86" s="59"/>
      <c r="JZG86" s="59"/>
      <c r="JZH86" s="59"/>
      <c r="JZI86" s="59"/>
      <c r="JZJ86" s="59"/>
      <c r="JZK86" s="59"/>
      <c r="JZL86" s="59"/>
      <c r="JZM86" s="59"/>
      <c r="JZN86" s="59"/>
      <c r="JZO86" s="59"/>
      <c r="JZP86" s="59"/>
      <c r="JZQ86" s="59"/>
      <c r="JZR86" s="59"/>
      <c r="JZS86" s="59"/>
      <c r="JZT86" s="59"/>
      <c r="JZU86" s="59"/>
      <c r="JZV86" s="59"/>
      <c r="JZW86" s="59"/>
      <c r="JZX86" s="59"/>
      <c r="JZY86" s="59"/>
      <c r="JZZ86" s="59"/>
      <c r="KAA86" s="59"/>
      <c r="KAB86" s="59"/>
      <c r="KAC86" s="59"/>
      <c r="KAD86" s="59"/>
      <c r="KAE86" s="59"/>
      <c r="KAF86" s="59"/>
      <c r="KAG86" s="59"/>
      <c r="KAH86" s="59"/>
      <c r="KAI86" s="59"/>
      <c r="KAJ86" s="59"/>
      <c r="KAK86" s="59"/>
      <c r="KAL86" s="59"/>
      <c r="KAM86" s="59"/>
      <c r="KAN86" s="59"/>
      <c r="KAO86" s="59"/>
      <c r="KAP86" s="59"/>
      <c r="KAQ86" s="59"/>
      <c r="KAR86" s="59"/>
      <c r="KAS86" s="59"/>
      <c r="KAT86" s="59"/>
      <c r="KAU86" s="59"/>
      <c r="KAV86" s="59"/>
      <c r="KAW86" s="59"/>
      <c r="KAX86" s="59"/>
      <c r="KAY86" s="59"/>
      <c r="KAZ86" s="59"/>
      <c r="KBA86" s="59"/>
      <c r="KBB86" s="59"/>
      <c r="KBC86" s="59"/>
      <c r="KBD86" s="59"/>
      <c r="KBE86" s="59"/>
      <c r="KBF86" s="59"/>
      <c r="KBG86" s="59"/>
      <c r="KBH86" s="59"/>
      <c r="KBI86" s="59"/>
      <c r="KBJ86" s="59"/>
      <c r="KBK86" s="59"/>
      <c r="KBL86" s="59"/>
      <c r="KBM86" s="59"/>
      <c r="KBN86" s="59"/>
      <c r="KBO86" s="59"/>
      <c r="KBP86" s="59"/>
      <c r="KBQ86" s="59"/>
      <c r="KBR86" s="59"/>
      <c r="KBS86" s="59"/>
      <c r="KBT86" s="59"/>
      <c r="KBU86" s="59"/>
      <c r="KBV86" s="59"/>
      <c r="KBW86" s="59"/>
      <c r="KBX86" s="59"/>
      <c r="KBY86" s="59"/>
      <c r="KBZ86" s="59"/>
      <c r="KCA86" s="59"/>
      <c r="KCB86" s="59"/>
      <c r="KCC86" s="59"/>
      <c r="KCD86" s="59"/>
      <c r="KCE86" s="59"/>
      <c r="KCF86" s="59"/>
      <c r="KCG86" s="59"/>
      <c r="KCH86" s="59"/>
      <c r="KCI86" s="59"/>
      <c r="KCJ86" s="59"/>
      <c r="KCK86" s="59"/>
      <c r="KCL86" s="59"/>
      <c r="KCM86" s="59"/>
      <c r="KCN86" s="59"/>
      <c r="KCO86" s="59"/>
      <c r="KCP86" s="59"/>
      <c r="KCQ86" s="59"/>
      <c r="KCR86" s="59"/>
      <c r="KCS86" s="59"/>
      <c r="KCT86" s="59"/>
      <c r="KCU86" s="59"/>
      <c r="KCV86" s="59"/>
      <c r="KCW86" s="59"/>
      <c r="KCX86" s="59"/>
      <c r="KCY86" s="59"/>
      <c r="KCZ86" s="59"/>
      <c r="KDA86" s="59"/>
      <c r="KDB86" s="59"/>
      <c r="KDC86" s="59"/>
      <c r="KDD86" s="59"/>
      <c r="KDE86" s="59"/>
      <c r="KDF86" s="59"/>
      <c r="KDG86" s="59"/>
      <c r="KDH86" s="59"/>
      <c r="KDI86" s="59"/>
      <c r="KDJ86" s="59"/>
      <c r="KDK86" s="59"/>
      <c r="KDL86" s="59"/>
      <c r="KDM86" s="59"/>
      <c r="KDN86" s="59"/>
      <c r="KDO86" s="59"/>
      <c r="KDP86" s="59"/>
      <c r="KDQ86" s="59"/>
      <c r="KDR86" s="59"/>
      <c r="KDS86" s="59"/>
      <c r="KDT86" s="59"/>
      <c r="KDU86" s="59"/>
      <c r="KDV86" s="59"/>
      <c r="KDW86" s="59"/>
      <c r="KDX86" s="59"/>
      <c r="KDY86" s="59"/>
      <c r="KDZ86" s="59"/>
      <c r="KEA86" s="59"/>
      <c r="KEB86" s="59"/>
      <c r="KEC86" s="59"/>
      <c r="KED86" s="59"/>
      <c r="KEE86" s="59"/>
      <c r="KEF86" s="59"/>
      <c r="KEG86" s="59"/>
      <c r="KEH86" s="59"/>
      <c r="KEI86" s="59"/>
      <c r="KEJ86" s="59"/>
      <c r="KEK86" s="59"/>
      <c r="KEL86" s="59"/>
      <c r="KEM86" s="59"/>
      <c r="KEN86" s="59"/>
      <c r="KEO86" s="59"/>
      <c r="KEP86" s="59"/>
      <c r="KEQ86" s="59"/>
      <c r="KER86" s="59"/>
      <c r="KES86" s="59"/>
      <c r="KET86" s="59"/>
      <c r="KEU86" s="59"/>
      <c r="KEV86" s="59"/>
      <c r="KEW86" s="59"/>
      <c r="KEX86" s="59"/>
      <c r="KEY86" s="59"/>
      <c r="KEZ86" s="59"/>
      <c r="KFA86" s="59"/>
      <c r="KFB86" s="59"/>
      <c r="KFC86" s="59"/>
      <c r="KFD86" s="59"/>
      <c r="KFE86" s="59"/>
      <c r="KFF86" s="59"/>
      <c r="KFG86" s="59"/>
      <c r="KFH86" s="59"/>
      <c r="KFI86" s="59"/>
      <c r="KFJ86" s="59"/>
      <c r="KFK86" s="59"/>
      <c r="KFL86" s="59"/>
      <c r="KFM86" s="59"/>
      <c r="KFN86" s="59"/>
      <c r="KFO86" s="59"/>
      <c r="KFP86" s="59"/>
      <c r="KFQ86" s="59"/>
      <c r="KFR86" s="59"/>
      <c r="KFS86" s="59"/>
      <c r="KFT86" s="59"/>
      <c r="KFU86" s="59"/>
      <c r="KFV86" s="59"/>
      <c r="KFW86" s="59"/>
      <c r="KFX86" s="59"/>
      <c r="KFY86" s="59"/>
      <c r="KFZ86" s="59"/>
      <c r="KGA86" s="59"/>
      <c r="KGB86" s="59"/>
      <c r="KGC86" s="59"/>
      <c r="KGD86" s="59"/>
      <c r="KGE86" s="59"/>
      <c r="KGF86" s="59"/>
      <c r="KGG86" s="59"/>
      <c r="KGH86" s="59"/>
      <c r="KGI86" s="59"/>
      <c r="KGJ86" s="59"/>
      <c r="KGK86" s="59"/>
      <c r="KGL86" s="59"/>
      <c r="KGM86" s="59"/>
      <c r="KGN86" s="59"/>
      <c r="KGO86" s="59"/>
      <c r="KGP86" s="59"/>
      <c r="KGQ86" s="59"/>
      <c r="KGR86" s="59"/>
      <c r="KGS86" s="59"/>
      <c r="KGT86" s="59"/>
      <c r="KGU86" s="59"/>
      <c r="KGV86" s="59"/>
      <c r="KGW86" s="59"/>
      <c r="KGX86" s="59"/>
      <c r="KGY86" s="59"/>
      <c r="KGZ86" s="59"/>
      <c r="KHA86" s="59"/>
      <c r="KHB86" s="59"/>
      <c r="KHC86" s="59"/>
      <c r="KHD86" s="59"/>
      <c r="KHE86" s="59"/>
      <c r="KHF86" s="59"/>
      <c r="KHG86" s="59"/>
      <c r="KHH86" s="59"/>
      <c r="KHI86" s="59"/>
      <c r="KHJ86" s="59"/>
      <c r="KHK86" s="59"/>
      <c r="KHL86" s="59"/>
      <c r="KHM86" s="59"/>
      <c r="KHN86" s="59"/>
      <c r="KHO86" s="59"/>
      <c r="KHP86" s="59"/>
      <c r="KHQ86" s="59"/>
      <c r="KHR86" s="59"/>
      <c r="KHS86" s="59"/>
      <c r="KHT86" s="59"/>
      <c r="KHU86" s="59"/>
      <c r="KHV86" s="59"/>
      <c r="KHW86" s="59"/>
      <c r="KHX86" s="59"/>
      <c r="KHY86" s="59"/>
      <c r="KHZ86" s="59"/>
      <c r="KIA86" s="59"/>
      <c r="KIB86" s="59"/>
      <c r="KIC86" s="59"/>
      <c r="KID86" s="59"/>
      <c r="KIE86" s="59"/>
      <c r="KIF86" s="59"/>
      <c r="KIG86" s="59"/>
      <c r="KIH86" s="59"/>
      <c r="KII86" s="59"/>
      <c r="KIJ86" s="59"/>
      <c r="KIK86" s="59"/>
      <c r="KIL86" s="59"/>
      <c r="KIM86" s="59"/>
      <c r="KIN86" s="59"/>
      <c r="KIO86" s="59"/>
      <c r="KIP86" s="59"/>
      <c r="KIQ86" s="59"/>
      <c r="KIR86" s="59"/>
      <c r="KIS86" s="59"/>
      <c r="KIT86" s="59"/>
      <c r="KIU86" s="59"/>
      <c r="KIV86" s="59"/>
      <c r="KIW86" s="59"/>
      <c r="KIX86" s="59"/>
      <c r="KIY86" s="59"/>
      <c r="KIZ86" s="59"/>
      <c r="KJA86" s="59"/>
      <c r="KJB86" s="59"/>
      <c r="KJC86" s="59"/>
      <c r="KJD86" s="59"/>
      <c r="KJE86" s="59"/>
      <c r="KJF86" s="59"/>
      <c r="KJG86" s="59"/>
      <c r="KJH86" s="59"/>
      <c r="KJI86" s="59"/>
      <c r="KJJ86" s="59"/>
      <c r="KJK86" s="59"/>
      <c r="KJL86" s="59"/>
      <c r="KJM86" s="59"/>
      <c r="KJN86" s="59"/>
      <c r="KJO86" s="59"/>
      <c r="KJP86" s="59"/>
      <c r="KJQ86" s="59"/>
      <c r="KJR86" s="59"/>
      <c r="KJS86" s="59"/>
      <c r="KJT86" s="59"/>
      <c r="KJU86" s="59"/>
      <c r="KJV86" s="59"/>
      <c r="KJW86" s="59"/>
      <c r="KJX86" s="59"/>
      <c r="KJY86" s="59"/>
      <c r="KJZ86" s="59"/>
      <c r="KKA86" s="59"/>
      <c r="KKB86" s="59"/>
      <c r="KKC86" s="59"/>
      <c r="KKD86" s="59"/>
      <c r="KKE86" s="59"/>
      <c r="KKF86" s="59"/>
      <c r="KKG86" s="59"/>
      <c r="KKH86" s="59"/>
      <c r="KKI86" s="59"/>
      <c r="KKJ86" s="59"/>
      <c r="KKK86" s="59"/>
      <c r="KKL86" s="59"/>
      <c r="KKM86" s="59"/>
      <c r="KKN86" s="59"/>
      <c r="KKO86" s="59"/>
      <c r="KKP86" s="59"/>
      <c r="KKQ86" s="59"/>
      <c r="KKR86" s="59"/>
      <c r="KKS86" s="59"/>
      <c r="KKT86" s="59"/>
      <c r="KKU86" s="59"/>
      <c r="KKV86" s="59"/>
      <c r="KKW86" s="59"/>
      <c r="KKX86" s="59"/>
      <c r="KKY86" s="59"/>
      <c r="KKZ86" s="59"/>
      <c r="KLA86" s="59"/>
      <c r="KLB86" s="59"/>
      <c r="KLC86" s="59"/>
      <c r="KLD86" s="59"/>
      <c r="KLE86" s="59"/>
      <c r="KLF86" s="59"/>
      <c r="KLG86" s="59"/>
      <c r="KLH86" s="59"/>
      <c r="KLI86" s="59"/>
      <c r="KLJ86" s="59"/>
      <c r="KLK86" s="59"/>
      <c r="KLL86" s="59"/>
      <c r="KLM86" s="59"/>
      <c r="KLN86" s="59"/>
      <c r="KLO86" s="59"/>
      <c r="KLP86" s="59"/>
      <c r="KLQ86" s="59"/>
      <c r="KLR86" s="59"/>
      <c r="KLS86" s="59"/>
      <c r="KLT86" s="59"/>
      <c r="KLU86" s="59"/>
      <c r="KLV86" s="59"/>
      <c r="KLW86" s="59"/>
      <c r="KLX86" s="59"/>
      <c r="KLY86" s="59"/>
      <c r="KLZ86" s="59"/>
      <c r="KMA86" s="59"/>
      <c r="KMB86" s="59"/>
      <c r="KMC86" s="59"/>
      <c r="KMD86" s="59"/>
      <c r="KME86" s="59"/>
      <c r="KMF86" s="59"/>
      <c r="KMG86" s="59"/>
      <c r="KMH86" s="59"/>
      <c r="KMI86" s="59"/>
      <c r="KMJ86" s="59"/>
      <c r="KMK86" s="59"/>
      <c r="KML86" s="59"/>
      <c r="KMM86" s="59"/>
      <c r="KMN86" s="59"/>
      <c r="KMO86" s="59"/>
      <c r="KMP86" s="59"/>
      <c r="KMQ86" s="59"/>
      <c r="KMR86" s="59"/>
      <c r="KMS86" s="59"/>
      <c r="KMT86" s="59"/>
      <c r="KMU86" s="59"/>
      <c r="KMV86" s="59"/>
      <c r="KMW86" s="59"/>
      <c r="KMX86" s="59"/>
      <c r="KMY86" s="59"/>
      <c r="KMZ86" s="59"/>
      <c r="KNA86" s="59"/>
      <c r="KNB86" s="59"/>
      <c r="KNC86" s="59"/>
      <c r="KND86" s="59"/>
      <c r="KNE86" s="59"/>
      <c r="KNF86" s="59"/>
      <c r="KNG86" s="59"/>
      <c r="KNH86" s="59"/>
      <c r="KNI86" s="59"/>
      <c r="KNJ86" s="59"/>
      <c r="KNK86" s="59"/>
      <c r="KNL86" s="59"/>
      <c r="KNM86" s="59"/>
      <c r="KNN86" s="59"/>
      <c r="KNO86" s="59"/>
      <c r="KNP86" s="59"/>
      <c r="KNQ86" s="59"/>
      <c r="KNR86" s="59"/>
      <c r="KNS86" s="59"/>
      <c r="KNT86" s="59"/>
      <c r="KNU86" s="59"/>
      <c r="KNV86" s="59"/>
      <c r="KNW86" s="59"/>
      <c r="KNX86" s="59"/>
      <c r="KNY86" s="59"/>
      <c r="KNZ86" s="59"/>
      <c r="KOA86" s="59"/>
      <c r="KOB86" s="59"/>
      <c r="KOC86" s="59"/>
      <c r="KOD86" s="59"/>
      <c r="KOE86" s="59"/>
      <c r="KOF86" s="59"/>
      <c r="KOG86" s="59"/>
      <c r="KOH86" s="59"/>
      <c r="KOI86" s="59"/>
      <c r="KOJ86" s="59"/>
      <c r="KOK86" s="59"/>
      <c r="KOL86" s="59"/>
      <c r="KOM86" s="59"/>
      <c r="KON86" s="59"/>
      <c r="KOO86" s="59"/>
      <c r="KOP86" s="59"/>
      <c r="KOQ86" s="59"/>
      <c r="KOR86" s="59"/>
      <c r="KOS86" s="59"/>
      <c r="KOT86" s="59"/>
      <c r="KOU86" s="59"/>
      <c r="KOV86" s="59"/>
      <c r="KOW86" s="59"/>
      <c r="KOX86" s="59"/>
      <c r="KOY86" s="59"/>
      <c r="KOZ86" s="59"/>
      <c r="KPA86" s="59"/>
      <c r="KPB86" s="59"/>
      <c r="KPC86" s="59"/>
      <c r="KPD86" s="59"/>
      <c r="KPE86" s="59"/>
      <c r="KPF86" s="59"/>
      <c r="KPG86" s="59"/>
      <c r="KPH86" s="59"/>
      <c r="KPI86" s="59"/>
      <c r="KPJ86" s="59"/>
      <c r="KPK86" s="59"/>
      <c r="KPL86" s="59"/>
      <c r="KPM86" s="59"/>
      <c r="KPN86" s="59"/>
      <c r="KPO86" s="59"/>
      <c r="KPP86" s="59"/>
      <c r="KPQ86" s="59"/>
      <c r="KPR86" s="59"/>
      <c r="KPS86" s="59"/>
      <c r="KPT86" s="59"/>
      <c r="KPU86" s="59"/>
      <c r="KPV86" s="59"/>
      <c r="KPW86" s="59"/>
      <c r="KPX86" s="59"/>
      <c r="KPY86" s="59"/>
      <c r="KPZ86" s="59"/>
      <c r="KQA86" s="59"/>
      <c r="KQB86" s="59"/>
      <c r="KQC86" s="59"/>
      <c r="KQD86" s="59"/>
      <c r="KQE86" s="59"/>
      <c r="KQF86" s="59"/>
      <c r="KQG86" s="59"/>
      <c r="KQH86" s="59"/>
      <c r="KQI86" s="59"/>
      <c r="KQJ86" s="59"/>
      <c r="KQK86" s="59"/>
      <c r="KQL86" s="59"/>
      <c r="KQM86" s="59"/>
      <c r="KQN86" s="59"/>
      <c r="KQO86" s="59"/>
      <c r="KQP86" s="59"/>
      <c r="KQQ86" s="59"/>
      <c r="KQR86" s="59"/>
      <c r="KQS86" s="59"/>
      <c r="KQT86" s="59"/>
      <c r="KQU86" s="59"/>
      <c r="KQV86" s="59"/>
      <c r="KQW86" s="59"/>
      <c r="KQX86" s="59"/>
      <c r="KQY86" s="59"/>
      <c r="KQZ86" s="59"/>
      <c r="KRA86" s="59"/>
      <c r="KRB86" s="59"/>
      <c r="KRC86" s="59"/>
      <c r="KRD86" s="59"/>
      <c r="KRE86" s="59"/>
      <c r="KRF86" s="59"/>
      <c r="KRG86" s="59"/>
      <c r="KRH86" s="59"/>
      <c r="KRI86" s="59"/>
      <c r="KRJ86" s="59"/>
      <c r="KRK86" s="59"/>
      <c r="KRL86" s="59"/>
      <c r="KRM86" s="59"/>
      <c r="KRN86" s="59"/>
      <c r="KRO86" s="59"/>
      <c r="KRP86" s="59"/>
      <c r="KRQ86" s="59"/>
      <c r="KRR86" s="59"/>
      <c r="KRS86" s="59"/>
      <c r="KRT86" s="59"/>
      <c r="KRU86" s="59"/>
      <c r="KRV86" s="59"/>
      <c r="KRW86" s="59"/>
      <c r="KRX86" s="59"/>
      <c r="KRY86" s="59"/>
      <c r="KRZ86" s="59"/>
      <c r="KSA86" s="59"/>
      <c r="KSB86" s="59"/>
      <c r="KSC86" s="59"/>
      <c r="KSD86" s="59"/>
      <c r="KSE86" s="59"/>
      <c r="KSF86" s="59"/>
      <c r="KSG86" s="59"/>
      <c r="KSH86" s="59"/>
      <c r="KSI86" s="59"/>
      <c r="KSJ86" s="59"/>
      <c r="KSK86" s="59"/>
      <c r="KSL86" s="59"/>
      <c r="KSM86" s="59"/>
      <c r="KSN86" s="59"/>
      <c r="KSO86" s="59"/>
      <c r="KSP86" s="59"/>
      <c r="KSQ86" s="59"/>
      <c r="KSR86" s="59"/>
      <c r="KSS86" s="59"/>
      <c r="KST86" s="59"/>
      <c r="KSU86" s="59"/>
      <c r="KSV86" s="59"/>
      <c r="KSW86" s="59"/>
      <c r="KSX86" s="59"/>
      <c r="KSY86" s="59"/>
      <c r="KSZ86" s="59"/>
      <c r="KTA86" s="59"/>
      <c r="KTB86" s="59"/>
      <c r="KTC86" s="59"/>
      <c r="KTD86" s="59"/>
      <c r="KTE86" s="59"/>
      <c r="KTF86" s="59"/>
      <c r="KTG86" s="59"/>
      <c r="KTH86" s="59"/>
      <c r="KTI86" s="59"/>
      <c r="KTJ86" s="59"/>
      <c r="KTK86" s="59"/>
      <c r="KTL86" s="59"/>
      <c r="KTM86" s="59"/>
      <c r="KTN86" s="59"/>
      <c r="KTO86" s="59"/>
      <c r="KTP86" s="59"/>
      <c r="KTQ86" s="59"/>
      <c r="KTR86" s="59"/>
      <c r="KTS86" s="59"/>
      <c r="KTT86" s="59"/>
      <c r="KTU86" s="59"/>
      <c r="KTV86" s="59"/>
      <c r="KTW86" s="59"/>
      <c r="KTX86" s="59"/>
      <c r="KTY86" s="59"/>
      <c r="KTZ86" s="59"/>
      <c r="KUA86" s="59"/>
      <c r="KUB86" s="59"/>
      <c r="KUC86" s="59"/>
      <c r="KUD86" s="59"/>
      <c r="KUE86" s="59"/>
      <c r="KUF86" s="59"/>
      <c r="KUG86" s="59"/>
      <c r="KUH86" s="59"/>
      <c r="KUI86" s="59"/>
      <c r="KUJ86" s="59"/>
      <c r="KUK86" s="59"/>
      <c r="KUL86" s="59"/>
      <c r="KUM86" s="59"/>
      <c r="KUN86" s="59"/>
      <c r="KUO86" s="59"/>
      <c r="KUP86" s="59"/>
      <c r="KUQ86" s="59"/>
      <c r="KUR86" s="59"/>
      <c r="KUS86" s="59"/>
      <c r="KUT86" s="59"/>
      <c r="KUU86" s="59"/>
      <c r="KUV86" s="59"/>
      <c r="KUW86" s="59"/>
      <c r="KUX86" s="59"/>
      <c r="KUY86" s="59"/>
      <c r="KUZ86" s="59"/>
      <c r="KVA86" s="59"/>
      <c r="KVB86" s="59"/>
      <c r="KVC86" s="59"/>
      <c r="KVD86" s="59"/>
      <c r="KVE86" s="59"/>
      <c r="KVF86" s="59"/>
      <c r="KVG86" s="59"/>
      <c r="KVH86" s="59"/>
      <c r="KVI86" s="59"/>
      <c r="KVJ86" s="59"/>
      <c r="KVK86" s="59"/>
      <c r="KVL86" s="59"/>
      <c r="KVM86" s="59"/>
      <c r="KVN86" s="59"/>
      <c r="KVO86" s="59"/>
      <c r="KVP86" s="59"/>
      <c r="KVQ86" s="59"/>
      <c r="KVR86" s="59"/>
      <c r="KVS86" s="59"/>
      <c r="KVT86" s="59"/>
      <c r="KVU86" s="59"/>
      <c r="KVV86" s="59"/>
      <c r="KVW86" s="59"/>
      <c r="KVX86" s="59"/>
      <c r="KVY86" s="59"/>
      <c r="KVZ86" s="59"/>
      <c r="KWA86" s="59"/>
      <c r="KWB86" s="59"/>
      <c r="KWC86" s="59"/>
      <c r="KWD86" s="59"/>
      <c r="KWE86" s="59"/>
      <c r="KWF86" s="59"/>
      <c r="KWG86" s="59"/>
      <c r="KWH86" s="59"/>
      <c r="KWI86" s="59"/>
      <c r="KWJ86" s="59"/>
      <c r="KWK86" s="59"/>
      <c r="KWL86" s="59"/>
      <c r="KWM86" s="59"/>
      <c r="KWN86" s="59"/>
      <c r="KWO86" s="59"/>
      <c r="KWP86" s="59"/>
      <c r="KWQ86" s="59"/>
      <c r="KWR86" s="59"/>
      <c r="KWS86" s="59"/>
      <c r="KWT86" s="59"/>
      <c r="KWU86" s="59"/>
      <c r="KWV86" s="59"/>
      <c r="KWW86" s="59"/>
      <c r="KWX86" s="59"/>
      <c r="KWY86" s="59"/>
      <c r="KWZ86" s="59"/>
      <c r="KXA86" s="59"/>
      <c r="KXB86" s="59"/>
      <c r="KXC86" s="59"/>
      <c r="KXD86" s="59"/>
      <c r="KXE86" s="59"/>
      <c r="KXF86" s="59"/>
      <c r="KXG86" s="59"/>
      <c r="KXH86" s="59"/>
      <c r="KXI86" s="59"/>
      <c r="KXJ86" s="59"/>
      <c r="KXK86" s="59"/>
      <c r="KXL86" s="59"/>
      <c r="KXM86" s="59"/>
      <c r="KXN86" s="59"/>
      <c r="KXO86" s="59"/>
      <c r="KXP86" s="59"/>
      <c r="KXQ86" s="59"/>
      <c r="KXR86" s="59"/>
      <c r="KXS86" s="59"/>
      <c r="KXT86" s="59"/>
      <c r="KXU86" s="59"/>
      <c r="KXV86" s="59"/>
      <c r="KXW86" s="59"/>
      <c r="KXX86" s="59"/>
      <c r="KXY86" s="59"/>
      <c r="KXZ86" s="59"/>
      <c r="KYA86" s="59"/>
      <c r="KYB86" s="59"/>
      <c r="KYC86" s="59"/>
      <c r="KYD86" s="59"/>
      <c r="KYE86" s="59"/>
      <c r="KYF86" s="59"/>
      <c r="KYG86" s="59"/>
      <c r="KYH86" s="59"/>
      <c r="KYI86" s="59"/>
      <c r="KYJ86" s="59"/>
      <c r="KYK86" s="59"/>
      <c r="KYL86" s="59"/>
      <c r="KYM86" s="59"/>
      <c r="KYN86" s="59"/>
      <c r="KYO86" s="59"/>
      <c r="KYP86" s="59"/>
      <c r="KYQ86" s="59"/>
      <c r="KYR86" s="59"/>
      <c r="KYS86" s="59"/>
      <c r="KYT86" s="59"/>
      <c r="KYU86" s="59"/>
      <c r="KYV86" s="59"/>
      <c r="KYW86" s="59"/>
      <c r="KYX86" s="59"/>
      <c r="KYY86" s="59"/>
      <c r="KYZ86" s="59"/>
      <c r="KZA86" s="59"/>
      <c r="KZB86" s="59"/>
      <c r="KZC86" s="59"/>
      <c r="KZD86" s="59"/>
      <c r="KZE86" s="59"/>
      <c r="KZF86" s="59"/>
      <c r="KZG86" s="59"/>
      <c r="KZH86" s="59"/>
      <c r="KZI86" s="59"/>
      <c r="KZJ86" s="59"/>
      <c r="KZK86" s="59"/>
      <c r="KZL86" s="59"/>
      <c r="KZM86" s="59"/>
      <c r="KZN86" s="59"/>
      <c r="KZO86" s="59"/>
      <c r="KZP86" s="59"/>
      <c r="KZQ86" s="59"/>
      <c r="KZR86" s="59"/>
      <c r="KZS86" s="59"/>
      <c r="KZT86" s="59"/>
      <c r="KZU86" s="59"/>
      <c r="KZV86" s="59"/>
      <c r="KZW86" s="59"/>
      <c r="KZX86" s="59"/>
      <c r="KZY86" s="59"/>
      <c r="KZZ86" s="59"/>
      <c r="LAA86" s="59"/>
      <c r="LAB86" s="59"/>
      <c r="LAC86" s="59"/>
      <c r="LAD86" s="59"/>
      <c r="LAE86" s="59"/>
      <c r="LAF86" s="59"/>
      <c r="LAG86" s="59"/>
      <c r="LAH86" s="59"/>
      <c r="LAI86" s="59"/>
      <c r="LAJ86" s="59"/>
      <c r="LAK86" s="59"/>
      <c r="LAL86" s="59"/>
      <c r="LAM86" s="59"/>
      <c r="LAN86" s="59"/>
      <c r="LAO86" s="59"/>
      <c r="LAP86" s="59"/>
      <c r="LAQ86" s="59"/>
      <c r="LAR86" s="59"/>
      <c r="LAS86" s="59"/>
      <c r="LAT86" s="59"/>
      <c r="LAU86" s="59"/>
      <c r="LAV86" s="59"/>
      <c r="LAW86" s="59"/>
      <c r="LAX86" s="59"/>
      <c r="LAY86" s="59"/>
      <c r="LAZ86" s="59"/>
      <c r="LBA86" s="59"/>
      <c r="LBB86" s="59"/>
      <c r="LBC86" s="59"/>
      <c r="LBD86" s="59"/>
      <c r="LBE86" s="59"/>
      <c r="LBF86" s="59"/>
      <c r="LBG86" s="59"/>
      <c r="LBH86" s="59"/>
      <c r="LBI86" s="59"/>
      <c r="LBJ86" s="59"/>
      <c r="LBK86" s="59"/>
      <c r="LBL86" s="59"/>
      <c r="LBM86" s="59"/>
      <c r="LBN86" s="59"/>
      <c r="LBO86" s="59"/>
      <c r="LBP86" s="59"/>
      <c r="LBQ86" s="59"/>
      <c r="LBR86" s="59"/>
      <c r="LBS86" s="59"/>
      <c r="LBT86" s="59"/>
      <c r="LBU86" s="59"/>
      <c r="LBV86" s="59"/>
      <c r="LBW86" s="59"/>
      <c r="LBX86" s="59"/>
      <c r="LBY86" s="59"/>
      <c r="LBZ86" s="59"/>
      <c r="LCA86" s="59"/>
      <c r="LCB86" s="59"/>
      <c r="LCC86" s="59"/>
      <c r="LCD86" s="59"/>
      <c r="LCE86" s="59"/>
      <c r="LCF86" s="59"/>
      <c r="LCG86" s="59"/>
      <c r="LCH86" s="59"/>
      <c r="LCI86" s="59"/>
      <c r="LCJ86" s="59"/>
      <c r="LCK86" s="59"/>
      <c r="LCL86" s="59"/>
      <c r="LCM86" s="59"/>
      <c r="LCN86" s="59"/>
      <c r="LCO86" s="59"/>
      <c r="LCP86" s="59"/>
      <c r="LCQ86" s="59"/>
      <c r="LCR86" s="59"/>
      <c r="LCS86" s="59"/>
      <c r="LCT86" s="59"/>
      <c r="LCU86" s="59"/>
      <c r="LCV86" s="59"/>
      <c r="LCW86" s="59"/>
      <c r="LCX86" s="59"/>
      <c r="LCY86" s="59"/>
      <c r="LCZ86" s="59"/>
      <c r="LDA86" s="59"/>
      <c r="LDB86" s="59"/>
      <c r="LDC86" s="59"/>
      <c r="LDD86" s="59"/>
      <c r="LDE86" s="59"/>
      <c r="LDF86" s="59"/>
      <c r="LDG86" s="59"/>
      <c r="LDH86" s="59"/>
      <c r="LDI86" s="59"/>
      <c r="LDJ86" s="59"/>
      <c r="LDK86" s="59"/>
      <c r="LDL86" s="59"/>
      <c r="LDM86" s="59"/>
      <c r="LDN86" s="59"/>
      <c r="LDO86" s="59"/>
      <c r="LDP86" s="59"/>
      <c r="LDQ86" s="59"/>
      <c r="LDR86" s="59"/>
      <c r="LDS86" s="59"/>
      <c r="LDT86" s="59"/>
      <c r="LDU86" s="59"/>
      <c r="LDV86" s="59"/>
      <c r="LDW86" s="59"/>
      <c r="LDX86" s="59"/>
      <c r="LDY86" s="59"/>
      <c r="LDZ86" s="59"/>
      <c r="LEA86" s="59"/>
      <c r="LEB86" s="59"/>
      <c r="LEC86" s="59"/>
      <c r="LED86" s="59"/>
      <c r="LEE86" s="59"/>
      <c r="LEF86" s="59"/>
      <c r="LEG86" s="59"/>
      <c r="LEH86" s="59"/>
      <c r="LEI86" s="59"/>
      <c r="LEJ86" s="59"/>
      <c r="LEK86" s="59"/>
      <c r="LEL86" s="59"/>
      <c r="LEM86" s="59"/>
      <c r="LEN86" s="59"/>
      <c r="LEO86" s="59"/>
      <c r="LEP86" s="59"/>
      <c r="LEQ86" s="59"/>
      <c r="LER86" s="59"/>
      <c r="LES86" s="59"/>
      <c r="LET86" s="59"/>
      <c r="LEU86" s="59"/>
      <c r="LEV86" s="59"/>
      <c r="LEW86" s="59"/>
      <c r="LEX86" s="59"/>
      <c r="LEY86" s="59"/>
      <c r="LEZ86" s="59"/>
      <c r="LFA86" s="59"/>
      <c r="LFB86" s="59"/>
      <c r="LFC86" s="59"/>
      <c r="LFD86" s="59"/>
      <c r="LFE86" s="59"/>
      <c r="LFF86" s="59"/>
      <c r="LFG86" s="59"/>
      <c r="LFH86" s="59"/>
      <c r="LFI86" s="59"/>
      <c r="LFJ86" s="59"/>
      <c r="LFK86" s="59"/>
      <c r="LFL86" s="59"/>
      <c r="LFM86" s="59"/>
      <c r="LFN86" s="59"/>
      <c r="LFO86" s="59"/>
      <c r="LFP86" s="59"/>
      <c r="LFQ86" s="59"/>
      <c r="LFR86" s="59"/>
      <c r="LFS86" s="59"/>
      <c r="LFT86" s="59"/>
      <c r="LFU86" s="59"/>
      <c r="LFV86" s="59"/>
      <c r="LFW86" s="59"/>
      <c r="LFX86" s="59"/>
      <c r="LFY86" s="59"/>
      <c r="LFZ86" s="59"/>
      <c r="LGA86" s="59"/>
      <c r="LGB86" s="59"/>
      <c r="LGC86" s="59"/>
      <c r="LGD86" s="59"/>
      <c r="LGE86" s="59"/>
      <c r="LGF86" s="59"/>
      <c r="LGG86" s="59"/>
      <c r="LGH86" s="59"/>
      <c r="LGI86" s="59"/>
      <c r="LGJ86" s="59"/>
      <c r="LGK86" s="59"/>
      <c r="LGL86" s="59"/>
      <c r="LGM86" s="59"/>
      <c r="LGN86" s="59"/>
      <c r="LGO86" s="59"/>
      <c r="LGP86" s="59"/>
      <c r="LGQ86" s="59"/>
      <c r="LGR86" s="59"/>
      <c r="LGS86" s="59"/>
      <c r="LGT86" s="59"/>
      <c r="LGU86" s="59"/>
      <c r="LGV86" s="59"/>
      <c r="LGW86" s="59"/>
      <c r="LGX86" s="59"/>
      <c r="LGY86" s="59"/>
      <c r="LGZ86" s="59"/>
      <c r="LHA86" s="59"/>
      <c r="LHB86" s="59"/>
      <c r="LHC86" s="59"/>
      <c r="LHD86" s="59"/>
      <c r="LHE86" s="59"/>
      <c r="LHF86" s="59"/>
      <c r="LHG86" s="59"/>
      <c r="LHH86" s="59"/>
      <c r="LHI86" s="59"/>
      <c r="LHJ86" s="59"/>
      <c r="LHK86" s="59"/>
      <c r="LHL86" s="59"/>
      <c r="LHM86" s="59"/>
      <c r="LHN86" s="59"/>
      <c r="LHO86" s="59"/>
      <c r="LHP86" s="59"/>
      <c r="LHQ86" s="59"/>
      <c r="LHR86" s="59"/>
      <c r="LHS86" s="59"/>
      <c r="LHT86" s="59"/>
      <c r="LHU86" s="59"/>
      <c r="LHV86" s="59"/>
      <c r="LHW86" s="59"/>
      <c r="LHX86" s="59"/>
      <c r="LHY86" s="59"/>
      <c r="LHZ86" s="59"/>
      <c r="LIA86" s="59"/>
      <c r="LIB86" s="59"/>
      <c r="LIC86" s="59"/>
      <c r="LID86" s="59"/>
      <c r="LIE86" s="59"/>
      <c r="LIF86" s="59"/>
      <c r="LIG86" s="59"/>
      <c r="LIH86" s="59"/>
      <c r="LII86" s="59"/>
      <c r="LIJ86" s="59"/>
      <c r="LIK86" s="59"/>
      <c r="LIL86" s="59"/>
      <c r="LIM86" s="59"/>
      <c r="LIN86" s="59"/>
      <c r="LIO86" s="59"/>
      <c r="LIP86" s="59"/>
      <c r="LIQ86" s="59"/>
      <c r="LIR86" s="59"/>
      <c r="LIS86" s="59"/>
      <c r="LIT86" s="59"/>
      <c r="LIU86" s="59"/>
      <c r="LIV86" s="59"/>
      <c r="LIW86" s="59"/>
      <c r="LIX86" s="59"/>
      <c r="LIY86" s="59"/>
      <c r="LIZ86" s="59"/>
      <c r="LJA86" s="59"/>
      <c r="LJB86" s="59"/>
      <c r="LJC86" s="59"/>
      <c r="LJD86" s="59"/>
      <c r="LJE86" s="59"/>
      <c r="LJF86" s="59"/>
      <c r="LJG86" s="59"/>
      <c r="LJH86" s="59"/>
      <c r="LJI86" s="59"/>
      <c r="LJJ86" s="59"/>
      <c r="LJK86" s="59"/>
      <c r="LJL86" s="59"/>
      <c r="LJM86" s="59"/>
      <c r="LJN86" s="59"/>
      <c r="LJO86" s="59"/>
      <c r="LJP86" s="59"/>
      <c r="LJQ86" s="59"/>
      <c r="LJR86" s="59"/>
      <c r="LJS86" s="59"/>
      <c r="LJT86" s="59"/>
      <c r="LJU86" s="59"/>
      <c r="LJV86" s="59"/>
      <c r="LJW86" s="59"/>
      <c r="LJX86" s="59"/>
      <c r="LJY86" s="59"/>
      <c r="LJZ86" s="59"/>
      <c r="LKA86" s="59"/>
      <c r="LKB86" s="59"/>
      <c r="LKC86" s="59"/>
      <c r="LKD86" s="59"/>
      <c r="LKE86" s="59"/>
      <c r="LKF86" s="59"/>
      <c r="LKG86" s="59"/>
      <c r="LKH86" s="59"/>
      <c r="LKI86" s="59"/>
      <c r="LKJ86" s="59"/>
      <c r="LKK86" s="59"/>
      <c r="LKL86" s="59"/>
      <c r="LKM86" s="59"/>
      <c r="LKN86" s="59"/>
      <c r="LKO86" s="59"/>
      <c r="LKP86" s="59"/>
      <c r="LKQ86" s="59"/>
      <c r="LKR86" s="59"/>
      <c r="LKS86" s="59"/>
      <c r="LKT86" s="59"/>
      <c r="LKU86" s="59"/>
      <c r="LKV86" s="59"/>
      <c r="LKW86" s="59"/>
      <c r="LKX86" s="59"/>
      <c r="LKY86" s="59"/>
      <c r="LKZ86" s="59"/>
      <c r="LLA86" s="59"/>
      <c r="LLB86" s="59"/>
      <c r="LLC86" s="59"/>
      <c r="LLD86" s="59"/>
      <c r="LLE86" s="59"/>
      <c r="LLF86" s="59"/>
      <c r="LLG86" s="59"/>
      <c r="LLH86" s="59"/>
      <c r="LLI86" s="59"/>
      <c r="LLJ86" s="59"/>
      <c r="LLK86" s="59"/>
      <c r="LLL86" s="59"/>
      <c r="LLM86" s="59"/>
      <c r="LLN86" s="59"/>
      <c r="LLO86" s="59"/>
      <c r="LLP86" s="59"/>
      <c r="LLQ86" s="59"/>
      <c r="LLR86" s="59"/>
      <c r="LLS86" s="59"/>
      <c r="LLT86" s="59"/>
      <c r="LLU86" s="59"/>
      <c r="LLV86" s="59"/>
      <c r="LLW86" s="59"/>
      <c r="LLX86" s="59"/>
      <c r="LLY86" s="59"/>
      <c r="LLZ86" s="59"/>
      <c r="LMA86" s="59"/>
      <c r="LMB86" s="59"/>
      <c r="LMC86" s="59"/>
      <c r="LMD86" s="59"/>
      <c r="LME86" s="59"/>
      <c r="LMF86" s="59"/>
      <c r="LMG86" s="59"/>
      <c r="LMH86" s="59"/>
      <c r="LMI86" s="59"/>
      <c r="LMJ86" s="59"/>
      <c r="LMK86" s="59"/>
      <c r="LML86" s="59"/>
      <c r="LMM86" s="59"/>
      <c r="LMN86" s="59"/>
      <c r="LMO86" s="59"/>
      <c r="LMP86" s="59"/>
      <c r="LMQ86" s="59"/>
      <c r="LMR86" s="59"/>
      <c r="LMS86" s="59"/>
      <c r="LMT86" s="59"/>
      <c r="LMU86" s="59"/>
      <c r="LMV86" s="59"/>
      <c r="LMW86" s="59"/>
      <c r="LMX86" s="59"/>
      <c r="LMY86" s="59"/>
      <c r="LMZ86" s="59"/>
      <c r="LNA86" s="59"/>
      <c r="LNB86" s="59"/>
      <c r="LNC86" s="59"/>
      <c r="LND86" s="59"/>
      <c r="LNE86" s="59"/>
      <c r="LNF86" s="59"/>
      <c r="LNG86" s="59"/>
      <c r="LNH86" s="59"/>
      <c r="LNI86" s="59"/>
      <c r="LNJ86" s="59"/>
      <c r="LNK86" s="59"/>
      <c r="LNL86" s="59"/>
      <c r="LNM86" s="59"/>
      <c r="LNN86" s="59"/>
      <c r="LNO86" s="59"/>
      <c r="LNP86" s="59"/>
      <c r="LNQ86" s="59"/>
      <c r="LNR86" s="59"/>
      <c r="LNS86" s="59"/>
      <c r="LNT86" s="59"/>
      <c r="LNU86" s="59"/>
      <c r="LNV86" s="59"/>
      <c r="LNW86" s="59"/>
      <c r="LNX86" s="59"/>
      <c r="LNY86" s="59"/>
      <c r="LNZ86" s="59"/>
      <c r="LOA86" s="59"/>
      <c r="LOB86" s="59"/>
      <c r="LOC86" s="59"/>
      <c r="LOD86" s="59"/>
      <c r="LOE86" s="59"/>
      <c r="LOF86" s="59"/>
      <c r="LOG86" s="59"/>
      <c r="LOH86" s="59"/>
      <c r="LOI86" s="59"/>
      <c r="LOJ86" s="59"/>
      <c r="LOK86" s="59"/>
      <c r="LOL86" s="59"/>
      <c r="LOM86" s="59"/>
      <c r="LON86" s="59"/>
      <c r="LOO86" s="59"/>
      <c r="LOP86" s="59"/>
      <c r="LOQ86" s="59"/>
      <c r="LOR86" s="59"/>
      <c r="LOS86" s="59"/>
      <c r="LOT86" s="59"/>
      <c r="LOU86" s="59"/>
      <c r="LOV86" s="59"/>
      <c r="LOW86" s="59"/>
      <c r="LOX86" s="59"/>
      <c r="LOY86" s="59"/>
      <c r="LOZ86" s="59"/>
      <c r="LPA86" s="59"/>
      <c r="LPB86" s="59"/>
      <c r="LPC86" s="59"/>
      <c r="LPD86" s="59"/>
      <c r="LPE86" s="59"/>
      <c r="LPF86" s="59"/>
      <c r="LPG86" s="59"/>
      <c r="LPH86" s="59"/>
      <c r="LPI86" s="59"/>
      <c r="LPJ86" s="59"/>
      <c r="LPK86" s="59"/>
      <c r="LPL86" s="59"/>
      <c r="LPM86" s="59"/>
      <c r="LPN86" s="59"/>
      <c r="LPO86" s="59"/>
      <c r="LPP86" s="59"/>
      <c r="LPQ86" s="59"/>
      <c r="LPR86" s="59"/>
      <c r="LPS86" s="59"/>
      <c r="LPT86" s="59"/>
      <c r="LPU86" s="59"/>
      <c r="LPV86" s="59"/>
      <c r="LPW86" s="59"/>
      <c r="LPX86" s="59"/>
      <c r="LPY86" s="59"/>
      <c r="LPZ86" s="59"/>
      <c r="LQA86" s="59"/>
      <c r="LQB86" s="59"/>
      <c r="LQC86" s="59"/>
      <c r="LQD86" s="59"/>
      <c r="LQE86" s="59"/>
      <c r="LQF86" s="59"/>
      <c r="LQG86" s="59"/>
      <c r="LQH86" s="59"/>
      <c r="LQI86" s="59"/>
      <c r="LQJ86" s="59"/>
      <c r="LQK86" s="59"/>
      <c r="LQL86" s="59"/>
      <c r="LQM86" s="59"/>
      <c r="LQN86" s="59"/>
      <c r="LQO86" s="59"/>
      <c r="LQP86" s="59"/>
      <c r="LQQ86" s="59"/>
      <c r="LQR86" s="59"/>
      <c r="LQS86" s="59"/>
      <c r="LQT86" s="59"/>
      <c r="LQU86" s="59"/>
      <c r="LQV86" s="59"/>
      <c r="LQW86" s="59"/>
      <c r="LQX86" s="59"/>
      <c r="LQY86" s="59"/>
      <c r="LQZ86" s="59"/>
      <c r="LRA86" s="59"/>
      <c r="LRB86" s="59"/>
      <c r="LRC86" s="59"/>
      <c r="LRD86" s="59"/>
      <c r="LRE86" s="59"/>
      <c r="LRF86" s="59"/>
      <c r="LRG86" s="59"/>
      <c r="LRH86" s="59"/>
      <c r="LRI86" s="59"/>
      <c r="LRJ86" s="59"/>
      <c r="LRK86" s="59"/>
      <c r="LRL86" s="59"/>
      <c r="LRM86" s="59"/>
      <c r="LRN86" s="59"/>
      <c r="LRO86" s="59"/>
      <c r="LRP86" s="59"/>
      <c r="LRQ86" s="59"/>
      <c r="LRR86" s="59"/>
      <c r="LRS86" s="59"/>
      <c r="LRT86" s="59"/>
      <c r="LRU86" s="59"/>
      <c r="LRV86" s="59"/>
      <c r="LRW86" s="59"/>
      <c r="LRX86" s="59"/>
      <c r="LRY86" s="59"/>
      <c r="LRZ86" s="59"/>
      <c r="LSA86" s="59"/>
      <c r="LSB86" s="59"/>
      <c r="LSC86" s="59"/>
      <c r="LSD86" s="59"/>
      <c r="LSE86" s="59"/>
      <c r="LSF86" s="59"/>
      <c r="LSG86" s="59"/>
      <c r="LSH86" s="59"/>
      <c r="LSI86" s="59"/>
      <c r="LSJ86" s="59"/>
      <c r="LSK86" s="59"/>
      <c r="LSL86" s="59"/>
      <c r="LSM86" s="59"/>
      <c r="LSN86" s="59"/>
      <c r="LSO86" s="59"/>
      <c r="LSP86" s="59"/>
      <c r="LSQ86" s="59"/>
      <c r="LSR86" s="59"/>
      <c r="LSS86" s="59"/>
      <c r="LST86" s="59"/>
      <c r="LSU86" s="59"/>
      <c r="LSV86" s="59"/>
      <c r="LSW86" s="59"/>
      <c r="LSX86" s="59"/>
      <c r="LSY86" s="59"/>
      <c r="LSZ86" s="59"/>
      <c r="LTA86" s="59"/>
      <c r="LTB86" s="59"/>
      <c r="LTC86" s="59"/>
      <c r="LTD86" s="59"/>
      <c r="LTE86" s="59"/>
      <c r="LTF86" s="59"/>
      <c r="LTG86" s="59"/>
      <c r="LTH86" s="59"/>
      <c r="LTI86" s="59"/>
      <c r="LTJ86" s="59"/>
      <c r="LTK86" s="59"/>
      <c r="LTL86" s="59"/>
      <c r="LTM86" s="59"/>
      <c r="LTN86" s="59"/>
      <c r="LTO86" s="59"/>
      <c r="LTP86" s="59"/>
      <c r="LTQ86" s="59"/>
      <c r="LTR86" s="59"/>
      <c r="LTS86" s="59"/>
      <c r="LTT86" s="59"/>
      <c r="LTU86" s="59"/>
      <c r="LTV86" s="59"/>
      <c r="LTW86" s="59"/>
      <c r="LTX86" s="59"/>
      <c r="LTY86" s="59"/>
      <c r="LTZ86" s="59"/>
      <c r="LUA86" s="59"/>
      <c r="LUB86" s="59"/>
      <c r="LUC86" s="59"/>
      <c r="LUD86" s="59"/>
      <c r="LUE86" s="59"/>
      <c r="LUF86" s="59"/>
      <c r="LUG86" s="59"/>
      <c r="LUH86" s="59"/>
      <c r="LUI86" s="59"/>
      <c r="LUJ86" s="59"/>
      <c r="LUK86" s="59"/>
      <c r="LUL86" s="59"/>
      <c r="LUM86" s="59"/>
      <c r="LUN86" s="59"/>
      <c r="LUO86" s="59"/>
      <c r="LUP86" s="59"/>
      <c r="LUQ86" s="59"/>
      <c r="LUR86" s="59"/>
      <c r="LUS86" s="59"/>
      <c r="LUT86" s="59"/>
      <c r="LUU86" s="59"/>
      <c r="LUV86" s="59"/>
      <c r="LUW86" s="59"/>
      <c r="LUX86" s="59"/>
      <c r="LUY86" s="59"/>
      <c r="LUZ86" s="59"/>
      <c r="LVA86" s="59"/>
      <c r="LVB86" s="59"/>
      <c r="LVC86" s="59"/>
      <c r="LVD86" s="59"/>
      <c r="LVE86" s="59"/>
      <c r="LVF86" s="59"/>
      <c r="LVG86" s="59"/>
      <c r="LVH86" s="59"/>
      <c r="LVI86" s="59"/>
      <c r="LVJ86" s="59"/>
      <c r="LVK86" s="59"/>
      <c r="LVL86" s="59"/>
      <c r="LVM86" s="59"/>
      <c r="LVN86" s="59"/>
      <c r="LVO86" s="59"/>
      <c r="LVP86" s="59"/>
      <c r="LVQ86" s="59"/>
      <c r="LVR86" s="59"/>
      <c r="LVS86" s="59"/>
      <c r="LVT86" s="59"/>
      <c r="LVU86" s="59"/>
      <c r="LVV86" s="59"/>
      <c r="LVW86" s="59"/>
      <c r="LVX86" s="59"/>
      <c r="LVY86" s="59"/>
      <c r="LVZ86" s="59"/>
      <c r="LWA86" s="59"/>
      <c r="LWB86" s="59"/>
      <c r="LWC86" s="59"/>
      <c r="LWD86" s="59"/>
      <c r="LWE86" s="59"/>
      <c r="LWF86" s="59"/>
      <c r="LWG86" s="59"/>
      <c r="LWH86" s="59"/>
      <c r="LWI86" s="59"/>
      <c r="LWJ86" s="59"/>
      <c r="LWK86" s="59"/>
      <c r="LWL86" s="59"/>
      <c r="LWM86" s="59"/>
      <c r="LWN86" s="59"/>
      <c r="LWO86" s="59"/>
      <c r="LWP86" s="59"/>
      <c r="LWQ86" s="59"/>
      <c r="LWR86" s="59"/>
      <c r="LWS86" s="59"/>
      <c r="LWT86" s="59"/>
      <c r="LWU86" s="59"/>
      <c r="LWV86" s="59"/>
      <c r="LWW86" s="59"/>
      <c r="LWX86" s="59"/>
      <c r="LWY86" s="59"/>
      <c r="LWZ86" s="59"/>
      <c r="LXA86" s="59"/>
      <c r="LXB86" s="59"/>
      <c r="LXC86" s="59"/>
      <c r="LXD86" s="59"/>
      <c r="LXE86" s="59"/>
      <c r="LXF86" s="59"/>
      <c r="LXG86" s="59"/>
      <c r="LXH86" s="59"/>
      <c r="LXI86" s="59"/>
      <c r="LXJ86" s="59"/>
      <c r="LXK86" s="59"/>
      <c r="LXL86" s="59"/>
      <c r="LXM86" s="59"/>
      <c r="LXN86" s="59"/>
      <c r="LXO86" s="59"/>
      <c r="LXP86" s="59"/>
      <c r="LXQ86" s="59"/>
      <c r="LXR86" s="59"/>
      <c r="LXS86" s="59"/>
      <c r="LXT86" s="59"/>
      <c r="LXU86" s="59"/>
      <c r="LXV86" s="59"/>
      <c r="LXW86" s="59"/>
      <c r="LXX86" s="59"/>
      <c r="LXY86" s="59"/>
      <c r="LXZ86" s="59"/>
      <c r="LYA86" s="59"/>
      <c r="LYB86" s="59"/>
      <c r="LYC86" s="59"/>
      <c r="LYD86" s="59"/>
      <c r="LYE86" s="59"/>
      <c r="LYF86" s="59"/>
      <c r="LYG86" s="59"/>
      <c r="LYH86" s="59"/>
      <c r="LYI86" s="59"/>
      <c r="LYJ86" s="59"/>
      <c r="LYK86" s="59"/>
      <c r="LYL86" s="59"/>
      <c r="LYM86" s="59"/>
      <c r="LYN86" s="59"/>
      <c r="LYO86" s="59"/>
      <c r="LYP86" s="59"/>
      <c r="LYQ86" s="59"/>
      <c r="LYR86" s="59"/>
      <c r="LYS86" s="59"/>
      <c r="LYT86" s="59"/>
      <c r="LYU86" s="59"/>
      <c r="LYV86" s="59"/>
      <c r="LYW86" s="59"/>
      <c r="LYX86" s="59"/>
      <c r="LYY86" s="59"/>
      <c r="LYZ86" s="59"/>
      <c r="LZA86" s="59"/>
      <c r="LZB86" s="59"/>
      <c r="LZC86" s="59"/>
      <c r="LZD86" s="59"/>
      <c r="LZE86" s="59"/>
      <c r="LZF86" s="59"/>
      <c r="LZG86" s="59"/>
      <c r="LZH86" s="59"/>
      <c r="LZI86" s="59"/>
      <c r="LZJ86" s="59"/>
      <c r="LZK86" s="59"/>
      <c r="LZL86" s="59"/>
      <c r="LZM86" s="59"/>
      <c r="LZN86" s="59"/>
      <c r="LZO86" s="59"/>
      <c r="LZP86" s="59"/>
      <c r="LZQ86" s="59"/>
      <c r="LZR86" s="59"/>
      <c r="LZS86" s="59"/>
      <c r="LZT86" s="59"/>
      <c r="LZU86" s="59"/>
      <c r="LZV86" s="59"/>
      <c r="LZW86" s="59"/>
      <c r="LZX86" s="59"/>
      <c r="LZY86" s="59"/>
      <c r="LZZ86" s="59"/>
      <c r="MAA86" s="59"/>
      <c r="MAB86" s="59"/>
      <c r="MAC86" s="59"/>
      <c r="MAD86" s="59"/>
      <c r="MAE86" s="59"/>
      <c r="MAF86" s="59"/>
      <c r="MAG86" s="59"/>
      <c r="MAH86" s="59"/>
      <c r="MAI86" s="59"/>
      <c r="MAJ86" s="59"/>
      <c r="MAK86" s="59"/>
      <c r="MAL86" s="59"/>
      <c r="MAM86" s="59"/>
      <c r="MAN86" s="59"/>
      <c r="MAO86" s="59"/>
      <c r="MAP86" s="59"/>
      <c r="MAQ86" s="59"/>
      <c r="MAR86" s="59"/>
      <c r="MAS86" s="59"/>
      <c r="MAT86" s="59"/>
      <c r="MAU86" s="59"/>
      <c r="MAV86" s="59"/>
      <c r="MAW86" s="59"/>
      <c r="MAX86" s="59"/>
      <c r="MAY86" s="59"/>
      <c r="MAZ86" s="59"/>
      <c r="MBA86" s="59"/>
      <c r="MBB86" s="59"/>
      <c r="MBC86" s="59"/>
      <c r="MBD86" s="59"/>
      <c r="MBE86" s="59"/>
      <c r="MBF86" s="59"/>
      <c r="MBG86" s="59"/>
      <c r="MBH86" s="59"/>
      <c r="MBI86" s="59"/>
      <c r="MBJ86" s="59"/>
      <c r="MBK86" s="59"/>
      <c r="MBL86" s="59"/>
      <c r="MBM86" s="59"/>
      <c r="MBN86" s="59"/>
      <c r="MBO86" s="59"/>
      <c r="MBP86" s="59"/>
      <c r="MBQ86" s="59"/>
      <c r="MBR86" s="59"/>
      <c r="MBS86" s="59"/>
      <c r="MBT86" s="59"/>
      <c r="MBU86" s="59"/>
      <c r="MBV86" s="59"/>
      <c r="MBW86" s="59"/>
      <c r="MBX86" s="59"/>
      <c r="MBY86" s="59"/>
      <c r="MBZ86" s="59"/>
      <c r="MCA86" s="59"/>
      <c r="MCB86" s="59"/>
      <c r="MCC86" s="59"/>
      <c r="MCD86" s="59"/>
      <c r="MCE86" s="59"/>
      <c r="MCF86" s="59"/>
      <c r="MCG86" s="59"/>
      <c r="MCH86" s="59"/>
      <c r="MCI86" s="59"/>
      <c r="MCJ86" s="59"/>
      <c r="MCK86" s="59"/>
      <c r="MCL86" s="59"/>
      <c r="MCM86" s="59"/>
      <c r="MCN86" s="59"/>
      <c r="MCO86" s="59"/>
      <c r="MCP86" s="59"/>
      <c r="MCQ86" s="59"/>
      <c r="MCR86" s="59"/>
      <c r="MCS86" s="59"/>
      <c r="MCT86" s="59"/>
      <c r="MCU86" s="59"/>
      <c r="MCV86" s="59"/>
      <c r="MCW86" s="59"/>
      <c r="MCX86" s="59"/>
      <c r="MCY86" s="59"/>
      <c r="MCZ86" s="59"/>
      <c r="MDA86" s="59"/>
      <c r="MDB86" s="59"/>
      <c r="MDC86" s="59"/>
      <c r="MDD86" s="59"/>
      <c r="MDE86" s="59"/>
      <c r="MDF86" s="59"/>
      <c r="MDG86" s="59"/>
      <c r="MDH86" s="59"/>
      <c r="MDI86" s="59"/>
      <c r="MDJ86" s="59"/>
      <c r="MDK86" s="59"/>
      <c r="MDL86" s="59"/>
      <c r="MDM86" s="59"/>
      <c r="MDN86" s="59"/>
      <c r="MDO86" s="59"/>
      <c r="MDP86" s="59"/>
      <c r="MDQ86" s="59"/>
      <c r="MDR86" s="59"/>
      <c r="MDS86" s="59"/>
      <c r="MDT86" s="59"/>
      <c r="MDU86" s="59"/>
      <c r="MDV86" s="59"/>
      <c r="MDW86" s="59"/>
      <c r="MDX86" s="59"/>
      <c r="MDY86" s="59"/>
      <c r="MDZ86" s="59"/>
      <c r="MEA86" s="59"/>
      <c r="MEB86" s="59"/>
      <c r="MEC86" s="59"/>
      <c r="MED86" s="59"/>
      <c r="MEE86" s="59"/>
      <c r="MEF86" s="59"/>
      <c r="MEG86" s="59"/>
      <c r="MEH86" s="59"/>
      <c r="MEI86" s="59"/>
      <c r="MEJ86" s="59"/>
      <c r="MEK86" s="59"/>
      <c r="MEL86" s="59"/>
      <c r="MEM86" s="59"/>
      <c r="MEN86" s="59"/>
      <c r="MEO86" s="59"/>
      <c r="MEP86" s="59"/>
      <c r="MEQ86" s="59"/>
      <c r="MER86" s="59"/>
      <c r="MES86" s="59"/>
      <c r="MET86" s="59"/>
      <c r="MEU86" s="59"/>
      <c r="MEV86" s="59"/>
      <c r="MEW86" s="59"/>
      <c r="MEX86" s="59"/>
      <c r="MEY86" s="59"/>
      <c r="MEZ86" s="59"/>
      <c r="MFA86" s="59"/>
      <c r="MFB86" s="59"/>
      <c r="MFC86" s="59"/>
      <c r="MFD86" s="59"/>
      <c r="MFE86" s="59"/>
      <c r="MFF86" s="59"/>
      <c r="MFG86" s="59"/>
      <c r="MFH86" s="59"/>
      <c r="MFI86" s="59"/>
      <c r="MFJ86" s="59"/>
      <c r="MFK86" s="59"/>
      <c r="MFL86" s="59"/>
      <c r="MFM86" s="59"/>
      <c r="MFN86" s="59"/>
      <c r="MFO86" s="59"/>
      <c r="MFP86" s="59"/>
      <c r="MFQ86" s="59"/>
      <c r="MFR86" s="59"/>
      <c r="MFS86" s="59"/>
      <c r="MFT86" s="59"/>
      <c r="MFU86" s="59"/>
      <c r="MFV86" s="59"/>
      <c r="MFW86" s="59"/>
      <c r="MFX86" s="59"/>
      <c r="MFY86" s="59"/>
      <c r="MFZ86" s="59"/>
      <c r="MGA86" s="59"/>
      <c r="MGB86" s="59"/>
      <c r="MGC86" s="59"/>
      <c r="MGD86" s="59"/>
      <c r="MGE86" s="59"/>
      <c r="MGF86" s="59"/>
      <c r="MGG86" s="59"/>
      <c r="MGH86" s="59"/>
      <c r="MGI86" s="59"/>
      <c r="MGJ86" s="59"/>
      <c r="MGK86" s="59"/>
      <c r="MGL86" s="59"/>
      <c r="MGM86" s="59"/>
      <c r="MGN86" s="59"/>
      <c r="MGO86" s="59"/>
      <c r="MGP86" s="59"/>
      <c r="MGQ86" s="59"/>
      <c r="MGR86" s="59"/>
      <c r="MGS86" s="59"/>
      <c r="MGT86" s="59"/>
      <c r="MGU86" s="59"/>
      <c r="MGV86" s="59"/>
      <c r="MGW86" s="59"/>
      <c r="MGX86" s="59"/>
      <c r="MGY86" s="59"/>
      <c r="MGZ86" s="59"/>
      <c r="MHA86" s="59"/>
      <c r="MHB86" s="59"/>
      <c r="MHC86" s="59"/>
      <c r="MHD86" s="59"/>
      <c r="MHE86" s="59"/>
      <c r="MHF86" s="59"/>
      <c r="MHG86" s="59"/>
      <c r="MHH86" s="59"/>
      <c r="MHI86" s="59"/>
      <c r="MHJ86" s="59"/>
      <c r="MHK86" s="59"/>
      <c r="MHL86" s="59"/>
      <c r="MHM86" s="59"/>
      <c r="MHN86" s="59"/>
      <c r="MHO86" s="59"/>
      <c r="MHP86" s="59"/>
      <c r="MHQ86" s="59"/>
      <c r="MHR86" s="59"/>
      <c r="MHS86" s="59"/>
      <c r="MHT86" s="59"/>
      <c r="MHU86" s="59"/>
      <c r="MHV86" s="59"/>
      <c r="MHW86" s="59"/>
      <c r="MHX86" s="59"/>
      <c r="MHY86" s="59"/>
      <c r="MHZ86" s="59"/>
      <c r="MIA86" s="59"/>
      <c r="MIB86" s="59"/>
      <c r="MIC86" s="59"/>
      <c r="MID86" s="59"/>
      <c r="MIE86" s="59"/>
      <c r="MIF86" s="59"/>
      <c r="MIG86" s="59"/>
      <c r="MIH86" s="59"/>
      <c r="MII86" s="59"/>
      <c r="MIJ86" s="59"/>
      <c r="MIK86" s="59"/>
      <c r="MIL86" s="59"/>
      <c r="MIM86" s="59"/>
      <c r="MIN86" s="59"/>
      <c r="MIO86" s="59"/>
      <c r="MIP86" s="59"/>
      <c r="MIQ86" s="59"/>
      <c r="MIR86" s="59"/>
      <c r="MIS86" s="59"/>
      <c r="MIT86" s="59"/>
      <c r="MIU86" s="59"/>
      <c r="MIV86" s="59"/>
      <c r="MIW86" s="59"/>
      <c r="MIX86" s="59"/>
      <c r="MIY86" s="59"/>
      <c r="MIZ86" s="59"/>
      <c r="MJA86" s="59"/>
      <c r="MJB86" s="59"/>
      <c r="MJC86" s="59"/>
      <c r="MJD86" s="59"/>
      <c r="MJE86" s="59"/>
      <c r="MJF86" s="59"/>
      <c r="MJG86" s="59"/>
      <c r="MJH86" s="59"/>
      <c r="MJI86" s="59"/>
      <c r="MJJ86" s="59"/>
      <c r="MJK86" s="59"/>
      <c r="MJL86" s="59"/>
      <c r="MJM86" s="59"/>
      <c r="MJN86" s="59"/>
      <c r="MJO86" s="59"/>
      <c r="MJP86" s="59"/>
      <c r="MJQ86" s="59"/>
      <c r="MJR86" s="59"/>
      <c r="MJS86" s="59"/>
      <c r="MJT86" s="59"/>
      <c r="MJU86" s="59"/>
      <c r="MJV86" s="59"/>
      <c r="MJW86" s="59"/>
      <c r="MJX86" s="59"/>
      <c r="MJY86" s="59"/>
      <c r="MJZ86" s="59"/>
      <c r="MKA86" s="59"/>
      <c r="MKB86" s="59"/>
      <c r="MKC86" s="59"/>
      <c r="MKD86" s="59"/>
      <c r="MKE86" s="59"/>
      <c r="MKF86" s="59"/>
      <c r="MKG86" s="59"/>
      <c r="MKH86" s="59"/>
      <c r="MKI86" s="59"/>
      <c r="MKJ86" s="59"/>
      <c r="MKK86" s="59"/>
      <c r="MKL86" s="59"/>
      <c r="MKM86" s="59"/>
      <c r="MKN86" s="59"/>
      <c r="MKO86" s="59"/>
      <c r="MKP86" s="59"/>
      <c r="MKQ86" s="59"/>
      <c r="MKR86" s="59"/>
      <c r="MKS86" s="59"/>
      <c r="MKT86" s="59"/>
      <c r="MKU86" s="59"/>
      <c r="MKV86" s="59"/>
      <c r="MKW86" s="59"/>
      <c r="MKX86" s="59"/>
      <c r="MKY86" s="59"/>
      <c r="MKZ86" s="59"/>
      <c r="MLA86" s="59"/>
      <c r="MLB86" s="59"/>
      <c r="MLC86" s="59"/>
      <c r="MLD86" s="59"/>
      <c r="MLE86" s="59"/>
      <c r="MLF86" s="59"/>
      <c r="MLG86" s="59"/>
      <c r="MLH86" s="59"/>
      <c r="MLI86" s="59"/>
      <c r="MLJ86" s="59"/>
      <c r="MLK86" s="59"/>
      <c r="MLL86" s="59"/>
      <c r="MLM86" s="59"/>
      <c r="MLN86" s="59"/>
      <c r="MLO86" s="59"/>
      <c r="MLP86" s="59"/>
      <c r="MLQ86" s="59"/>
      <c r="MLR86" s="59"/>
      <c r="MLS86" s="59"/>
      <c r="MLT86" s="59"/>
      <c r="MLU86" s="59"/>
      <c r="MLV86" s="59"/>
      <c r="MLW86" s="59"/>
      <c r="MLX86" s="59"/>
      <c r="MLY86" s="59"/>
      <c r="MLZ86" s="59"/>
      <c r="MMA86" s="59"/>
      <c r="MMB86" s="59"/>
      <c r="MMC86" s="59"/>
      <c r="MMD86" s="59"/>
      <c r="MME86" s="59"/>
      <c r="MMF86" s="59"/>
      <c r="MMG86" s="59"/>
      <c r="MMH86" s="59"/>
      <c r="MMI86" s="59"/>
      <c r="MMJ86" s="59"/>
      <c r="MMK86" s="59"/>
      <c r="MML86" s="59"/>
      <c r="MMM86" s="59"/>
      <c r="MMN86" s="59"/>
      <c r="MMO86" s="59"/>
      <c r="MMP86" s="59"/>
      <c r="MMQ86" s="59"/>
      <c r="MMR86" s="59"/>
      <c r="MMS86" s="59"/>
      <c r="MMT86" s="59"/>
      <c r="MMU86" s="59"/>
      <c r="MMV86" s="59"/>
      <c r="MMW86" s="59"/>
      <c r="MMX86" s="59"/>
      <c r="MMY86" s="59"/>
      <c r="MMZ86" s="59"/>
      <c r="MNA86" s="59"/>
      <c r="MNB86" s="59"/>
      <c r="MNC86" s="59"/>
      <c r="MND86" s="59"/>
      <c r="MNE86" s="59"/>
      <c r="MNF86" s="59"/>
      <c r="MNG86" s="59"/>
      <c r="MNH86" s="59"/>
      <c r="MNI86" s="59"/>
      <c r="MNJ86" s="59"/>
      <c r="MNK86" s="59"/>
      <c r="MNL86" s="59"/>
      <c r="MNM86" s="59"/>
      <c r="MNN86" s="59"/>
      <c r="MNO86" s="59"/>
      <c r="MNP86" s="59"/>
      <c r="MNQ86" s="59"/>
      <c r="MNR86" s="59"/>
      <c r="MNS86" s="59"/>
      <c r="MNT86" s="59"/>
      <c r="MNU86" s="59"/>
      <c r="MNV86" s="59"/>
      <c r="MNW86" s="59"/>
      <c r="MNX86" s="59"/>
      <c r="MNY86" s="59"/>
      <c r="MNZ86" s="59"/>
      <c r="MOA86" s="59"/>
      <c r="MOB86" s="59"/>
      <c r="MOC86" s="59"/>
      <c r="MOD86" s="59"/>
      <c r="MOE86" s="59"/>
      <c r="MOF86" s="59"/>
      <c r="MOG86" s="59"/>
      <c r="MOH86" s="59"/>
      <c r="MOI86" s="59"/>
      <c r="MOJ86" s="59"/>
      <c r="MOK86" s="59"/>
      <c r="MOL86" s="59"/>
      <c r="MOM86" s="59"/>
      <c r="MON86" s="59"/>
      <c r="MOO86" s="59"/>
      <c r="MOP86" s="59"/>
      <c r="MOQ86" s="59"/>
      <c r="MOR86" s="59"/>
      <c r="MOS86" s="59"/>
      <c r="MOT86" s="59"/>
      <c r="MOU86" s="59"/>
      <c r="MOV86" s="59"/>
      <c r="MOW86" s="59"/>
      <c r="MOX86" s="59"/>
      <c r="MOY86" s="59"/>
      <c r="MOZ86" s="59"/>
      <c r="MPA86" s="59"/>
      <c r="MPB86" s="59"/>
      <c r="MPC86" s="59"/>
      <c r="MPD86" s="59"/>
      <c r="MPE86" s="59"/>
      <c r="MPF86" s="59"/>
      <c r="MPG86" s="59"/>
      <c r="MPH86" s="59"/>
      <c r="MPI86" s="59"/>
      <c r="MPJ86" s="59"/>
      <c r="MPK86" s="59"/>
      <c r="MPL86" s="59"/>
      <c r="MPM86" s="59"/>
      <c r="MPN86" s="59"/>
      <c r="MPO86" s="59"/>
      <c r="MPP86" s="59"/>
      <c r="MPQ86" s="59"/>
      <c r="MPR86" s="59"/>
      <c r="MPS86" s="59"/>
      <c r="MPT86" s="59"/>
      <c r="MPU86" s="59"/>
      <c r="MPV86" s="59"/>
      <c r="MPW86" s="59"/>
      <c r="MPX86" s="59"/>
      <c r="MPY86" s="59"/>
      <c r="MPZ86" s="59"/>
      <c r="MQA86" s="59"/>
      <c r="MQB86" s="59"/>
      <c r="MQC86" s="59"/>
      <c r="MQD86" s="59"/>
      <c r="MQE86" s="59"/>
      <c r="MQF86" s="59"/>
      <c r="MQG86" s="59"/>
      <c r="MQH86" s="59"/>
      <c r="MQI86" s="59"/>
      <c r="MQJ86" s="59"/>
      <c r="MQK86" s="59"/>
      <c r="MQL86" s="59"/>
      <c r="MQM86" s="59"/>
      <c r="MQN86" s="59"/>
      <c r="MQO86" s="59"/>
      <c r="MQP86" s="59"/>
      <c r="MQQ86" s="59"/>
      <c r="MQR86" s="59"/>
      <c r="MQS86" s="59"/>
      <c r="MQT86" s="59"/>
      <c r="MQU86" s="59"/>
      <c r="MQV86" s="59"/>
      <c r="MQW86" s="59"/>
      <c r="MQX86" s="59"/>
      <c r="MQY86" s="59"/>
      <c r="MQZ86" s="59"/>
      <c r="MRA86" s="59"/>
      <c r="MRB86" s="59"/>
      <c r="MRC86" s="59"/>
      <c r="MRD86" s="59"/>
      <c r="MRE86" s="59"/>
      <c r="MRF86" s="59"/>
      <c r="MRG86" s="59"/>
      <c r="MRH86" s="59"/>
      <c r="MRI86" s="59"/>
      <c r="MRJ86" s="59"/>
      <c r="MRK86" s="59"/>
      <c r="MRL86" s="59"/>
      <c r="MRM86" s="59"/>
      <c r="MRN86" s="59"/>
      <c r="MRO86" s="59"/>
      <c r="MRP86" s="59"/>
      <c r="MRQ86" s="59"/>
      <c r="MRR86" s="59"/>
      <c r="MRS86" s="59"/>
      <c r="MRT86" s="59"/>
      <c r="MRU86" s="59"/>
      <c r="MRV86" s="59"/>
      <c r="MRW86" s="59"/>
      <c r="MRX86" s="59"/>
      <c r="MRY86" s="59"/>
      <c r="MRZ86" s="59"/>
      <c r="MSA86" s="59"/>
      <c r="MSB86" s="59"/>
      <c r="MSC86" s="59"/>
      <c r="MSD86" s="59"/>
      <c r="MSE86" s="59"/>
      <c r="MSF86" s="59"/>
      <c r="MSG86" s="59"/>
      <c r="MSH86" s="59"/>
      <c r="MSI86" s="59"/>
      <c r="MSJ86" s="59"/>
      <c r="MSK86" s="59"/>
      <c r="MSL86" s="59"/>
      <c r="MSM86" s="59"/>
      <c r="MSN86" s="59"/>
      <c r="MSO86" s="59"/>
      <c r="MSP86" s="59"/>
      <c r="MSQ86" s="59"/>
      <c r="MSR86" s="59"/>
      <c r="MSS86" s="59"/>
      <c r="MST86" s="59"/>
      <c r="MSU86" s="59"/>
      <c r="MSV86" s="59"/>
      <c r="MSW86" s="59"/>
      <c r="MSX86" s="59"/>
      <c r="MSY86" s="59"/>
      <c r="MSZ86" s="59"/>
      <c r="MTA86" s="59"/>
      <c r="MTB86" s="59"/>
      <c r="MTC86" s="59"/>
      <c r="MTD86" s="59"/>
      <c r="MTE86" s="59"/>
      <c r="MTF86" s="59"/>
      <c r="MTG86" s="59"/>
      <c r="MTH86" s="59"/>
      <c r="MTI86" s="59"/>
      <c r="MTJ86" s="59"/>
      <c r="MTK86" s="59"/>
      <c r="MTL86" s="59"/>
      <c r="MTM86" s="59"/>
      <c r="MTN86" s="59"/>
      <c r="MTO86" s="59"/>
      <c r="MTP86" s="59"/>
      <c r="MTQ86" s="59"/>
      <c r="MTR86" s="59"/>
      <c r="MTS86" s="59"/>
      <c r="MTT86" s="59"/>
      <c r="MTU86" s="59"/>
      <c r="MTV86" s="59"/>
      <c r="MTW86" s="59"/>
      <c r="MTX86" s="59"/>
      <c r="MTY86" s="59"/>
      <c r="MTZ86" s="59"/>
      <c r="MUA86" s="59"/>
      <c r="MUB86" s="59"/>
      <c r="MUC86" s="59"/>
      <c r="MUD86" s="59"/>
      <c r="MUE86" s="59"/>
      <c r="MUF86" s="59"/>
      <c r="MUG86" s="59"/>
      <c r="MUH86" s="59"/>
      <c r="MUI86" s="59"/>
      <c r="MUJ86" s="59"/>
      <c r="MUK86" s="59"/>
      <c r="MUL86" s="59"/>
      <c r="MUM86" s="59"/>
      <c r="MUN86" s="59"/>
      <c r="MUO86" s="59"/>
      <c r="MUP86" s="59"/>
      <c r="MUQ86" s="59"/>
      <c r="MUR86" s="59"/>
      <c r="MUS86" s="59"/>
      <c r="MUT86" s="59"/>
      <c r="MUU86" s="59"/>
      <c r="MUV86" s="59"/>
      <c r="MUW86" s="59"/>
      <c r="MUX86" s="59"/>
      <c r="MUY86" s="59"/>
      <c r="MUZ86" s="59"/>
      <c r="MVA86" s="59"/>
      <c r="MVB86" s="59"/>
      <c r="MVC86" s="59"/>
      <c r="MVD86" s="59"/>
      <c r="MVE86" s="59"/>
      <c r="MVF86" s="59"/>
      <c r="MVG86" s="59"/>
      <c r="MVH86" s="59"/>
      <c r="MVI86" s="59"/>
      <c r="MVJ86" s="59"/>
      <c r="MVK86" s="59"/>
      <c r="MVL86" s="59"/>
      <c r="MVM86" s="59"/>
      <c r="MVN86" s="59"/>
      <c r="MVO86" s="59"/>
      <c r="MVP86" s="59"/>
      <c r="MVQ86" s="59"/>
      <c r="MVR86" s="59"/>
      <c r="MVS86" s="59"/>
      <c r="MVT86" s="59"/>
      <c r="MVU86" s="59"/>
      <c r="MVV86" s="59"/>
      <c r="MVW86" s="59"/>
      <c r="MVX86" s="59"/>
      <c r="MVY86" s="59"/>
      <c r="MVZ86" s="59"/>
      <c r="MWA86" s="59"/>
      <c r="MWB86" s="59"/>
      <c r="MWC86" s="59"/>
      <c r="MWD86" s="59"/>
      <c r="MWE86" s="59"/>
      <c r="MWF86" s="59"/>
      <c r="MWG86" s="59"/>
      <c r="MWH86" s="59"/>
      <c r="MWI86" s="59"/>
      <c r="MWJ86" s="59"/>
      <c r="MWK86" s="59"/>
      <c r="MWL86" s="59"/>
      <c r="MWM86" s="59"/>
      <c r="MWN86" s="59"/>
      <c r="MWO86" s="59"/>
      <c r="MWP86" s="59"/>
      <c r="MWQ86" s="59"/>
      <c r="MWR86" s="59"/>
      <c r="MWS86" s="59"/>
      <c r="MWT86" s="59"/>
      <c r="MWU86" s="59"/>
      <c r="MWV86" s="59"/>
      <c r="MWW86" s="59"/>
      <c r="MWX86" s="59"/>
      <c r="MWY86" s="59"/>
      <c r="MWZ86" s="59"/>
      <c r="MXA86" s="59"/>
      <c r="MXB86" s="59"/>
      <c r="MXC86" s="59"/>
      <c r="MXD86" s="59"/>
      <c r="MXE86" s="59"/>
      <c r="MXF86" s="59"/>
      <c r="MXG86" s="59"/>
      <c r="MXH86" s="59"/>
      <c r="MXI86" s="59"/>
      <c r="MXJ86" s="59"/>
      <c r="MXK86" s="59"/>
      <c r="MXL86" s="59"/>
      <c r="MXM86" s="59"/>
      <c r="MXN86" s="59"/>
      <c r="MXO86" s="59"/>
      <c r="MXP86" s="59"/>
      <c r="MXQ86" s="59"/>
      <c r="MXR86" s="59"/>
      <c r="MXS86" s="59"/>
      <c r="MXT86" s="59"/>
      <c r="MXU86" s="59"/>
      <c r="MXV86" s="59"/>
      <c r="MXW86" s="59"/>
      <c r="MXX86" s="59"/>
      <c r="MXY86" s="59"/>
      <c r="MXZ86" s="59"/>
      <c r="MYA86" s="59"/>
      <c r="MYB86" s="59"/>
      <c r="MYC86" s="59"/>
      <c r="MYD86" s="59"/>
      <c r="MYE86" s="59"/>
      <c r="MYF86" s="59"/>
      <c r="MYG86" s="59"/>
      <c r="MYH86" s="59"/>
      <c r="MYI86" s="59"/>
      <c r="MYJ86" s="59"/>
      <c r="MYK86" s="59"/>
      <c r="MYL86" s="59"/>
      <c r="MYM86" s="59"/>
      <c r="MYN86" s="59"/>
      <c r="MYO86" s="59"/>
      <c r="MYP86" s="59"/>
      <c r="MYQ86" s="59"/>
      <c r="MYR86" s="59"/>
      <c r="MYS86" s="59"/>
      <c r="MYT86" s="59"/>
      <c r="MYU86" s="59"/>
      <c r="MYV86" s="59"/>
      <c r="MYW86" s="59"/>
      <c r="MYX86" s="59"/>
      <c r="MYY86" s="59"/>
      <c r="MYZ86" s="59"/>
      <c r="MZA86" s="59"/>
      <c r="MZB86" s="59"/>
      <c r="MZC86" s="59"/>
      <c r="MZD86" s="59"/>
      <c r="MZE86" s="59"/>
      <c r="MZF86" s="59"/>
      <c r="MZG86" s="59"/>
      <c r="MZH86" s="59"/>
      <c r="MZI86" s="59"/>
      <c r="MZJ86" s="59"/>
      <c r="MZK86" s="59"/>
      <c r="MZL86" s="59"/>
      <c r="MZM86" s="59"/>
      <c r="MZN86" s="59"/>
      <c r="MZO86" s="59"/>
      <c r="MZP86" s="59"/>
      <c r="MZQ86" s="59"/>
      <c r="MZR86" s="59"/>
      <c r="MZS86" s="59"/>
      <c r="MZT86" s="59"/>
      <c r="MZU86" s="59"/>
      <c r="MZV86" s="59"/>
      <c r="MZW86" s="59"/>
      <c r="MZX86" s="59"/>
      <c r="MZY86" s="59"/>
      <c r="MZZ86" s="59"/>
      <c r="NAA86" s="59"/>
      <c r="NAB86" s="59"/>
      <c r="NAC86" s="59"/>
      <c r="NAD86" s="59"/>
      <c r="NAE86" s="59"/>
      <c r="NAF86" s="59"/>
      <c r="NAG86" s="59"/>
      <c r="NAH86" s="59"/>
      <c r="NAI86" s="59"/>
      <c r="NAJ86" s="59"/>
      <c r="NAK86" s="59"/>
      <c r="NAL86" s="59"/>
      <c r="NAM86" s="59"/>
      <c r="NAN86" s="59"/>
      <c r="NAO86" s="59"/>
      <c r="NAP86" s="59"/>
      <c r="NAQ86" s="59"/>
      <c r="NAR86" s="59"/>
      <c r="NAS86" s="59"/>
      <c r="NAT86" s="59"/>
      <c r="NAU86" s="59"/>
      <c r="NAV86" s="59"/>
      <c r="NAW86" s="59"/>
      <c r="NAX86" s="59"/>
      <c r="NAY86" s="59"/>
      <c r="NAZ86" s="59"/>
      <c r="NBA86" s="59"/>
      <c r="NBB86" s="59"/>
      <c r="NBC86" s="59"/>
      <c r="NBD86" s="59"/>
      <c r="NBE86" s="59"/>
      <c r="NBF86" s="59"/>
      <c r="NBG86" s="59"/>
      <c r="NBH86" s="59"/>
      <c r="NBI86" s="59"/>
      <c r="NBJ86" s="59"/>
      <c r="NBK86" s="59"/>
      <c r="NBL86" s="59"/>
      <c r="NBM86" s="59"/>
      <c r="NBN86" s="59"/>
      <c r="NBO86" s="59"/>
      <c r="NBP86" s="59"/>
      <c r="NBQ86" s="59"/>
      <c r="NBR86" s="59"/>
      <c r="NBS86" s="59"/>
      <c r="NBT86" s="59"/>
      <c r="NBU86" s="59"/>
      <c r="NBV86" s="59"/>
      <c r="NBW86" s="59"/>
      <c r="NBX86" s="59"/>
      <c r="NBY86" s="59"/>
      <c r="NBZ86" s="59"/>
      <c r="NCA86" s="59"/>
      <c r="NCB86" s="59"/>
      <c r="NCC86" s="59"/>
      <c r="NCD86" s="59"/>
      <c r="NCE86" s="59"/>
      <c r="NCF86" s="59"/>
      <c r="NCG86" s="59"/>
      <c r="NCH86" s="59"/>
      <c r="NCI86" s="59"/>
      <c r="NCJ86" s="59"/>
      <c r="NCK86" s="59"/>
      <c r="NCL86" s="59"/>
      <c r="NCM86" s="59"/>
      <c r="NCN86" s="59"/>
      <c r="NCO86" s="59"/>
      <c r="NCP86" s="59"/>
      <c r="NCQ86" s="59"/>
      <c r="NCR86" s="59"/>
      <c r="NCS86" s="59"/>
      <c r="NCT86" s="59"/>
      <c r="NCU86" s="59"/>
      <c r="NCV86" s="59"/>
      <c r="NCW86" s="59"/>
      <c r="NCX86" s="59"/>
      <c r="NCY86" s="59"/>
      <c r="NCZ86" s="59"/>
      <c r="NDA86" s="59"/>
      <c r="NDB86" s="59"/>
      <c r="NDC86" s="59"/>
      <c r="NDD86" s="59"/>
      <c r="NDE86" s="59"/>
      <c r="NDF86" s="59"/>
      <c r="NDG86" s="59"/>
      <c r="NDH86" s="59"/>
      <c r="NDI86" s="59"/>
      <c r="NDJ86" s="59"/>
      <c r="NDK86" s="59"/>
      <c r="NDL86" s="59"/>
      <c r="NDM86" s="59"/>
      <c r="NDN86" s="59"/>
      <c r="NDO86" s="59"/>
      <c r="NDP86" s="59"/>
      <c r="NDQ86" s="59"/>
      <c r="NDR86" s="59"/>
      <c r="NDS86" s="59"/>
      <c r="NDT86" s="59"/>
      <c r="NDU86" s="59"/>
      <c r="NDV86" s="59"/>
      <c r="NDW86" s="59"/>
      <c r="NDX86" s="59"/>
      <c r="NDY86" s="59"/>
      <c r="NDZ86" s="59"/>
      <c r="NEA86" s="59"/>
      <c r="NEB86" s="59"/>
      <c r="NEC86" s="59"/>
      <c r="NED86" s="59"/>
      <c r="NEE86" s="59"/>
      <c r="NEF86" s="59"/>
      <c r="NEG86" s="59"/>
      <c r="NEH86" s="59"/>
      <c r="NEI86" s="59"/>
      <c r="NEJ86" s="59"/>
      <c r="NEK86" s="59"/>
      <c r="NEL86" s="59"/>
      <c r="NEM86" s="59"/>
      <c r="NEN86" s="59"/>
      <c r="NEO86" s="59"/>
      <c r="NEP86" s="59"/>
      <c r="NEQ86" s="59"/>
      <c r="NER86" s="59"/>
      <c r="NES86" s="59"/>
      <c r="NET86" s="59"/>
      <c r="NEU86" s="59"/>
      <c r="NEV86" s="59"/>
      <c r="NEW86" s="59"/>
      <c r="NEX86" s="59"/>
      <c r="NEY86" s="59"/>
      <c r="NEZ86" s="59"/>
      <c r="NFA86" s="59"/>
      <c r="NFB86" s="59"/>
      <c r="NFC86" s="59"/>
      <c r="NFD86" s="59"/>
      <c r="NFE86" s="59"/>
      <c r="NFF86" s="59"/>
      <c r="NFG86" s="59"/>
      <c r="NFH86" s="59"/>
      <c r="NFI86" s="59"/>
      <c r="NFJ86" s="59"/>
      <c r="NFK86" s="59"/>
      <c r="NFL86" s="59"/>
      <c r="NFM86" s="59"/>
      <c r="NFN86" s="59"/>
      <c r="NFO86" s="59"/>
      <c r="NFP86" s="59"/>
      <c r="NFQ86" s="59"/>
      <c r="NFR86" s="59"/>
      <c r="NFS86" s="59"/>
      <c r="NFT86" s="59"/>
      <c r="NFU86" s="59"/>
      <c r="NFV86" s="59"/>
      <c r="NFW86" s="59"/>
      <c r="NFX86" s="59"/>
      <c r="NFY86" s="59"/>
      <c r="NFZ86" s="59"/>
      <c r="NGA86" s="59"/>
      <c r="NGB86" s="59"/>
      <c r="NGC86" s="59"/>
      <c r="NGD86" s="59"/>
      <c r="NGE86" s="59"/>
      <c r="NGF86" s="59"/>
      <c r="NGG86" s="59"/>
      <c r="NGH86" s="59"/>
      <c r="NGI86" s="59"/>
      <c r="NGJ86" s="59"/>
      <c r="NGK86" s="59"/>
      <c r="NGL86" s="59"/>
      <c r="NGM86" s="59"/>
      <c r="NGN86" s="59"/>
      <c r="NGO86" s="59"/>
      <c r="NGP86" s="59"/>
      <c r="NGQ86" s="59"/>
      <c r="NGR86" s="59"/>
      <c r="NGS86" s="59"/>
      <c r="NGT86" s="59"/>
      <c r="NGU86" s="59"/>
      <c r="NGV86" s="59"/>
      <c r="NGW86" s="59"/>
      <c r="NGX86" s="59"/>
      <c r="NGY86" s="59"/>
      <c r="NGZ86" s="59"/>
      <c r="NHA86" s="59"/>
      <c r="NHB86" s="59"/>
      <c r="NHC86" s="59"/>
      <c r="NHD86" s="59"/>
      <c r="NHE86" s="59"/>
      <c r="NHF86" s="59"/>
      <c r="NHG86" s="59"/>
      <c r="NHH86" s="59"/>
      <c r="NHI86" s="59"/>
      <c r="NHJ86" s="59"/>
      <c r="NHK86" s="59"/>
      <c r="NHL86" s="59"/>
      <c r="NHM86" s="59"/>
      <c r="NHN86" s="59"/>
      <c r="NHO86" s="59"/>
      <c r="NHP86" s="59"/>
      <c r="NHQ86" s="59"/>
      <c r="NHR86" s="59"/>
      <c r="NHS86" s="59"/>
      <c r="NHT86" s="59"/>
      <c r="NHU86" s="59"/>
      <c r="NHV86" s="59"/>
      <c r="NHW86" s="59"/>
      <c r="NHX86" s="59"/>
      <c r="NHY86" s="59"/>
      <c r="NHZ86" s="59"/>
      <c r="NIA86" s="59"/>
      <c r="NIB86" s="59"/>
      <c r="NIC86" s="59"/>
      <c r="NID86" s="59"/>
      <c r="NIE86" s="59"/>
      <c r="NIF86" s="59"/>
      <c r="NIG86" s="59"/>
      <c r="NIH86" s="59"/>
      <c r="NII86" s="59"/>
      <c r="NIJ86" s="59"/>
      <c r="NIK86" s="59"/>
      <c r="NIL86" s="59"/>
      <c r="NIM86" s="59"/>
      <c r="NIN86" s="59"/>
      <c r="NIO86" s="59"/>
      <c r="NIP86" s="59"/>
      <c r="NIQ86" s="59"/>
      <c r="NIR86" s="59"/>
      <c r="NIS86" s="59"/>
      <c r="NIT86" s="59"/>
      <c r="NIU86" s="59"/>
      <c r="NIV86" s="59"/>
      <c r="NIW86" s="59"/>
      <c r="NIX86" s="59"/>
      <c r="NIY86" s="59"/>
      <c r="NIZ86" s="59"/>
      <c r="NJA86" s="59"/>
      <c r="NJB86" s="59"/>
      <c r="NJC86" s="59"/>
      <c r="NJD86" s="59"/>
      <c r="NJE86" s="59"/>
      <c r="NJF86" s="59"/>
      <c r="NJG86" s="59"/>
      <c r="NJH86" s="59"/>
      <c r="NJI86" s="59"/>
      <c r="NJJ86" s="59"/>
      <c r="NJK86" s="59"/>
      <c r="NJL86" s="59"/>
      <c r="NJM86" s="59"/>
      <c r="NJN86" s="59"/>
      <c r="NJO86" s="59"/>
      <c r="NJP86" s="59"/>
      <c r="NJQ86" s="59"/>
      <c r="NJR86" s="59"/>
      <c r="NJS86" s="59"/>
      <c r="NJT86" s="59"/>
      <c r="NJU86" s="59"/>
      <c r="NJV86" s="59"/>
      <c r="NJW86" s="59"/>
      <c r="NJX86" s="59"/>
      <c r="NJY86" s="59"/>
      <c r="NJZ86" s="59"/>
      <c r="NKA86" s="59"/>
      <c r="NKB86" s="59"/>
      <c r="NKC86" s="59"/>
      <c r="NKD86" s="59"/>
      <c r="NKE86" s="59"/>
      <c r="NKF86" s="59"/>
      <c r="NKG86" s="59"/>
      <c r="NKH86" s="59"/>
      <c r="NKI86" s="59"/>
      <c r="NKJ86" s="59"/>
      <c r="NKK86" s="59"/>
      <c r="NKL86" s="59"/>
      <c r="NKM86" s="59"/>
      <c r="NKN86" s="59"/>
      <c r="NKO86" s="59"/>
      <c r="NKP86" s="59"/>
      <c r="NKQ86" s="59"/>
      <c r="NKR86" s="59"/>
      <c r="NKS86" s="59"/>
      <c r="NKT86" s="59"/>
      <c r="NKU86" s="59"/>
      <c r="NKV86" s="59"/>
      <c r="NKW86" s="59"/>
      <c r="NKX86" s="59"/>
      <c r="NKY86" s="59"/>
      <c r="NKZ86" s="59"/>
      <c r="NLA86" s="59"/>
      <c r="NLB86" s="59"/>
      <c r="NLC86" s="59"/>
      <c r="NLD86" s="59"/>
      <c r="NLE86" s="59"/>
      <c r="NLF86" s="59"/>
      <c r="NLG86" s="59"/>
      <c r="NLH86" s="59"/>
      <c r="NLI86" s="59"/>
      <c r="NLJ86" s="59"/>
      <c r="NLK86" s="59"/>
      <c r="NLL86" s="59"/>
      <c r="NLM86" s="59"/>
      <c r="NLN86" s="59"/>
      <c r="NLO86" s="59"/>
      <c r="NLP86" s="59"/>
      <c r="NLQ86" s="59"/>
      <c r="NLR86" s="59"/>
      <c r="NLS86" s="59"/>
      <c r="NLT86" s="59"/>
      <c r="NLU86" s="59"/>
      <c r="NLV86" s="59"/>
      <c r="NLW86" s="59"/>
      <c r="NLX86" s="59"/>
      <c r="NLY86" s="59"/>
      <c r="NLZ86" s="59"/>
      <c r="NMA86" s="59"/>
      <c r="NMB86" s="59"/>
      <c r="NMC86" s="59"/>
      <c r="NMD86" s="59"/>
      <c r="NME86" s="59"/>
      <c r="NMF86" s="59"/>
      <c r="NMG86" s="59"/>
      <c r="NMH86" s="59"/>
      <c r="NMI86" s="59"/>
      <c r="NMJ86" s="59"/>
      <c r="NMK86" s="59"/>
      <c r="NML86" s="59"/>
      <c r="NMM86" s="59"/>
      <c r="NMN86" s="59"/>
      <c r="NMO86" s="59"/>
      <c r="NMP86" s="59"/>
      <c r="NMQ86" s="59"/>
      <c r="NMR86" s="59"/>
      <c r="NMS86" s="59"/>
      <c r="NMT86" s="59"/>
      <c r="NMU86" s="59"/>
      <c r="NMV86" s="59"/>
      <c r="NMW86" s="59"/>
      <c r="NMX86" s="59"/>
      <c r="NMY86" s="59"/>
      <c r="NMZ86" s="59"/>
      <c r="NNA86" s="59"/>
      <c r="NNB86" s="59"/>
      <c r="NNC86" s="59"/>
      <c r="NND86" s="59"/>
      <c r="NNE86" s="59"/>
      <c r="NNF86" s="59"/>
      <c r="NNG86" s="59"/>
      <c r="NNH86" s="59"/>
      <c r="NNI86" s="59"/>
      <c r="NNJ86" s="59"/>
      <c r="NNK86" s="59"/>
      <c r="NNL86" s="59"/>
      <c r="NNM86" s="59"/>
      <c r="NNN86" s="59"/>
      <c r="NNO86" s="59"/>
      <c r="NNP86" s="59"/>
      <c r="NNQ86" s="59"/>
      <c r="NNR86" s="59"/>
      <c r="NNS86" s="59"/>
      <c r="NNT86" s="59"/>
      <c r="NNU86" s="59"/>
      <c r="NNV86" s="59"/>
      <c r="NNW86" s="59"/>
      <c r="NNX86" s="59"/>
      <c r="NNY86" s="59"/>
      <c r="NNZ86" s="59"/>
      <c r="NOA86" s="59"/>
      <c r="NOB86" s="59"/>
      <c r="NOC86" s="59"/>
      <c r="NOD86" s="59"/>
      <c r="NOE86" s="59"/>
      <c r="NOF86" s="59"/>
      <c r="NOG86" s="59"/>
      <c r="NOH86" s="59"/>
      <c r="NOI86" s="59"/>
      <c r="NOJ86" s="59"/>
      <c r="NOK86" s="59"/>
      <c r="NOL86" s="59"/>
      <c r="NOM86" s="59"/>
      <c r="NON86" s="59"/>
      <c r="NOO86" s="59"/>
      <c r="NOP86" s="59"/>
      <c r="NOQ86" s="59"/>
      <c r="NOR86" s="59"/>
      <c r="NOS86" s="59"/>
      <c r="NOT86" s="59"/>
      <c r="NOU86" s="59"/>
      <c r="NOV86" s="59"/>
      <c r="NOW86" s="59"/>
      <c r="NOX86" s="59"/>
      <c r="NOY86" s="59"/>
      <c r="NOZ86" s="59"/>
      <c r="NPA86" s="59"/>
      <c r="NPB86" s="59"/>
      <c r="NPC86" s="59"/>
      <c r="NPD86" s="59"/>
      <c r="NPE86" s="59"/>
      <c r="NPF86" s="59"/>
      <c r="NPG86" s="59"/>
      <c r="NPH86" s="59"/>
      <c r="NPI86" s="59"/>
      <c r="NPJ86" s="59"/>
      <c r="NPK86" s="59"/>
      <c r="NPL86" s="59"/>
      <c r="NPM86" s="59"/>
      <c r="NPN86" s="59"/>
      <c r="NPO86" s="59"/>
      <c r="NPP86" s="59"/>
      <c r="NPQ86" s="59"/>
      <c r="NPR86" s="59"/>
      <c r="NPS86" s="59"/>
      <c r="NPT86" s="59"/>
      <c r="NPU86" s="59"/>
      <c r="NPV86" s="59"/>
      <c r="NPW86" s="59"/>
      <c r="NPX86" s="59"/>
      <c r="NPY86" s="59"/>
      <c r="NPZ86" s="59"/>
      <c r="NQA86" s="59"/>
      <c r="NQB86" s="59"/>
      <c r="NQC86" s="59"/>
      <c r="NQD86" s="59"/>
      <c r="NQE86" s="59"/>
      <c r="NQF86" s="59"/>
      <c r="NQG86" s="59"/>
      <c r="NQH86" s="59"/>
      <c r="NQI86" s="59"/>
      <c r="NQJ86" s="59"/>
      <c r="NQK86" s="59"/>
      <c r="NQL86" s="59"/>
      <c r="NQM86" s="59"/>
      <c r="NQN86" s="59"/>
      <c r="NQO86" s="59"/>
      <c r="NQP86" s="59"/>
      <c r="NQQ86" s="59"/>
      <c r="NQR86" s="59"/>
      <c r="NQS86" s="59"/>
      <c r="NQT86" s="59"/>
      <c r="NQU86" s="59"/>
      <c r="NQV86" s="59"/>
      <c r="NQW86" s="59"/>
      <c r="NQX86" s="59"/>
      <c r="NQY86" s="59"/>
      <c r="NQZ86" s="59"/>
      <c r="NRA86" s="59"/>
      <c r="NRB86" s="59"/>
      <c r="NRC86" s="59"/>
      <c r="NRD86" s="59"/>
      <c r="NRE86" s="59"/>
      <c r="NRF86" s="59"/>
      <c r="NRG86" s="59"/>
      <c r="NRH86" s="59"/>
      <c r="NRI86" s="59"/>
      <c r="NRJ86" s="59"/>
      <c r="NRK86" s="59"/>
      <c r="NRL86" s="59"/>
      <c r="NRM86" s="59"/>
      <c r="NRN86" s="59"/>
      <c r="NRO86" s="59"/>
      <c r="NRP86" s="59"/>
      <c r="NRQ86" s="59"/>
      <c r="NRR86" s="59"/>
      <c r="NRS86" s="59"/>
      <c r="NRT86" s="59"/>
      <c r="NRU86" s="59"/>
      <c r="NRV86" s="59"/>
      <c r="NRW86" s="59"/>
      <c r="NRX86" s="59"/>
      <c r="NRY86" s="59"/>
      <c r="NRZ86" s="59"/>
      <c r="NSA86" s="59"/>
      <c r="NSB86" s="59"/>
      <c r="NSC86" s="59"/>
      <c r="NSD86" s="59"/>
      <c r="NSE86" s="59"/>
      <c r="NSF86" s="59"/>
      <c r="NSG86" s="59"/>
      <c r="NSH86" s="59"/>
      <c r="NSI86" s="59"/>
      <c r="NSJ86" s="59"/>
      <c r="NSK86" s="59"/>
      <c r="NSL86" s="59"/>
      <c r="NSM86" s="59"/>
      <c r="NSN86" s="59"/>
      <c r="NSO86" s="59"/>
      <c r="NSP86" s="59"/>
      <c r="NSQ86" s="59"/>
      <c r="NSR86" s="59"/>
      <c r="NSS86" s="59"/>
      <c r="NST86" s="59"/>
      <c r="NSU86" s="59"/>
      <c r="NSV86" s="59"/>
      <c r="NSW86" s="59"/>
      <c r="NSX86" s="59"/>
      <c r="NSY86" s="59"/>
      <c r="NSZ86" s="59"/>
      <c r="NTA86" s="59"/>
      <c r="NTB86" s="59"/>
      <c r="NTC86" s="59"/>
      <c r="NTD86" s="59"/>
      <c r="NTE86" s="59"/>
      <c r="NTF86" s="59"/>
      <c r="NTG86" s="59"/>
      <c r="NTH86" s="59"/>
      <c r="NTI86" s="59"/>
      <c r="NTJ86" s="59"/>
      <c r="NTK86" s="59"/>
      <c r="NTL86" s="59"/>
      <c r="NTM86" s="59"/>
      <c r="NTN86" s="59"/>
      <c r="NTO86" s="59"/>
      <c r="NTP86" s="59"/>
      <c r="NTQ86" s="59"/>
      <c r="NTR86" s="59"/>
      <c r="NTS86" s="59"/>
      <c r="NTT86" s="59"/>
      <c r="NTU86" s="59"/>
      <c r="NTV86" s="59"/>
      <c r="NTW86" s="59"/>
      <c r="NTX86" s="59"/>
      <c r="NTY86" s="59"/>
      <c r="NTZ86" s="59"/>
      <c r="NUA86" s="59"/>
      <c r="NUB86" s="59"/>
      <c r="NUC86" s="59"/>
      <c r="NUD86" s="59"/>
      <c r="NUE86" s="59"/>
      <c r="NUF86" s="59"/>
      <c r="NUG86" s="59"/>
      <c r="NUH86" s="59"/>
      <c r="NUI86" s="59"/>
      <c r="NUJ86" s="59"/>
      <c r="NUK86" s="59"/>
      <c r="NUL86" s="59"/>
      <c r="NUM86" s="59"/>
      <c r="NUN86" s="59"/>
      <c r="NUO86" s="59"/>
      <c r="NUP86" s="59"/>
      <c r="NUQ86" s="59"/>
      <c r="NUR86" s="59"/>
      <c r="NUS86" s="59"/>
      <c r="NUT86" s="59"/>
      <c r="NUU86" s="59"/>
      <c r="NUV86" s="59"/>
      <c r="NUW86" s="59"/>
      <c r="NUX86" s="59"/>
      <c r="NUY86" s="59"/>
      <c r="NUZ86" s="59"/>
      <c r="NVA86" s="59"/>
      <c r="NVB86" s="59"/>
      <c r="NVC86" s="59"/>
      <c r="NVD86" s="59"/>
      <c r="NVE86" s="59"/>
      <c r="NVF86" s="59"/>
      <c r="NVG86" s="59"/>
      <c r="NVH86" s="59"/>
      <c r="NVI86" s="59"/>
      <c r="NVJ86" s="59"/>
      <c r="NVK86" s="59"/>
      <c r="NVL86" s="59"/>
      <c r="NVM86" s="59"/>
      <c r="NVN86" s="59"/>
      <c r="NVO86" s="59"/>
      <c r="NVP86" s="59"/>
      <c r="NVQ86" s="59"/>
      <c r="NVR86" s="59"/>
      <c r="NVS86" s="59"/>
      <c r="NVT86" s="59"/>
      <c r="NVU86" s="59"/>
      <c r="NVV86" s="59"/>
      <c r="NVW86" s="59"/>
      <c r="NVX86" s="59"/>
      <c r="NVY86" s="59"/>
      <c r="NVZ86" s="59"/>
      <c r="NWA86" s="59"/>
      <c r="NWB86" s="59"/>
      <c r="NWC86" s="59"/>
      <c r="NWD86" s="59"/>
      <c r="NWE86" s="59"/>
      <c r="NWF86" s="59"/>
      <c r="NWG86" s="59"/>
      <c r="NWH86" s="59"/>
      <c r="NWI86" s="59"/>
      <c r="NWJ86" s="59"/>
      <c r="NWK86" s="59"/>
      <c r="NWL86" s="59"/>
      <c r="NWM86" s="59"/>
      <c r="NWN86" s="59"/>
      <c r="NWO86" s="59"/>
      <c r="NWP86" s="59"/>
      <c r="NWQ86" s="59"/>
      <c r="NWR86" s="59"/>
      <c r="NWS86" s="59"/>
      <c r="NWT86" s="59"/>
      <c r="NWU86" s="59"/>
      <c r="NWV86" s="59"/>
      <c r="NWW86" s="59"/>
      <c r="NWX86" s="59"/>
      <c r="NWY86" s="59"/>
      <c r="NWZ86" s="59"/>
      <c r="NXA86" s="59"/>
      <c r="NXB86" s="59"/>
      <c r="NXC86" s="59"/>
      <c r="NXD86" s="59"/>
      <c r="NXE86" s="59"/>
      <c r="NXF86" s="59"/>
      <c r="NXG86" s="59"/>
      <c r="NXH86" s="59"/>
      <c r="NXI86" s="59"/>
      <c r="NXJ86" s="59"/>
      <c r="NXK86" s="59"/>
      <c r="NXL86" s="59"/>
      <c r="NXM86" s="59"/>
      <c r="NXN86" s="59"/>
      <c r="NXO86" s="59"/>
      <c r="NXP86" s="59"/>
      <c r="NXQ86" s="59"/>
      <c r="NXR86" s="59"/>
      <c r="NXS86" s="59"/>
      <c r="NXT86" s="59"/>
      <c r="NXU86" s="59"/>
      <c r="NXV86" s="59"/>
      <c r="NXW86" s="59"/>
      <c r="NXX86" s="59"/>
      <c r="NXY86" s="59"/>
      <c r="NXZ86" s="59"/>
      <c r="NYA86" s="59"/>
      <c r="NYB86" s="59"/>
      <c r="NYC86" s="59"/>
      <c r="NYD86" s="59"/>
      <c r="NYE86" s="59"/>
      <c r="NYF86" s="59"/>
      <c r="NYG86" s="59"/>
      <c r="NYH86" s="59"/>
      <c r="NYI86" s="59"/>
      <c r="NYJ86" s="59"/>
      <c r="NYK86" s="59"/>
      <c r="NYL86" s="59"/>
      <c r="NYM86" s="59"/>
      <c r="NYN86" s="59"/>
      <c r="NYO86" s="59"/>
      <c r="NYP86" s="59"/>
      <c r="NYQ86" s="59"/>
      <c r="NYR86" s="59"/>
      <c r="NYS86" s="59"/>
      <c r="NYT86" s="59"/>
      <c r="NYU86" s="59"/>
      <c r="NYV86" s="59"/>
      <c r="NYW86" s="59"/>
      <c r="NYX86" s="59"/>
      <c r="NYY86" s="59"/>
      <c r="NYZ86" s="59"/>
      <c r="NZA86" s="59"/>
      <c r="NZB86" s="59"/>
      <c r="NZC86" s="59"/>
      <c r="NZD86" s="59"/>
      <c r="NZE86" s="59"/>
      <c r="NZF86" s="59"/>
      <c r="NZG86" s="59"/>
      <c r="NZH86" s="59"/>
      <c r="NZI86" s="59"/>
      <c r="NZJ86" s="59"/>
      <c r="NZK86" s="59"/>
      <c r="NZL86" s="59"/>
      <c r="NZM86" s="59"/>
      <c r="NZN86" s="59"/>
      <c r="NZO86" s="59"/>
      <c r="NZP86" s="59"/>
      <c r="NZQ86" s="59"/>
      <c r="NZR86" s="59"/>
      <c r="NZS86" s="59"/>
      <c r="NZT86" s="59"/>
      <c r="NZU86" s="59"/>
      <c r="NZV86" s="59"/>
      <c r="NZW86" s="59"/>
      <c r="NZX86" s="59"/>
      <c r="NZY86" s="59"/>
      <c r="NZZ86" s="59"/>
      <c r="OAA86" s="59"/>
      <c r="OAB86" s="59"/>
      <c r="OAC86" s="59"/>
      <c r="OAD86" s="59"/>
      <c r="OAE86" s="59"/>
      <c r="OAF86" s="59"/>
      <c r="OAG86" s="59"/>
      <c r="OAH86" s="59"/>
      <c r="OAI86" s="59"/>
      <c r="OAJ86" s="59"/>
      <c r="OAK86" s="59"/>
      <c r="OAL86" s="59"/>
      <c r="OAM86" s="59"/>
      <c r="OAN86" s="59"/>
      <c r="OAO86" s="59"/>
      <c r="OAP86" s="59"/>
      <c r="OAQ86" s="59"/>
      <c r="OAR86" s="59"/>
      <c r="OAS86" s="59"/>
      <c r="OAT86" s="59"/>
      <c r="OAU86" s="59"/>
      <c r="OAV86" s="59"/>
      <c r="OAW86" s="59"/>
      <c r="OAX86" s="59"/>
      <c r="OAY86" s="59"/>
      <c r="OAZ86" s="59"/>
      <c r="OBA86" s="59"/>
      <c r="OBB86" s="59"/>
      <c r="OBC86" s="59"/>
      <c r="OBD86" s="59"/>
      <c r="OBE86" s="59"/>
      <c r="OBF86" s="59"/>
      <c r="OBG86" s="59"/>
      <c r="OBH86" s="59"/>
      <c r="OBI86" s="59"/>
      <c r="OBJ86" s="59"/>
      <c r="OBK86" s="59"/>
      <c r="OBL86" s="59"/>
      <c r="OBM86" s="59"/>
      <c r="OBN86" s="59"/>
      <c r="OBO86" s="59"/>
      <c r="OBP86" s="59"/>
      <c r="OBQ86" s="59"/>
      <c r="OBR86" s="59"/>
      <c r="OBS86" s="59"/>
      <c r="OBT86" s="59"/>
      <c r="OBU86" s="59"/>
      <c r="OBV86" s="59"/>
      <c r="OBW86" s="59"/>
      <c r="OBX86" s="59"/>
      <c r="OBY86" s="59"/>
      <c r="OBZ86" s="59"/>
      <c r="OCA86" s="59"/>
      <c r="OCB86" s="59"/>
      <c r="OCC86" s="59"/>
      <c r="OCD86" s="59"/>
      <c r="OCE86" s="59"/>
      <c r="OCF86" s="59"/>
      <c r="OCG86" s="59"/>
      <c r="OCH86" s="59"/>
      <c r="OCI86" s="59"/>
      <c r="OCJ86" s="59"/>
      <c r="OCK86" s="59"/>
      <c r="OCL86" s="59"/>
      <c r="OCM86" s="59"/>
      <c r="OCN86" s="59"/>
      <c r="OCO86" s="59"/>
      <c r="OCP86" s="59"/>
      <c r="OCQ86" s="59"/>
      <c r="OCR86" s="59"/>
      <c r="OCS86" s="59"/>
      <c r="OCT86" s="59"/>
      <c r="OCU86" s="59"/>
      <c r="OCV86" s="59"/>
      <c r="OCW86" s="59"/>
      <c r="OCX86" s="59"/>
      <c r="OCY86" s="59"/>
      <c r="OCZ86" s="59"/>
      <c r="ODA86" s="59"/>
      <c r="ODB86" s="59"/>
      <c r="ODC86" s="59"/>
      <c r="ODD86" s="59"/>
      <c r="ODE86" s="59"/>
      <c r="ODF86" s="59"/>
      <c r="ODG86" s="59"/>
      <c r="ODH86" s="59"/>
      <c r="ODI86" s="59"/>
      <c r="ODJ86" s="59"/>
      <c r="ODK86" s="59"/>
      <c r="ODL86" s="59"/>
      <c r="ODM86" s="59"/>
      <c r="ODN86" s="59"/>
      <c r="ODO86" s="59"/>
      <c r="ODP86" s="59"/>
      <c r="ODQ86" s="59"/>
      <c r="ODR86" s="59"/>
      <c r="ODS86" s="59"/>
      <c r="ODT86" s="59"/>
      <c r="ODU86" s="59"/>
      <c r="ODV86" s="59"/>
      <c r="ODW86" s="59"/>
      <c r="ODX86" s="59"/>
      <c r="ODY86" s="59"/>
      <c r="ODZ86" s="59"/>
      <c r="OEA86" s="59"/>
      <c r="OEB86" s="59"/>
      <c r="OEC86" s="59"/>
      <c r="OED86" s="59"/>
      <c r="OEE86" s="59"/>
      <c r="OEF86" s="59"/>
      <c r="OEG86" s="59"/>
      <c r="OEH86" s="59"/>
      <c r="OEI86" s="59"/>
      <c r="OEJ86" s="59"/>
      <c r="OEK86" s="59"/>
      <c r="OEL86" s="59"/>
      <c r="OEM86" s="59"/>
      <c r="OEN86" s="59"/>
      <c r="OEO86" s="59"/>
      <c r="OEP86" s="59"/>
      <c r="OEQ86" s="59"/>
      <c r="OER86" s="59"/>
      <c r="OES86" s="59"/>
      <c r="OET86" s="59"/>
      <c r="OEU86" s="59"/>
      <c r="OEV86" s="59"/>
      <c r="OEW86" s="59"/>
      <c r="OEX86" s="59"/>
      <c r="OEY86" s="59"/>
      <c r="OEZ86" s="59"/>
      <c r="OFA86" s="59"/>
      <c r="OFB86" s="59"/>
      <c r="OFC86" s="59"/>
      <c r="OFD86" s="59"/>
      <c r="OFE86" s="59"/>
      <c r="OFF86" s="59"/>
      <c r="OFG86" s="59"/>
      <c r="OFH86" s="59"/>
      <c r="OFI86" s="59"/>
      <c r="OFJ86" s="59"/>
      <c r="OFK86" s="59"/>
      <c r="OFL86" s="59"/>
      <c r="OFM86" s="59"/>
      <c r="OFN86" s="59"/>
      <c r="OFO86" s="59"/>
      <c r="OFP86" s="59"/>
      <c r="OFQ86" s="59"/>
      <c r="OFR86" s="59"/>
      <c r="OFS86" s="59"/>
      <c r="OFT86" s="59"/>
      <c r="OFU86" s="59"/>
      <c r="OFV86" s="59"/>
      <c r="OFW86" s="59"/>
      <c r="OFX86" s="59"/>
      <c r="OFY86" s="59"/>
      <c r="OFZ86" s="59"/>
      <c r="OGA86" s="59"/>
      <c r="OGB86" s="59"/>
      <c r="OGC86" s="59"/>
      <c r="OGD86" s="59"/>
      <c r="OGE86" s="59"/>
      <c r="OGF86" s="59"/>
      <c r="OGG86" s="59"/>
      <c r="OGH86" s="59"/>
      <c r="OGI86" s="59"/>
      <c r="OGJ86" s="59"/>
      <c r="OGK86" s="59"/>
      <c r="OGL86" s="59"/>
      <c r="OGM86" s="59"/>
      <c r="OGN86" s="59"/>
      <c r="OGO86" s="59"/>
      <c r="OGP86" s="59"/>
      <c r="OGQ86" s="59"/>
      <c r="OGR86" s="59"/>
      <c r="OGS86" s="59"/>
      <c r="OGT86" s="59"/>
      <c r="OGU86" s="59"/>
      <c r="OGV86" s="59"/>
      <c r="OGW86" s="59"/>
      <c r="OGX86" s="59"/>
      <c r="OGY86" s="59"/>
      <c r="OGZ86" s="59"/>
      <c r="OHA86" s="59"/>
      <c r="OHB86" s="59"/>
      <c r="OHC86" s="59"/>
      <c r="OHD86" s="59"/>
      <c r="OHE86" s="59"/>
      <c r="OHF86" s="59"/>
      <c r="OHG86" s="59"/>
      <c r="OHH86" s="59"/>
      <c r="OHI86" s="59"/>
      <c r="OHJ86" s="59"/>
      <c r="OHK86" s="59"/>
      <c r="OHL86" s="59"/>
      <c r="OHM86" s="59"/>
      <c r="OHN86" s="59"/>
      <c r="OHO86" s="59"/>
      <c r="OHP86" s="59"/>
      <c r="OHQ86" s="59"/>
      <c r="OHR86" s="59"/>
      <c r="OHS86" s="59"/>
      <c r="OHT86" s="59"/>
      <c r="OHU86" s="59"/>
      <c r="OHV86" s="59"/>
      <c r="OHW86" s="59"/>
      <c r="OHX86" s="59"/>
      <c r="OHY86" s="59"/>
      <c r="OHZ86" s="59"/>
      <c r="OIA86" s="59"/>
      <c r="OIB86" s="59"/>
      <c r="OIC86" s="59"/>
      <c r="OID86" s="59"/>
      <c r="OIE86" s="59"/>
      <c r="OIF86" s="59"/>
      <c r="OIG86" s="59"/>
      <c r="OIH86" s="59"/>
      <c r="OII86" s="59"/>
      <c r="OIJ86" s="59"/>
      <c r="OIK86" s="59"/>
      <c r="OIL86" s="59"/>
      <c r="OIM86" s="59"/>
      <c r="OIN86" s="59"/>
      <c r="OIO86" s="59"/>
      <c r="OIP86" s="59"/>
      <c r="OIQ86" s="59"/>
      <c r="OIR86" s="59"/>
      <c r="OIS86" s="59"/>
      <c r="OIT86" s="59"/>
      <c r="OIU86" s="59"/>
      <c r="OIV86" s="59"/>
      <c r="OIW86" s="59"/>
      <c r="OIX86" s="59"/>
      <c r="OIY86" s="59"/>
      <c r="OIZ86" s="59"/>
      <c r="OJA86" s="59"/>
      <c r="OJB86" s="59"/>
      <c r="OJC86" s="59"/>
      <c r="OJD86" s="59"/>
      <c r="OJE86" s="59"/>
      <c r="OJF86" s="59"/>
      <c r="OJG86" s="59"/>
      <c r="OJH86" s="59"/>
      <c r="OJI86" s="59"/>
      <c r="OJJ86" s="59"/>
      <c r="OJK86" s="59"/>
      <c r="OJL86" s="59"/>
      <c r="OJM86" s="59"/>
      <c r="OJN86" s="59"/>
      <c r="OJO86" s="59"/>
      <c r="OJP86" s="59"/>
      <c r="OJQ86" s="59"/>
      <c r="OJR86" s="59"/>
      <c r="OJS86" s="59"/>
      <c r="OJT86" s="59"/>
      <c r="OJU86" s="59"/>
      <c r="OJV86" s="59"/>
      <c r="OJW86" s="59"/>
      <c r="OJX86" s="59"/>
      <c r="OJY86" s="59"/>
      <c r="OJZ86" s="59"/>
      <c r="OKA86" s="59"/>
      <c r="OKB86" s="59"/>
      <c r="OKC86" s="59"/>
      <c r="OKD86" s="59"/>
      <c r="OKE86" s="59"/>
      <c r="OKF86" s="59"/>
      <c r="OKG86" s="59"/>
      <c r="OKH86" s="59"/>
      <c r="OKI86" s="59"/>
      <c r="OKJ86" s="59"/>
      <c r="OKK86" s="59"/>
      <c r="OKL86" s="59"/>
      <c r="OKM86" s="59"/>
      <c r="OKN86" s="59"/>
      <c r="OKO86" s="59"/>
      <c r="OKP86" s="59"/>
      <c r="OKQ86" s="59"/>
      <c r="OKR86" s="59"/>
      <c r="OKS86" s="59"/>
      <c r="OKT86" s="59"/>
      <c r="OKU86" s="59"/>
      <c r="OKV86" s="59"/>
      <c r="OKW86" s="59"/>
      <c r="OKX86" s="59"/>
      <c r="OKY86" s="59"/>
      <c r="OKZ86" s="59"/>
      <c r="OLA86" s="59"/>
      <c r="OLB86" s="59"/>
      <c r="OLC86" s="59"/>
      <c r="OLD86" s="59"/>
      <c r="OLE86" s="59"/>
      <c r="OLF86" s="59"/>
      <c r="OLG86" s="59"/>
      <c r="OLH86" s="59"/>
      <c r="OLI86" s="59"/>
      <c r="OLJ86" s="59"/>
      <c r="OLK86" s="59"/>
      <c r="OLL86" s="59"/>
      <c r="OLM86" s="59"/>
      <c r="OLN86" s="59"/>
      <c r="OLO86" s="59"/>
      <c r="OLP86" s="59"/>
      <c r="OLQ86" s="59"/>
      <c r="OLR86" s="59"/>
      <c r="OLS86" s="59"/>
      <c r="OLT86" s="59"/>
      <c r="OLU86" s="59"/>
      <c r="OLV86" s="59"/>
      <c r="OLW86" s="59"/>
      <c r="OLX86" s="59"/>
      <c r="OLY86" s="59"/>
      <c r="OLZ86" s="59"/>
      <c r="OMA86" s="59"/>
      <c r="OMB86" s="59"/>
      <c r="OMC86" s="59"/>
      <c r="OMD86" s="59"/>
      <c r="OME86" s="59"/>
      <c r="OMF86" s="59"/>
      <c r="OMG86" s="59"/>
      <c r="OMH86" s="59"/>
      <c r="OMI86" s="59"/>
      <c r="OMJ86" s="59"/>
      <c r="OMK86" s="59"/>
      <c r="OML86" s="59"/>
      <c r="OMM86" s="59"/>
      <c r="OMN86" s="59"/>
      <c r="OMO86" s="59"/>
      <c r="OMP86" s="59"/>
      <c r="OMQ86" s="59"/>
      <c r="OMR86" s="59"/>
      <c r="OMS86" s="59"/>
      <c r="OMT86" s="59"/>
      <c r="OMU86" s="59"/>
      <c r="OMV86" s="59"/>
      <c r="OMW86" s="59"/>
      <c r="OMX86" s="59"/>
      <c r="OMY86" s="59"/>
      <c r="OMZ86" s="59"/>
      <c r="ONA86" s="59"/>
      <c r="ONB86" s="59"/>
      <c r="ONC86" s="59"/>
      <c r="OND86" s="59"/>
      <c r="ONE86" s="59"/>
      <c r="ONF86" s="59"/>
      <c r="ONG86" s="59"/>
      <c r="ONH86" s="59"/>
      <c r="ONI86" s="59"/>
      <c r="ONJ86" s="59"/>
      <c r="ONK86" s="59"/>
      <c r="ONL86" s="59"/>
      <c r="ONM86" s="59"/>
      <c r="ONN86" s="59"/>
      <c r="ONO86" s="59"/>
      <c r="ONP86" s="59"/>
      <c r="ONQ86" s="59"/>
      <c r="ONR86" s="59"/>
      <c r="ONS86" s="59"/>
      <c r="ONT86" s="59"/>
      <c r="ONU86" s="59"/>
      <c r="ONV86" s="59"/>
      <c r="ONW86" s="59"/>
      <c r="ONX86" s="59"/>
      <c r="ONY86" s="59"/>
      <c r="ONZ86" s="59"/>
      <c r="OOA86" s="59"/>
      <c r="OOB86" s="59"/>
      <c r="OOC86" s="59"/>
      <c r="OOD86" s="59"/>
      <c r="OOE86" s="59"/>
      <c r="OOF86" s="59"/>
      <c r="OOG86" s="59"/>
      <c r="OOH86" s="59"/>
      <c r="OOI86" s="59"/>
      <c r="OOJ86" s="59"/>
      <c r="OOK86" s="59"/>
      <c r="OOL86" s="59"/>
      <c r="OOM86" s="59"/>
      <c r="OON86" s="59"/>
      <c r="OOO86" s="59"/>
      <c r="OOP86" s="59"/>
      <c r="OOQ86" s="59"/>
      <c r="OOR86" s="59"/>
      <c r="OOS86" s="59"/>
      <c r="OOT86" s="59"/>
      <c r="OOU86" s="59"/>
      <c r="OOV86" s="59"/>
      <c r="OOW86" s="59"/>
      <c r="OOX86" s="59"/>
      <c r="OOY86" s="59"/>
      <c r="OOZ86" s="59"/>
      <c r="OPA86" s="59"/>
      <c r="OPB86" s="59"/>
      <c r="OPC86" s="59"/>
      <c r="OPD86" s="59"/>
      <c r="OPE86" s="59"/>
      <c r="OPF86" s="59"/>
      <c r="OPG86" s="59"/>
      <c r="OPH86" s="59"/>
      <c r="OPI86" s="59"/>
      <c r="OPJ86" s="59"/>
      <c r="OPK86" s="59"/>
      <c r="OPL86" s="59"/>
      <c r="OPM86" s="59"/>
      <c r="OPN86" s="59"/>
      <c r="OPO86" s="59"/>
      <c r="OPP86" s="59"/>
      <c r="OPQ86" s="59"/>
      <c r="OPR86" s="59"/>
      <c r="OPS86" s="59"/>
      <c r="OPT86" s="59"/>
      <c r="OPU86" s="59"/>
      <c r="OPV86" s="59"/>
      <c r="OPW86" s="59"/>
      <c r="OPX86" s="59"/>
      <c r="OPY86" s="59"/>
      <c r="OPZ86" s="59"/>
      <c r="OQA86" s="59"/>
      <c r="OQB86" s="59"/>
      <c r="OQC86" s="59"/>
      <c r="OQD86" s="59"/>
      <c r="OQE86" s="59"/>
      <c r="OQF86" s="59"/>
      <c r="OQG86" s="59"/>
      <c r="OQH86" s="59"/>
      <c r="OQI86" s="59"/>
      <c r="OQJ86" s="59"/>
      <c r="OQK86" s="59"/>
      <c r="OQL86" s="59"/>
      <c r="OQM86" s="59"/>
      <c r="OQN86" s="59"/>
      <c r="OQO86" s="59"/>
      <c r="OQP86" s="59"/>
      <c r="OQQ86" s="59"/>
      <c r="OQR86" s="59"/>
      <c r="OQS86" s="59"/>
      <c r="OQT86" s="59"/>
      <c r="OQU86" s="59"/>
      <c r="OQV86" s="59"/>
      <c r="OQW86" s="59"/>
      <c r="OQX86" s="59"/>
      <c r="OQY86" s="59"/>
      <c r="OQZ86" s="59"/>
      <c r="ORA86" s="59"/>
      <c r="ORB86" s="59"/>
      <c r="ORC86" s="59"/>
      <c r="ORD86" s="59"/>
      <c r="ORE86" s="59"/>
      <c r="ORF86" s="59"/>
      <c r="ORG86" s="59"/>
      <c r="ORH86" s="59"/>
      <c r="ORI86" s="59"/>
      <c r="ORJ86" s="59"/>
      <c r="ORK86" s="59"/>
      <c r="ORL86" s="59"/>
      <c r="ORM86" s="59"/>
      <c r="ORN86" s="59"/>
      <c r="ORO86" s="59"/>
      <c r="ORP86" s="59"/>
      <c r="ORQ86" s="59"/>
      <c r="ORR86" s="59"/>
      <c r="ORS86" s="59"/>
      <c r="ORT86" s="59"/>
      <c r="ORU86" s="59"/>
      <c r="ORV86" s="59"/>
      <c r="ORW86" s="59"/>
      <c r="ORX86" s="59"/>
      <c r="ORY86" s="59"/>
      <c r="ORZ86" s="59"/>
      <c r="OSA86" s="59"/>
      <c r="OSB86" s="59"/>
      <c r="OSC86" s="59"/>
      <c r="OSD86" s="59"/>
      <c r="OSE86" s="59"/>
      <c r="OSF86" s="59"/>
      <c r="OSG86" s="59"/>
      <c r="OSH86" s="59"/>
      <c r="OSI86" s="59"/>
      <c r="OSJ86" s="59"/>
      <c r="OSK86" s="59"/>
      <c r="OSL86" s="59"/>
      <c r="OSM86" s="59"/>
      <c r="OSN86" s="59"/>
      <c r="OSO86" s="59"/>
      <c r="OSP86" s="59"/>
      <c r="OSQ86" s="59"/>
      <c r="OSR86" s="59"/>
      <c r="OSS86" s="59"/>
      <c r="OST86" s="59"/>
      <c r="OSU86" s="59"/>
      <c r="OSV86" s="59"/>
      <c r="OSW86" s="59"/>
      <c r="OSX86" s="59"/>
      <c r="OSY86" s="59"/>
      <c r="OSZ86" s="59"/>
      <c r="OTA86" s="59"/>
      <c r="OTB86" s="59"/>
      <c r="OTC86" s="59"/>
      <c r="OTD86" s="59"/>
      <c r="OTE86" s="59"/>
      <c r="OTF86" s="59"/>
      <c r="OTG86" s="59"/>
      <c r="OTH86" s="59"/>
      <c r="OTI86" s="59"/>
      <c r="OTJ86" s="59"/>
      <c r="OTK86" s="59"/>
      <c r="OTL86" s="59"/>
      <c r="OTM86" s="59"/>
      <c r="OTN86" s="59"/>
      <c r="OTO86" s="59"/>
      <c r="OTP86" s="59"/>
      <c r="OTQ86" s="59"/>
      <c r="OTR86" s="59"/>
      <c r="OTS86" s="59"/>
      <c r="OTT86" s="59"/>
      <c r="OTU86" s="59"/>
      <c r="OTV86" s="59"/>
      <c r="OTW86" s="59"/>
      <c r="OTX86" s="59"/>
      <c r="OTY86" s="59"/>
      <c r="OTZ86" s="59"/>
      <c r="OUA86" s="59"/>
      <c r="OUB86" s="59"/>
      <c r="OUC86" s="59"/>
      <c r="OUD86" s="59"/>
      <c r="OUE86" s="59"/>
      <c r="OUF86" s="59"/>
      <c r="OUG86" s="59"/>
      <c r="OUH86" s="59"/>
      <c r="OUI86" s="59"/>
      <c r="OUJ86" s="59"/>
      <c r="OUK86" s="59"/>
      <c r="OUL86" s="59"/>
      <c r="OUM86" s="59"/>
      <c r="OUN86" s="59"/>
      <c r="OUO86" s="59"/>
      <c r="OUP86" s="59"/>
      <c r="OUQ86" s="59"/>
      <c r="OUR86" s="59"/>
      <c r="OUS86" s="59"/>
      <c r="OUT86" s="59"/>
      <c r="OUU86" s="59"/>
      <c r="OUV86" s="59"/>
      <c r="OUW86" s="59"/>
      <c r="OUX86" s="59"/>
      <c r="OUY86" s="59"/>
      <c r="OUZ86" s="59"/>
      <c r="OVA86" s="59"/>
      <c r="OVB86" s="59"/>
      <c r="OVC86" s="59"/>
      <c r="OVD86" s="59"/>
      <c r="OVE86" s="59"/>
      <c r="OVF86" s="59"/>
      <c r="OVG86" s="59"/>
      <c r="OVH86" s="59"/>
      <c r="OVI86" s="59"/>
      <c r="OVJ86" s="59"/>
      <c r="OVK86" s="59"/>
      <c r="OVL86" s="59"/>
      <c r="OVM86" s="59"/>
      <c r="OVN86" s="59"/>
      <c r="OVO86" s="59"/>
      <c r="OVP86" s="59"/>
      <c r="OVQ86" s="59"/>
      <c r="OVR86" s="59"/>
      <c r="OVS86" s="59"/>
      <c r="OVT86" s="59"/>
      <c r="OVU86" s="59"/>
      <c r="OVV86" s="59"/>
      <c r="OVW86" s="59"/>
      <c r="OVX86" s="59"/>
      <c r="OVY86" s="59"/>
      <c r="OVZ86" s="59"/>
      <c r="OWA86" s="59"/>
      <c r="OWB86" s="59"/>
      <c r="OWC86" s="59"/>
      <c r="OWD86" s="59"/>
      <c r="OWE86" s="59"/>
      <c r="OWF86" s="59"/>
      <c r="OWG86" s="59"/>
      <c r="OWH86" s="59"/>
      <c r="OWI86" s="59"/>
      <c r="OWJ86" s="59"/>
      <c r="OWK86" s="59"/>
      <c r="OWL86" s="59"/>
      <c r="OWM86" s="59"/>
      <c r="OWN86" s="59"/>
      <c r="OWO86" s="59"/>
      <c r="OWP86" s="59"/>
      <c r="OWQ86" s="59"/>
      <c r="OWR86" s="59"/>
      <c r="OWS86" s="59"/>
      <c r="OWT86" s="59"/>
      <c r="OWU86" s="59"/>
      <c r="OWV86" s="59"/>
      <c r="OWW86" s="59"/>
      <c r="OWX86" s="59"/>
      <c r="OWY86" s="59"/>
      <c r="OWZ86" s="59"/>
      <c r="OXA86" s="59"/>
      <c r="OXB86" s="59"/>
      <c r="OXC86" s="59"/>
      <c r="OXD86" s="59"/>
      <c r="OXE86" s="59"/>
      <c r="OXF86" s="59"/>
      <c r="OXG86" s="59"/>
      <c r="OXH86" s="59"/>
      <c r="OXI86" s="59"/>
      <c r="OXJ86" s="59"/>
      <c r="OXK86" s="59"/>
      <c r="OXL86" s="59"/>
      <c r="OXM86" s="59"/>
      <c r="OXN86" s="59"/>
      <c r="OXO86" s="59"/>
      <c r="OXP86" s="59"/>
      <c r="OXQ86" s="59"/>
      <c r="OXR86" s="59"/>
      <c r="OXS86" s="59"/>
      <c r="OXT86" s="59"/>
      <c r="OXU86" s="59"/>
      <c r="OXV86" s="59"/>
      <c r="OXW86" s="59"/>
      <c r="OXX86" s="59"/>
      <c r="OXY86" s="59"/>
      <c r="OXZ86" s="59"/>
      <c r="OYA86" s="59"/>
      <c r="OYB86" s="59"/>
      <c r="OYC86" s="59"/>
      <c r="OYD86" s="59"/>
      <c r="OYE86" s="59"/>
      <c r="OYF86" s="59"/>
      <c r="OYG86" s="59"/>
      <c r="OYH86" s="59"/>
      <c r="OYI86" s="59"/>
      <c r="OYJ86" s="59"/>
      <c r="OYK86" s="59"/>
      <c r="OYL86" s="59"/>
      <c r="OYM86" s="59"/>
      <c r="OYN86" s="59"/>
      <c r="OYO86" s="59"/>
      <c r="OYP86" s="59"/>
      <c r="OYQ86" s="59"/>
      <c r="OYR86" s="59"/>
      <c r="OYS86" s="59"/>
      <c r="OYT86" s="59"/>
      <c r="OYU86" s="59"/>
      <c r="OYV86" s="59"/>
      <c r="OYW86" s="59"/>
      <c r="OYX86" s="59"/>
      <c r="OYY86" s="59"/>
      <c r="OYZ86" s="59"/>
      <c r="OZA86" s="59"/>
      <c r="OZB86" s="59"/>
      <c r="OZC86" s="59"/>
      <c r="OZD86" s="59"/>
      <c r="OZE86" s="59"/>
      <c r="OZF86" s="59"/>
      <c r="OZG86" s="59"/>
      <c r="OZH86" s="59"/>
      <c r="OZI86" s="59"/>
      <c r="OZJ86" s="59"/>
      <c r="OZK86" s="59"/>
      <c r="OZL86" s="59"/>
      <c r="OZM86" s="59"/>
      <c r="OZN86" s="59"/>
      <c r="OZO86" s="59"/>
      <c r="OZP86" s="59"/>
      <c r="OZQ86" s="59"/>
      <c r="OZR86" s="59"/>
      <c r="OZS86" s="59"/>
      <c r="OZT86" s="59"/>
      <c r="OZU86" s="59"/>
      <c r="OZV86" s="59"/>
      <c r="OZW86" s="59"/>
      <c r="OZX86" s="59"/>
      <c r="OZY86" s="59"/>
      <c r="OZZ86" s="59"/>
      <c r="PAA86" s="59"/>
      <c r="PAB86" s="59"/>
      <c r="PAC86" s="59"/>
      <c r="PAD86" s="59"/>
      <c r="PAE86" s="59"/>
      <c r="PAF86" s="59"/>
      <c r="PAG86" s="59"/>
      <c r="PAH86" s="59"/>
      <c r="PAI86" s="59"/>
      <c r="PAJ86" s="59"/>
      <c r="PAK86" s="59"/>
      <c r="PAL86" s="59"/>
      <c r="PAM86" s="59"/>
      <c r="PAN86" s="59"/>
      <c r="PAO86" s="59"/>
      <c r="PAP86" s="59"/>
      <c r="PAQ86" s="59"/>
      <c r="PAR86" s="59"/>
      <c r="PAS86" s="59"/>
      <c r="PAT86" s="59"/>
      <c r="PAU86" s="59"/>
      <c r="PAV86" s="59"/>
      <c r="PAW86" s="59"/>
      <c r="PAX86" s="59"/>
      <c r="PAY86" s="59"/>
      <c r="PAZ86" s="59"/>
      <c r="PBA86" s="59"/>
      <c r="PBB86" s="59"/>
      <c r="PBC86" s="59"/>
      <c r="PBD86" s="59"/>
      <c r="PBE86" s="59"/>
      <c r="PBF86" s="59"/>
      <c r="PBG86" s="59"/>
      <c r="PBH86" s="59"/>
      <c r="PBI86" s="59"/>
      <c r="PBJ86" s="59"/>
      <c r="PBK86" s="59"/>
      <c r="PBL86" s="59"/>
      <c r="PBM86" s="59"/>
      <c r="PBN86" s="59"/>
      <c r="PBO86" s="59"/>
      <c r="PBP86" s="59"/>
      <c r="PBQ86" s="59"/>
      <c r="PBR86" s="59"/>
      <c r="PBS86" s="59"/>
      <c r="PBT86" s="59"/>
      <c r="PBU86" s="59"/>
      <c r="PBV86" s="59"/>
      <c r="PBW86" s="59"/>
      <c r="PBX86" s="59"/>
      <c r="PBY86" s="59"/>
      <c r="PBZ86" s="59"/>
      <c r="PCA86" s="59"/>
      <c r="PCB86" s="59"/>
      <c r="PCC86" s="59"/>
      <c r="PCD86" s="59"/>
      <c r="PCE86" s="59"/>
      <c r="PCF86" s="59"/>
      <c r="PCG86" s="59"/>
      <c r="PCH86" s="59"/>
      <c r="PCI86" s="59"/>
      <c r="PCJ86" s="59"/>
      <c r="PCK86" s="59"/>
      <c r="PCL86" s="59"/>
      <c r="PCM86" s="59"/>
      <c r="PCN86" s="59"/>
      <c r="PCO86" s="59"/>
      <c r="PCP86" s="59"/>
      <c r="PCQ86" s="59"/>
      <c r="PCR86" s="59"/>
      <c r="PCS86" s="59"/>
      <c r="PCT86" s="59"/>
      <c r="PCU86" s="59"/>
      <c r="PCV86" s="59"/>
      <c r="PCW86" s="59"/>
      <c r="PCX86" s="59"/>
      <c r="PCY86" s="59"/>
      <c r="PCZ86" s="59"/>
      <c r="PDA86" s="59"/>
      <c r="PDB86" s="59"/>
      <c r="PDC86" s="59"/>
      <c r="PDD86" s="59"/>
      <c r="PDE86" s="59"/>
      <c r="PDF86" s="59"/>
      <c r="PDG86" s="59"/>
      <c r="PDH86" s="59"/>
      <c r="PDI86" s="59"/>
      <c r="PDJ86" s="59"/>
      <c r="PDK86" s="59"/>
      <c r="PDL86" s="59"/>
      <c r="PDM86" s="59"/>
      <c r="PDN86" s="59"/>
      <c r="PDO86" s="59"/>
      <c r="PDP86" s="59"/>
      <c r="PDQ86" s="59"/>
      <c r="PDR86" s="59"/>
      <c r="PDS86" s="59"/>
      <c r="PDT86" s="59"/>
      <c r="PDU86" s="59"/>
      <c r="PDV86" s="59"/>
      <c r="PDW86" s="59"/>
      <c r="PDX86" s="59"/>
      <c r="PDY86" s="59"/>
      <c r="PDZ86" s="59"/>
      <c r="PEA86" s="59"/>
      <c r="PEB86" s="59"/>
      <c r="PEC86" s="59"/>
      <c r="PED86" s="59"/>
      <c r="PEE86" s="59"/>
      <c r="PEF86" s="59"/>
      <c r="PEG86" s="59"/>
      <c r="PEH86" s="59"/>
      <c r="PEI86" s="59"/>
      <c r="PEJ86" s="59"/>
      <c r="PEK86" s="59"/>
      <c r="PEL86" s="59"/>
      <c r="PEM86" s="59"/>
      <c r="PEN86" s="59"/>
      <c r="PEO86" s="59"/>
      <c r="PEP86" s="59"/>
      <c r="PEQ86" s="59"/>
      <c r="PER86" s="59"/>
      <c r="PES86" s="59"/>
      <c r="PET86" s="59"/>
      <c r="PEU86" s="59"/>
      <c r="PEV86" s="59"/>
      <c r="PEW86" s="59"/>
      <c r="PEX86" s="59"/>
      <c r="PEY86" s="59"/>
      <c r="PEZ86" s="59"/>
      <c r="PFA86" s="59"/>
      <c r="PFB86" s="59"/>
      <c r="PFC86" s="59"/>
      <c r="PFD86" s="59"/>
      <c r="PFE86" s="59"/>
      <c r="PFF86" s="59"/>
      <c r="PFG86" s="59"/>
      <c r="PFH86" s="59"/>
      <c r="PFI86" s="59"/>
      <c r="PFJ86" s="59"/>
      <c r="PFK86" s="59"/>
      <c r="PFL86" s="59"/>
      <c r="PFM86" s="59"/>
      <c r="PFN86" s="59"/>
      <c r="PFO86" s="59"/>
      <c r="PFP86" s="59"/>
      <c r="PFQ86" s="59"/>
      <c r="PFR86" s="59"/>
      <c r="PFS86" s="59"/>
      <c r="PFT86" s="59"/>
      <c r="PFU86" s="59"/>
      <c r="PFV86" s="59"/>
      <c r="PFW86" s="59"/>
      <c r="PFX86" s="59"/>
      <c r="PFY86" s="59"/>
      <c r="PFZ86" s="59"/>
      <c r="PGA86" s="59"/>
      <c r="PGB86" s="59"/>
      <c r="PGC86" s="59"/>
      <c r="PGD86" s="59"/>
      <c r="PGE86" s="59"/>
      <c r="PGF86" s="59"/>
      <c r="PGG86" s="59"/>
      <c r="PGH86" s="59"/>
      <c r="PGI86" s="59"/>
      <c r="PGJ86" s="59"/>
      <c r="PGK86" s="59"/>
      <c r="PGL86" s="59"/>
      <c r="PGM86" s="59"/>
      <c r="PGN86" s="59"/>
      <c r="PGO86" s="59"/>
      <c r="PGP86" s="59"/>
      <c r="PGQ86" s="59"/>
      <c r="PGR86" s="59"/>
      <c r="PGS86" s="59"/>
      <c r="PGT86" s="59"/>
      <c r="PGU86" s="59"/>
      <c r="PGV86" s="59"/>
      <c r="PGW86" s="59"/>
      <c r="PGX86" s="59"/>
      <c r="PGY86" s="59"/>
      <c r="PGZ86" s="59"/>
      <c r="PHA86" s="59"/>
      <c r="PHB86" s="59"/>
      <c r="PHC86" s="59"/>
      <c r="PHD86" s="59"/>
      <c r="PHE86" s="59"/>
      <c r="PHF86" s="59"/>
      <c r="PHG86" s="59"/>
      <c r="PHH86" s="59"/>
      <c r="PHI86" s="59"/>
      <c r="PHJ86" s="59"/>
      <c r="PHK86" s="59"/>
      <c r="PHL86" s="59"/>
      <c r="PHM86" s="59"/>
      <c r="PHN86" s="59"/>
      <c r="PHO86" s="59"/>
      <c r="PHP86" s="59"/>
      <c r="PHQ86" s="59"/>
      <c r="PHR86" s="59"/>
      <c r="PHS86" s="59"/>
      <c r="PHT86" s="59"/>
      <c r="PHU86" s="59"/>
      <c r="PHV86" s="59"/>
      <c r="PHW86" s="59"/>
      <c r="PHX86" s="59"/>
      <c r="PHY86" s="59"/>
      <c r="PHZ86" s="59"/>
      <c r="PIA86" s="59"/>
      <c r="PIB86" s="59"/>
      <c r="PIC86" s="59"/>
      <c r="PID86" s="59"/>
      <c r="PIE86" s="59"/>
      <c r="PIF86" s="59"/>
      <c r="PIG86" s="59"/>
      <c r="PIH86" s="59"/>
      <c r="PII86" s="59"/>
      <c r="PIJ86" s="59"/>
      <c r="PIK86" s="59"/>
      <c r="PIL86" s="59"/>
      <c r="PIM86" s="59"/>
      <c r="PIN86" s="59"/>
      <c r="PIO86" s="59"/>
      <c r="PIP86" s="59"/>
      <c r="PIQ86" s="59"/>
      <c r="PIR86" s="59"/>
      <c r="PIS86" s="59"/>
      <c r="PIT86" s="59"/>
      <c r="PIU86" s="59"/>
      <c r="PIV86" s="59"/>
      <c r="PIW86" s="59"/>
      <c r="PIX86" s="59"/>
      <c r="PIY86" s="59"/>
      <c r="PIZ86" s="59"/>
      <c r="PJA86" s="59"/>
      <c r="PJB86" s="59"/>
      <c r="PJC86" s="59"/>
      <c r="PJD86" s="59"/>
      <c r="PJE86" s="59"/>
      <c r="PJF86" s="59"/>
      <c r="PJG86" s="59"/>
      <c r="PJH86" s="59"/>
      <c r="PJI86" s="59"/>
      <c r="PJJ86" s="59"/>
      <c r="PJK86" s="59"/>
      <c r="PJL86" s="59"/>
      <c r="PJM86" s="59"/>
      <c r="PJN86" s="59"/>
      <c r="PJO86" s="59"/>
      <c r="PJP86" s="59"/>
      <c r="PJQ86" s="59"/>
      <c r="PJR86" s="59"/>
      <c r="PJS86" s="59"/>
      <c r="PJT86" s="59"/>
      <c r="PJU86" s="59"/>
      <c r="PJV86" s="59"/>
      <c r="PJW86" s="59"/>
      <c r="PJX86" s="59"/>
      <c r="PJY86" s="59"/>
      <c r="PJZ86" s="59"/>
      <c r="PKA86" s="59"/>
      <c r="PKB86" s="59"/>
      <c r="PKC86" s="59"/>
      <c r="PKD86" s="59"/>
      <c r="PKE86" s="59"/>
      <c r="PKF86" s="59"/>
      <c r="PKG86" s="59"/>
      <c r="PKH86" s="59"/>
      <c r="PKI86" s="59"/>
      <c r="PKJ86" s="59"/>
      <c r="PKK86" s="59"/>
      <c r="PKL86" s="59"/>
      <c r="PKM86" s="59"/>
      <c r="PKN86" s="59"/>
      <c r="PKO86" s="59"/>
      <c r="PKP86" s="59"/>
      <c r="PKQ86" s="59"/>
      <c r="PKR86" s="59"/>
      <c r="PKS86" s="59"/>
      <c r="PKT86" s="59"/>
      <c r="PKU86" s="59"/>
      <c r="PKV86" s="59"/>
      <c r="PKW86" s="59"/>
      <c r="PKX86" s="59"/>
      <c r="PKY86" s="59"/>
      <c r="PKZ86" s="59"/>
      <c r="PLA86" s="59"/>
      <c r="PLB86" s="59"/>
      <c r="PLC86" s="59"/>
      <c r="PLD86" s="59"/>
      <c r="PLE86" s="59"/>
      <c r="PLF86" s="59"/>
      <c r="PLG86" s="59"/>
      <c r="PLH86" s="59"/>
      <c r="PLI86" s="59"/>
      <c r="PLJ86" s="59"/>
      <c r="PLK86" s="59"/>
      <c r="PLL86" s="59"/>
      <c r="PLM86" s="59"/>
      <c r="PLN86" s="59"/>
      <c r="PLO86" s="59"/>
      <c r="PLP86" s="59"/>
      <c r="PLQ86" s="59"/>
      <c r="PLR86" s="59"/>
      <c r="PLS86" s="59"/>
      <c r="PLT86" s="59"/>
      <c r="PLU86" s="59"/>
      <c r="PLV86" s="59"/>
      <c r="PLW86" s="59"/>
      <c r="PLX86" s="59"/>
      <c r="PLY86" s="59"/>
      <c r="PLZ86" s="59"/>
      <c r="PMA86" s="59"/>
      <c r="PMB86" s="59"/>
      <c r="PMC86" s="59"/>
      <c r="PMD86" s="59"/>
      <c r="PME86" s="59"/>
      <c r="PMF86" s="59"/>
      <c r="PMG86" s="59"/>
      <c r="PMH86" s="59"/>
      <c r="PMI86" s="59"/>
      <c r="PMJ86" s="59"/>
      <c r="PMK86" s="59"/>
      <c r="PML86" s="59"/>
      <c r="PMM86" s="59"/>
      <c r="PMN86" s="59"/>
      <c r="PMO86" s="59"/>
      <c r="PMP86" s="59"/>
      <c r="PMQ86" s="59"/>
      <c r="PMR86" s="59"/>
      <c r="PMS86" s="59"/>
      <c r="PMT86" s="59"/>
      <c r="PMU86" s="59"/>
      <c r="PMV86" s="59"/>
      <c r="PMW86" s="59"/>
      <c r="PMX86" s="59"/>
      <c r="PMY86" s="59"/>
      <c r="PMZ86" s="59"/>
      <c r="PNA86" s="59"/>
      <c r="PNB86" s="59"/>
      <c r="PNC86" s="59"/>
      <c r="PND86" s="59"/>
      <c r="PNE86" s="59"/>
      <c r="PNF86" s="59"/>
      <c r="PNG86" s="59"/>
      <c r="PNH86" s="59"/>
      <c r="PNI86" s="59"/>
      <c r="PNJ86" s="59"/>
      <c r="PNK86" s="59"/>
      <c r="PNL86" s="59"/>
      <c r="PNM86" s="59"/>
      <c r="PNN86" s="59"/>
      <c r="PNO86" s="59"/>
      <c r="PNP86" s="59"/>
      <c r="PNQ86" s="59"/>
      <c r="PNR86" s="59"/>
      <c r="PNS86" s="59"/>
      <c r="PNT86" s="59"/>
      <c r="PNU86" s="59"/>
      <c r="PNV86" s="59"/>
      <c r="PNW86" s="59"/>
      <c r="PNX86" s="59"/>
      <c r="PNY86" s="59"/>
      <c r="PNZ86" s="59"/>
      <c r="POA86" s="59"/>
      <c r="POB86" s="59"/>
      <c r="POC86" s="59"/>
      <c r="POD86" s="59"/>
      <c r="POE86" s="59"/>
      <c r="POF86" s="59"/>
      <c r="POG86" s="59"/>
      <c r="POH86" s="59"/>
      <c r="POI86" s="59"/>
      <c r="POJ86" s="59"/>
      <c r="POK86" s="59"/>
      <c r="POL86" s="59"/>
      <c r="POM86" s="59"/>
      <c r="PON86" s="59"/>
      <c r="POO86" s="59"/>
      <c r="POP86" s="59"/>
      <c r="POQ86" s="59"/>
      <c r="POR86" s="59"/>
      <c r="POS86" s="59"/>
      <c r="POT86" s="59"/>
      <c r="POU86" s="59"/>
      <c r="POV86" s="59"/>
      <c r="POW86" s="59"/>
      <c r="POX86" s="59"/>
      <c r="POY86" s="59"/>
      <c r="POZ86" s="59"/>
      <c r="PPA86" s="59"/>
      <c r="PPB86" s="59"/>
      <c r="PPC86" s="59"/>
      <c r="PPD86" s="59"/>
      <c r="PPE86" s="59"/>
      <c r="PPF86" s="59"/>
      <c r="PPG86" s="59"/>
      <c r="PPH86" s="59"/>
      <c r="PPI86" s="59"/>
      <c r="PPJ86" s="59"/>
      <c r="PPK86" s="59"/>
      <c r="PPL86" s="59"/>
      <c r="PPM86" s="59"/>
      <c r="PPN86" s="59"/>
      <c r="PPO86" s="59"/>
      <c r="PPP86" s="59"/>
      <c r="PPQ86" s="59"/>
      <c r="PPR86" s="59"/>
      <c r="PPS86" s="59"/>
      <c r="PPT86" s="59"/>
      <c r="PPU86" s="59"/>
      <c r="PPV86" s="59"/>
      <c r="PPW86" s="59"/>
      <c r="PPX86" s="59"/>
      <c r="PPY86" s="59"/>
      <c r="PPZ86" s="59"/>
      <c r="PQA86" s="59"/>
      <c r="PQB86" s="59"/>
      <c r="PQC86" s="59"/>
      <c r="PQD86" s="59"/>
      <c r="PQE86" s="59"/>
      <c r="PQF86" s="59"/>
      <c r="PQG86" s="59"/>
      <c r="PQH86" s="59"/>
      <c r="PQI86" s="59"/>
      <c r="PQJ86" s="59"/>
      <c r="PQK86" s="59"/>
      <c r="PQL86" s="59"/>
      <c r="PQM86" s="59"/>
      <c r="PQN86" s="59"/>
      <c r="PQO86" s="59"/>
      <c r="PQP86" s="59"/>
      <c r="PQQ86" s="59"/>
      <c r="PQR86" s="59"/>
      <c r="PQS86" s="59"/>
      <c r="PQT86" s="59"/>
      <c r="PQU86" s="59"/>
      <c r="PQV86" s="59"/>
      <c r="PQW86" s="59"/>
      <c r="PQX86" s="59"/>
      <c r="PQY86" s="59"/>
      <c r="PQZ86" s="59"/>
      <c r="PRA86" s="59"/>
      <c r="PRB86" s="59"/>
      <c r="PRC86" s="59"/>
      <c r="PRD86" s="59"/>
      <c r="PRE86" s="59"/>
      <c r="PRF86" s="59"/>
      <c r="PRG86" s="59"/>
      <c r="PRH86" s="59"/>
      <c r="PRI86" s="59"/>
      <c r="PRJ86" s="59"/>
      <c r="PRK86" s="59"/>
      <c r="PRL86" s="59"/>
      <c r="PRM86" s="59"/>
      <c r="PRN86" s="59"/>
      <c r="PRO86" s="59"/>
      <c r="PRP86" s="59"/>
      <c r="PRQ86" s="59"/>
      <c r="PRR86" s="59"/>
      <c r="PRS86" s="59"/>
      <c r="PRT86" s="59"/>
      <c r="PRU86" s="59"/>
      <c r="PRV86" s="59"/>
      <c r="PRW86" s="59"/>
      <c r="PRX86" s="59"/>
      <c r="PRY86" s="59"/>
      <c r="PRZ86" s="59"/>
      <c r="PSA86" s="59"/>
      <c r="PSB86" s="59"/>
      <c r="PSC86" s="59"/>
      <c r="PSD86" s="59"/>
      <c r="PSE86" s="59"/>
      <c r="PSF86" s="59"/>
      <c r="PSG86" s="59"/>
      <c r="PSH86" s="59"/>
      <c r="PSI86" s="59"/>
      <c r="PSJ86" s="59"/>
      <c r="PSK86" s="59"/>
      <c r="PSL86" s="59"/>
      <c r="PSM86" s="59"/>
      <c r="PSN86" s="59"/>
      <c r="PSO86" s="59"/>
      <c r="PSP86" s="59"/>
      <c r="PSQ86" s="59"/>
      <c r="PSR86" s="59"/>
      <c r="PSS86" s="59"/>
      <c r="PST86" s="59"/>
      <c r="PSU86" s="59"/>
      <c r="PSV86" s="59"/>
      <c r="PSW86" s="59"/>
      <c r="PSX86" s="59"/>
      <c r="PSY86" s="59"/>
      <c r="PSZ86" s="59"/>
      <c r="PTA86" s="59"/>
      <c r="PTB86" s="59"/>
      <c r="PTC86" s="59"/>
      <c r="PTD86" s="59"/>
      <c r="PTE86" s="59"/>
      <c r="PTF86" s="59"/>
      <c r="PTG86" s="59"/>
      <c r="PTH86" s="59"/>
      <c r="PTI86" s="59"/>
      <c r="PTJ86" s="59"/>
      <c r="PTK86" s="59"/>
      <c r="PTL86" s="59"/>
      <c r="PTM86" s="59"/>
      <c r="PTN86" s="59"/>
      <c r="PTO86" s="59"/>
      <c r="PTP86" s="59"/>
      <c r="PTQ86" s="59"/>
      <c r="PTR86" s="59"/>
      <c r="PTS86" s="59"/>
      <c r="PTT86" s="59"/>
      <c r="PTU86" s="59"/>
      <c r="PTV86" s="59"/>
      <c r="PTW86" s="59"/>
      <c r="PTX86" s="59"/>
      <c r="PTY86" s="59"/>
      <c r="PTZ86" s="59"/>
      <c r="PUA86" s="59"/>
      <c r="PUB86" s="59"/>
      <c r="PUC86" s="59"/>
      <c r="PUD86" s="59"/>
      <c r="PUE86" s="59"/>
      <c r="PUF86" s="59"/>
      <c r="PUG86" s="59"/>
      <c r="PUH86" s="59"/>
      <c r="PUI86" s="59"/>
      <c r="PUJ86" s="59"/>
      <c r="PUK86" s="59"/>
      <c r="PUL86" s="59"/>
      <c r="PUM86" s="59"/>
      <c r="PUN86" s="59"/>
      <c r="PUO86" s="59"/>
      <c r="PUP86" s="59"/>
      <c r="PUQ86" s="59"/>
      <c r="PUR86" s="59"/>
      <c r="PUS86" s="59"/>
      <c r="PUT86" s="59"/>
      <c r="PUU86" s="59"/>
      <c r="PUV86" s="59"/>
      <c r="PUW86" s="59"/>
      <c r="PUX86" s="59"/>
      <c r="PUY86" s="59"/>
      <c r="PUZ86" s="59"/>
      <c r="PVA86" s="59"/>
      <c r="PVB86" s="59"/>
      <c r="PVC86" s="59"/>
      <c r="PVD86" s="59"/>
      <c r="PVE86" s="59"/>
      <c r="PVF86" s="59"/>
      <c r="PVG86" s="59"/>
      <c r="PVH86" s="59"/>
      <c r="PVI86" s="59"/>
      <c r="PVJ86" s="59"/>
      <c r="PVK86" s="59"/>
      <c r="PVL86" s="59"/>
      <c r="PVM86" s="59"/>
      <c r="PVN86" s="59"/>
      <c r="PVO86" s="59"/>
      <c r="PVP86" s="59"/>
      <c r="PVQ86" s="59"/>
      <c r="PVR86" s="59"/>
      <c r="PVS86" s="59"/>
      <c r="PVT86" s="59"/>
      <c r="PVU86" s="59"/>
      <c r="PVV86" s="59"/>
      <c r="PVW86" s="59"/>
      <c r="PVX86" s="59"/>
      <c r="PVY86" s="59"/>
      <c r="PVZ86" s="59"/>
      <c r="PWA86" s="59"/>
      <c r="PWB86" s="59"/>
      <c r="PWC86" s="59"/>
      <c r="PWD86" s="59"/>
      <c r="PWE86" s="59"/>
      <c r="PWF86" s="59"/>
      <c r="PWG86" s="59"/>
      <c r="PWH86" s="59"/>
      <c r="PWI86" s="59"/>
      <c r="PWJ86" s="59"/>
      <c r="PWK86" s="59"/>
      <c r="PWL86" s="59"/>
      <c r="PWM86" s="59"/>
      <c r="PWN86" s="59"/>
      <c r="PWO86" s="59"/>
      <c r="PWP86" s="59"/>
      <c r="PWQ86" s="59"/>
      <c r="PWR86" s="59"/>
      <c r="PWS86" s="59"/>
      <c r="PWT86" s="59"/>
      <c r="PWU86" s="59"/>
      <c r="PWV86" s="59"/>
      <c r="PWW86" s="59"/>
      <c r="PWX86" s="59"/>
      <c r="PWY86" s="59"/>
      <c r="PWZ86" s="59"/>
      <c r="PXA86" s="59"/>
      <c r="PXB86" s="59"/>
      <c r="PXC86" s="59"/>
      <c r="PXD86" s="59"/>
      <c r="PXE86" s="59"/>
      <c r="PXF86" s="59"/>
      <c r="PXG86" s="59"/>
      <c r="PXH86" s="59"/>
      <c r="PXI86" s="59"/>
      <c r="PXJ86" s="59"/>
      <c r="PXK86" s="59"/>
      <c r="PXL86" s="59"/>
      <c r="PXM86" s="59"/>
      <c r="PXN86" s="59"/>
      <c r="PXO86" s="59"/>
      <c r="PXP86" s="59"/>
      <c r="PXQ86" s="59"/>
      <c r="PXR86" s="59"/>
      <c r="PXS86" s="59"/>
      <c r="PXT86" s="59"/>
      <c r="PXU86" s="59"/>
      <c r="PXV86" s="59"/>
      <c r="PXW86" s="59"/>
      <c r="PXX86" s="59"/>
      <c r="PXY86" s="59"/>
      <c r="PXZ86" s="59"/>
      <c r="PYA86" s="59"/>
      <c r="PYB86" s="59"/>
      <c r="PYC86" s="59"/>
      <c r="PYD86" s="59"/>
      <c r="PYE86" s="59"/>
      <c r="PYF86" s="59"/>
      <c r="PYG86" s="59"/>
      <c r="PYH86" s="59"/>
      <c r="PYI86" s="59"/>
      <c r="PYJ86" s="59"/>
      <c r="PYK86" s="59"/>
      <c r="PYL86" s="59"/>
      <c r="PYM86" s="59"/>
      <c r="PYN86" s="59"/>
      <c r="PYO86" s="59"/>
      <c r="PYP86" s="59"/>
      <c r="PYQ86" s="59"/>
      <c r="PYR86" s="59"/>
      <c r="PYS86" s="59"/>
      <c r="PYT86" s="59"/>
      <c r="PYU86" s="59"/>
      <c r="PYV86" s="59"/>
      <c r="PYW86" s="59"/>
      <c r="PYX86" s="59"/>
      <c r="PYY86" s="59"/>
      <c r="PYZ86" s="59"/>
      <c r="PZA86" s="59"/>
      <c r="PZB86" s="59"/>
      <c r="PZC86" s="59"/>
      <c r="PZD86" s="59"/>
      <c r="PZE86" s="59"/>
      <c r="PZF86" s="59"/>
      <c r="PZG86" s="59"/>
      <c r="PZH86" s="59"/>
      <c r="PZI86" s="59"/>
      <c r="PZJ86" s="59"/>
      <c r="PZK86" s="59"/>
      <c r="PZL86" s="59"/>
      <c r="PZM86" s="59"/>
      <c r="PZN86" s="59"/>
      <c r="PZO86" s="59"/>
      <c r="PZP86" s="59"/>
      <c r="PZQ86" s="59"/>
      <c r="PZR86" s="59"/>
      <c r="PZS86" s="59"/>
      <c r="PZT86" s="59"/>
      <c r="PZU86" s="59"/>
      <c r="PZV86" s="59"/>
      <c r="PZW86" s="59"/>
      <c r="PZX86" s="59"/>
      <c r="PZY86" s="59"/>
      <c r="PZZ86" s="59"/>
      <c r="QAA86" s="59"/>
      <c r="QAB86" s="59"/>
      <c r="QAC86" s="59"/>
      <c r="QAD86" s="59"/>
      <c r="QAE86" s="59"/>
      <c r="QAF86" s="59"/>
      <c r="QAG86" s="59"/>
      <c r="QAH86" s="59"/>
      <c r="QAI86" s="59"/>
      <c r="QAJ86" s="59"/>
      <c r="QAK86" s="59"/>
      <c r="QAL86" s="59"/>
      <c r="QAM86" s="59"/>
      <c r="QAN86" s="59"/>
      <c r="QAO86" s="59"/>
      <c r="QAP86" s="59"/>
      <c r="QAQ86" s="59"/>
      <c r="QAR86" s="59"/>
      <c r="QAS86" s="59"/>
      <c r="QAT86" s="59"/>
      <c r="QAU86" s="59"/>
      <c r="QAV86" s="59"/>
      <c r="QAW86" s="59"/>
      <c r="QAX86" s="59"/>
      <c r="QAY86" s="59"/>
      <c r="QAZ86" s="59"/>
      <c r="QBA86" s="59"/>
      <c r="QBB86" s="59"/>
      <c r="QBC86" s="59"/>
      <c r="QBD86" s="59"/>
      <c r="QBE86" s="59"/>
      <c r="QBF86" s="59"/>
      <c r="QBG86" s="59"/>
      <c r="QBH86" s="59"/>
      <c r="QBI86" s="59"/>
      <c r="QBJ86" s="59"/>
      <c r="QBK86" s="59"/>
      <c r="QBL86" s="59"/>
      <c r="QBM86" s="59"/>
      <c r="QBN86" s="59"/>
      <c r="QBO86" s="59"/>
      <c r="QBP86" s="59"/>
      <c r="QBQ86" s="59"/>
      <c r="QBR86" s="59"/>
      <c r="QBS86" s="59"/>
      <c r="QBT86" s="59"/>
      <c r="QBU86" s="59"/>
      <c r="QBV86" s="59"/>
      <c r="QBW86" s="59"/>
      <c r="QBX86" s="59"/>
      <c r="QBY86" s="59"/>
      <c r="QBZ86" s="59"/>
      <c r="QCA86" s="59"/>
      <c r="QCB86" s="59"/>
      <c r="QCC86" s="59"/>
      <c r="QCD86" s="59"/>
      <c r="QCE86" s="59"/>
      <c r="QCF86" s="59"/>
      <c r="QCG86" s="59"/>
      <c r="QCH86" s="59"/>
      <c r="QCI86" s="59"/>
      <c r="QCJ86" s="59"/>
      <c r="QCK86" s="59"/>
      <c r="QCL86" s="59"/>
      <c r="QCM86" s="59"/>
      <c r="QCN86" s="59"/>
      <c r="QCO86" s="59"/>
      <c r="QCP86" s="59"/>
      <c r="QCQ86" s="59"/>
      <c r="QCR86" s="59"/>
      <c r="QCS86" s="59"/>
      <c r="QCT86" s="59"/>
      <c r="QCU86" s="59"/>
      <c r="QCV86" s="59"/>
      <c r="QCW86" s="59"/>
      <c r="QCX86" s="59"/>
      <c r="QCY86" s="59"/>
      <c r="QCZ86" s="59"/>
      <c r="QDA86" s="59"/>
      <c r="QDB86" s="59"/>
      <c r="QDC86" s="59"/>
      <c r="QDD86" s="59"/>
      <c r="QDE86" s="59"/>
      <c r="QDF86" s="59"/>
      <c r="QDG86" s="59"/>
      <c r="QDH86" s="59"/>
      <c r="QDI86" s="59"/>
      <c r="QDJ86" s="59"/>
      <c r="QDK86" s="59"/>
      <c r="QDL86" s="59"/>
      <c r="QDM86" s="59"/>
      <c r="QDN86" s="59"/>
      <c r="QDO86" s="59"/>
      <c r="QDP86" s="59"/>
      <c r="QDQ86" s="59"/>
      <c r="QDR86" s="59"/>
      <c r="QDS86" s="59"/>
      <c r="QDT86" s="59"/>
      <c r="QDU86" s="59"/>
      <c r="QDV86" s="59"/>
      <c r="QDW86" s="59"/>
      <c r="QDX86" s="59"/>
      <c r="QDY86" s="59"/>
      <c r="QDZ86" s="59"/>
      <c r="QEA86" s="59"/>
      <c r="QEB86" s="59"/>
      <c r="QEC86" s="59"/>
      <c r="QED86" s="59"/>
      <c r="QEE86" s="59"/>
      <c r="QEF86" s="59"/>
      <c r="QEG86" s="59"/>
      <c r="QEH86" s="59"/>
      <c r="QEI86" s="59"/>
      <c r="QEJ86" s="59"/>
      <c r="QEK86" s="59"/>
      <c r="QEL86" s="59"/>
      <c r="QEM86" s="59"/>
      <c r="QEN86" s="59"/>
      <c r="QEO86" s="59"/>
      <c r="QEP86" s="59"/>
      <c r="QEQ86" s="59"/>
      <c r="QER86" s="59"/>
      <c r="QES86" s="59"/>
      <c r="QET86" s="59"/>
      <c r="QEU86" s="59"/>
      <c r="QEV86" s="59"/>
      <c r="QEW86" s="59"/>
      <c r="QEX86" s="59"/>
      <c r="QEY86" s="59"/>
      <c r="QEZ86" s="59"/>
      <c r="QFA86" s="59"/>
      <c r="QFB86" s="59"/>
      <c r="QFC86" s="59"/>
      <c r="QFD86" s="59"/>
      <c r="QFE86" s="59"/>
      <c r="QFF86" s="59"/>
      <c r="QFG86" s="59"/>
      <c r="QFH86" s="59"/>
      <c r="QFI86" s="59"/>
      <c r="QFJ86" s="59"/>
      <c r="QFK86" s="59"/>
      <c r="QFL86" s="59"/>
      <c r="QFM86" s="59"/>
      <c r="QFN86" s="59"/>
      <c r="QFO86" s="59"/>
      <c r="QFP86" s="59"/>
      <c r="QFQ86" s="59"/>
      <c r="QFR86" s="59"/>
      <c r="QFS86" s="59"/>
      <c r="QFT86" s="59"/>
      <c r="QFU86" s="59"/>
      <c r="QFV86" s="59"/>
      <c r="QFW86" s="59"/>
      <c r="QFX86" s="59"/>
      <c r="QFY86" s="59"/>
      <c r="QFZ86" s="59"/>
      <c r="QGA86" s="59"/>
      <c r="QGB86" s="59"/>
      <c r="QGC86" s="59"/>
      <c r="QGD86" s="59"/>
      <c r="QGE86" s="59"/>
      <c r="QGF86" s="59"/>
      <c r="QGG86" s="59"/>
      <c r="QGH86" s="59"/>
      <c r="QGI86" s="59"/>
      <c r="QGJ86" s="59"/>
      <c r="QGK86" s="59"/>
      <c r="QGL86" s="59"/>
      <c r="QGM86" s="59"/>
      <c r="QGN86" s="59"/>
      <c r="QGO86" s="59"/>
      <c r="QGP86" s="59"/>
      <c r="QGQ86" s="59"/>
      <c r="QGR86" s="59"/>
      <c r="QGS86" s="59"/>
      <c r="QGT86" s="59"/>
      <c r="QGU86" s="59"/>
      <c r="QGV86" s="59"/>
      <c r="QGW86" s="59"/>
      <c r="QGX86" s="59"/>
      <c r="QGY86" s="59"/>
      <c r="QGZ86" s="59"/>
      <c r="QHA86" s="59"/>
      <c r="QHB86" s="59"/>
      <c r="QHC86" s="59"/>
      <c r="QHD86" s="59"/>
      <c r="QHE86" s="59"/>
      <c r="QHF86" s="59"/>
      <c r="QHG86" s="59"/>
      <c r="QHH86" s="59"/>
      <c r="QHI86" s="59"/>
      <c r="QHJ86" s="59"/>
      <c r="QHK86" s="59"/>
      <c r="QHL86" s="59"/>
      <c r="QHM86" s="59"/>
      <c r="QHN86" s="59"/>
      <c r="QHO86" s="59"/>
      <c r="QHP86" s="59"/>
      <c r="QHQ86" s="59"/>
      <c r="QHR86" s="59"/>
      <c r="QHS86" s="59"/>
      <c r="QHT86" s="59"/>
      <c r="QHU86" s="59"/>
      <c r="QHV86" s="59"/>
      <c r="QHW86" s="59"/>
      <c r="QHX86" s="59"/>
      <c r="QHY86" s="59"/>
      <c r="QHZ86" s="59"/>
      <c r="QIA86" s="59"/>
      <c r="QIB86" s="59"/>
      <c r="QIC86" s="59"/>
      <c r="QID86" s="59"/>
      <c r="QIE86" s="59"/>
      <c r="QIF86" s="59"/>
      <c r="QIG86" s="59"/>
      <c r="QIH86" s="59"/>
      <c r="QII86" s="59"/>
      <c r="QIJ86" s="59"/>
      <c r="QIK86" s="59"/>
      <c r="QIL86" s="59"/>
      <c r="QIM86" s="59"/>
      <c r="QIN86" s="59"/>
      <c r="QIO86" s="59"/>
      <c r="QIP86" s="59"/>
      <c r="QIQ86" s="59"/>
      <c r="QIR86" s="59"/>
      <c r="QIS86" s="59"/>
      <c r="QIT86" s="59"/>
      <c r="QIU86" s="59"/>
      <c r="QIV86" s="59"/>
      <c r="QIW86" s="59"/>
      <c r="QIX86" s="59"/>
      <c r="QIY86" s="59"/>
      <c r="QIZ86" s="59"/>
      <c r="QJA86" s="59"/>
      <c r="QJB86" s="59"/>
      <c r="QJC86" s="59"/>
      <c r="QJD86" s="59"/>
      <c r="QJE86" s="59"/>
      <c r="QJF86" s="59"/>
      <c r="QJG86" s="59"/>
      <c r="QJH86" s="59"/>
      <c r="QJI86" s="59"/>
      <c r="QJJ86" s="59"/>
      <c r="QJK86" s="59"/>
      <c r="QJL86" s="59"/>
      <c r="QJM86" s="59"/>
      <c r="QJN86" s="59"/>
      <c r="QJO86" s="59"/>
      <c r="QJP86" s="59"/>
      <c r="QJQ86" s="59"/>
      <c r="QJR86" s="59"/>
      <c r="QJS86" s="59"/>
      <c r="QJT86" s="59"/>
      <c r="QJU86" s="59"/>
      <c r="QJV86" s="59"/>
      <c r="QJW86" s="59"/>
      <c r="QJX86" s="59"/>
      <c r="QJY86" s="59"/>
      <c r="QJZ86" s="59"/>
      <c r="QKA86" s="59"/>
      <c r="QKB86" s="59"/>
      <c r="QKC86" s="59"/>
      <c r="QKD86" s="59"/>
      <c r="QKE86" s="59"/>
      <c r="QKF86" s="59"/>
      <c r="QKG86" s="59"/>
      <c r="QKH86" s="59"/>
      <c r="QKI86" s="59"/>
      <c r="QKJ86" s="59"/>
      <c r="QKK86" s="59"/>
      <c r="QKL86" s="59"/>
      <c r="QKM86" s="59"/>
      <c r="QKN86" s="59"/>
      <c r="QKO86" s="59"/>
      <c r="QKP86" s="59"/>
      <c r="QKQ86" s="59"/>
      <c r="QKR86" s="59"/>
      <c r="QKS86" s="59"/>
      <c r="QKT86" s="59"/>
      <c r="QKU86" s="59"/>
      <c r="QKV86" s="59"/>
      <c r="QKW86" s="59"/>
      <c r="QKX86" s="59"/>
      <c r="QKY86" s="59"/>
      <c r="QKZ86" s="59"/>
      <c r="QLA86" s="59"/>
      <c r="QLB86" s="59"/>
      <c r="QLC86" s="59"/>
      <c r="QLD86" s="59"/>
      <c r="QLE86" s="59"/>
      <c r="QLF86" s="59"/>
      <c r="QLG86" s="59"/>
      <c r="QLH86" s="59"/>
      <c r="QLI86" s="59"/>
      <c r="QLJ86" s="59"/>
      <c r="QLK86" s="59"/>
      <c r="QLL86" s="59"/>
      <c r="QLM86" s="59"/>
      <c r="QLN86" s="59"/>
      <c r="QLO86" s="59"/>
      <c r="QLP86" s="59"/>
      <c r="QLQ86" s="59"/>
      <c r="QLR86" s="59"/>
      <c r="QLS86" s="59"/>
      <c r="QLT86" s="59"/>
      <c r="QLU86" s="59"/>
      <c r="QLV86" s="59"/>
      <c r="QLW86" s="59"/>
      <c r="QLX86" s="59"/>
      <c r="QLY86" s="59"/>
      <c r="QLZ86" s="59"/>
      <c r="QMA86" s="59"/>
      <c r="QMB86" s="59"/>
      <c r="QMC86" s="59"/>
      <c r="QMD86" s="59"/>
      <c r="QME86" s="59"/>
      <c r="QMF86" s="59"/>
      <c r="QMG86" s="59"/>
      <c r="QMH86" s="59"/>
      <c r="QMI86" s="59"/>
      <c r="QMJ86" s="59"/>
      <c r="QMK86" s="59"/>
      <c r="QML86" s="59"/>
      <c r="QMM86" s="59"/>
      <c r="QMN86" s="59"/>
      <c r="QMO86" s="59"/>
      <c r="QMP86" s="59"/>
      <c r="QMQ86" s="59"/>
      <c r="QMR86" s="59"/>
      <c r="QMS86" s="59"/>
      <c r="QMT86" s="59"/>
      <c r="QMU86" s="59"/>
      <c r="QMV86" s="59"/>
      <c r="QMW86" s="59"/>
      <c r="QMX86" s="59"/>
      <c r="QMY86" s="59"/>
      <c r="QMZ86" s="59"/>
      <c r="QNA86" s="59"/>
      <c r="QNB86" s="59"/>
      <c r="QNC86" s="59"/>
      <c r="QND86" s="59"/>
      <c r="QNE86" s="59"/>
      <c r="QNF86" s="59"/>
      <c r="QNG86" s="59"/>
      <c r="QNH86" s="59"/>
      <c r="QNI86" s="59"/>
      <c r="QNJ86" s="59"/>
      <c r="QNK86" s="59"/>
      <c r="QNL86" s="59"/>
      <c r="QNM86" s="59"/>
      <c r="QNN86" s="59"/>
      <c r="QNO86" s="59"/>
      <c r="QNP86" s="59"/>
      <c r="QNQ86" s="59"/>
      <c r="QNR86" s="59"/>
      <c r="QNS86" s="59"/>
      <c r="QNT86" s="59"/>
      <c r="QNU86" s="59"/>
      <c r="QNV86" s="59"/>
      <c r="QNW86" s="59"/>
      <c r="QNX86" s="59"/>
      <c r="QNY86" s="59"/>
      <c r="QNZ86" s="59"/>
      <c r="QOA86" s="59"/>
      <c r="QOB86" s="59"/>
      <c r="QOC86" s="59"/>
      <c r="QOD86" s="59"/>
      <c r="QOE86" s="59"/>
      <c r="QOF86" s="59"/>
      <c r="QOG86" s="59"/>
      <c r="QOH86" s="59"/>
      <c r="QOI86" s="59"/>
      <c r="QOJ86" s="59"/>
      <c r="QOK86" s="59"/>
      <c r="QOL86" s="59"/>
      <c r="QOM86" s="59"/>
      <c r="QON86" s="59"/>
      <c r="QOO86" s="59"/>
      <c r="QOP86" s="59"/>
      <c r="QOQ86" s="59"/>
      <c r="QOR86" s="59"/>
      <c r="QOS86" s="59"/>
      <c r="QOT86" s="59"/>
      <c r="QOU86" s="59"/>
      <c r="QOV86" s="59"/>
      <c r="QOW86" s="59"/>
      <c r="QOX86" s="59"/>
      <c r="QOY86" s="59"/>
      <c r="QOZ86" s="59"/>
      <c r="QPA86" s="59"/>
      <c r="QPB86" s="59"/>
      <c r="QPC86" s="59"/>
      <c r="QPD86" s="59"/>
      <c r="QPE86" s="59"/>
      <c r="QPF86" s="59"/>
      <c r="QPG86" s="59"/>
      <c r="QPH86" s="59"/>
      <c r="QPI86" s="59"/>
      <c r="QPJ86" s="59"/>
      <c r="QPK86" s="59"/>
      <c r="QPL86" s="59"/>
      <c r="QPM86" s="59"/>
      <c r="QPN86" s="59"/>
      <c r="QPO86" s="59"/>
      <c r="QPP86" s="59"/>
      <c r="QPQ86" s="59"/>
      <c r="QPR86" s="59"/>
      <c r="QPS86" s="59"/>
      <c r="QPT86" s="59"/>
      <c r="QPU86" s="59"/>
      <c r="QPV86" s="59"/>
      <c r="QPW86" s="59"/>
      <c r="QPX86" s="59"/>
      <c r="QPY86" s="59"/>
      <c r="QPZ86" s="59"/>
      <c r="QQA86" s="59"/>
      <c r="QQB86" s="59"/>
      <c r="QQC86" s="59"/>
      <c r="QQD86" s="59"/>
      <c r="QQE86" s="59"/>
      <c r="QQF86" s="59"/>
      <c r="QQG86" s="59"/>
      <c r="QQH86" s="59"/>
      <c r="QQI86" s="59"/>
      <c r="QQJ86" s="59"/>
      <c r="QQK86" s="59"/>
      <c r="QQL86" s="59"/>
      <c r="QQM86" s="59"/>
      <c r="QQN86" s="59"/>
      <c r="QQO86" s="59"/>
      <c r="QQP86" s="59"/>
      <c r="QQQ86" s="59"/>
      <c r="QQR86" s="59"/>
      <c r="QQS86" s="59"/>
      <c r="QQT86" s="59"/>
      <c r="QQU86" s="59"/>
      <c r="QQV86" s="59"/>
      <c r="QQW86" s="59"/>
      <c r="QQX86" s="59"/>
      <c r="QQY86" s="59"/>
      <c r="QQZ86" s="59"/>
      <c r="QRA86" s="59"/>
      <c r="QRB86" s="59"/>
      <c r="QRC86" s="59"/>
      <c r="QRD86" s="59"/>
      <c r="QRE86" s="59"/>
      <c r="QRF86" s="59"/>
      <c r="QRG86" s="59"/>
      <c r="QRH86" s="59"/>
      <c r="QRI86" s="59"/>
      <c r="QRJ86" s="59"/>
      <c r="QRK86" s="59"/>
      <c r="QRL86" s="59"/>
      <c r="QRM86" s="59"/>
      <c r="QRN86" s="59"/>
      <c r="QRO86" s="59"/>
      <c r="QRP86" s="59"/>
      <c r="QRQ86" s="59"/>
      <c r="QRR86" s="59"/>
      <c r="QRS86" s="59"/>
      <c r="QRT86" s="59"/>
      <c r="QRU86" s="59"/>
      <c r="QRV86" s="59"/>
      <c r="QRW86" s="59"/>
      <c r="QRX86" s="59"/>
      <c r="QRY86" s="59"/>
      <c r="QRZ86" s="59"/>
      <c r="QSA86" s="59"/>
      <c r="QSB86" s="59"/>
      <c r="QSC86" s="59"/>
      <c r="QSD86" s="59"/>
      <c r="QSE86" s="59"/>
      <c r="QSF86" s="59"/>
      <c r="QSG86" s="59"/>
      <c r="QSH86" s="59"/>
      <c r="QSI86" s="59"/>
      <c r="QSJ86" s="59"/>
      <c r="QSK86" s="59"/>
      <c r="QSL86" s="59"/>
      <c r="QSM86" s="59"/>
      <c r="QSN86" s="59"/>
      <c r="QSO86" s="59"/>
      <c r="QSP86" s="59"/>
      <c r="QSQ86" s="59"/>
      <c r="QSR86" s="59"/>
      <c r="QSS86" s="59"/>
      <c r="QST86" s="59"/>
      <c r="QSU86" s="59"/>
      <c r="QSV86" s="59"/>
      <c r="QSW86" s="59"/>
      <c r="QSX86" s="59"/>
      <c r="QSY86" s="59"/>
      <c r="QSZ86" s="59"/>
      <c r="QTA86" s="59"/>
      <c r="QTB86" s="59"/>
      <c r="QTC86" s="59"/>
      <c r="QTD86" s="59"/>
      <c r="QTE86" s="59"/>
      <c r="QTF86" s="59"/>
      <c r="QTG86" s="59"/>
      <c r="QTH86" s="59"/>
      <c r="QTI86" s="59"/>
      <c r="QTJ86" s="59"/>
      <c r="QTK86" s="59"/>
      <c r="QTL86" s="59"/>
      <c r="QTM86" s="59"/>
      <c r="QTN86" s="59"/>
      <c r="QTO86" s="59"/>
      <c r="QTP86" s="59"/>
      <c r="QTQ86" s="59"/>
      <c r="QTR86" s="59"/>
      <c r="QTS86" s="59"/>
      <c r="QTT86" s="59"/>
      <c r="QTU86" s="59"/>
      <c r="QTV86" s="59"/>
      <c r="QTW86" s="59"/>
      <c r="QTX86" s="59"/>
      <c r="QTY86" s="59"/>
      <c r="QTZ86" s="59"/>
      <c r="QUA86" s="59"/>
      <c r="QUB86" s="59"/>
      <c r="QUC86" s="59"/>
      <c r="QUD86" s="59"/>
      <c r="QUE86" s="59"/>
      <c r="QUF86" s="59"/>
      <c r="QUG86" s="59"/>
      <c r="QUH86" s="59"/>
      <c r="QUI86" s="59"/>
      <c r="QUJ86" s="59"/>
      <c r="QUK86" s="59"/>
      <c r="QUL86" s="59"/>
      <c r="QUM86" s="59"/>
      <c r="QUN86" s="59"/>
      <c r="QUO86" s="59"/>
      <c r="QUP86" s="59"/>
      <c r="QUQ86" s="59"/>
      <c r="QUR86" s="59"/>
      <c r="QUS86" s="59"/>
      <c r="QUT86" s="59"/>
      <c r="QUU86" s="59"/>
      <c r="QUV86" s="59"/>
      <c r="QUW86" s="59"/>
      <c r="QUX86" s="59"/>
      <c r="QUY86" s="59"/>
      <c r="QUZ86" s="59"/>
      <c r="QVA86" s="59"/>
      <c r="QVB86" s="59"/>
      <c r="QVC86" s="59"/>
      <c r="QVD86" s="59"/>
      <c r="QVE86" s="59"/>
      <c r="QVF86" s="59"/>
      <c r="QVG86" s="59"/>
      <c r="QVH86" s="59"/>
      <c r="QVI86" s="59"/>
      <c r="QVJ86" s="59"/>
      <c r="QVK86" s="59"/>
      <c r="QVL86" s="59"/>
      <c r="QVM86" s="59"/>
      <c r="QVN86" s="59"/>
      <c r="QVO86" s="59"/>
      <c r="QVP86" s="59"/>
      <c r="QVQ86" s="59"/>
      <c r="QVR86" s="59"/>
      <c r="QVS86" s="59"/>
      <c r="QVT86" s="59"/>
      <c r="QVU86" s="59"/>
      <c r="QVV86" s="59"/>
      <c r="QVW86" s="59"/>
      <c r="QVX86" s="59"/>
      <c r="QVY86" s="59"/>
      <c r="QVZ86" s="59"/>
      <c r="QWA86" s="59"/>
      <c r="QWB86" s="59"/>
      <c r="QWC86" s="59"/>
      <c r="QWD86" s="59"/>
      <c r="QWE86" s="59"/>
      <c r="QWF86" s="59"/>
      <c r="QWG86" s="59"/>
      <c r="QWH86" s="59"/>
      <c r="QWI86" s="59"/>
      <c r="QWJ86" s="59"/>
      <c r="QWK86" s="59"/>
      <c r="QWL86" s="59"/>
      <c r="QWM86" s="59"/>
      <c r="QWN86" s="59"/>
      <c r="QWO86" s="59"/>
      <c r="QWP86" s="59"/>
      <c r="QWQ86" s="59"/>
      <c r="QWR86" s="59"/>
      <c r="QWS86" s="59"/>
      <c r="QWT86" s="59"/>
      <c r="QWU86" s="59"/>
      <c r="QWV86" s="59"/>
      <c r="QWW86" s="59"/>
      <c r="QWX86" s="59"/>
      <c r="QWY86" s="59"/>
      <c r="QWZ86" s="59"/>
      <c r="QXA86" s="59"/>
      <c r="QXB86" s="59"/>
      <c r="QXC86" s="59"/>
      <c r="QXD86" s="59"/>
      <c r="QXE86" s="59"/>
      <c r="QXF86" s="59"/>
      <c r="QXG86" s="59"/>
      <c r="QXH86" s="59"/>
      <c r="QXI86" s="59"/>
      <c r="QXJ86" s="59"/>
      <c r="QXK86" s="59"/>
      <c r="QXL86" s="59"/>
      <c r="QXM86" s="59"/>
      <c r="QXN86" s="59"/>
      <c r="QXO86" s="59"/>
      <c r="QXP86" s="59"/>
      <c r="QXQ86" s="59"/>
      <c r="QXR86" s="59"/>
      <c r="QXS86" s="59"/>
      <c r="QXT86" s="59"/>
      <c r="QXU86" s="59"/>
      <c r="QXV86" s="59"/>
      <c r="QXW86" s="59"/>
      <c r="QXX86" s="59"/>
      <c r="QXY86" s="59"/>
      <c r="QXZ86" s="59"/>
      <c r="QYA86" s="59"/>
      <c r="QYB86" s="59"/>
      <c r="QYC86" s="59"/>
      <c r="QYD86" s="59"/>
      <c r="QYE86" s="59"/>
      <c r="QYF86" s="59"/>
      <c r="QYG86" s="59"/>
      <c r="QYH86" s="59"/>
      <c r="QYI86" s="59"/>
      <c r="QYJ86" s="59"/>
      <c r="QYK86" s="59"/>
      <c r="QYL86" s="59"/>
      <c r="QYM86" s="59"/>
      <c r="QYN86" s="59"/>
      <c r="QYO86" s="59"/>
      <c r="QYP86" s="59"/>
      <c r="QYQ86" s="59"/>
      <c r="QYR86" s="59"/>
      <c r="QYS86" s="59"/>
      <c r="QYT86" s="59"/>
      <c r="QYU86" s="59"/>
      <c r="QYV86" s="59"/>
      <c r="QYW86" s="59"/>
      <c r="QYX86" s="59"/>
      <c r="QYY86" s="59"/>
      <c r="QYZ86" s="59"/>
      <c r="QZA86" s="59"/>
      <c r="QZB86" s="59"/>
      <c r="QZC86" s="59"/>
      <c r="QZD86" s="59"/>
      <c r="QZE86" s="59"/>
      <c r="QZF86" s="59"/>
      <c r="QZG86" s="59"/>
      <c r="QZH86" s="59"/>
      <c r="QZI86" s="59"/>
      <c r="QZJ86" s="59"/>
      <c r="QZK86" s="59"/>
      <c r="QZL86" s="59"/>
      <c r="QZM86" s="59"/>
      <c r="QZN86" s="59"/>
      <c r="QZO86" s="59"/>
      <c r="QZP86" s="59"/>
      <c r="QZQ86" s="59"/>
      <c r="QZR86" s="59"/>
      <c r="QZS86" s="59"/>
      <c r="QZT86" s="59"/>
      <c r="QZU86" s="59"/>
      <c r="QZV86" s="59"/>
      <c r="QZW86" s="59"/>
      <c r="QZX86" s="59"/>
      <c r="QZY86" s="59"/>
      <c r="QZZ86" s="59"/>
      <c r="RAA86" s="59"/>
      <c r="RAB86" s="59"/>
      <c r="RAC86" s="59"/>
      <c r="RAD86" s="59"/>
      <c r="RAE86" s="59"/>
      <c r="RAF86" s="59"/>
      <c r="RAG86" s="59"/>
      <c r="RAH86" s="59"/>
      <c r="RAI86" s="59"/>
      <c r="RAJ86" s="59"/>
      <c r="RAK86" s="59"/>
      <c r="RAL86" s="59"/>
      <c r="RAM86" s="59"/>
      <c r="RAN86" s="59"/>
      <c r="RAO86" s="59"/>
      <c r="RAP86" s="59"/>
      <c r="RAQ86" s="59"/>
      <c r="RAR86" s="59"/>
      <c r="RAS86" s="59"/>
      <c r="RAT86" s="59"/>
      <c r="RAU86" s="59"/>
      <c r="RAV86" s="59"/>
      <c r="RAW86" s="59"/>
      <c r="RAX86" s="59"/>
      <c r="RAY86" s="59"/>
      <c r="RAZ86" s="59"/>
      <c r="RBA86" s="59"/>
      <c r="RBB86" s="59"/>
      <c r="RBC86" s="59"/>
      <c r="RBD86" s="59"/>
      <c r="RBE86" s="59"/>
      <c r="RBF86" s="59"/>
      <c r="RBG86" s="59"/>
      <c r="RBH86" s="59"/>
      <c r="RBI86" s="59"/>
      <c r="RBJ86" s="59"/>
      <c r="RBK86" s="59"/>
      <c r="RBL86" s="59"/>
      <c r="RBM86" s="59"/>
      <c r="RBN86" s="59"/>
      <c r="RBO86" s="59"/>
      <c r="RBP86" s="59"/>
      <c r="RBQ86" s="59"/>
      <c r="RBR86" s="59"/>
      <c r="RBS86" s="59"/>
      <c r="RBT86" s="59"/>
      <c r="RBU86" s="59"/>
      <c r="RBV86" s="59"/>
      <c r="RBW86" s="59"/>
      <c r="RBX86" s="59"/>
      <c r="RBY86" s="59"/>
      <c r="RBZ86" s="59"/>
      <c r="RCA86" s="59"/>
      <c r="RCB86" s="59"/>
      <c r="RCC86" s="59"/>
      <c r="RCD86" s="59"/>
      <c r="RCE86" s="59"/>
      <c r="RCF86" s="59"/>
      <c r="RCG86" s="59"/>
      <c r="RCH86" s="59"/>
      <c r="RCI86" s="59"/>
      <c r="RCJ86" s="59"/>
      <c r="RCK86" s="59"/>
      <c r="RCL86" s="59"/>
      <c r="RCM86" s="59"/>
      <c r="RCN86" s="59"/>
      <c r="RCO86" s="59"/>
      <c r="RCP86" s="59"/>
      <c r="RCQ86" s="59"/>
      <c r="RCR86" s="59"/>
      <c r="RCS86" s="59"/>
      <c r="RCT86" s="59"/>
      <c r="RCU86" s="59"/>
      <c r="RCV86" s="59"/>
      <c r="RCW86" s="59"/>
      <c r="RCX86" s="59"/>
      <c r="RCY86" s="59"/>
      <c r="RCZ86" s="59"/>
      <c r="RDA86" s="59"/>
      <c r="RDB86" s="59"/>
      <c r="RDC86" s="59"/>
      <c r="RDD86" s="59"/>
      <c r="RDE86" s="59"/>
      <c r="RDF86" s="59"/>
      <c r="RDG86" s="59"/>
      <c r="RDH86" s="59"/>
      <c r="RDI86" s="59"/>
      <c r="RDJ86" s="59"/>
      <c r="RDK86" s="59"/>
      <c r="RDL86" s="59"/>
      <c r="RDM86" s="59"/>
      <c r="RDN86" s="59"/>
      <c r="RDO86" s="59"/>
      <c r="RDP86" s="59"/>
      <c r="RDQ86" s="59"/>
      <c r="RDR86" s="59"/>
      <c r="RDS86" s="59"/>
      <c r="RDT86" s="59"/>
      <c r="RDU86" s="59"/>
      <c r="RDV86" s="59"/>
      <c r="RDW86" s="59"/>
      <c r="RDX86" s="59"/>
      <c r="RDY86" s="59"/>
      <c r="RDZ86" s="59"/>
      <c r="REA86" s="59"/>
      <c r="REB86" s="59"/>
      <c r="REC86" s="59"/>
      <c r="RED86" s="59"/>
      <c r="REE86" s="59"/>
      <c r="REF86" s="59"/>
      <c r="REG86" s="59"/>
      <c r="REH86" s="59"/>
      <c r="REI86" s="59"/>
      <c r="REJ86" s="59"/>
      <c r="REK86" s="59"/>
      <c r="REL86" s="59"/>
      <c r="REM86" s="59"/>
      <c r="REN86" s="59"/>
      <c r="REO86" s="59"/>
      <c r="REP86" s="59"/>
      <c r="REQ86" s="59"/>
      <c r="RER86" s="59"/>
      <c r="RES86" s="59"/>
      <c r="RET86" s="59"/>
      <c r="REU86" s="59"/>
      <c r="REV86" s="59"/>
      <c r="REW86" s="59"/>
      <c r="REX86" s="59"/>
      <c r="REY86" s="59"/>
      <c r="REZ86" s="59"/>
      <c r="RFA86" s="59"/>
      <c r="RFB86" s="59"/>
      <c r="RFC86" s="59"/>
      <c r="RFD86" s="59"/>
      <c r="RFE86" s="59"/>
      <c r="RFF86" s="59"/>
      <c r="RFG86" s="59"/>
      <c r="RFH86" s="59"/>
      <c r="RFI86" s="59"/>
      <c r="RFJ86" s="59"/>
      <c r="RFK86" s="59"/>
      <c r="RFL86" s="59"/>
      <c r="RFM86" s="59"/>
      <c r="RFN86" s="59"/>
      <c r="RFO86" s="59"/>
      <c r="RFP86" s="59"/>
      <c r="RFQ86" s="59"/>
      <c r="RFR86" s="59"/>
      <c r="RFS86" s="59"/>
      <c r="RFT86" s="59"/>
      <c r="RFU86" s="59"/>
      <c r="RFV86" s="59"/>
      <c r="RFW86" s="59"/>
      <c r="RFX86" s="59"/>
      <c r="RFY86" s="59"/>
      <c r="RFZ86" s="59"/>
      <c r="RGA86" s="59"/>
      <c r="RGB86" s="59"/>
      <c r="RGC86" s="59"/>
      <c r="RGD86" s="59"/>
      <c r="RGE86" s="59"/>
      <c r="RGF86" s="59"/>
      <c r="RGG86" s="59"/>
      <c r="RGH86" s="59"/>
      <c r="RGI86" s="59"/>
      <c r="RGJ86" s="59"/>
      <c r="RGK86" s="59"/>
      <c r="RGL86" s="59"/>
      <c r="RGM86" s="59"/>
      <c r="RGN86" s="59"/>
      <c r="RGO86" s="59"/>
      <c r="RGP86" s="59"/>
      <c r="RGQ86" s="59"/>
      <c r="RGR86" s="59"/>
      <c r="RGS86" s="59"/>
      <c r="RGT86" s="59"/>
      <c r="RGU86" s="59"/>
      <c r="RGV86" s="59"/>
      <c r="RGW86" s="59"/>
      <c r="RGX86" s="59"/>
      <c r="RGY86" s="59"/>
      <c r="RGZ86" s="59"/>
      <c r="RHA86" s="59"/>
      <c r="RHB86" s="59"/>
      <c r="RHC86" s="59"/>
      <c r="RHD86" s="59"/>
      <c r="RHE86" s="59"/>
      <c r="RHF86" s="59"/>
      <c r="RHG86" s="59"/>
      <c r="RHH86" s="59"/>
      <c r="RHI86" s="59"/>
      <c r="RHJ86" s="59"/>
      <c r="RHK86" s="59"/>
      <c r="RHL86" s="59"/>
      <c r="RHM86" s="59"/>
      <c r="RHN86" s="59"/>
      <c r="RHO86" s="59"/>
      <c r="RHP86" s="59"/>
      <c r="RHQ86" s="59"/>
      <c r="RHR86" s="59"/>
      <c r="RHS86" s="59"/>
      <c r="RHT86" s="59"/>
      <c r="RHU86" s="59"/>
      <c r="RHV86" s="59"/>
      <c r="RHW86" s="59"/>
      <c r="RHX86" s="59"/>
      <c r="RHY86" s="59"/>
      <c r="RHZ86" s="59"/>
      <c r="RIA86" s="59"/>
      <c r="RIB86" s="59"/>
      <c r="RIC86" s="59"/>
      <c r="RID86" s="59"/>
      <c r="RIE86" s="59"/>
      <c r="RIF86" s="59"/>
      <c r="RIG86" s="59"/>
      <c r="RIH86" s="59"/>
      <c r="RII86" s="59"/>
      <c r="RIJ86" s="59"/>
      <c r="RIK86" s="59"/>
      <c r="RIL86" s="59"/>
      <c r="RIM86" s="59"/>
      <c r="RIN86" s="59"/>
      <c r="RIO86" s="59"/>
      <c r="RIP86" s="59"/>
      <c r="RIQ86" s="59"/>
      <c r="RIR86" s="59"/>
      <c r="RIS86" s="59"/>
      <c r="RIT86" s="59"/>
      <c r="RIU86" s="59"/>
      <c r="RIV86" s="59"/>
      <c r="RIW86" s="59"/>
      <c r="RIX86" s="59"/>
      <c r="RIY86" s="59"/>
      <c r="RIZ86" s="59"/>
      <c r="RJA86" s="59"/>
      <c r="RJB86" s="59"/>
      <c r="RJC86" s="59"/>
      <c r="RJD86" s="59"/>
      <c r="RJE86" s="59"/>
      <c r="RJF86" s="59"/>
      <c r="RJG86" s="59"/>
      <c r="RJH86" s="59"/>
      <c r="RJI86" s="59"/>
      <c r="RJJ86" s="59"/>
      <c r="RJK86" s="59"/>
      <c r="RJL86" s="59"/>
      <c r="RJM86" s="59"/>
      <c r="RJN86" s="59"/>
      <c r="RJO86" s="59"/>
      <c r="RJP86" s="59"/>
      <c r="RJQ86" s="59"/>
      <c r="RJR86" s="59"/>
      <c r="RJS86" s="59"/>
      <c r="RJT86" s="59"/>
      <c r="RJU86" s="59"/>
      <c r="RJV86" s="59"/>
      <c r="RJW86" s="59"/>
      <c r="RJX86" s="59"/>
      <c r="RJY86" s="59"/>
      <c r="RJZ86" s="59"/>
      <c r="RKA86" s="59"/>
      <c r="RKB86" s="59"/>
      <c r="RKC86" s="59"/>
      <c r="RKD86" s="59"/>
      <c r="RKE86" s="59"/>
      <c r="RKF86" s="59"/>
      <c r="RKG86" s="59"/>
      <c r="RKH86" s="59"/>
      <c r="RKI86" s="59"/>
      <c r="RKJ86" s="59"/>
      <c r="RKK86" s="59"/>
      <c r="RKL86" s="59"/>
      <c r="RKM86" s="59"/>
      <c r="RKN86" s="59"/>
      <c r="RKO86" s="59"/>
      <c r="RKP86" s="59"/>
      <c r="RKQ86" s="59"/>
      <c r="RKR86" s="59"/>
      <c r="RKS86" s="59"/>
      <c r="RKT86" s="59"/>
      <c r="RKU86" s="59"/>
      <c r="RKV86" s="59"/>
      <c r="RKW86" s="59"/>
      <c r="RKX86" s="59"/>
      <c r="RKY86" s="59"/>
      <c r="RKZ86" s="59"/>
      <c r="RLA86" s="59"/>
      <c r="RLB86" s="59"/>
      <c r="RLC86" s="59"/>
      <c r="RLD86" s="59"/>
      <c r="RLE86" s="59"/>
      <c r="RLF86" s="59"/>
      <c r="RLG86" s="59"/>
      <c r="RLH86" s="59"/>
      <c r="RLI86" s="59"/>
      <c r="RLJ86" s="59"/>
      <c r="RLK86" s="59"/>
      <c r="RLL86" s="59"/>
      <c r="RLM86" s="59"/>
      <c r="RLN86" s="59"/>
      <c r="RLO86" s="59"/>
      <c r="RLP86" s="59"/>
      <c r="RLQ86" s="59"/>
      <c r="RLR86" s="59"/>
      <c r="RLS86" s="59"/>
      <c r="RLT86" s="59"/>
      <c r="RLU86" s="59"/>
      <c r="RLV86" s="59"/>
      <c r="RLW86" s="59"/>
      <c r="RLX86" s="59"/>
      <c r="RLY86" s="59"/>
      <c r="RLZ86" s="59"/>
      <c r="RMA86" s="59"/>
      <c r="RMB86" s="59"/>
      <c r="RMC86" s="59"/>
      <c r="RMD86" s="59"/>
      <c r="RME86" s="59"/>
      <c r="RMF86" s="59"/>
      <c r="RMG86" s="59"/>
      <c r="RMH86" s="59"/>
      <c r="RMI86" s="59"/>
      <c r="RMJ86" s="59"/>
      <c r="RMK86" s="59"/>
      <c r="RML86" s="59"/>
      <c r="RMM86" s="59"/>
      <c r="RMN86" s="59"/>
      <c r="RMO86" s="59"/>
      <c r="RMP86" s="59"/>
      <c r="RMQ86" s="59"/>
      <c r="RMR86" s="59"/>
      <c r="RMS86" s="59"/>
      <c r="RMT86" s="59"/>
      <c r="RMU86" s="59"/>
      <c r="RMV86" s="59"/>
      <c r="RMW86" s="59"/>
      <c r="RMX86" s="59"/>
      <c r="RMY86" s="59"/>
      <c r="RMZ86" s="59"/>
      <c r="RNA86" s="59"/>
      <c r="RNB86" s="59"/>
      <c r="RNC86" s="59"/>
      <c r="RND86" s="59"/>
      <c r="RNE86" s="59"/>
      <c r="RNF86" s="59"/>
      <c r="RNG86" s="59"/>
      <c r="RNH86" s="59"/>
      <c r="RNI86" s="59"/>
      <c r="RNJ86" s="59"/>
      <c r="RNK86" s="59"/>
      <c r="RNL86" s="59"/>
      <c r="RNM86" s="59"/>
      <c r="RNN86" s="59"/>
      <c r="RNO86" s="59"/>
      <c r="RNP86" s="59"/>
      <c r="RNQ86" s="59"/>
      <c r="RNR86" s="59"/>
      <c r="RNS86" s="59"/>
      <c r="RNT86" s="59"/>
      <c r="RNU86" s="59"/>
      <c r="RNV86" s="59"/>
      <c r="RNW86" s="59"/>
      <c r="RNX86" s="59"/>
      <c r="RNY86" s="59"/>
      <c r="RNZ86" s="59"/>
      <c r="ROA86" s="59"/>
      <c r="ROB86" s="59"/>
      <c r="ROC86" s="59"/>
      <c r="ROD86" s="59"/>
      <c r="ROE86" s="59"/>
      <c r="ROF86" s="59"/>
      <c r="ROG86" s="59"/>
      <c r="ROH86" s="59"/>
      <c r="ROI86" s="59"/>
      <c r="ROJ86" s="59"/>
      <c r="ROK86" s="59"/>
      <c r="ROL86" s="59"/>
      <c r="ROM86" s="59"/>
      <c r="RON86" s="59"/>
      <c r="ROO86" s="59"/>
      <c r="ROP86" s="59"/>
      <c r="ROQ86" s="59"/>
      <c r="ROR86" s="59"/>
      <c r="ROS86" s="59"/>
      <c r="ROT86" s="59"/>
      <c r="ROU86" s="59"/>
      <c r="ROV86" s="59"/>
      <c r="ROW86" s="59"/>
      <c r="ROX86" s="59"/>
      <c r="ROY86" s="59"/>
      <c r="ROZ86" s="59"/>
      <c r="RPA86" s="59"/>
      <c r="RPB86" s="59"/>
      <c r="RPC86" s="59"/>
      <c r="RPD86" s="59"/>
      <c r="RPE86" s="59"/>
      <c r="RPF86" s="59"/>
      <c r="RPG86" s="59"/>
      <c r="RPH86" s="59"/>
      <c r="RPI86" s="59"/>
      <c r="RPJ86" s="59"/>
      <c r="RPK86" s="59"/>
      <c r="RPL86" s="59"/>
      <c r="RPM86" s="59"/>
      <c r="RPN86" s="59"/>
      <c r="RPO86" s="59"/>
      <c r="RPP86" s="59"/>
      <c r="RPQ86" s="59"/>
      <c r="RPR86" s="59"/>
      <c r="RPS86" s="59"/>
      <c r="RPT86" s="59"/>
      <c r="RPU86" s="59"/>
      <c r="RPV86" s="59"/>
      <c r="RPW86" s="59"/>
      <c r="RPX86" s="59"/>
      <c r="RPY86" s="59"/>
      <c r="RPZ86" s="59"/>
      <c r="RQA86" s="59"/>
      <c r="RQB86" s="59"/>
      <c r="RQC86" s="59"/>
      <c r="RQD86" s="59"/>
      <c r="RQE86" s="59"/>
      <c r="RQF86" s="59"/>
      <c r="RQG86" s="59"/>
      <c r="RQH86" s="59"/>
      <c r="RQI86" s="59"/>
      <c r="RQJ86" s="59"/>
      <c r="RQK86" s="59"/>
      <c r="RQL86" s="59"/>
      <c r="RQM86" s="59"/>
      <c r="RQN86" s="59"/>
      <c r="RQO86" s="59"/>
      <c r="RQP86" s="59"/>
      <c r="RQQ86" s="59"/>
      <c r="RQR86" s="59"/>
      <c r="RQS86" s="59"/>
      <c r="RQT86" s="59"/>
      <c r="RQU86" s="59"/>
      <c r="RQV86" s="59"/>
      <c r="RQW86" s="59"/>
      <c r="RQX86" s="59"/>
      <c r="RQY86" s="59"/>
      <c r="RQZ86" s="59"/>
      <c r="RRA86" s="59"/>
      <c r="RRB86" s="59"/>
      <c r="RRC86" s="59"/>
      <c r="RRD86" s="59"/>
      <c r="RRE86" s="59"/>
      <c r="RRF86" s="59"/>
      <c r="RRG86" s="59"/>
      <c r="RRH86" s="59"/>
      <c r="RRI86" s="59"/>
      <c r="RRJ86" s="59"/>
      <c r="RRK86" s="59"/>
      <c r="RRL86" s="59"/>
      <c r="RRM86" s="59"/>
      <c r="RRN86" s="59"/>
      <c r="RRO86" s="59"/>
      <c r="RRP86" s="59"/>
      <c r="RRQ86" s="59"/>
      <c r="RRR86" s="59"/>
      <c r="RRS86" s="59"/>
      <c r="RRT86" s="59"/>
      <c r="RRU86" s="59"/>
      <c r="RRV86" s="59"/>
      <c r="RRW86" s="59"/>
      <c r="RRX86" s="59"/>
      <c r="RRY86" s="59"/>
      <c r="RRZ86" s="59"/>
      <c r="RSA86" s="59"/>
      <c r="RSB86" s="59"/>
      <c r="RSC86" s="59"/>
      <c r="RSD86" s="59"/>
      <c r="RSE86" s="59"/>
      <c r="RSF86" s="59"/>
      <c r="RSG86" s="59"/>
      <c r="RSH86" s="59"/>
      <c r="RSI86" s="59"/>
      <c r="RSJ86" s="59"/>
      <c r="RSK86" s="59"/>
      <c r="RSL86" s="59"/>
      <c r="RSM86" s="59"/>
      <c r="RSN86" s="59"/>
      <c r="RSO86" s="59"/>
      <c r="RSP86" s="59"/>
      <c r="RSQ86" s="59"/>
      <c r="RSR86" s="59"/>
      <c r="RSS86" s="59"/>
      <c r="RST86" s="59"/>
      <c r="RSU86" s="59"/>
      <c r="RSV86" s="59"/>
      <c r="RSW86" s="59"/>
      <c r="RSX86" s="59"/>
      <c r="RSY86" s="59"/>
      <c r="RSZ86" s="59"/>
      <c r="RTA86" s="59"/>
      <c r="RTB86" s="59"/>
      <c r="RTC86" s="59"/>
      <c r="RTD86" s="59"/>
      <c r="RTE86" s="59"/>
      <c r="RTF86" s="59"/>
      <c r="RTG86" s="59"/>
      <c r="RTH86" s="59"/>
      <c r="RTI86" s="59"/>
      <c r="RTJ86" s="59"/>
      <c r="RTK86" s="59"/>
      <c r="RTL86" s="59"/>
      <c r="RTM86" s="59"/>
      <c r="RTN86" s="59"/>
      <c r="RTO86" s="59"/>
      <c r="RTP86" s="59"/>
      <c r="RTQ86" s="59"/>
      <c r="RTR86" s="59"/>
      <c r="RTS86" s="59"/>
      <c r="RTT86" s="59"/>
      <c r="RTU86" s="59"/>
      <c r="RTV86" s="59"/>
      <c r="RTW86" s="59"/>
      <c r="RTX86" s="59"/>
      <c r="RTY86" s="59"/>
      <c r="RTZ86" s="59"/>
      <c r="RUA86" s="59"/>
      <c r="RUB86" s="59"/>
      <c r="RUC86" s="59"/>
      <c r="RUD86" s="59"/>
      <c r="RUE86" s="59"/>
      <c r="RUF86" s="59"/>
      <c r="RUG86" s="59"/>
      <c r="RUH86" s="59"/>
      <c r="RUI86" s="59"/>
      <c r="RUJ86" s="59"/>
      <c r="RUK86" s="59"/>
      <c r="RUL86" s="59"/>
      <c r="RUM86" s="59"/>
      <c r="RUN86" s="59"/>
      <c r="RUO86" s="59"/>
      <c r="RUP86" s="59"/>
      <c r="RUQ86" s="59"/>
      <c r="RUR86" s="59"/>
      <c r="RUS86" s="59"/>
      <c r="RUT86" s="59"/>
      <c r="RUU86" s="59"/>
      <c r="RUV86" s="59"/>
      <c r="RUW86" s="59"/>
      <c r="RUX86" s="59"/>
      <c r="RUY86" s="59"/>
      <c r="RUZ86" s="59"/>
      <c r="RVA86" s="59"/>
      <c r="RVB86" s="59"/>
      <c r="RVC86" s="59"/>
      <c r="RVD86" s="59"/>
      <c r="RVE86" s="59"/>
      <c r="RVF86" s="59"/>
      <c r="RVG86" s="59"/>
      <c r="RVH86" s="59"/>
      <c r="RVI86" s="59"/>
      <c r="RVJ86" s="59"/>
      <c r="RVK86" s="59"/>
      <c r="RVL86" s="59"/>
      <c r="RVM86" s="59"/>
      <c r="RVN86" s="59"/>
      <c r="RVO86" s="59"/>
      <c r="RVP86" s="59"/>
      <c r="RVQ86" s="59"/>
      <c r="RVR86" s="59"/>
      <c r="RVS86" s="59"/>
      <c r="RVT86" s="59"/>
      <c r="RVU86" s="59"/>
      <c r="RVV86" s="59"/>
      <c r="RVW86" s="59"/>
      <c r="RVX86" s="59"/>
      <c r="RVY86" s="59"/>
      <c r="RVZ86" s="59"/>
      <c r="RWA86" s="59"/>
      <c r="RWB86" s="59"/>
      <c r="RWC86" s="59"/>
      <c r="RWD86" s="59"/>
      <c r="RWE86" s="59"/>
      <c r="RWF86" s="59"/>
      <c r="RWG86" s="59"/>
      <c r="RWH86" s="59"/>
      <c r="RWI86" s="59"/>
      <c r="RWJ86" s="59"/>
      <c r="RWK86" s="59"/>
      <c r="RWL86" s="59"/>
      <c r="RWM86" s="59"/>
      <c r="RWN86" s="59"/>
      <c r="RWO86" s="59"/>
      <c r="RWP86" s="59"/>
      <c r="RWQ86" s="59"/>
      <c r="RWR86" s="59"/>
      <c r="RWS86" s="59"/>
      <c r="RWT86" s="59"/>
      <c r="RWU86" s="59"/>
      <c r="RWV86" s="59"/>
      <c r="RWW86" s="59"/>
      <c r="RWX86" s="59"/>
      <c r="RWY86" s="59"/>
      <c r="RWZ86" s="59"/>
      <c r="RXA86" s="59"/>
      <c r="RXB86" s="59"/>
      <c r="RXC86" s="59"/>
      <c r="RXD86" s="59"/>
      <c r="RXE86" s="59"/>
      <c r="RXF86" s="59"/>
      <c r="RXG86" s="59"/>
      <c r="RXH86" s="59"/>
      <c r="RXI86" s="59"/>
      <c r="RXJ86" s="59"/>
      <c r="RXK86" s="59"/>
      <c r="RXL86" s="59"/>
      <c r="RXM86" s="59"/>
      <c r="RXN86" s="59"/>
      <c r="RXO86" s="59"/>
      <c r="RXP86" s="59"/>
      <c r="RXQ86" s="59"/>
      <c r="RXR86" s="59"/>
      <c r="RXS86" s="59"/>
      <c r="RXT86" s="59"/>
      <c r="RXU86" s="59"/>
      <c r="RXV86" s="59"/>
      <c r="RXW86" s="59"/>
      <c r="RXX86" s="59"/>
      <c r="RXY86" s="59"/>
      <c r="RXZ86" s="59"/>
      <c r="RYA86" s="59"/>
      <c r="RYB86" s="59"/>
      <c r="RYC86" s="59"/>
      <c r="RYD86" s="59"/>
      <c r="RYE86" s="59"/>
      <c r="RYF86" s="59"/>
      <c r="RYG86" s="59"/>
      <c r="RYH86" s="59"/>
      <c r="RYI86" s="59"/>
      <c r="RYJ86" s="59"/>
      <c r="RYK86" s="59"/>
      <c r="RYL86" s="59"/>
      <c r="RYM86" s="59"/>
      <c r="RYN86" s="59"/>
      <c r="RYO86" s="59"/>
      <c r="RYP86" s="59"/>
      <c r="RYQ86" s="59"/>
      <c r="RYR86" s="59"/>
      <c r="RYS86" s="59"/>
      <c r="RYT86" s="59"/>
      <c r="RYU86" s="59"/>
      <c r="RYV86" s="59"/>
      <c r="RYW86" s="59"/>
      <c r="RYX86" s="59"/>
      <c r="RYY86" s="59"/>
      <c r="RYZ86" s="59"/>
      <c r="RZA86" s="59"/>
      <c r="RZB86" s="59"/>
      <c r="RZC86" s="59"/>
      <c r="RZD86" s="59"/>
      <c r="RZE86" s="59"/>
      <c r="RZF86" s="59"/>
      <c r="RZG86" s="59"/>
      <c r="RZH86" s="59"/>
      <c r="RZI86" s="59"/>
      <c r="RZJ86" s="59"/>
      <c r="RZK86" s="59"/>
      <c r="RZL86" s="59"/>
      <c r="RZM86" s="59"/>
      <c r="RZN86" s="59"/>
      <c r="RZO86" s="59"/>
      <c r="RZP86" s="59"/>
      <c r="RZQ86" s="59"/>
      <c r="RZR86" s="59"/>
      <c r="RZS86" s="59"/>
      <c r="RZT86" s="59"/>
      <c r="RZU86" s="59"/>
      <c r="RZV86" s="59"/>
      <c r="RZW86" s="59"/>
      <c r="RZX86" s="59"/>
      <c r="RZY86" s="59"/>
      <c r="RZZ86" s="59"/>
      <c r="SAA86" s="59"/>
      <c r="SAB86" s="59"/>
      <c r="SAC86" s="59"/>
      <c r="SAD86" s="59"/>
      <c r="SAE86" s="59"/>
      <c r="SAF86" s="59"/>
      <c r="SAG86" s="59"/>
      <c r="SAH86" s="59"/>
      <c r="SAI86" s="59"/>
      <c r="SAJ86" s="59"/>
      <c r="SAK86" s="59"/>
      <c r="SAL86" s="59"/>
      <c r="SAM86" s="59"/>
      <c r="SAN86" s="59"/>
      <c r="SAO86" s="59"/>
      <c r="SAP86" s="59"/>
      <c r="SAQ86" s="59"/>
      <c r="SAR86" s="59"/>
      <c r="SAS86" s="59"/>
      <c r="SAT86" s="59"/>
      <c r="SAU86" s="59"/>
      <c r="SAV86" s="59"/>
      <c r="SAW86" s="59"/>
      <c r="SAX86" s="59"/>
      <c r="SAY86" s="59"/>
      <c r="SAZ86" s="59"/>
      <c r="SBA86" s="59"/>
      <c r="SBB86" s="59"/>
      <c r="SBC86" s="59"/>
      <c r="SBD86" s="59"/>
      <c r="SBE86" s="59"/>
      <c r="SBF86" s="59"/>
      <c r="SBG86" s="59"/>
      <c r="SBH86" s="59"/>
      <c r="SBI86" s="59"/>
      <c r="SBJ86" s="59"/>
      <c r="SBK86" s="59"/>
      <c r="SBL86" s="59"/>
      <c r="SBM86" s="59"/>
      <c r="SBN86" s="59"/>
      <c r="SBO86" s="59"/>
      <c r="SBP86" s="59"/>
      <c r="SBQ86" s="59"/>
      <c r="SBR86" s="59"/>
      <c r="SBS86" s="59"/>
      <c r="SBT86" s="59"/>
      <c r="SBU86" s="59"/>
      <c r="SBV86" s="59"/>
      <c r="SBW86" s="59"/>
      <c r="SBX86" s="59"/>
      <c r="SBY86" s="59"/>
      <c r="SBZ86" s="59"/>
      <c r="SCA86" s="59"/>
      <c r="SCB86" s="59"/>
      <c r="SCC86" s="59"/>
      <c r="SCD86" s="59"/>
      <c r="SCE86" s="59"/>
      <c r="SCF86" s="59"/>
      <c r="SCG86" s="59"/>
      <c r="SCH86" s="59"/>
      <c r="SCI86" s="59"/>
      <c r="SCJ86" s="59"/>
      <c r="SCK86" s="59"/>
      <c r="SCL86" s="59"/>
      <c r="SCM86" s="59"/>
      <c r="SCN86" s="59"/>
      <c r="SCO86" s="59"/>
      <c r="SCP86" s="59"/>
      <c r="SCQ86" s="59"/>
      <c r="SCR86" s="59"/>
      <c r="SCS86" s="59"/>
      <c r="SCT86" s="59"/>
      <c r="SCU86" s="59"/>
      <c r="SCV86" s="59"/>
      <c r="SCW86" s="59"/>
      <c r="SCX86" s="59"/>
      <c r="SCY86" s="59"/>
      <c r="SCZ86" s="59"/>
      <c r="SDA86" s="59"/>
      <c r="SDB86" s="59"/>
      <c r="SDC86" s="59"/>
      <c r="SDD86" s="59"/>
      <c r="SDE86" s="59"/>
      <c r="SDF86" s="59"/>
      <c r="SDG86" s="59"/>
      <c r="SDH86" s="59"/>
      <c r="SDI86" s="59"/>
      <c r="SDJ86" s="59"/>
      <c r="SDK86" s="59"/>
      <c r="SDL86" s="59"/>
      <c r="SDM86" s="59"/>
      <c r="SDN86" s="59"/>
      <c r="SDO86" s="59"/>
      <c r="SDP86" s="59"/>
      <c r="SDQ86" s="59"/>
      <c r="SDR86" s="59"/>
      <c r="SDS86" s="59"/>
      <c r="SDT86" s="59"/>
      <c r="SDU86" s="59"/>
      <c r="SDV86" s="59"/>
      <c r="SDW86" s="59"/>
      <c r="SDX86" s="59"/>
      <c r="SDY86" s="59"/>
      <c r="SDZ86" s="59"/>
      <c r="SEA86" s="59"/>
      <c r="SEB86" s="59"/>
      <c r="SEC86" s="59"/>
      <c r="SED86" s="59"/>
      <c r="SEE86" s="59"/>
      <c r="SEF86" s="59"/>
      <c r="SEG86" s="59"/>
      <c r="SEH86" s="59"/>
      <c r="SEI86" s="59"/>
      <c r="SEJ86" s="59"/>
      <c r="SEK86" s="59"/>
      <c r="SEL86" s="59"/>
      <c r="SEM86" s="59"/>
      <c r="SEN86" s="59"/>
      <c r="SEO86" s="59"/>
      <c r="SEP86" s="59"/>
      <c r="SEQ86" s="59"/>
      <c r="SER86" s="59"/>
      <c r="SES86" s="59"/>
      <c r="SET86" s="59"/>
      <c r="SEU86" s="59"/>
      <c r="SEV86" s="59"/>
      <c r="SEW86" s="59"/>
      <c r="SEX86" s="59"/>
      <c r="SEY86" s="59"/>
      <c r="SEZ86" s="59"/>
      <c r="SFA86" s="59"/>
      <c r="SFB86" s="59"/>
      <c r="SFC86" s="59"/>
      <c r="SFD86" s="59"/>
      <c r="SFE86" s="59"/>
      <c r="SFF86" s="59"/>
      <c r="SFG86" s="59"/>
      <c r="SFH86" s="59"/>
      <c r="SFI86" s="59"/>
      <c r="SFJ86" s="59"/>
      <c r="SFK86" s="59"/>
      <c r="SFL86" s="59"/>
      <c r="SFM86" s="59"/>
      <c r="SFN86" s="59"/>
      <c r="SFO86" s="59"/>
      <c r="SFP86" s="59"/>
      <c r="SFQ86" s="59"/>
      <c r="SFR86" s="59"/>
      <c r="SFS86" s="59"/>
      <c r="SFT86" s="59"/>
      <c r="SFU86" s="59"/>
      <c r="SFV86" s="59"/>
      <c r="SFW86" s="59"/>
      <c r="SFX86" s="59"/>
      <c r="SFY86" s="59"/>
      <c r="SFZ86" s="59"/>
      <c r="SGA86" s="59"/>
      <c r="SGB86" s="59"/>
      <c r="SGC86" s="59"/>
      <c r="SGD86" s="59"/>
      <c r="SGE86" s="59"/>
      <c r="SGF86" s="59"/>
      <c r="SGG86" s="59"/>
      <c r="SGH86" s="59"/>
      <c r="SGI86" s="59"/>
      <c r="SGJ86" s="59"/>
      <c r="SGK86" s="59"/>
      <c r="SGL86" s="59"/>
      <c r="SGM86" s="59"/>
      <c r="SGN86" s="59"/>
      <c r="SGO86" s="59"/>
      <c r="SGP86" s="59"/>
      <c r="SGQ86" s="59"/>
      <c r="SGR86" s="59"/>
      <c r="SGS86" s="59"/>
      <c r="SGT86" s="59"/>
      <c r="SGU86" s="59"/>
      <c r="SGV86" s="59"/>
      <c r="SGW86" s="59"/>
      <c r="SGX86" s="59"/>
      <c r="SGY86" s="59"/>
      <c r="SGZ86" s="59"/>
      <c r="SHA86" s="59"/>
      <c r="SHB86" s="59"/>
      <c r="SHC86" s="59"/>
      <c r="SHD86" s="59"/>
      <c r="SHE86" s="59"/>
      <c r="SHF86" s="59"/>
      <c r="SHG86" s="59"/>
      <c r="SHH86" s="59"/>
      <c r="SHI86" s="59"/>
      <c r="SHJ86" s="59"/>
      <c r="SHK86" s="59"/>
      <c r="SHL86" s="59"/>
      <c r="SHM86" s="59"/>
      <c r="SHN86" s="59"/>
      <c r="SHO86" s="59"/>
      <c r="SHP86" s="59"/>
      <c r="SHQ86" s="59"/>
      <c r="SHR86" s="59"/>
      <c r="SHS86" s="59"/>
      <c r="SHT86" s="59"/>
      <c r="SHU86" s="59"/>
      <c r="SHV86" s="59"/>
      <c r="SHW86" s="59"/>
      <c r="SHX86" s="59"/>
      <c r="SHY86" s="59"/>
      <c r="SHZ86" s="59"/>
      <c r="SIA86" s="59"/>
      <c r="SIB86" s="59"/>
      <c r="SIC86" s="59"/>
      <c r="SID86" s="59"/>
      <c r="SIE86" s="59"/>
      <c r="SIF86" s="59"/>
      <c r="SIG86" s="59"/>
      <c r="SIH86" s="59"/>
      <c r="SII86" s="59"/>
      <c r="SIJ86" s="59"/>
      <c r="SIK86" s="59"/>
      <c r="SIL86" s="59"/>
      <c r="SIM86" s="59"/>
      <c r="SIN86" s="59"/>
      <c r="SIO86" s="59"/>
      <c r="SIP86" s="59"/>
      <c r="SIQ86" s="59"/>
      <c r="SIR86" s="59"/>
      <c r="SIS86" s="59"/>
      <c r="SIT86" s="59"/>
      <c r="SIU86" s="59"/>
      <c r="SIV86" s="59"/>
      <c r="SIW86" s="59"/>
      <c r="SIX86" s="59"/>
      <c r="SIY86" s="59"/>
      <c r="SIZ86" s="59"/>
      <c r="SJA86" s="59"/>
      <c r="SJB86" s="59"/>
      <c r="SJC86" s="59"/>
      <c r="SJD86" s="59"/>
      <c r="SJE86" s="59"/>
      <c r="SJF86" s="59"/>
      <c r="SJG86" s="59"/>
      <c r="SJH86" s="59"/>
      <c r="SJI86" s="59"/>
      <c r="SJJ86" s="59"/>
      <c r="SJK86" s="59"/>
      <c r="SJL86" s="59"/>
      <c r="SJM86" s="59"/>
      <c r="SJN86" s="59"/>
      <c r="SJO86" s="59"/>
      <c r="SJP86" s="59"/>
      <c r="SJQ86" s="59"/>
      <c r="SJR86" s="59"/>
      <c r="SJS86" s="59"/>
      <c r="SJT86" s="59"/>
      <c r="SJU86" s="59"/>
      <c r="SJV86" s="59"/>
      <c r="SJW86" s="59"/>
      <c r="SJX86" s="59"/>
      <c r="SJY86" s="59"/>
      <c r="SJZ86" s="59"/>
      <c r="SKA86" s="59"/>
      <c r="SKB86" s="59"/>
      <c r="SKC86" s="59"/>
      <c r="SKD86" s="59"/>
      <c r="SKE86" s="59"/>
      <c r="SKF86" s="59"/>
      <c r="SKG86" s="59"/>
      <c r="SKH86" s="59"/>
      <c r="SKI86" s="59"/>
      <c r="SKJ86" s="59"/>
      <c r="SKK86" s="59"/>
      <c r="SKL86" s="59"/>
      <c r="SKM86" s="59"/>
      <c r="SKN86" s="59"/>
      <c r="SKO86" s="59"/>
      <c r="SKP86" s="59"/>
      <c r="SKQ86" s="59"/>
      <c r="SKR86" s="59"/>
      <c r="SKS86" s="59"/>
      <c r="SKT86" s="59"/>
      <c r="SKU86" s="59"/>
      <c r="SKV86" s="59"/>
      <c r="SKW86" s="59"/>
      <c r="SKX86" s="59"/>
      <c r="SKY86" s="59"/>
      <c r="SKZ86" s="59"/>
      <c r="SLA86" s="59"/>
      <c r="SLB86" s="59"/>
      <c r="SLC86" s="59"/>
      <c r="SLD86" s="59"/>
      <c r="SLE86" s="59"/>
      <c r="SLF86" s="59"/>
      <c r="SLG86" s="59"/>
      <c r="SLH86" s="59"/>
      <c r="SLI86" s="59"/>
      <c r="SLJ86" s="59"/>
      <c r="SLK86" s="59"/>
      <c r="SLL86" s="59"/>
      <c r="SLM86" s="59"/>
      <c r="SLN86" s="59"/>
      <c r="SLO86" s="59"/>
      <c r="SLP86" s="59"/>
      <c r="SLQ86" s="59"/>
      <c r="SLR86" s="59"/>
      <c r="SLS86" s="59"/>
      <c r="SLT86" s="59"/>
      <c r="SLU86" s="59"/>
      <c r="SLV86" s="59"/>
      <c r="SLW86" s="59"/>
      <c r="SLX86" s="59"/>
      <c r="SLY86" s="59"/>
      <c r="SLZ86" s="59"/>
      <c r="SMA86" s="59"/>
      <c r="SMB86" s="59"/>
      <c r="SMC86" s="59"/>
      <c r="SMD86" s="59"/>
      <c r="SME86" s="59"/>
      <c r="SMF86" s="59"/>
      <c r="SMG86" s="59"/>
      <c r="SMH86" s="59"/>
      <c r="SMI86" s="59"/>
      <c r="SMJ86" s="59"/>
      <c r="SMK86" s="59"/>
      <c r="SML86" s="59"/>
      <c r="SMM86" s="59"/>
      <c r="SMN86" s="59"/>
      <c r="SMO86" s="59"/>
      <c r="SMP86" s="59"/>
      <c r="SMQ86" s="59"/>
      <c r="SMR86" s="59"/>
      <c r="SMS86" s="59"/>
      <c r="SMT86" s="59"/>
      <c r="SMU86" s="59"/>
      <c r="SMV86" s="59"/>
      <c r="SMW86" s="59"/>
      <c r="SMX86" s="59"/>
      <c r="SMY86" s="59"/>
      <c r="SMZ86" s="59"/>
      <c r="SNA86" s="59"/>
      <c r="SNB86" s="59"/>
      <c r="SNC86" s="59"/>
      <c r="SND86" s="59"/>
      <c r="SNE86" s="59"/>
      <c r="SNF86" s="59"/>
      <c r="SNG86" s="59"/>
      <c r="SNH86" s="59"/>
      <c r="SNI86" s="59"/>
      <c r="SNJ86" s="59"/>
      <c r="SNK86" s="59"/>
      <c r="SNL86" s="59"/>
      <c r="SNM86" s="59"/>
      <c r="SNN86" s="59"/>
      <c r="SNO86" s="59"/>
      <c r="SNP86" s="59"/>
      <c r="SNQ86" s="59"/>
      <c r="SNR86" s="59"/>
      <c r="SNS86" s="59"/>
      <c r="SNT86" s="59"/>
      <c r="SNU86" s="59"/>
      <c r="SNV86" s="59"/>
      <c r="SNW86" s="59"/>
      <c r="SNX86" s="59"/>
      <c r="SNY86" s="59"/>
      <c r="SNZ86" s="59"/>
      <c r="SOA86" s="59"/>
      <c r="SOB86" s="59"/>
      <c r="SOC86" s="59"/>
      <c r="SOD86" s="59"/>
      <c r="SOE86" s="59"/>
      <c r="SOF86" s="59"/>
      <c r="SOG86" s="59"/>
      <c r="SOH86" s="59"/>
      <c r="SOI86" s="59"/>
      <c r="SOJ86" s="59"/>
      <c r="SOK86" s="59"/>
      <c r="SOL86" s="59"/>
      <c r="SOM86" s="59"/>
      <c r="SON86" s="59"/>
      <c r="SOO86" s="59"/>
      <c r="SOP86" s="59"/>
      <c r="SOQ86" s="59"/>
      <c r="SOR86" s="59"/>
      <c r="SOS86" s="59"/>
      <c r="SOT86" s="59"/>
      <c r="SOU86" s="59"/>
      <c r="SOV86" s="59"/>
      <c r="SOW86" s="59"/>
      <c r="SOX86" s="59"/>
      <c r="SOY86" s="59"/>
      <c r="SOZ86" s="59"/>
      <c r="SPA86" s="59"/>
      <c r="SPB86" s="59"/>
      <c r="SPC86" s="59"/>
      <c r="SPD86" s="59"/>
      <c r="SPE86" s="59"/>
      <c r="SPF86" s="59"/>
      <c r="SPG86" s="59"/>
      <c r="SPH86" s="59"/>
      <c r="SPI86" s="59"/>
      <c r="SPJ86" s="59"/>
      <c r="SPK86" s="59"/>
      <c r="SPL86" s="59"/>
      <c r="SPM86" s="59"/>
      <c r="SPN86" s="59"/>
      <c r="SPO86" s="59"/>
      <c r="SPP86" s="59"/>
      <c r="SPQ86" s="59"/>
      <c r="SPR86" s="59"/>
      <c r="SPS86" s="59"/>
      <c r="SPT86" s="59"/>
      <c r="SPU86" s="59"/>
      <c r="SPV86" s="59"/>
      <c r="SPW86" s="59"/>
      <c r="SPX86" s="59"/>
      <c r="SPY86" s="59"/>
      <c r="SPZ86" s="59"/>
      <c r="SQA86" s="59"/>
      <c r="SQB86" s="59"/>
      <c r="SQC86" s="59"/>
      <c r="SQD86" s="59"/>
      <c r="SQE86" s="59"/>
      <c r="SQF86" s="59"/>
      <c r="SQG86" s="59"/>
      <c r="SQH86" s="59"/>
      <c r="SQI86" s="59"/>
      <c r="SQJ86" s="59"/>
      <c r="SQK86" s="59"/>
      <c r="SQL86" s="59"/>
      <c r="SQM86" s="59"/>
      <c r="SQN86" s="59"/>
      <c r="SQO86" s="59"/>
      <c r="SQP86" s="59"/>
      <c r="SQQ86" s="59"/>
      <c r="SQR86" s="59"/>
      <c r="SQS86" s="59"/>
      <c r="SQT86" s="59"/>
      <c r="SQU86" s="59"/>
      <c r="SQV86" s="59"/>
      <c r="SQW86" s="59"/>
      <c r="SQX86" s="59"/>
      <c r="SQY86" s="59"/>
      <c r="SQZ86" s="59"/>
      <c r="SRA86" s="59"/>
      <c r="SRB86" s="59"/>
      <c r="SRC86" s="59"/>
      <c r="SRD86" s="59"/>
      <c r="SRE86" s="59"/>
      <c r="SRF86" s="59"/>
      <c r="SRG86" s="59"/>
      <c r="SRH86" s="59"/>
      <c r="SRI86" s="59"/>
      <c r="SRJ86" s="59"/>
      <c r="SRK86" s="59"/>
      <c r="SRL86" s="59"/>
      <c r="SRM86" s="59"/>
      <c r="SRN86" s="59"/>
      <c r="SRO86" s="59"/>
      <c r="SRP86" s="59"/>
      <c r="SRQ86" s="59"/>
      <c r="SRR86" s="59"/>
      <c r="SRS86" s="59"/>
      <c r="SRT86" s="59"/>
      <c r="SRU86" s="59"/>
      <c r="SRV86" s="59"/>
      <c r="SRW86" s="59"/>
      <c r="SRX86" s="59"/>
      <c r="SRY86" s="59"/>
      <c r="SRZ86" s="59"/>
      <c r="SSA86" s="59"/>
      <c r="SSB86" s="59"/>
      <c r="SSC86" s="59"/>
      <c r="SSD86" s="59"/>
      <c r="SSE86" s="59"/>
      <c r="SSF86" s="59"/>
      <c r="SSG86" s="59"/>
      <c r="SSH86" s="59"/>
      <c r="SSI86" s="59"/>
      <c r="SSJ86" s="59"/>
      <c r="SSK86" s="59"/>
      <c r="SSL86" s="59"/>
      <c r="SSM86" s="59"/>
      <c r="SSN86" s="59"/>
      <c r="SSO86" s="59"/>
      <c r="SSP86" s="59"/>
      <c r="SSQ86" s="59"/>
      <c r="SSR86" s="59"/>
      <c r="SSS86" s="59"/>
      <c r="SST86" s="59"/>
      <c r="SSU86" s="59"/>
      <c r="SSV86" s="59"/>
      <c r="SSW86" s="59"/>
      <c r="SSX86" s="59"/>
      <c r="SSY86" s="59"/>
      <c r="SSZ86" s="59"/>
      <c r="STA86" s="59"/>
      <c r="STB86" s="59"/>
      <c r="STC86" s="59"/>
      <c r="STD86" s="59"/>
      <c r="STE86" s="59"/>
      <c r="STF86" s="59"/>
      <c r="STG86" s="59"/>
      <c r="STH86" s="59"/>
      <c r="STI86" s="59"/>
      <c r="STJ86" s="59"/>
      <c r="STK86" s="59"/>
      <c r="STL86" s="59"/>
      <c r="STM86" s="59"/>
      <c r="STN86" s="59"/>
      <c r="STO86" s="59"/>
      <c r="STP86" s="59"/>
      <c r="STQ86" s="59"/>
      <c r="STR86" s="59"/>
      <c r="STS86" s="59"/>
      <c r="STT86" s="59"/>
      <c r="STU86" s="59"/>
      <c r="STV86" s="59"/>
      <c r="STW86" s="59"/>
      <c r="STX86" s="59"/>
      <c r="STY86" s="59"/>
      <c r="STZ86" s="59"/>
      <c r="SUA86" s="59"/>
      <c r="SUB86" s="59"/>
      <c r="SUC86" s="59"/>
      <c r="SUD86" s="59"/>
      <c r="SUE86" s="59"/>
      <c r="SUF86" s="59"/>
      <c r="SUG86" s="59"/>
      <c r="SUH86" s="59"/>
      <c r="SUI86" s="59"/>
      <c r="SUJ86" s="59"/>
      <c r="SUK86" s="59"/>
      <c r="SUL86" s="59"/>
      <c r="SUM86" s="59"/>
      <c r="SUN86" s="59"/>
      <c r="SUO86" s="59"/>
      <c r="SUP86" s="59"/>
      <c r="SUQ86" s="59"/>
      <c r="SUR86" s="59"/>
      <c r="SUS86" s="59"/>
      <c r="SUT86" s="59"/>
      <c r="SUU86" s="59"/>
      <c r="SUV86" s="59"/>
      <c r="SUW86" s="59"/>
      <c r="SUX86" s="59"/>
      <c r="SUY86" s="59"/>
      <c r="SUZ86" s="59"/>
      <c r="SVA86" s="59"/>
      <c r="SVB86" s="59"/>
      <c r="SVC86" s="59"/>
      <c r="SVD86" s="59"/>
      <c r="SVE86" s="59"/>
      <c r="SVF86" s="59"/>
      <c r="SVG86" s="59"/>
      <c r="SVH86" s="59"/>
      <c r="SVI86" s="59"/>
      <c r="SVJ86" s="59"/>
      <c r="SVK86" s="59"/>
      <c r="SVL86" s="59"/>
      <c r="SVM86" s="59"/>
      <c r="SVN86" s="59"/>
      <c r="SVO86" s="59"/>
      <c r="SVP86" s="59"/>
      <c r="SVQ86" s="59"/>
      <c r="SVR86" s="59"/>
      <c r="SVS86" s="59"/>
      <c r="SVT86" s="59"/>
      <c r="SVU86" s="59"/>
      <c r="SVV86" s="59"/>
      <c r="SVW86" s="59"/>
      <c r="SVX86" s="59"/>
      <c r="SVY86" s="59"/>
      <c r="SVZ86" s="59"/>
      <c r="SWA86" s="59"/>
      <c r="SWB86" s="59"/>
      <c r="SWC86" s="59"/>
      <c r="SWD86" s="59"/>
      <c r="SWE86" s="59"/>
      <c r="SWF86" s="59"/>
      <c r="SWG86" s="59"/>
      <c r="SWH86" s="59"/>
      <c r="SWI86" s="59"/>
      <c r="SWJ86" s="59"/>
      <c r="SWK86" s="59"/>
      <c r="SWL86" s="59"/>
      <c r="SWM86" s="59"/>
      <c r="SWN86" s="59"/>
      <c r="SWO86" s="59"/>
      <c r="SWP86" s="59"/>
      <c r="SWQ86" s="59"/>
      <c r="SWR86" s="59"/>
      <c r="SWS86" s="59"/>
      <c r="SWT86" s="59"/>
      <c r="SWU86" s="59"/>
      <c r="SWV86" s="59"/>
      <c r="SWW86" s="59"/>
      <c r="SWX86" s="59"/>
      <c r="SWY86" s="59"/>
      <c r="SWZ86" s="59"/>
      <c r="SXA86" s="59"/>
      <c r="SXB86" s="59"/>
      <c r="SXC86" s="59"/>
      <c r="SXD86" s="59"/>
      <c r="SXE86" s="59"/>
      <c r="SXF86" s="59"/>
      <c r="SXG86" s="59"/>
      <c r="SXH86" s="59"/>
      <c r="SXI86" s="59"/>
      <c r="SXJ86" s="59"/>
      <c r="SXK86" s="59"/>
      <c r="SXL86" s="59"/>
      <c r="SXM86" s="59"/>
      <c r="SXN86" s="59"/>
      <c r="SXO86" s="59"/>
      <c r="SXP86" s="59"/>
      <c r="SXQ86" s="59"/>
      <c r="SXR86" s="59"/>
      <c r="SXS86" s="59"/>
      <c r="SXT86" s="59"/>
      <c r="SXU86" s="59"/>
      <c r="SXV86" s="59"/>
      <c r="SXW86" s="59"/>
      <c r="SXX86" s="59"/>
      <c r="SXY86" s="59"/>
      <c r="SXZ86" s="59"/>
      <c r="SYA86" s="59"/>
      <c r="SYB86" s="59"/>
      <c r="SYC86" s="59"/>
      <c r="SYD86" s="59"/>
      <c r="SYE86" s="59"/>
      <c r="SYF86" s="59"/>
      <c r="SYG86" s="59"/>
      <c r="SYH86" s="59"/>
      <c r="SYI86" s="59"/>
      <c r="SYJ86" s="59"/>
      <c r="SYK86" s="59"/>
      <c r="SYL86" s="59"/>
      <c r="SYM86" s="59"/>
      <c r="SYN86" s="59"/>
      <c r="SYO86" s="59"/>
      <c r="SYP86" s="59"/>
      <c r="SYQ86" s="59"/>
      <c r="SYR86" s="59"/>
      <c r="SYS86" s="59"/>
      <c r="SYT86" s="59"/>
      <c r="SYU86" s="59"/>
      <c r="SYV86" s="59"/>
      <c r="SYW86" s="59"/>
      <c r="SYX86" s="59"/>
      <c r="SYY86" s="59"/>
      <c r="SYZ86" s="59"/>
      <c r="SZA86" s="59"/>
      <c r="SZB86" s="59"/>
      <c r="SZC86" s="59"/>
      <c r="SZD86" s="59"/>
      <c r="SZE86" s="59"/>
      <c r="SZF86" s="59"/>
      <c r="SZG86" s="59"/>
      <c r="SZH86" s="59"/>
      <c r="SZI86" s="59"/>
      <c r="SZJ86" s="59"/>
      <c r="SZK86" s="59"/>
      <c r="SZL86" s="59"/>
      <c r="SZM86" s="59"/>
      <c r="SZN86" s="59"/>
      <c r="SZO86" s="59"/>
      <c r="SZP86" s="59"/>
      <c r="SZQ86" s="59"/>
      <c r="SZR86" s="59"/>
      <c r="SZS86" s="59"/>
      <c r="SZT86" s="59"/>
      <c r="SZU86" s="59"/>
      <c r="SZV86" s="59"/>
      <c r="SZW86" s="59"/>
      <c r="SZX86" s="59"/>
      <c r="SZY86" s="59"/>
      <c r="SZZ86" s="59"/>
      <c r="TAA86" s="59"/>
      <c r="TAB86" s="59"/>
      <c r="TAC86" s="59"/>
      <c r="TAD86" s="59"/>
      <c r="TAE86" s="59"/>
      <c r="TAF86" s="59"/>
      <c r="TAG86" s="59"/>
      <c r="TAH86" s="59"/>
      <c r="TAI86" s="59"/>
      <c r="TAJ86" s="59"/>
      <c r="TAK86" s="59"/>
      <c r="TAL86" s="59"/>
      <c r="TAM86" s="59"/>
      <c r="TAN86" s="59"/>
      <c r="TAO86" s="59"/>
      <c r="TAP86" s="59"/>
      <c r="TAQ86" s="59"/>
      <c r="TAR86" s="59"/>
      <c r="TAS86" s="59"/>
      <c r="TAT86" s="59"/>
      <c r="TAU86" s="59"/>
      <c r="TAV86" s="59"/>
      <c r="TAW86" s="59"/>
      <c r="TAX86" s="59"/>
      <c r="TAY86" s="59"/>
      <c r="TAZ86" s="59"/>
      <c r="TBA86" s="59"/>
      <c r="TBB86" s="59"/>
      <c r="TBC86" s="59"/>
      <c r="TBD86" s="59"/>
      <c r="TBE86" s="59"/>
      <c r="TBF86" s="59"/>
      <c r="TBG86" s="59"/>
      <c r="TBH86" s="59"/>
      <c r="TBI86" s="59"/>
      <c r="TBJ86" s="59"/>
      <c r="TBK86" s="59"/>
      <c r="TBL86" s="59"/>
      <c r="TBM86" s="59"/>
      <c r="TBN86" s="59"/>
      <c r="TBO86" s="59"/>
      <c r="TBP86" s="59"/>
      <c r="TBQ86" s="59"/>
      <c r="TBR86" s="59"/>
      <c r="TBS86" s="59"/>
      <c r="TBT86" s="59"/>
      <c r="TBU86" s="59"/>
      <c r="TBV86" s="59"/>
      <c r="TBW86" s="59"/>
      <c r="TBX86" s="59"/>
      <c r="TBY86" s="59"/>
      <c r="TBZ86" s="59"/>
      <c r="TCA86" s="59"/>
      <c r="TCB86" s="59"/>
      <c r="TCC86" s="59"/>
      <c r="TCD86" s="59"/>
      <c r="TCE86" s="59"/>
      <c r="TCF86" s="59"/>
      <c r="TCG86" s="59"/>
      <c r="TCH86" s="59"/>
      <c r="TCI86" s="59"/>
      <c r="TCJ86" s="59"/>
      <c r="TCK86" s="59"/>
      <c r="TCL86" s="59"/>
      <c r="TCM86" s="59"/>
      <c r="TCN86" s="59"/>
      <c r="TCO86" s="59"/>
      <c r="TCP86" s="59"/>
      <c r="TCQ86" s="59"/>
      <c r="TCR86" s="59"/>
      <c r="TCS86" s="59"/>
      <c r="TCT86" s="59"/>
      <c r="TCU86" s="59"/>
      <c r="TCV86" s="59"/>
      <c r="TCW86" s="59"/>
      <c r="TCX86" s="59"/>
      <c r="TCY86" s="59"/>
      <c r="TCZ86" s="59"/>
      <c r="TDA86" s="59"/>
      <c r="TDB86" s="59"/>
      <c r="TDC86" s="59"/>
      <c r="TDD86" s="59"/>
      <c r="TDE86" s="59"/>
      <c r="TDF86" s="59"/>
      <c r="TDG86" s="59"/>
      <c r="TDH86" s="59"/>
      <c r="TDI86" s="59"/>
      <c r="TDJ86" s="59"/>
      <c r="TDK86" s="59"/>
      <c r="TDL86" s="59"/>
      <c r="TDM86" s="59"/>
      <c r="TDN86" s="59"/>
      <c r="TDO86" s="59"/>
      <c r="TDP86" s="59"/>
      <c r="TDQ86" s="59"/>
      <c r="TDR86" s="59"/>
      <c r="TDS86" s="59"/>
      <c r="TDT86" s="59"/>
      <c r="TDU86" s="59"/>
      <c r="TDV86" s="59"/>
      <c r="TDW86" s="59"/>
      <c r="TDX86" s="59"/>
      <c r="TDY86" s="59"/>
      <c r="TDZ86" s="59"/>
      <c r="TEA86" s="59"/>
      <c r="TEB86" s="59"/>
      <c r="TEC86" s="59"/>
      <c r="TED86" s="59"/>
      <c r="TEE86" s="59"/>
      <c r="TEF86" s="59"/>
      <c r="TEG86" s="59"/>
      <c r="TEH86" s="59"/>
      <c r="TEI86" s="59"/>
      <c r="TEJ86" s="59"/>
      <c r="TEK86" s="59"/>
      <c r="TEL86" s="59"/>
      <c r="TEM86" s="59"/>
      <c r="TEN86" s="59"/>
      <c r="TEO86" s="59"/>
      <c r="TEP86" s="59"/>
      <c r="TEQ86" s="59"/>
      <c r="TER86" s="59"/>
      <c r="TES86" s="59"/>
      <c r="TET86" s="59"/>
      <c r="TEU86" s="59"/>
      <c r="TEV86" s="59"/>
      <c r="TEW86" s="59"/>
      <c r="TEX86" s="59"/>
      <c r="TEY86" s="59"/>
      <c r="TEZ86" s="59"/>
      <c r="TFA86" s="59"/>
      <c r="TFB86" s="59"/>
      <c r="TFC86" s="59"/>
      <c r="TFD86" s="59"/>
      <c r="TFE86" s="59"/>
      <c r="TFF86" s="59"/>
      <c r="TFG86" s="59"/>
      <c r="TFH86" s="59"/>
      <c r="TFI86" s="59"/>
      <c r="TFJ86" s="59"/>
      <c r="TFK86" s="59"/>
      <c r="TFL86" s="59"/>
      <c r="TFM86" s="59"/>
      <c r="TFN86" s="59"/>
      <c r="TFO86" s="59"/>
      <c r="TFP86" s="59"/>
      <c r="TFQ86" s="59"/>
      <c r="TFR86" s="59"/>
      <c r="TFS86" s="59"/>
      <c r="TFT86" s="59"/>
      <c r="TFU86" s="59"/>
      <c r="TFV86" s="59"/>
      <c r="TFW86" s="59"/>
      <c r="TFX86" s="59"/>
      <c r="TFY86" s="59"/>
      <c r="TFZ86" s="59"/>
      <c r="TGA86" s="59"/>
      <c r="TGB86" s="59"/>
      <c r="TGC86" s="59"/>
      <c r="TGD86" s="59"/>
      <c r="TGE86" s="59"/>
      <c r="TGF86" s="59"/>
      <c r="TGG86" s="59"/>
      <c r="TGH86" s="59"/>
      <c r="TGI86" s="59"/>
      <c r="TGJ86" s="59"/>
      <c r="TGK86" s="59"/>
      <c r="TGL86" s="59"/>
      <c r="TGM86" s="59"/>
      <c r="TGN86" s="59"/>
      <c r="TGO86" s="59"/>
      <c r="TGP86" s="59"/>
      <c r="TGQ86" s="59"/>
      <c r="TGR86" s="59"/>
      <c r="TGS86" s="59"/>
      <c r="TGT86" s="59"/>
      <c r="TGU86" s="59"/>
      <c r="TGV86" s="59"/>
      <c r="TGW86" s="59"/>
      <c r="TGX86" s="59"/>
      <c r="TGY86" s="59"/>
      <c r="TGZ86" s="59"/>
      <c r="THA86" s="59"/>
      <c r="THB86" s="59"/>
      <c r="THC86" s="59"/>
      <c r="THD86" s="59"/>
      <c r="THE86" s="59"/>
      <c r="THF86" s="59"/>
      <c r="THG86" s="59"/>
      <c r="THH86" s="59"/>
      <c r="THI86" s="59"/>
      <c r="THJ86" s="59"/>
      <c r="THK86" s="59"/>
      <c r="THL86" s="59"/>
      <c r="THM86" s="59"/>
      <c r="THN86" s="59"/>
      <c r="THO86" s="59"/>
      <c r="THP86" s="59"/>
      <c r="THQ86" s="59"/>
      <c r="THR86" s="59"/>
      <c r="THS86" s="59"/>
      <c r="THT86" s="59"/>
      <c r="THU86" s="59"/>
      <c r="THV86" s="59"/>
      <c r="THW86" s="59"/>
      <c r="THX86" s="59"/>
      <c r="THY86" s="59"/>
      <c r="THZ86" s="59"/>
      <c r="TIA86" s="59"/>
      <c r="TIB86" s="59"/>
      <c r="TIC86" s="59"/>
      <c r="TID86" s="59"/>
      <c r="TIE86" s="59"/>
      <c r="TIF86" s="59"/>
      <c r="TIG86" s="59"/>
      <c r="TIH86" s="59"/>
      <c r="TII86" s="59"/>
      <c r="TIJ86" s="59"/>
      <c r="TIK86" s="59"/>
      <c r="TIL86" s="59"/>
      <c r="TIM86" s="59"/>
      <c r="TIN86" s="59"/>
      <c r="TIO86" s="59"/>
      <c r="TIP86" s="59"/>
      <c r="TIQ86" s="59"/>
      <c r="TIR86" s="59"/>
      <c r="TIS86" s="59"/>
      <c r="TIT86" s="59"/>
      <c r="TIU86" s="59"/>
      <c r="TIV86" s="59"/>
      <c r="TIW86" s="59"/>
      <c r="TIX86" s="59"/>
      <c r="TIY86" s="59"/>
      <c r="TIZ86" s="59"/>
      <c r="TJA86" s="59"/>
      <c r="TJB86" s="59"/>
      <c r="TJC86" s="59"/>
      <c r="TJD86" s="59"/>
      <c r="TJE86" s="59"/>
      <c r="TJF86" s="59"/>
      <c r="TJG86" s="59"/>
      <c r="TJH86" s="59"/>
      <c r="TJI86" s="59"/>
      <c r="TJJ86" s="59"/>
      <c r="TJK86" s="59"/>
      <c r="TJL86" s="59"/>
      <c r="TJM86" s="59"/>
      <c r="TJN86" s="59"/>
      <c r="TJO86" s="59"/>
      <c r="TJP86" s="59"/>
      <c r="TJQ86" s="59"/>
      <c r="TJR86" s="59"/>
      <c r="TJS86" s="59"/>
      <c r="TJT86" s="59"/>
      <c r="TJU86" s="59"/>
      <c r="TJV86" s="59"/>
      <c r="TJW86" s="59"/>
      <c r="TJX86" s="59"/>
      <c r="TJY86" s="59"/>
      <c r="TJZ86" s="59"/>
      <c r="TKA86" s="59"/>
      <c r="TKB86" s="59"/>
      <c r="TKC86" s="59"/>
      <c r="TKD86" s="59"/>
      <c r="TKE86" s="59"/>
      <c r="TKF86" s="59"/>
      <c r="TKG86" s="59"/>
      <c r="TKH86" s="59"/>
      <c r="TKI86" s="59"/>
      <c r="TKJ86" s="59"/>
      <c r="TKK86" s="59"/>
      <c r="TKL86" s="59"/>
      <c r="TKM86" s="59"/>
      <c r="TKN86" s="59"/>
      <c r="TKO86" s="59"/>
      <c r="TKP86" s="59"/>
      <c r="TKQ86" s="59"/>
      <c r="TKR86" s="59"/>
      <c r="TKS86" s="59"/>
      <c r="TKT86" s="59"/>
      <c r="TKU86" s="59"/>
      <c r="TKV86" s="59"/>
      <c r="TKW86" s="59"/>
      <c r="TKX86" s="59"/>
      <c r="TKY86" s="59"/>
      <c r="TKZ86" s="59"/>
      <c r="TLA86" s="59"/>
      <c r="TLB86" s="59"/>
      <c r="TLC86" s="59"/>
      <c r="TLD86" s="59"/>
      <c r="TLE86" s="59"/>
      <c r="TLF86" s="59"/>
      <c r="TLG86" s="59"/>
      <c r="TLH86" s="59"/>
      <c r="TLI86" s="59"/>
      <c r="TLJ86" s="59"/>
      <c r="TLK86" s="59"/>
      <c r="TLL86" s="59"/>
      <c r="TLM86" s="59"/>
      <c r="TLN86" s="59"/>
      <c r="TLO86" s="59"/>
      <c r="TLP86" s="59"/>
      <c r="TLQ86" s="59"/>
      <c r="TLR86" s="59"/>
      <c r="TLS86" s="59"/>
      <c r="TLT86" s="59"/>
      <c r="TLU86" s="59"/>
      <c r="TLV86" s="59"/>
      <c r="TLW86" s="59"/>
      <c r="TLX86" s="59"/>
      <c r="TLY86" s="59"/>
      <c r="TLZ86" s="59"/>
      <c r="TMA86" s="59"/>
      <c r="TMB86" s="59"/>
      <c r="TMC86" s="59"/>
      <c r="TMD86" s="59"/>
      <c r="TME86" s="59"/>
      <c r="TMF86" s="59"/>
      <c r="TMG86" s="59"/>
      <c r="TMH86" s="59"/>
      <c r="TMI86" s="59"/>
      <c r="TMJ86" s="59"/>
      <c r="TMK86" s="59"/>
      <c r="TML86" s="59"/>
      <c r="TMM86" s="59"/>
      <c r="TMN86" s="59"/>
      <c r="TMO86" s="59"/>
      <c r="TMP86" s="59"/>
      <c r="TMQ86" s="59"/>
      <c r="TMR86" s="59"/>
      <c r="TMS86" s="59"/>
      <c r="TMT86" s="59"/>
      <c r="TMU86" s="59"/>
      <c r="TMV86" s="59"/>
      <c r="TMW86" s="59"/>
      <c r="TMX86" s="59"/>
      <c r="TMY86" s="59"/>
      <c r="TMZ86" s="59"/>
      <c r="TNA86" s="59"/>
      <c r="TNB86" s="59"/>
      <c r="TNC86" s="59"/>
      <c r="TND86" s="59"/>
      <c r="TNE86" s="59"/>
      <c r="TNF86" s="59"/>
      <c r="TNG86" s="59"/>
      <c r="TNH86" s="59"/>
      <c r="TNI86" s="59"/>
      <c r="TNJ86" s="59"/>
      <c r="TNK86" s="59"/>
      <c r="TNL86" s="59"/>
      <c r="TNM86" s="59"/>
      <c r="TNN86" s="59"/>
      <c r="TNO86" s="59"/>
      <c r="TNP86" s="59"/>
      <c r="TNQ86" s="59"/>
      <c r="TNR86" s="59"/>
      <c r="TNS86" s="59"/>
      <c r="TNT86" s="59"/>
      <c r="TNU86" s="59"/>
      <c r="TNV86" s="59"/>
      <c r="TNW86" s="59"/>
      <c r="TNX86" s="59"/>
      <c r="TNY86" s="59"/>
      <c r="TNZ86" s="59"/>
      <c r="TOA86" s="59"/>
      <c r="TOB86" s="59"/>
      <c r="TOC86" s="59"/>
      <c r="TOD86" s="59"/>
      <c r="TOE86" s="59"/>
      <c r="TOF86" s="59"/>
      <c r="TOG86" s="59"/>
      <c r="TOH86" s="59"/>
      <c r="TOI86" s="59"/>
      <c r="TOJ86" s="59"/>
      <c r="TOK86" s="59"/>
      <c r="TOL86" s="59"/>
      <c r="TOM86" s="59"/>
      <c r="TON86" s="59"/>
      <c r="TOO86" s="59"/>
      <c r="TOP86" s="59"/>
      <c r="TOQ86" s="59"/>
      <c r="TOR86" s="59"/>
      <c r="TOS86" s="59"/>
      <c r="TOT86" s="59"/>
      <c r="TOU86" s="59"/>
      <c r="TOV86" s="59"/>
      <c r="TOW86" s="59"/>
      <c r="TOX86" s="59"/>
      <c r="TOY86" s="59"/>
      <c r="TOZ86" s="59"/>
      <c r="TPA86" s="59"/>
      <c r="TPB86" s="59"/>
      <c r="TPC86" s="59"/>
      <c r="TPD86" s="59"/>
      <c r="TPE86" s="59"/>
      <c r="TPF86" s="59"/>
      <c r="TPG86" s="59"/>
      <c r="TPH86" s="59"/>
      <c r="TPI86" s="59"/>
      <c r="TPJ86" s="59"/>
      <c r="TPK86" s="59"/>
      <c r="TPL86" s="59"/>
      <c r="TPM86" s="59"/>
      <c r="TPN86" s="59"/>
      <c r="TPO86" s="59"/>
      <c r="TPP86" s="59"/>
      <c r="TPQ86" s="59"/>
      <c r="TPR86" s="59"/>
      <c r="TPS86" s="59"/>
      <c r="TPT86" s="59"/>
      <c r="TPU86" s="59"/>
      <c r="TPV86" s="59"/>
      <c r="TPW86" s="59"/>
      <c r="TPX86" s="59"/>
      <c r="TPY86" s="59"/>
      <c r="TPZ86" s="59"/>
      <c r="TQA86" s="59"/>
      <c r="TQB86" s="59"/>
      <c r="TQC86" s="59"/>
      <c r="TQD86" s="59"/>
      <c r="TQE86" s="59"/>
      <c r="TQF86" s="59"/>
      <c r="TQG86" s="59"/>
      <c r="TQH86" s="59"/>
      <c r="TQI86" s="59"/>
      <c r="TQJ86" s="59"/>
      <c r="TQK86" s="59"/>
      <c r="TQL86" s="59"/>
      <c r="TQM86" s="59"/>
      <c r="TQN86" s="59"/>
      <c r="TQO86" s="59"/>
      <c r="TQP86" s="59"/>
      <c r="TQQ86" s="59"/>
      <c r="TQR86" s="59"/>
      <c r="TQS86" s="59"/>
      <c r="TQT86" s="59"/>
      <c r="TQU86" s="59"/>
      <c r="TQV86" s="59"/>
      <c r="TQW86" s="59"/>
      <c r="TQX86" s="59"/>
      <c r="TQY86" s="59"/>
      <c r="TQZ86" s="59"/>
      <c r="TRA86" s="59"/>
      <c r="TRB86" s="59"/>
      <c r="TRC86" s="59"/>
      <c r="TRD86" s="59"/>
      <c r="TRE86" s="59"/>
      <c r="TRF86" s="59"/>
      <c r="TRG86" s="59"/>
      <c r="TRH86" s="59"/>
      <c r="TRI86" s="59"/>
      <c r="TRJ86" s="59"/>
      <c r="TRK86" s="59"/>
      <c r="TRL86" s="59"/>
      <c r="TRM86" s="59"/>
      <c r="TRN86" s="59"/>
      <c r="TRO86" s="59"/>
      <c r="TRP86" s="59"/>
      <c r="TRQ86" s="59"/>
      <c r="TRR86" s="59"/>
      <c r="TRS86" s="59"/>
      <c r="TRT86" s="59"/>
      <c r="TRU86" s="59"/>
      <c r="TRV86" s="59"/>
      <c r="TRW86" s="59"/>
      <c r="TRX86" s="59"/>
      <c r="TRY86" s="59"/>
      <c r="TRZ86" s="59"/>
      <c r="TSA86" s="59"/>
      <c r="TSB86" s="59"/>
      <c r="TSC86" s="59"/>
      <c r="TSD86" s="59"/>
      <c r="TSE86" s="59"/>
      <c r="TSF86" s="59"/>
      <c r="TSG86" s="59"/>
      <c r="TSH86" s="59"/>
      <c r="TSI86" s="59"/>
      <c r="TSJ86" s="59"/>
      <c r="TSK86" s="59"/>
      <c r="TSL86" s="59"/>
      <c r="TSM86" s="59"/>
      <c r="TSN86" s="59"/>
      <c r="TSO86" s="59"/>
      <c r="TSP86" s="59"/>
      <c r="TSQ86" s="59"/>
      <c r="TSR86" s="59"/>
      <c r="TSS86" s="59"/>
      <c r="TST86" s="59"/>
      <c r="TSU86" s="59"/>
      <c r="TSV86" s="59"/>
      <c r="TSW86" s="59"/>
      <c r="TSX86" s="59"/>
      <c r="TSY86" s="59"/>
      <c r="TSZ86" s="59"/>
      <c r="TTA86" s="59"/>
      <c r="TTB86" s="59"/>
      <c r="TTC86" s="59"/>
      <c r="TTD86" s="59"/>
      <c r="TTE86" s="59"/>
      <c r="TTF86" s="59"/>
      <c r="TTG86" s="59"/>
      <c r="TTH86" s="59"/>
      <c r="TTI86" s="59"/>
      <c r="TTJ86" s="59"/>
      <c r="TTK86" s="59"/>
      <c r="TTL86" s="59"/>
      <c r="TTM86" s="59"/>
      <c r="TTN86" s="59"/>
      <c r="TTO86" s="59"/>
      <c r="TTP86" s="59"/>
      <c r="TTQ86" s="59"/>
      <c r="TTR86" s="59"/>
      <c r="TTS86" s="59"/>
      <c r="TTT86" s="59"/>
      <c r="TTU86" s="59"/>
      <c r="TTV86" s="59"/>
      <c r="TTW86" s="59"/>
      <c r="TTX86" s="59"/>
      <c r="TTY86" s="59"/>
      <c r="TTZ86" s="59"/>
      <c r="TUA86" s="59"/>
      <c r="TUB86" s="59"/>
      <c r="TUC86" s="59"/>
      <c r="TUD86" s="59"/>
      <c r="TUE86" s="59"/>
      <c r="TUF86" s="59"/>
      <c r="TUG86" s="59"/>
      <c r="TUH86" s="59"/>
      <c r="TUI86" s="59"/>
      <c r="TUJ86" s="59"/>
      <c r="TUK86" s="59"/>
      <c r="TUL86" s="59"/>
      <c r="TUM86" s="59"/>
      <c r="TUN86" s="59"/>
      <c r="TUO86" s="59"/>
      <c r="TUP86" s="59"/>
      <c r="TUQ86" s="59"/>
      <c r="TUR86" s="59"/>
      <c r="TUS86" s="59"/>
      <c r="TUT86" s="59"/>
      <c r="TUU86" s="59"/>
      <c r="TUV86" s="59"/>
      <c r="TUW86" s="59"/>
      <c r="TUX86" s="59"/>
      <c r="TUY86" s="59"/>
      <c r="TUZ86" s="59"/>
      <c r="TVA86" s="59"/>
      <c r="TVB86" s="59"/>
      <c r="TVC86" s="59"/>
      <c r="TVD86" s="59"/>
      <c r="TVE86" s="59"/>
      <c r="TVF86" s="59"/>
      <c r="TVG86" s="59"/>
      <c r="TVH86" s="59"/>
      <c r="TVI86" s="59"/>
      <c r="TVJ86" s="59"/>
      <c r="TVK86" s="59"/>
      <c r="TVL86" s="59"/>
      <c r="TVM86" s="59"/>
      <c r="TVN86" s="59"/>
      <c r="TVO86" s="59"/>
      <c r="TVP86" s="59"/>
      <c r="TVQ86" s="59"/>
      <c r="TVR86" s="59"/>
      <c r="TVS86" s="59"/>
      <c r="TVT86" s="59"/>
      <c r="TVU86" s="59"/>
      <c r="TVV86" s="59"/>
      <c r="TVW86" s="59"/>
      <c r="TVX86" s="59"/>
      <c r="TVY86" s="59"/>
      <c r="TVZ86" s="59"/>
      <c r="TWA86" s="59"/>
      <c r="TWB86" s="59"/>
      <c r="TWC86" s="59"/>
      <c r="TWD86" s="59"/>
      <c r="TWE86" s="59"/>
      <c r="TWF86" s="59"/>
      <c r="TWG86" s="59"/>
      <c r="TWH86" s="59"/>
      <c r="TWI86" s="59"/>
      <c r="TWJ86" s="59"/>
      <c r="TWK86" s="59"/>
      <c r="TWL86" s="59"/>
      <c r="TWM86" s="59"/>
      <c r="TWN86" s="59"/>
      <c r="TWO86" s="59"/>
      <c r="TWP86" s="59"/>
      <c r="TWQ86" s="59"/>
      <c r="TWR86" s="59"/>
      <c r="TWS86" s="59"/>
      <c r="TWT86" s="59"/>
      <c r="TWU86" s="59"/>
      <c r="TWV86" s="59"/>
      <c r="TWW86" s="59"/>
      <c r="TWX86" s="59"/>
      <c r="TWY86" s="59"/>
      <c r="TWZ86" s="59"/>
      <c r="TXA86" s="59"/>
      <c r="TXB86" s="59"/>
      <c r="TXC86" s="59"/>
      <c r="TXD86" s="59"/>
      <c r="TXE86" s="59"/>
      <c r="TXF86" s="59"/>
      <c r="TXG86" s="59"/>
      <c r="TXH86" s="59"/>
      <c r="TXI86" s="59"/>
      <c r="TXJ86" s="59"/>
      <c r="TXK86" s="59"/>
      <c r="TXL86" s="59"/>
      <c r="TXM86" s="59"/>
      <c r="TXN86" s="59"/>
      <c r="TXO86" s="59"/>
      <c r="TXP86" s="59"/>
      <c r="TXQ86" s="59"/>
      <c r="TXR86" s="59"/>
      <c r="TXS86" s="59"/>
      <c r="TXT86" s="59"/>
      <c r="TXU86" s="59"/>
      <c r="TXV86" s="59"/>
      <c r="TXW86" s="59"/>
      <c r="TXX86" s="59"/>
      <c r="TXY86" s="59"/>
      <c r="TXZ86" s="59"/>
      <c r="TYA86" s="59"/>
      <c r="TYB86" s="59"/>
      <c r="TYC86" s="59"/>
      <c r="TYD86" s="59"/>
      <c r="TYE86" s="59"/>
      <c r="TYF86" s="59"/>
      <c r="TYG86" s="59"/>
      <c r="TYH86" s="59"/>
      <c r="TYI86" s="59"/>
      <c r="TYJ86" s="59"/>
      <c r="TYK86" s="59"/>
      <c r="TYL86" s="59"/>
      <c r="TYM86" s="59"/>
      <c r="TYN86" s="59"/>
      <c r="TYO86" s="59"/>
      <c r="TYP86" s="59"/>
      <c r="TYQ86" s="59"/>
      <c r="TYR86" s="59"/>
      <c r="TYS86" s="59"/>
      <c r="TYT86" s="59"/>
      <c r="TYU86" s="59"/>
      <c r="TYV86" s="59"/>
      <c r="TYW86" s="59"/>
      <c r="TYX86" s="59"/>
      <c r="TYY86" s="59"/>
      <c r="TYZ86" s="59"/>
      <c r="TZA86" s="59"/>
      <c r="TZB86" s="59"/>
      <c r="TZC86" s="59"/>
      <c r="TZD86" s="59"/>
      <c r="TZE86" s="59"/>
      <c r="TZF86" s="59"/>
      <c r="TZG86" s="59"/>
      <c r="TZH86" s="59"/>
      <c r="TZI86" s="59"/>
      <c r="TZJ86" s="59"/>
      <c r="TZK86" s="59"/>
      <c r="TZL86" s="59"/>
      <c r="TZM86" s="59"/>
      <c r="TZN86" s="59"/>
      <c r="TZO86" s="59"/>
      <c r="TZP86" s="59"/>
      <c r="TZQ86" s="59"/>
      <c r="TZR86" s="59"/>
      <c r="TZS86" s="59"/>
      <c r="TZT86" s="59"/>
      <c r="TZU86" s="59"/>
      <c r="TZV86" s="59"/>
      <c r="TZW86" s="59"/>
      <c r="TZX86" s="59"/>
      <c r="TZY86" s="59"/>
      <c r="TZZ86" s="59"/>
      <c r="UAA86" s="59"/>
      <c r="UAB86" s="59"/>
      <c r="UAC86" s="59"/>
      <c r="UAD86" s="59"/>
      <c r="UAE86" s="59"/>
      <c r="UAF86" s="59"/>
      <c r="UAG86" s="59"/>
      <c r="UAH86" s="59"/>
      <c r="UAI86" s="59"/>
      <c r="UAJ86" s="59"/>
      <c r="UAK86" s="59"/>
      <c r="UAL86" s="59"/>
      <c r="UAM86" s="59"/>
      <c r="UAN86" s="59"/>
      <c r="UAO86" s="59"/>
      <c r="UAP86" s="59"/>
      <c r="UAQ86" s="59"/>
      <c r="UAR86" s="59"/>
      <c r="UAS86" s="59"/>
      <c r="UAT86" s="59"/>
      <c r="UAU86" s="59"/>
      <c r="UAV86" s="59"/>
      <c r="UAW86" s="59"/>
      <c r="UAX86" s="59"/>
      <c r="UAY86" s="59"/>
      <c r="UAZ86" s="59"/>
      <c r="UBA86" s="59"/>
      <c r="UBB86" s="59"/>
      <c r="UBC86" s="59"/>
      <c r="UBD86" s="59"/>
      <c r="UBE86" s="59"/>
      <c r="UBF86" s="59"/>
      <c r="UBG86" s="59"/>
      <c r="UBH86" s="59"/>
      <c r="UBI86" s="59"/>
      <c r="UBJ86" s="59"/>
      <c r="UBK86" s="59"/>
      <c r="UBL86" s="59"/>
      <c r="UBM86" s="59"/>
      <c r="UBN86" s="59"/>
      <c r="UBO86" s="59"/>
      <c r="UBP86" s="59"/>
      <c r="UBQ86" s="59"/>
      <c r="UBR86" s="59"/>
      <c r="UBS86" s="59"/>
      <c r="UBT86" s="59"/>
      <c r="UBU86" s="59"/>
      <c r="UBV86" s="59"/>
      <c r="UBW86" s="59"/>
      <c r="UBX86" s="59"/>
      <c r="UBY86" s="59"/>
      <c r="UBZ86" s="59"/>
      <c r="UCA86" s="59"/>
      <c r="UCB86" s="59"/>
      <c r="UCC86" s="59"/>
      <c r="UCD86" s="59"/>
      <c r="UCE86" s="59"/>
      <c r="UCF86" s="59"/>
      <c r="UCG86" s="59"/>
      <c r="UCH86" s="59"/>
      <c r="UCI86" s="59"/>
      <c r="UCJ86" s="59"/>
      <c r="UCK86" s="59"/>
      <c r="UCL86" s="59"/>
      <c r="UCM86" s="59"/>
      <c r="UCN86" s="59"/>
      <c r="UCO86" s="59"/>
      <c r="UCP86" s="59"/>
      <c r="UCQ86" s="59"/>
      <c r="UCR86" s="59"/>
      <c r="UCS86" s="59"/>
      <c r="UCT86" s="59"/>
      <c r="UCU86" s="59"/>
      <c r="UCV86" s="59"/>
      <c r="UCW86" s="59"/>
      <c r="UCX86" s="59"/>
      <c r="UCY86" s="59"/>
      <c r="UCZ86" s="59"/>
      <c r="UDA86" s="59"/>
      <c r="UDB86" s="59"/>
      <c r="UDC86" s="59"/>
      <c r="UDD86" s="59"/>
      <c r="UDE86" s="59"/>
      <c r="UDF86" s="59"/>
      <c r="UDG86" s="59"/>
      <c r="UDH86" s="59"/>
      <c r="UDI86" s="59"/>
      <c r="UDJ86" s="59"/>
      <c r="UDK86" s="59"/>
      <c r="UDL86" s="59"/>
      <c r="UDM86" s="59"/>
      <c r="UDN86" s="59"/>
      <c r="UDO86" s="59"/>
      <c r="UDP86" s="59"/>
      <c r="UDQ86" s="59"/>
      <c r="UDR86" s="59"/>
      <c r="UDS86" s="59"/>
      <c r="UDT86" s="59"/>
      <c r="UDU86" s="59"/>
      <c r="UDV86" s="59"/>
      <c r="UDW86" s="59"/>
      <c r="UDX86" s="59"/>
      <c r="UDY86" s="59"/>
      <c r="UDZ86" s="59"/>
      <c r="UEA86" s="59"/>
      <c r="UEB86" s="59"/>
      <c r="UEC86" s="59"/>
      <c r="UED86" s="59"/>
      <c r="UEE86" s="59"/>
      <c r="UEF86" s="59"/>
      <c r="UEG86" s="59"/>
      <c r="UEH86" s="59"/>
      <c r="UEI86" s="59"/>
      <c r="UEJ86" s="59"/>
      <c r="UEK86" s="59"/>
      <c r="UEL86" s="59"/>
      <c r="UEM86" s="59"/>
      <c r="UEN86" s="59"/>
      <c r="UEO86" s="59"/>
      <c r="UEP86" s="59"/>
      <c r="UEQ86" s="59"/>
      <c r="UER86" s="59"/>
      <c r="UES86" s="59"/>
      <c r="UET86" s="59"/>
      <c r="UEU86" s="59"/>
      <c r="UEV86" s="59"/>
      <c r="UEW86" s="59"/>
      <c r="UEX86" s="59"/>
      <c r="UEY86" s="59"/>
      <c r="UEZ86" s="59"/>
      <c r="UFA86" s="59"/>
      <c r="UFB86" s="59"/>
      <c r="UFC86" s="59"/>
      <c r="UFD86" s="59"/>
      <c r="UFE86" s="59"/>
      <c r="UFF86" s="59"/>
      <c r="UFG86" s="59"/>
      <c r="UFH86" s="59"/>
      <c r="UFI86" s="59"/>
      <c r="UFJ86" s="59"/>
      <c r="UFK86" s="59"/>
      <c r="UFL86" s="59"/>
      <c r="UFM86" s="59"/>
      <c r="UFN86" s="59"/>
      <c r="UFO86" s="59"/>
      <c r="UFP86" s="59"/>
      <c r="UFQ86" s="59"/>
      <c r="UFR86" s="59"/>
      <c r="UFS86" s="59"/>
      <c r="UFT86" s="59"/>
      <c r="UFU86" s="59"/>
      <c r="UFV86" s="59"/>
      <c r="UFW86" s="59"/>
      <c r="UFX86" s="59"/>
      <c r="UFY86" s="59"/>
      <c r="UFZ86" s="59"/>
      <c r="UGA86" s="59"/>
      <c r="UGB86" s="59"/>
      <c r="UGC86" s="59"/>
      <c r="UGD86" s="59"/>
      <c r="UGE86" s="59"/>
      <c r="UGF86" s="59"/>
      <c r="UGG86" s="59"/>
      <c r="UGH86" s="59"/>
      <c r="UGI86" s="59"/>
      <c r="UGJ86" s="59"/>
      <c r="UGK86" s="59"/>
      <c r="UGL86" s="59"/>
      <c r="UGM86" s="59"/>
      <c r="UGN86" s="59"/>
      <c r="UGO86" s="59"/>
      <c r="UGP86" s="59"/>
      <c r="UGQ86" s="59"/>
      <c r="UGR86" s="59"/>
      <c r="UGS86" s="59"/>
      <c r="UGT86" s="59"/>
      <c r="UGU86" s="59"/>
      <c r="UGV86" s="59"/>
      <c r="UGW86" s="59"/>
      <c r="UGX86" s="59"/>
      <c r="UGY86" s="59"/>
      <c r="UGZ86" s="59"/>
      <c r="UHA86" s="59"/>
      <c r="UHB86" s="59"/>
      <c r="UHC86" s="59"/>
      <c r="UHD86" s="59"/>
      <c r="UHE86" s="59"/>
      <c r="UHF86" s="59"/>
      <c r="UHG86" s="59"/>
      <c r="UHH86" s="59"/>
      <c r="UHI86" s="59"/>
      <c r="UHJ86" s="59"/>
      <c r="UHK86" s="59"/>
      <c r="UHL86" s="59"/>
      <c r="UHM86" s="59"/>
      <c r="UHN86" s="59"/>
      <c r="UHO86" s="59"/>
      <c r="UHP86" s="59"/>
      <c r="UHQ86" s="59"/>
      <c r="UHR86" s="59"/>
      <c r="UHS86" s="59"/>
      <c r="UHT86" s="59"/>
      <c r="UHU86" s="59"/>
      <c r="UHV86" s="59"/>
      <c r="UHW86" s="59"/>
      <c r="UHX86" s="59"/>
      <c r="UHY86" s="59"/>
      <c r="UHZ86" s="59"/>
      <c r="UIA86" s="59"/>
      <c r="UIB86" s="59"/>
      <c r="UIC86" s="59"/>
      <c r="UID86" s="59"/>
      <c r="UIE86" s="59"/>
      <c r="UIF86" s="59"/>
      <c r="UIG86" s="59"/>
      <c r="UIH86" s="59"/>
      <c r="UII86" s="59"/>
      <c r="UIJ86" s="59"/>
      <c r="UIK86" s="59"/>
      <c r="UIL86" s="59"/>
      <c r="UIM86" s="59"/>
      <c r="UIN86" s="59"/>
      <c r="UIO86" s="59"/>
      <c r="UIP86" s="59"/>
      <c r="UIQ86" s="59"/>
      <c r="UIR86" s="59"/>
      <c r="UIS86" s="59"/>
      <c r="UIT86" s="59"/>
      <c r="UIU86" s="59"/>
      <c r="UIV86" s="59"/>
      <c r="UIW86" s="59"/>
      <c r="UIX86" s="59"/>
      <c r="UIY86" s="59"/>
      <c r="UIZ86" s="59"/>
      <c r="UJA86" s="59"/>
      <c r="UJB86" s="59"/>
      <c r="UJC86" s="59"/>
      <c r="UJD86" s="59"/>
      <c r="UJE86" s="59"/>
      <c r="UJF86" s="59"/>
      <c r="UJG86" s="59"/>
      <c r="UJH86" s="59"/>
      <c r="UJI86" s="59"/>
      <c r="UJJ86" s="59"/>
      <c r="UJK86" s="59"/>
      <c r="UJL86" s="59"/>
      <c r="UJM86" s="59"/>
      <c r="UJN86" s="59"/>
      <c r="UJO86" s="59"/>
      <c r="UJP86" s="59"/>
      <c r="UJQ86" s="59"/>
      <c r="UJR86" s="59"/>
      <c r="UJS86" s="59"/>
      <c r="UJT86" s="59"/>
      <c r="UJU86" s="59"/>
      <c r="UJV86" s="59"/>
      <c r="UJW86" s="59"/>
      <c r="UJX86" s="59"/>
      <c r="UJY86" s="59"/>
      <c r="UJZ86" s="59"/>
      <c r="UKA86" s="59"/>
      <c r="UKB86" s="59"/>
      <c r="UKC86" s="59"/>
      <c r="UKD86" s="59"/>
      <c r="UKE86" s="59"/>
      <c r="UKF86" s="59"/>
      <c r="UKG86" s="59"/>
      <c r="UKH86" s="59"/>
      <c r="UKI86" s="59"/>
      <c r="UKJ86" s="59"/>
      <c r="UKK86" s="59"/>
      <c r="UKL86" s="59"/>
      <c r="UKM86" s="59"/>
      <c r="UKN86" s="59"/>
      <c r="UKO86" s="59"/>
      <c r="UKP86" s="59"/>
      <c r="UKQ86" s="59"/>
      <c r="UKR86" s="59"/>
      <c r="UKS86" s="59"/>
      <c r="UKT86" s="59"/>
      <c r="UKU86" s="59"/>
      <c r="UKV86" s="59"/>
      <c r="UKW86" s="59"/>
      <c r="UKX86" s="59"/>
      <c r="UKY86" s="59"/>
      <c r="UKZ86" s="59"/>
      <c r="ULA86" s="59"/>
      <c r="ULB86" s="59"/>
      <c r="ULC86" s="59"/>
      <c r="ULD86" s="59"/>
      <c r="ULE86" s="59"/>
      <c r="ULF86" s="59"/>
      <c r="ULG86" s="59"/>
      <c r="ULH86" s="59"/>
      <c r="ULI86" s="59"/>
      <c r="ULJ86" s="59"/>
      <c r="ULK86" s="59"/>
      <c r="ULL86" s="59"/>
      <c r="ULM86" s="59"/>
      <c r="ULN86" s="59"/>
      <c r="ULO86" s="59"/>
      <c r="ULP86" s="59"/>
      <c r="ULQ86" s="59"/>
      <c r="ULR86" s="59"/>
      <c r="ULS86" s="59"/>
      <c r="ULT86" s="59"/>
      <c r="ULU86" s="59"/>
      <c r="ULV86" s="59"/>
      <c r="ULW86" s="59"/>
      <c r="ULX86" s="59"/>
      <c r="ULY86" s="59"/>
      <c r="ULZ86" s="59"/>
      <c r="UMA86" s="59"/>
      <c r="UMB86" s="59"/>
      <c r="UMC86" s="59"/>
      <c r="UMD86" s="59"/>
      <c r="UME86" s="59"/>
      <c r="UMF86" s="59"/>
      <c r="UMG86" s="59"/>
      <c r="UMH86" s="59"/>
      <c r="UMI86" s="59"/>
      <c r="UMJ86" s="59"/>
      <c r="UMK86" s="59"/>
      <c r="UML86" s="59"/>
      <c r="UMM86" s="59"/>
      <c r="UMN86" s="59"/>
      <c r="UMO86" s="59"/>
      <c r="UMP86" s="59"/>
      <c r="UMQ86" s="59"/>
      <c r="UMR86" s="59"/>
      <c r="UMS86" s="59"/>
      <c r="UMT86" s="59"/>
      <c r="UMU86" s="59"/>
      <c r="UMV86" s="59"/>
      <c r="UMW86" s="59"/>
      <c r="UMX86" s="59"/>
      <c r="UMY86" s="59"/>
      <c r="UMZ86" s="59"/>
      <c r="UNA86" s="59"/>
      <c r="UNB86" s="59"/>
      <c r="UNC86" s="59"/>
      <c r="UND86" s="59"/>
      <c r="UNE86" s="59"/>
      <c r="UNF86" s="59"/>
      <c r="UNG86" s="59"/>
      <c r="UNH86" s="59"/>
      <c r="UNI86" s="59"/>
      <c r="UNJ86" s="59"/>
      <c r="UNK86" s="59"/>
      <c r="UNL86" s="59"/>
      <c r="UNM86" s="59"/>
      <c r="UNN86" s="59"/>
      <c r="UNO86" s="59"/>
      <c r="UNP86" s="59"/>
      <c r="UNQ86" s="59"/>
      <c r="UNR86" s="59"/>
      <c r="UNS86" s="59"/>
      <c r="UNT86" s="59"/>
      <c r="UNU86" s="59"/>
      <c r="UNV86" s="59"/>
      <c r="UNW86" s="59"/>
      <c r="UNX86" s="59"/>
      <c r="UNY86" s="59"/>
      <c r="UNZ86" s="59"/>
      <c r="UOA86" s="59"/>
      <c r="UOB86" s="59"/>
      <c r="UOC86" s="59"/>
      <c r="UOD86" s="59"/>
      <c r="UOE86" s="59"/>
      <c r="UOF86" s="59"/>
      <c r="UOG86" s="59"/>
      <c r="UOH86" s="59"/>
      <c r="UOI86" s="59"/>
      <c r="UOJ86" s="59"/>
      <c r="UOK86" s="59"/>
      <c r="UOL86" s="59"/>
      <c r="UOM86" s="59"/>
      <c r="UON86" s="59"/>
      <c r="UOO86" s="59"/>
      <c r="UOP86" s="59"/>
      <c r="UOQ86" s="59"/>
      <c r="UOR86" s="59"/>
      <c r="UOS86" s="59"/>
      <c r="UOT86" s="59"/>
      <c r="UOU86" s="59"/>
      <c r="UOV86" s="59"/>
      <c r="UOW86" s="59"/>
      <c r="UOX86" s="59"/>
      <c r="UOY86" s="59"/>
      <c r="UOZ86" s="59"/>
      <c r="UPA86" s="59"/>
      <c r="UPB86" s="59"/>
      <c r="UPC86" s="59"/>
      <c r="UPD86" s="59"/>
      <c r="UPE86" s="59"/>
      <c r="UPF86" s="59"/>
      <c r="UPG86" s="59"/>
      <c r="UPH86" s="59"/>
      <c r="UPI86" s="59"/>
      <c r="UPJ86" s="59"/>
      <c r="UPK86" s="59"/>
      <c r="UPL86" s="59"/>
      <c r="UPM86" s="59"/>
      <c r="UPN86" s="59"/>
      <c r="UPO86" s="59"/>
      <c r="UPP86" s="59"/>
      <c r="UPQ86" s="59"/>
      <c r="UPR86" s="59"/>
      <c r="UPS86" s="59"/>
      <c r="UPT86" s="59"/>
      <c r="UPU86" s="59"/>
      <c r="UPV86" s="59"/>
      <c r="UPW86" s="59"/>
      <c r="UPX86" s="59"/>
      <c r="UPY86" s="59"/>
      <c r="UPZ86" s="59"/>
      <c r="UQA86" s="59"/>
      <c r="UQB86" s="59"/>
      <c r="UQC86" s="59"/>
      <c r="UQD86" s="59"/>
      <c r="UQE86" s="59"/>
      <c r="UQF86" s="59"/>
      <c r="UQG86" s="59"/>
      <c r="UQH86" s="59"/>
      <c r="UQI86" s="59"/>
      <c r="UQJ86" s="59"/>
      <c r="UQK86" s="59"/>
      <c r="UQL86" s="59"/>
      <c r="UQM86" s="59"/>
      <c r="UQN86" s="59"/>
      <c r="UQO86" s="59"/>
      <c r="UQP86" s="59"/>
      <c r="UQQ86" s="59"/>
      <c r="UQR86" s="59"/>
      <c r="UQS86" s="59"/>
      <c r="UQT86" s="59"/>
      <c r="UQU86" s="59"/>
      <c r="UQV86" s="59"/>
      <c r="UQW86" s="59"/>
      <c r="UQX86" s="59"/>
      <c r="UQY86" s="59"/>
      <c r="UQZ86" s="59"/>
      <c r="URA86" s="59"/>
      <c r="URB86" s="59"/>
      <c r="URC86" s="59"/>
      <c r="URD86" s="59"/>
      <c r="URE86" s="59"/>
      <c r="URF86" s="59"/>
      <c r="URG86" s="59"/>
      <c r="URH86" s="59"/>
      <c r="URI86" s="59"/>
      <c r="URJ86" s="59"/>
      <c r="URK86" s="59"/>
      <c r="URL86" s="59"/>
      <c r="URM86" s="59"/>
      <c r="URN86" s="59"/>
      <c r="URO86" s="59"/>
      <c r="URP86" s="59"/>
      <c r="URQ86" s="59"/>
      <c r="URR86" s="59"/>
      <c r="URS86" s="59"/>
      <c r="URT86" s="59"/>
      <c r="URU86" s="59"/>
      <c r="URV86" s="59"/>
      <c r="URW86" s="59"/>
      <c r="URX86" s="59"/>
      <c r="URY86" s="59"/>
      <c r="URZ86" s="59"/>
      <c r="USA86" s="59"/>
      <c r="USB86" s="59"/>
      <c r="USC86" s="59"/>
      <c r="USD86" s="59"/>
      <c r="USE86" s="59"/>
      <c r="USF86" s="59"/>
      <c r="USG86" s="59"/>
      <c r="USH86" s="59"/>
      <c r="USI86" s="59"/>
      <c r="USJ86" s="59"/>
      <c r="USK86" s="59"/>
      <c r="USL86" s="59"/>
      <c r="USM86" s="59"/>
      <c r="USN86" s="59"/>
      <c r="USO86" s="59"/>
      <c r="USP86" s="59"/>
      <c r="USQ86" s="59"/>
      <c r="USR86" s="59"/>
      <c r="USS86" s="59"/>
      <c r="UST86" s="59"/>
      <c r="USU86" s="59"/>
      <c r="USV86" s="59"/>
      <c r="USW86" s="59"/>
      <c r="USX86" s="59"/>
      <c r="USY86" s="59"/>
      <c r="USZ86" s="59"/>
      <c r="UTA86" s="59"/>
      <c r="UTB86" s="59"/>
      <c r="UTC86" s="59"/>
      <c r="UTD86" s="59"/>
      <c r="UTE86" s="59"/>
      <c r="UTF86" s="59"/>
      <c r="UTG86" s="59"/>
      <c r="UTH86" s="59"/>
      <c r="UTI86" s="59"/>
      <c r="UTJ86" s="59"/>
      <c r="UTK86" s="59"/>
      <c r="UTL86" s="59"/>
      <c r="UTM86" s="59"/>
      <c r="UTN86" s="59"/>
      <c r="UTO86" s="59"/>
      <c r="UTP86" s="59"/>
      <c r="UTQ86" s="59"/>
      <c r="UTR86" s="59"/>
      <c r="UTS86" s="59"/>
      <c r="UTT86" s="59"/>
      <c r="UTU86" s="59"/>
      <c r="UTV86" s="59"/>
      <c r="UTW86" s="59"/>
      <c r="UTX86" s="59"/>
      <c r="UTY86" s="59"/>
      <c r="UTZ86" s="59"/>
      <c r="UUA86" s="59"/>
      <c r="UUB86" s="59"/>
      <c r="UUC86" s="59"/>
      <c r="UUD86" s="59"/>
      <c r="UUE86" s="59"/>
      <c r="UUF86" s="59"/>
      <c r="UUG86" s="59"/>
      <c r="UUH86" s="59"/>
      <c r="UUI86" s="59"/>
      <c r="UUJ86" s="59"/>
      <c r="UUK86" s="59"/>
      <c r="UUL86" s="59"/>
      <c r="UUM86" s="59"/>
      <c r="UUN86" s="59"/>
      <c r="UUO86" s="59"/>
      <c r="UUP86" s="59"/>
      <c r="UUQ86" s="59"/>
      <c r="UUR86" s="59"/>
      <c r="UUS86" s="59"/>
      <c r="UUT86" s="59"/>
      <c r="UUU86" s="59"/>
      <c r="UUV86" s="59"/>
      <c r="UUW86" s="59"/>
      <c r="UUX86" s="59"/>
      <c r="UUY86" s="59"/>
      <c r="UUZ86" s="59"/>
      <c r="UVA86" s="59"/>
      <c r="UVB86" s="59"/>
      <c r="UVC86" s="59"/>
      <c r="UVD86" s="59"/>
      <c r="UVE86" s="59"/>
      <c r="UVF86" s="59"/>
      <c r="UVG86" s="59"/>
      <c r="UVH86" s="59"/>
      <c r="UVI86" s="59"/>
      <c r="UVJ86" s="59"/>
      <c r="UVK86" s="59"/>
      <c r="UVL86" s="59"/>
      <c r="UVM86" s="59"/>
      <c r="UVN86" s="59"/>
      <c r="UVO86" s="59"/>
      <c r="UVP86" s="59"/>
      <c r="UVQ86" s="59"/>
      <c r="UVR86" s="59"/>
      <c r="UVS86" s="59"/>
      <c r="UVT86" s="59"/>
      <c r="UVU86" s="59"/>
      <c r="UVV86" s="59"/>
      <c r="UVW86" s="59"/>
      <c r="UVX86" s="59"/>
      <c r="UVY86" s="59"/>
      <c r="UVZ86" s="59"/>
      <c r="UWA86" s="59"/>
      <c r="UWB86" s="59"/>
      <c r="UWC86" s="59"/>
      <c r="UWD86" s="59"/>
      <c r="UWE86" s="59"/>
      <c r="UWF86" s="59"/>
      <c r="UWG86" s="59"/>
      <c r="UWH86" s="59"/>
      <c r="UWI86" s="59"/>
      <c r="UWJ86" s="59"/>
      <c r="UWK86" s="59"/>
      <c r="UWL86" s="59"/>
      <c r="UWM86" s="59"/>
      <c r="UWN86" s="59"/>
      <c r="UWO86" s="59"/>
      <c r="UWP86" s="59"/>
      <c r="UWQ86" s="59"/>
      <c r="UWR86" s="59"/>
      <c r="UWS86" s="59"/>
      <c r="UWT86" s="59"/>
      <c r="UWU86" s="59"/>
      <c r="UWV86" s="59"/>
      <c r="UWW86" s="59"/>
      <c r="UWX86" s="59"/>
      <c r="UWY86" s="59"/>
      <c r="UWZ86" s="59"/>
      <c r="UXA86" s="59"/>
      <c r="UXB86" s="59"/>
      <c r="UXC86" s="59"/>
      <c r="UXD86" s="59"/>
      <c r="UXE86" s="59"/>
      <c r="UXF86" s="59"/>
      <c r="UXG86" s="59"/>
      <c r="UXH86" s="59"/>
      <c r="UXI86" s="59"/>
      <c r="UXJ86" s="59"/>
      <c r="UXK86" s="59"/>
      <c r="UXL86" s="59"/>
      <c r="UXM86" s="59"/>
      <c r="UXN86" s="59"/>
      <c r="UXO86" s="59"/>
      <c r="UXP86" s="59"/>
      <c r="UXQ86" s="59"/>
      <c r="UXR86" s="59"/>
      <c r="UXS86" s="59"/>
      <c r="UXT86" s="59"/>
      <c r="UXU86" s="59"/>
      <c r="UXV86" s="59"/>
      <c r="UXW86" s="59"/>
      <c r="UXX86" s="59"/>
      <c r="UXY86" s="59"/>
      <c r="UXZ86" s="59"/>
      <c r="UYA86" s="59"/>
      <c r="UYB86" s="59"/>
      <c r="UYC86" s="59"/>
      <c r="UYD86" s="59"/>
      <c r="UYE86" s="59"/>
      <c r="UYF86" s="59"/>
      <c r="UYG86" s="59"/>
      <c r="UYH86" s="59"/>
      <c r="UYI86" s="59"/>
      <c r="UYJ86" s="59"/>
      <c r="UYK86" s="59"/>
      <c r="UYL86" s="59"/>
      <c r="UYM86" s="59"/>
      <c r="UYN86" s="59"/>
      <c r="UYO86" s="59"/>
      <c r="UYP86" s="59"/>
      <c r="UYQ86" s="59"/>
      <c r="UYR86" s="59"/>
      <c r="UYS86" s="59"/>
      <c r="UYT86" s="59"/>
      <c r="UYU86" s="59"/>
      <c r="UYV86" s="59"/>
      <c r="UYW86" s="59"/>
      <c r="UYX86" s="59"/>
      <c r="UYY86" s="59"/>
      <c r="UYZ86" s="59"/>
      <c r="UZA86" s="59"/>
      <c r="UZB86" s="59"/>
      <c r="UZC86" s="59"/>
      <c r="UZD86" s="59"/>
      <c r="UZE86" s="59"/>
      <c r="UZF86" s="59"/>
      <c r="UZG86" s="59"/>
      <c r="UZH86" s="59"/>
      <c r="UZI86" s="59"/>
      <c r="UZJ86" s="59"/>
      <c r="UZK86" s="59"/>
      <c r="UZL86" s="59"/>
      <c r="UZM86" s="59"/>
      <c r="UZN86" s="59"/>
      <c r="UZO86" s="59"/>
      <c r="UZP86" s="59"/>
      <c r="UZQ86" s="59"/>
      <c r="UZR86" s="59"/>
      <c r="UZS86" s="59"/>
      <c r="UZT86" s="59"/>
      <c r="UZU86" s="59"/>
      <c r="UZV86" s="59"/>
      <c r="UZW86" s="59"/>
      <c r="UZX86" s="59"/>
      <c r="UZY86" s="59"/>
      <c r="UZZ86" s="59"/>
      <c r="VAA86" s="59"/>
      <c r="VAB86" s="59"/>
      <c r="VAC86" s="59"/>
      <c r="VAD86" s="59"/>
      <c r="VAE86" s="59"/>
      <c r="VAF86" s="59"/>
      <c r="VAG86" s="59"/>
      <c r="VAH86" s="59"/>
      <c r="VAI86" s="59"/>
      <c r="VAJ86" s="59"/>
      <c r="VAK86" s="59"/>
      <c r="VAL86" s="59"/>
      <c r="VAM86" s="59"/>
      <c r="VAN86" s="59"/>
      <c r="VAO86" s="59"/>
      <c r="VAP86" s="59"/>
      <c r="VAQ86" s="59"/>
      <c r="VAR86" s="59"/>
      <c r="VAS86" s="59"/>
      <c r="VAT86" s="59"/>
      <c r="VAU86" s="59"/>
      <c r="VAV86" s="59"/>
      <c r="VAW86" s="59"/>
      <c r="VAX86" s="59"/>
      <c r="VAY86" s="59"/>
      <c r="VAZ86" s="59"/>
      <c r="VBA86" s="59"/>
      <c r="VBB86" s="59"/>
      <c r="VBC86" s="59"/>
      <c r="VBD86" s="59"/>
      <c r="VBE86" s="59"/>
      <c r="VBF86" s="59"/>
      <c r="VBG86" s="59"/>
      <c r="VBH86" s="59"/>
      <c r="VBI86" s="59"/>
      <c r="VBJ86" s="59"/>
      <c r="VBK86" s="59"/>
      <c r="VBL86" s="59"/>
      <c r="VBM86" s="59"/>
      <c r="VBN86" s="59"/>
      <c r="VBO86" s="59"/>
      <c r="VBP86" s="59"/>
      <c r="VBQ86" s="59"/>
      <c r="VBR86" s="59"/>
      <c r="VBS86" s="59"/>
      <c r="VBT86" s="59"/>
      <c r="VBU86" s="59"/>
      <c r="VBV86" s="59"/>
      <c r="VBW86" s="59"/>
      <c r="VBX86" s="59"/>
      <c r="VBY86" s="59"/>
      <c r="VBZ86" s="59"/>
      <c r="VCA86" s="59"/>
      <c r="VCB86" s="59"/>
      <c r="VCC86" s="59"/>
      <c r="VCD86" s="59"/>
      <c r="VCE86" s="59"/>
      <c r="VCF86" s="59"/>
      <c r="VCG86" s="59"/>
      <c r="VCH86" s="59"/>
      <c r="VCI86" s="59"/>
      <c r="VCJ86" s="59"/>
      <c r="VCK86" s="59"/>
      <c r="VCL86" s="59"/>
      <c r="VCM86" s="59"/>
      <c r="VCN86" s="59"/>
      <c r="VCO86" s="59"/>
      <c r="VCP86" s="59"/>
      <c r="VCQ86" s="59"/>
      <c r="VCR86" s="59"/>
      <c r="VCS86" s="59"/>
      <c r="VCT86" s="59"/>
      <c r="VCU86" s="59"/>
      <c r="VCV86" s="59"/>
      <c r="VCW86" s="59"/>
      <c r="VCX86" s="59"/>
      <c r="VCY86" s="59"/>
      <c r="VCZ86" s="59"/>
      <c r="VDA86" s="59"/>
      <c r="VDB86" s="59"/>
      <c r="VDC86" s="59"/>
      <c r="VDD86" s="59"/>
      <c r="VDE86" s="59"/>
      <c r="VDF86" s="59"/>
      <c r="VDG86" s="59"/>
      <c r="VDH86" s="59"/>
      <c r="VDI86" s="59"/>
      <c r="VDJ86" s="59"/>
      <c r="VDK86" s="59"/>
      <c r="VDL86" s="59"/>
      <c r="VDM86" s="59"/>
      <c r="VDN86" s="59"/>
      <c r="VDO86" s="59"/>
      <c r="VDP86" s="59"/>
      <c r="VDQ86" s="59"/>
      <c r="VDR86" s="59"/>
      <c r="VDS86" s="59"/>
      <c r="VDT86" s="59"/>
      <c r="VDU86" s="59"/>
      <c r="VDV86" s="59"/>
      <c r="VDW86" s="59"/>
      <c r="VDX86" s="59"/>
      <c r="VDY86" s="59"/>
      <c r="VDZ86" s="59"/>
      <c r="VEA86" s="59"/>
      <c r="VEB86" s="59"/>
      <c r="VEC86" s="59"/>
      <c r="VED86" s="59"/>
      <c r="VEE86" s="59"/>
      <c r="VEF86" s="59"/>
      <c r="VEG86" s="59"/>
      <c r="VEH86" s="59"/>
      <c r="VEI86" s="59"/>
      <c r="VEJ86" s="59"/>
      <c r="VEK86" s="59"/>
      <c r="VEL86" s="59"/>
      <c r="VEM86" s="59"/>
      <c r="VEN86" s="59"/>
      <c r="VEO86" s="59"/>
      <c r="VEP86" s="59"/>
      <c r="VEQ86" s="59"/>
      <c r="VER86" s="59"/>
      <c r="VES86" s="59"/>
      <c r="VET86" s="59"/>
      <c r="VEU86" s="59"/>
      <c r="VEV86" s="59"/>
      <c r="VEW86" s="59"/>
      <c r="VEX86" s="59"/>
      <c r="VEY86" s="59"/>
      <c r="VEZ86" s="59"/>
      <c r="VFA86" s="59"/>
      <c r="VFB86" s="59"/>
      <c r="VFC86" s="59"/>
      <c r="VFD86" s="59"/>
      <c r="VFE86" s="59"/>
      <c r="VFF86" s="59"/>
      <c r="VFG86" s="59"/>
      <c r="VFH86" s="59"/>
      <c r="VFI86" s="59"/>
      <c r="VFJ86" s="59"/>
      <c r="VFK86" s="59"/>
      <c r="VFL86" s="59"/>
      <c r="VFM86" s="59"/>
      <c r="VFN86" s="59"/>
      <c r="VFO86" s="59"/>
      <c r="VFP86" s="59"/>
      <c r="VFQ86" s="59"/>
      <c r="VFR86" s="59"/>
      <c r="VFS86" s="59"/>
      <c r="VFT86" s="59"/>
      <c r="VFU86" s="59"/>
      <c r="VFV86" s="59"/>
      <c r="VFW86" s="59"/>
      <c r="VFX86" s="59"/>
      <c r="VFY86" s="59"/>
      <c r="VFZ86" s="59"/>
      <c r="VGA86" s="59"/>
      <c r="VGB86" s="59"/>
      <c r="VGC86" s="59"/>
      <c r="VGD86" s="59"/>
      <c r="VGE86" s="59"/>
      <c r="VGF86" s="59"/>
      <c r="VGG86" s="59"/>
      <c r="VGH86" s="59"/>
      <c r="VGI86" s="59"/>
      <c r="VGJ86" s="59"/>
      <c r="VGK86" s="59"/>
      <c r="VGL86" s="59"/>
      <c r="VGM86" s="59"/>
      <c r="VGN86" s="59"/>
      <c r="VGO86" s="59"/>
      <c r="VGP86" s="59"/>
      <c r="VGQ86" s="59"/>
      <c r="VGR86" s="59"/>
      <c r="VGS86" s="59"/>
      <c r="VGT86" s="59"/>
      <c r="VGU86" s="59"/>
      <c r="VGV86" s="59"/>
      <c r="VGW86" s="59"/>
      <c r="VGX86" s="59"/>
      <c r="VGY86" s="59"/>
      <c r="VGZ86" s="59"/>
      <c r="VHA86" s="59"/>
      <c r="VHB86" s="59"/>
      <c r="VHC86" s="59"/>
      <c r="VHD86" s="59"/>
      <c r="VHE86" s="59"/>
      <c r="VHF86" s="59"/>
      <c r="VHG86" s="59"/>
      <c r="VHH86" s="59"/>
      <c r="VHI86" s="59"/>
      <c r="VHJ86" s="59"/>
      <c r="VHK86" s="59"/>
      <c r="VHL86" s="59"/>
      <c r="VHM86" s="59"/>
      <c r="VHN86" s="59"/>
      <c r="VHO86" s="59"/>
      <c r="VHP86" s="59"/>
      <c r="VHQ86" s="59"/>
      <c r="VHR86" s="59"/>
      <c r="VHS86" s="59"/>
      <c r="VHT86" s="59"/>
      <c r="VHU86" s="59"/>
      <c r="VHV86" s="59"/>
      <c r="VHW86" s="59"/>
      <c r="VHX86" s="59"/>
      <c r="VHY86" s="59"/>
      <c r="VHZ86" s="59"/>
      <c r="VIA86" s="59"/>
      <c r="VIB86" s="59"/>
      <c r="VIC86" s="59"/>
      <c r="VID86" s="59"/>
      <c r="VIE86" s="59"/>
      <c r="VIF86" s="59"/>
      <c r="VIG86" s="59"/>
      <c r="VIH86" s="59"/>
      <c r="VII86" s="59"/>
      <c r="VIJ86" s="59"/>
      <c r="VIK86" s="59"/>
      <c r="VIL86" s="59"/>
      <c r="VIM86" s="59"/>
      <c r="VIN86" s="59"/>
      <c r="VIO86" s="59"/>
      <c r="VIP86" s="59"/>
      <c r="VIQ86" s="59"/>
      <c r="VIR86" s="59"/>
      <c r="VIS86" s="59"/>
      <c r="VIT86" s="59"/>
      <c r="VIU86" s="59"/>
      <c r="VIV86" s="59"/>
      <c r="VIW86" s="59"/>
      <c r="VIX86" s="59"/>
      <c r="VIY86" s="59"/>
      <c r="VIZ86" s="59"/>
      <c r="VJA86" s="59"/>
      <c r="VJB86" s="59"/>
      <c r="VJC86" s="59"/>
      <c r="VJD86" s="59"/>
      <c r="VJE86" s="59"/>
      <c r="VJF86" s="59"/>
      <c r="VJG86" s="59"/>
      <c r="VJH86" s="59"/>
      <c r="VJI86" s="59"/>
      <c r="VJJ86" s="59"/>
      <c r="VJK86" s="59"/>
      <c r="VJL86" s="59"/>
      <c r="VJM86" s="59"/>
      <c r="VJN86" s="59"/>
      <c r="VJO86" s="59"/>
      <c r="VJP86" s="59"/>
      <c r="VJQ86" s="59"/>
      <c r="VJR86" s="59"/>
      <c r="VJS86" s="59"/>
      <c r="VJT86" s="59"/>
      <c r="VJU86" s="59"/>
      <c r="VJV86" s="59"/>
      <c r="VJW86" s="59"/>
      <c r="VJX86" s="59"/>
      <c r="VJY86" s="59"/>
      <c r="VJZ86" s="59"/>
      <c r="VKA86" s="59"/>
      <c r="VKB86" s="59"/>
      <c r="VKC86" s="59"/>
      <c r="VKD86" s="59"/>
      <c r="VKE86" s="59"/>
      <c r="VKF86" s="59"/>
      <c r="VKG86" s="59"/>
      <c r="VKH86" s="59"/>
      <c r="VKI86" s="59"/>
      <c r="VKJ86" s="59"/>
      <c r="VKK86" s="59"/>
      <c r="VKL86" s="59"/>
      <c r="VKM86" s="59"/>
      <c r="VKN86" s="59"/>
      <c r="VKO86" s="59"/>
      <c r="VKP86" s="59"/>
      <c r="VKQ86" s="59"/>
      <c r="VKR86" s="59"/>
      <c r="VKS86" s="59"/>
      <c r="VKT86" s="59"/>
      <c r="VKU86" s="59"/>
      <c r="VKV86" s="59"/>
      <c r="VKW86" s="59"/>
      <c r="VKX86" s="59"/>
      <c r="VKY86" s="59"/>
      <c r="VKZ86" s="59"/>
      <c r="VLA86" s="59"/>
      <c r="VLB86" s="59"/>
      <c r="VLC86" s="59"/>
      <c r="VLD86" s="59"/>
      <c r="VLE86" s="59"/>
      <c r="VLF86" s="59"/>
      <c r="VLG86" s="59"/>
      <c r="VLH86" s="59"/>
      <c r="VLI86" s="59"/>
      <c r="VLJ86" s="59"/>
      <c r="VLK86" s="59"/>
      <c r="VLL86" s="59"/>
      <c r="VLM86" s="59"/>
      <c r="VLN86" s="59"/>
      <c r="VLO86" s="59"/>
      <c r="VLP86" s="59"/>
      <c r="VLQ86" s="59"/>
      <c r="VLR86" s="59"/>
      <c r="VLS86" s="59"/>
      <c r="VLT86" s="59"/>
      <c r="VLU86" s="59"/>
      <c r="VLV86" s="59"/>
      <c r="VLW86" s="59"/>
      <c r="VLX86" s="59"/>
      <c r="VLY86" s="59"/>
      <c r="VLZ86" s="59"/>
      <c r="VMA86" s="59"/>
      <c r="VMB86" s="59"/>
      <c r="VMC86" s="59"/>
      <c r="VMD86" s="59"/>
      <c r="VME86" s="59"/>
      <c r="VMF86" s="59"/>
      <c r="VMG86" s="59"/>
      <c r="VMH86" s="59"/>
      <c r="VMI86" s="59"/>
      <c r="VMJ86" s="59"/>
      <c r="VMK86" s="59"/>
      <c r="VML86" s="59"/>
      <c r="VMM86" s="59"/>
      <c r="VMN86" s="59"/>
      <c r="VMO86" s="59"/>
      <c r="VMP86" s="59"/>
      <c r="VMQ86" s="59"/>
      <c r="VMR86" s="59"/>
      <c r="VMS86" s="59"/>
      <c r="VMT86" s="59"/>
      <c r="VMU86" s="59"/>
      <c r="VMV86" s="59"/>
      <c r="VMW86" s="59"/>
      <c r="VMX86" s="59"/>
      <c r="VMY86" s="59"/>
      <c r="VMZ86" s="59"/>
      <c r="VNA86" s="59"/>
      <c r="VNB86" s="59"/>
      <c r="VNC86" s="59"/>
      <c r="VND86" s="59"/>
      <c r="VNE86" s="59"/>
      <c r="VNF86" s="59"/>
      <c r="VNG86" s="59"/>
      <c r="VNH86" s="59"/>
      <c r="VNI86" s="59"/>
      <c r="VNJ86" s="59"/>
      <c r="VNK86" s="59"/>
      <c r="VNL86" s="59"/>
      <c r="VNM86" s="59"/>
      <c r="VNN86" s="59"/>
      <c r="VNO86" s="59"/>
      <c r="VNP86" s="59"/>
      <c r="VNQ86" s="59"/>
      <c r="VNR86" s="59"/>
      <c r="VNS86" s="59"/>
      <c r="VNT86" s="59"/>
      <c r="VNU86" s="59"/>
      <c r="VNV86" s="59"/>
      <c r="VNW86" s="59"/>
      <c r="VNX86" s="59"/>
      <c r="VNY86" s="59"/>
      <c r="VNZ86" s="59"/>
      <c r="VOA86" s="59"/>
      <c r="VOB86" s="59"/>
      <c r="VOC86" s="59"/>
      <c r="VOD86" s="59"/>
      <c r="VOE86" s="59"/>
      <c r="VOF86" s="59"/>
      <c r="VOG86" s="59"/>
      <c r="VOH86" s="59"/>
      <c r="VOI86" s="59"/>
      <c r="VOJ86" s="59"/>
      <c r="VOK86" s="59"/>
      <c r="VOL86" s="59"/>
      <c r="VOM86" s="59"/>
      <c r="VON86" s="59"/>
      <c r="VOO86" s="59"/>
      <c r="VOP86" s="59"/>
      <c r="VOQ86" s="59"/>
      <c r="VOR86" s="59"/>
      <c r="VOS86" s="59"/>
      <c r="VOT86" s="59"/>
      <c r="VOU86" s="59"/>
      <c r="VOV86" s="59"/>
      <c r="VOW86" s="59"/>
      <c r="VOX86" s="59"/>
      <c r="VOY86" s="59"/>
      <c r="VOZ86" s="59"/>
      <c r="VPA86" s="59"/>
      <c r="VPB86" s="59"/>
      <c r="VPC86" s="59"/>
      <c r="VPD86" s="59"/>
      <c r="VPE86" s="59"/>
      <c r="VPF86" s="59"/>
      <c r="VPG86" s="59"/>
      <c r="VPH86" s="59"/>
      <c r="VPI86" s="59"/>
      <c r="VPJ86" s="59"/>
      <c r="VPK86" s="59"/>
      <c r="VPL86" s="59"/>
      <c r="VPM86" s="59"/>
      <c r="VPN86" s="59"/>
      <c r="VPO86" s="59"/>
      <c r="VPP86" s="59"/>
      <c r="VPQ86" s="59"/>
      <c r="VPR86" s="59"/>
      <c r="VPS86" s="59"/>
      <c r="VPT86" s="59"/>
      <c r="VPU86" s="59"/>
      <c r="VPV86" s="59"/>
      <c r="VPW86" s="59"/>
      <c r="VPX86" s="59"/>
      <c r="VPY86" s="59"/>
      <c r="VPZ86" s="59"/>
      <c r="VQA86" s="59"/>
      <c r="VQB86" s="59"/>
      <c r="VQC86" s="59"/>
      <c r="VQD86" s="59"/>
      <c r="VQE86" s="59"/>
      <c r="VQF86" s="59"/>
      <c r="VQG86" s="59"/>
      <c r="VQH86" s="59"/>
      <c r="VQI86" s="59"/>
      <c r="VQJ86" s="59"/>
      <c r="VQK86" s="59"/>
      <c r="VQL86" s="59"/>
      <c r="VQM86" s="59"/>
      <c r="VQN86" s="59"/>
      <c r="VQO86" s="59"/>
      <c r="VQP86" s="59"/>
      <c r="VQQ86" s="59"/>
      <c r="VQR86" s="59"/>
      <c r="VQS86" s="59"/>
      <c r="VQT86" s="59"/>
      <c r="VQU86" s="59"/>
      <c r="VQV86" s="59"/>
      <c r="VQW86" s="59"/>
      <c r="VQX86" s="59"/>
      <c r="VQY86" s="59"/>
      <c r="VQZ86" s="59"/>
      <c r="VRA86" s="59"/>
      <c r="VRB86" s="59"/>
      <c r="VRC86" s="59"/>
      <c r="VRD86" s="59"/>
      <c r="VRE86" s="59"/>
      <c r="VRF86" s="59"/>
      <c r="VRG86" s="59"/>
      <c r="VRH86" s="59"/>
      <c r="VRI86" s="59"/>
      <c r="VRJ86" s="59"/>
      <c r="VRK86" s="59"/>
      <c r="VRL86" s="59"/>
      <c r="VRM86" s="59"/>
      <c r="VRN86" s="59"/>
      <c r="VRO86" s="59"/>
      <c r="VRP86" s="59"/>
      <c r="VRQ86" s="59"/>
      <c r="VRR86" s="59"/>
      <c r="VRS86" s="59"/>
      <c r="VRT86" s="59"/>
      <c r="VRU86" s="59"/>
      <c r="VRV86" s="59"/>
      <c r="VRW86" s="59"/>
      <c r="VRX86" s="59"/>
      <c r="VRY86" s="59"/>
      <c r="VRZ86" s="59"/>
      <c r="VSA86" s="59"/>
      <c r="VSB86" s="59"/>
      <c r="VSC86" s="59"/>
      <c r="VSD86" s="59"/>
      <c r="VSE86" s="59"/>
      <c r="VSF86" s="59"/>
      <c r="VSG86" s="59"/>
      <c r="VSH86" s="59"/>
      <c r="VSI86" s="59"/>
      <c r="VSJ86" s="59"/>
      <c r="VSK86" s="59"/>
      <c r="VSL86" s="59"/>
      <c r="VSM86" s="59"/>
      <c r="VSN86" s="59"/>
      <c r="VSO86" s="59"/>
      <c r="VSP86" s="59"/>
      <c r="VSQ86" s="59"/>
      <c r="VSR86" s="59"/>
      <c r="VSS86" s="59"/>
      <c r="VST86" s="59"/>
      <c r="VSU86" s="59"/>
      <c r="VSV86" s="59"/>
      <c r="VSW86" s="59"/>
      <c r="VSX86" s="59"/>
      <c r="VSY86" s="59"/>
      <c r="VSZ86" s="59"/>
      <c r="VTA86" s="59"/>
      <c r="VTB86" s="59"/>
      <c r="VTC86" s="59"/>
      <c r="VTD86" s="59"/>
      <c r="VTE86" s="59"/>
      <c r="VTF86" s="59"/>
      <c r="VTG86" s="59"/>
      <c r="VTH86" s="59"/>
      <c r="VTI86" s="59"/>
      <c r="VTJ86" s="59"/>
      <c r="VTK86" s="59"/>
      <c r="VTL86" s="59"/>
      <c r="VTM86" s="59"/>
      <c r="VTN86" s="59"/>
      <c r="VTO86" s="59"/>
      <c r="VTP86" s="59"/>
      <c r="VTQ86" s="59"/>
      <c r="VTR86" s="59"/>
      <c r="VTS86" s="59"/>
      <c r="VTT86" s="59"/>
      <c r="VTU86" s="59"/>
      <c r="VTV86" s="59"/>
      <c r="VTW86" s="59"/>
      <c r="VTX86" s="59"/>
      <c r="VTY86" s="59"/>
      <c r="VTZ86" s="59"/>
      <c r="VUA86" s="59"/>
      <c r="VUB86" s="59"/>
      <c r="VUC86" s="59"/>
      <c r="VUD86" s="59"/>
      <c r="VUE86" s="59"/>
      <c r="VUF86" s="59"/>
      <c r="VUG86" s="59"/>
      <c r="VUH86" s="59"/>
      <c r="VUI86" s="59"/>
      <c r="VUJ86" s="59"/>
      <c r="VUK86" s="59"/>
      <c r="VUL86" s="59"/>
      <c r="VUM86" s="59"/>
      <c r="VUN86" s="59"/>
      <c r="VUO86" s="59"/>
      <c r="VUP86" s="59"/>
      <c r="VUQ86" s="59"/>
      <c r="VUR86" s="59"/>
      <c r="VUS86" s="59"/>
      <c r="VUT86" s="59"/>
      <c r="VUU86" s="59"/>
      <c r="VUV86" s="59"/>
      <c r="VUW86" s="59"/>
      <c r="VUX86" s="59"/>
      <c r="VUY86" s="59"/>
      <c r="VUZ86" s="59"/>
      <c r="VVA86" s="59"/>
      <c r="VVB86" s="59"/>
      <c r="VVC86" s="59"/>
      <c r="VVD86" s="59"/>
      <c r="VVE86" s="59"/>
      <c r="VVF86" s="59"/>
      <c r="VVG86" s="59"/>
      <c r="VVH86" s="59"/>
      <c r="VVI86" s="59"/>
      <c r="VVJ86" s="59"/>
      <c r="VVK86" s="59"/>
      <c r="VVL86" s="59"/>
      <c r="VVM86" s="59"/>
      <c r="VVN86" s="59"/>
      <c r="VVO86" s="59"/>
      <c r="VVP86" s="59"/>
      <c r="VVQ86" s="59"/>
      <c r="VVR86" s="59"/>
      <c r="VVS86" s="59"/>
      <c r="VVT86" s="59"/>
      <c r="VVU86" s="59"/>
      <c r="VVV86" s="59"/>
      <c r="VVW86" s="59"/>
      <c r="VVX86" s="59"/>
      <c r="VVY86" s="59"/>
      <c r="VVZ86" s="59"/>
      <c r="VWA86" s="59"/>
      <c r="VWB86" s="59"/>
      <c r="VWC86" s="59"/>
      <c r="VWD86" s="59"/>
      <c r="VWE86" s="59"/>
      <c r="VWF86" s="59"/>
      <c r="VWG86" s="59"/>
      <c r="VWH86" s="59"/>
      <c r="VWI86" s="59"/>
      <c r="VWJ86" s="59"/>
      <c r="VWK86" s="59"/>
      <c r="VWL86" s="59"/>
      <c r="VWM86" s="59"/>
      <c r="VWN86" s="59"/>
      <c r="VWO86" s="59"/>
      <c r="VWP86" s="59"/>
      <c r="VWQ86" s="59"/>
      <c r="VWR86" s="59"/>
      <c r="VWS86" s="59"/>
      <c r="VWT86" s="59"/>
      <c r="VWU86" s="59"/>
      <c r="VWV86" s="59"/>
      <c r="VWW86" s="59"/>
      <c r="VWX86" s="59"/>
      <c r="VWY86" s="59"/>
      <c r="VWZ86" s="59"/>
      <c r="VXA86" s="59"/>
      <c r="VXB86" s="59"/>
      <c r="VXC86" s="59"/>
      <c r="VXD86" s="59"/>
      <c r="VXE86" s="59"/>
      <c r="VXF86" s="59"/>
      <c r="VXG86" s="59"/>
      <c r="VXH86" s="59"/>
      <c r="VXI86" s="59"/>
      <c r="VXJ86" s="59"/>
      <c r="VXK86" s="59"/>
      <c r="VXL86" s="59"/>
      <c r="VXM86" s="59"/>
      <c r="VXN86" s="59"/>
      <c r="VXO86" s="59"/>
      <c r="VXP86" s="59"/>
      <c r="VXQ86" s="59"/>
      <c r="VXR86" s="59"/>
      <c r="VXS86" s="59"/>
      <c r="VXT86" s="59"/>
      <c r="VXU86" s="59"/>
      <c r="VXV86" s="59"/>
      <c r="VXW86" s="59"/>
      <c r="VXX86" s="59"/>
      <c r="VXY86" s="59"/>
      <c r="VXZ86" s="59"/>
      <c r="VYA86" s="59"/>
      <c r="VYB86" s="59"/>
      <c r="VYC86" s="59"/>
      <c r="VYD86" s="59"/>
      <c r="VYE86" s="59"/>
      <c r="VYF86" s="59"/>
      <c r="VYG86" s="59"/>
      <c r="VYH86" s="59"/>
      <c r="VYI86" s="59"/>
      <c r="VYJ86" s="59"/>
      <c r="VYK86" s="59"/>
      <c r="VYL86" s="59"/>
      <c r="VYM86" s="59"/>
      <c r="VYN86" s="59"/>
      <c r="VYO86" s="59"/>
      <c r="VYP86" s="59"/>
      <c r="VYQ86" s="59"/>
      <c r="VYR86" s="59"/>
      <c r="VYS86" s="59"/>
      <c r="VYT86" s="59"/>
      <c r="VYU86" s="59"/>
      <c r="VYV86" s="59"/>
      <c r="VYW86" s="59"/>
      <c r="VYX86" s="59"/>
      <c r="VYY86" s="59"/>
      <c r="VYZ86" s="59"/>
      <c r="VZA86" s="59"/>
      <c r="VZB86" s="59"/>
      <c r="VZC86" s="59"/>
      <c r="VZD86" s="59"/>
      <c r="VZE86" s="59"/>
      <c r="VZF86" s="59"/>
      <c r="VZG86" s="59"/>
      <c r="VZH86" s="59"/>
      <c r="VZI86" s="59"/>
      <c r="VZJ86" s="59"/>
      <c r="VZK86" s="59"/>
      <c r="VZL86" s="59"/>
      <c r="VZM86" s="59"/>
      <c r="VZN86" s="59"/>
      <c r="VZO86" s="59"/>
      <c r="VZP86" s="59"/>
      <c r="VZQ86" s="59"/>
      <c r="VZR86" s="59"/>
      <c r="VZS86" s="59"/>
      <c r="VZT86" s="59"/>
      <c r="VZU86" s="59"/>
      <c r="VZV86" s="59"/>
      <c r="VZW86" s="59"/>
      <c r="VZX86" s="59"/>
      <c r="VZY86" s="59"/>
      <c r="VZZ86" s="59"/>
      <c r="WAA86" s="59"/>
      <c r="WAB86" s="59"/>
      <c r="WAC86" s="59"/>
      <c r="WAD86" s="59"/>
      <c r="WAE86" s="59"/>
      <c r="WAF86" s="59"/>
      <c r="WAG86" s="59"/>
      <c r="WAH86" s="59"/>
      <c r="WAI86" s="59"/>
      <c r="WAJ86" s="59"/>
      <c r="WAK86" s="59"/>
      <c r="WAL86" s="59"/>
      <c r="WAM86" s="59"/>
      <c r="WAN86" s="59"/>
      <c r="WAO86" s="59"/>
      <c r="WAP86" s="59"/>
      <c r="WAQ86" s="59"/>
      <c r="WAR86" s="59"/>
      <c r="WAS86" s="59"/>
      <c r="WAT86" s="59"/>
      <c r="WAU86" s="59"/>
      <c r="WAV86" s="59"/>
      <c r="WAW86" s="59"/>
      <c r="WAX86" s="59"/>
      <c r="WAY86" s="59"/>
      <c r="WAZ86" s="59"/>
      <c r="WBA86" s="59"/>
      <c r="WBB86" s="59"/>
      <c r="WBC86" s="59"/>
      <c r="WBD86" s="59"/>
      <c r="WBE86" s="59"/>
      <c r="WBF86" s="59"/>
      <c r="WBG86" s="59"/>
      <c r="WBH86" s="59"/>
      <c r="WBI86" s="59"/>
      <c r="WBJ86" s="59"/>
      <c r="WBK86" s="59"/>
      <c r="WBL86" s="59"/>
      <c r="WBM86" s="59"/>
      <c r="WBN86" s="59"/>
      <c r="WBO86" s="59"/>
      <c r="WBP86" s="59"/>
      <c r="WBQ86" s="59"/>
      <c r="WBR86" s="59"/>
      <c r="WBS86" s="59"/>
      <c r="WBT86" s="59"/>
      <c r="WBU86" s="59"/>
      <c r="WBV86" s="59"/>
      <c r="WBW86" s="59"/>
      <c r="WBX86" s="59"/>
      <c r="WBY86" s="59"/>
      <c r="WBZ86" s="59"/>
      <c r="WCA86" s="59"/>
      <c r="WCB86" s="59"/>
      <c r="WCC86" s="59"/>
      <c r="WCD86" s="59"/>
      <c r="WCE86" s="59"/>
      <c r="WCF86" s="59"/>
      <c r="WCG86" s="59"/>
      <c r="WCH86" s="59"/>
      <c r="WCI86" s="59"/>
      <c r="WCJ86" s="59"/>
      <c r="WCK86" s="59"/>
      <c r="WCL86" s="59"/>
      <c r="WCM86" s="59"/>
      <c r="WCN86" s="59"/>
      <c r="WCO86" s="59"/>
      <c r="WCP86" s="59"/>
      <c r="WCQ86" s="59"/>
      <c r="WCR86" s="59"/>
      <c r="WCS86" s="59"/>
      <c r="WCT86" s="59"/>
      <c r="WCU86" s="59"/>
      <c r="WCV86" s="59"/>
      <c r="WCW86" s="59"/>
      <c r="WCX86" s="59"/>
      <c r="WCY86" s="59"/>
      <c r="WCZ86" s="59"/>
      <c r="WDA86" s="59"/>
      <c r="WDB86" s="59"/>
      <c r="WDC86" s="59"/>
      <c r="WDD86" s="59"/>
      <c r="WDE86" s="59"/>
      <c r="WDF86" s="59"/>
      <c r="WDG86" s="59"/>
      <c r="WDH86" s="59"/>
      <c r="WDI86" s="59"/>
      <c r="WDJ86" s="59"/>
      <c r="WDK86" s="59"/>
      <c r="WDL86" s="59"/>
      <c r="WDM86" s="59"/>
      <c r="WDN86" s="59"/>
      <c r="WDO86" s="59"/>
      <c r="WDP86" s="59"/>
      <c r="WDQ86" s="59"/>
      <c r="WDR86" s="59"/>
      <c r="WDS86" s="59"/>
      <c r="WDT86" s="59"/>
      <c r="WDU86" s="59"/>
      <c r="WDV86" s="59"/>
      <c r="WDW86" s="59"/>
      <c r="WDX86" s="59"/>
      <c r="WDY86" s="59"/>
      <c r="WDZ86" s="59"/>
      <c r="WEA86" s="59"/>
      <c r="WEB86" s="59"/>
      <c r="WEC86" s="59"/>
      <c r="WED86" s="59"/>
      <c r="WEE86" s="59"/>
      <c r="WEF86" s="59"/>
      <c r="WEG86" s="59"/>
      <c r="WEH86" s="59"/>
      <c r="WEI86" s="59"/>
      <c r="WEJ86" s="59"/>
      <c r="WEK86" s="59"/>
      <c r="WEL86" s="59"/>
      <c r="WEM86" s="59"/>
      <c r="WEN86" s="59"/>
      <c r="WEO86" s="59"/>
      <c r="WEP86" s="59"/>
      <c r="WEQ86" s="59"/>
      <c r="WER86" s="59"/>
      <c r="WES86" s="59"/>
      <c r="WET86" s="59"/>
      <c r="WEU86" s="59"/>
      <c r="WEV86" s="59"/>
      <c r="WEW86" s="59"/>
      <c r="WEX86" s="59"/>
      <c r="WEY86" s="59"/>
      <c r="WEZ86" s="59"/>
      <c r="WFA86" s="59"/>
      <c r="WFB86" s="59"/>
      <c r="WFC86" s="59"/>
      <c r="WFD86" s="59"/>
      <c r="WFE86" s="59"/>
      <c r="WFF86" s="59"/>
      <c r="WFG86" s="59"/>
      <c r="WFH86" s="59"/>
      <c r="WFI86" s="59"/>
      <c r="WFJ86" s="59"/>
      <c r="WFK86" s="59"/>
      <c r="WFL86" s="59"/>
      <c r="WFM86" s="59"/>
      <c r="WFN86" s="59"/>
      <c r="WFO86" s="59"/>
      <c r="WFP86" s="59"/>
      <c r="WFQ86" s="59"/>
      <c r="WFR86" s="59"/>
      <c r="WFS86" s="59"/>
      <c r="WFT86" s="59"/>
      <c r="WFU86" s="59"/>
      <c r="WFV86" s="59"/>
      <c r="WFW86" s="59"/>
      <c r="WFX86" s="59"/>
      <c r="WFY86" s="59"/>
      <c r="WFZ86" s="59"/>
      <c r="WGA86" s="59"/>
      <c r="WGB86" s="59"/>
      <c r="WGC86" s="59"/>
      <c r="WGD86" s="59"/>
      <c r="WGE86" s="59"/>
      <c r="WGF86" s="59"/>
      <c r="WGG86" s="59"/>
      <c r="WGH86" s="59"/>
      <c r="WGI86" s="59"/>
      <c r="WGJ86" s="59"/>
      <c r="WGK86" s="59"/>
      <c r="WGL86" s="59"/>
      <c r="WGM86" s="59"/>
      <c r="WGN86" s="59"/>
      <c r="WGO86" s="59"/>
      <c r="WGP86" s="59"/>
      <c r="WGQ86" s="59"/>
      <c r="WGR86" s="59"/>
      <c r="WGS86" s="59"/>
      <c r="WGT86" s="59"/>
      <c r="WGU86" s="59"/>
      <c r="WGV86" s="59"/>
      <c r="WGW86" s="59"/>
      <c r="WGX86" s="59"/>
      <c r="WGY86" s="59"/>
      <c r="WGZ86" s="59"/>
      <c r="WHA86" s="59"/>
      <c r="WHB86" s="59"/>
      <c r="WHC86" s="59"/>
      <c r="WHD86" s="59"/>
      <c r="WHE86" s="59"/>
      <c r="WHF86" s="59"/>
      <c r="WHG86" s="59"/>
      <c r="WHH86" s="59"/>
      <c r="WHI86" s="59"/>
      <c r="WHJ86" s="59"/>
      <c r="WHK86" s="59"/>
      <c r="WHL86" s="59"/>
      <c r="WHM86" s="59"/>
      <c r="WHN86" s="59"/>
      <c r="WHO86" s="59"/>
      <c r="WHP86" s="59"/>
      <c r="WHQ86" s="59"/>
      <c r="WHR86" s="59"/>
      <c r="WHS86" s="59"/>
      <c r="WHT86" s="59"/>
      <c r="WHU86" s="59"/>
      <c r="WHV86" s="59"/>
      <c r="WHW86" s="59"/>
      <c r="WHX86" s="59"/>
      <c r="WHY86" s="59"/>
      <c r="WHZ86" s="59"/>
      <c r="WIA86" s="59"/>
      <c r="WIB86" s="59"/>
      <c r="WIC86" s="59"/>
      <c r="WID86" s="59"/>
      <c r="WIE86" s="59"/>
      <c r="WIF86" s="59"/>
      <c r="WIG86" s="59"/>
      <c r="WIH86" s="59"/>
      <c r="WII86" s="59"/>
      <c r="WIJ86" s="59"/>
      <c r="WIK86" s="59"/>
      <c r="WIL86" s="59"/>
      <c r="WIM86" s="59"/>
      <c r="WIN86" s="59"/>
      <c r="WIO86" s="59"/>
      <c r="WIP86" s="59"/>
      <c r="WIQ86" s="59"/>
      <c r="WIR86" s="59"/>
      <c r="WIS86" s="59"/>
      <c r="WIT86" s="59"/>
      <c r="WIU86" s="59"/>
      <c r="WIV86" s="59"/>
      <c r="WIW86" s="59"/>
      <c r="WIX86" s="59"/>
      <c r="WIY86" s="59"/>
      <c r="WIZ86" s="59"/>
      <c r="WJA86" s="59"/>
      <c r="WJB86" s="59"/>
      <c r="WJC86" s="59"/>
      <c r="WJD86" s="59"/>
      <c r="WJE86" s="59"/>
      <c r="WJF86" s="59"/>
      <c r="WJG86" s="59"/>
      <c r="WJH86" s="59"/>
      <c r="WJI86" s="59"/>
      <c r="WJJ86" s="59"/>
      <c r="WJK86" s="59"/>
      <c r="WJL86" s="59"/>
      <c r="WJM86" s="59"/>
      <c r="WJN86" s="59"/>
      <c r="WJO86" s="59"/>
      <c r="WJP86" s="59"/>
      <c r="WJQ86" s="59"/>
      <c r="WJR86" s="59"/>
      <c r="WJS86" s="59"/>
      <c r="WJT86" s="59"/>
      <c r="WJU86" s="59"/>
      <c r="WJV86" s="59"/>
      <c r="WJW86" s="59"/>
      <c r="WJX86" s="59"/>
      <c r="WJY86" s="59"/>
      <c r="WJZ86" s="59"/>
      <c r="WKA86" s="59"/>
      <c r="WKB86" s="59"/>
      <c r="WKC86" s="59"/>
      <c r="WKD86" s="59"/>
      <c r="WKE86" s="59"/>
      <c r="WKF86" s="59"/>
      <c r="WKG86" s="59"/>
      <c r="WKH86" s="59"/>
      <c r="WKI86" s="59"/>
      <c r="WKJ86" s="59"/>
      <c r="WKK86" s="59"/>
      <c r="WKL86" s="59"/>
      <c r="WKM86" s="59"/>
      <c r="WKN86" s="59"/>
      <c r="WKO86" s="59"/>
      <c r="WKP86" s="59"/>
      <c r="WKQ86" s="59"/>
      <c r="WKR86" s="59"/>
      <c r="WKS86" s="59"/>
      <c r="WKT86" s="59"/>
      <c r="WKU86" s="59"/>
      <c r="WKV86" s="59"/>
      <c r="WKW86" s="59"/>
      <c r="WKX86" s="59"/>
      <c r="WKY86" s="59"/>
      <c r="WKZ86" s="59"/>
      <c r="WLA86" s="59"/>
      <c r="WLB86" s="59"/>
      <c r="WLC86" s="59"/>
      <c r="WLD86" s="59"/>
      <c r="WLE86" s="59"/>
      <c r="WLF86" s="59"/>
      <c r="WLG86" s="59"/>
      <c r="WLH86" s="59"/>
      <c r="WLI86" s="59"/>
      <c r="WLJ86" s="59"/>
      <c r="WLK86" s="59"/>
      <c r="WLL86" s="59"/>
      <c r="WLM86" s="59"/>
      <c r="WLN86" s="59"/>
      <c r="WLO86" s="59"/>
      <c r="WLP86" s="59"/>
      <c r="WLQ86" s="59"/>
      <c r="WLR86" s="59"/>
      <c r="WLS86" s="59"/>
      <c r="WLT86" s="59"/>
      <c r="WLU86" s="59"/>
      <c r="WLV86" s="59"/>
      <c r="WLW86" s="59"/>
      <c r="WLX86" s="59"/>
      <c r="WLY86" s="59"/>
      <c r="WLZ86" s="59"/>
      <c r="WMA86" s="59"/>
      <c r="WMB86" s="59"/>
      <c r="WMC86" s="59"/>
      <c r="WMD86" s="59"/>
      <c r="WME86" s="59"/>
      <c r="WMF86" s="59"/>
      <c r="WMG86" s="59"/>
      <c r="WMH86" s="59"/>
      <c r="WMI86" s="59"/>
      <c r="WMJ86" s="59"/>
      <c r="WMK86" s="59"/>
      <c r="WML86" s="59"/>
      <c r="WMM86" s="59"/>
      <c r="WMN86" s="59"/>
      <c r="WMO86" s="59"/>
      <c r="WMP86" s="59"/>
      <c r="WMQ86" s="59"/>
      <c r="WMR86" s="59"/>
      <c r="WMS86" s="59"/>
      <c r="WMT86" s="59"/>
      <c r="WMU86" s="59"/>
      <c r="WMV86" s="59"/>
      <c r="WMW86" s="59"/>
      <c r="WMX86" s="59"/>
      <c r="WMY86" s="59"/>
      <c r="WMZ86" s="59"/>
      <c r="WNA86" s="59"/>
      <c r="WNB86" s="59"/>
      <c r="WNC86" s="59"/>
      <c r="WND86" s="59"/>
      <c r="WNE86" s="59"/>
      <c r="WNF86" s="59"/>
      <c r="WNG86" s="59"/>
      <c r="WNH86" s="59"/>
      <c r="WNI86" s="59"/>
      <c r="WNJ86" s="59"/>
      <c r="WNK86" s="59"/>
      <c r="WNL86" s="59"/>
      <c r="WNM86" s="59"/>
      <c r="WNN86" s="59"/>
      <c r="WNO86" s="59"/>
      <c r="WNP86" s="59"/>
      <c r="WNQ86" s="59"/>
      <c r="WNR86" s="59"/>
      <c r="WNS86" s="59"/>
      <c r="WNT86" s="59"/>
      <c r="WNU86" s="59"/>
      <c r="WNV86" s="59"/>
      <c r="WNW86" s="59"/>
      <c r="WNX86" s="59"/>
      <c r="WNY86" s="59"/>
      <c r="WNZ86" s="59"/>
      <c r="WOA86" s="59"/>
      <c r="WOB86" s="59"/>
      <c r="WOC86" s="59"/>
      <c r="WOD86" s="59"/>
      <c r="WOE86" s="59"/>
      <c r="WOF86" s="59"/>
      <c r="WOG86" s="59"/>
      <c r="WOH86" s="59"/>
      <c r="WOI86" s="59"/>
      <c r="WOJ86" s="59"/>
      <c r="WOK86" s="59"/>
      <c r="WOL86" s="59"/>
      <c r="WOM86" s="59"/>
      <c r="WON86" s="59"/>
      <c r="WOO86" s="59"/>
      <c r="WOP86" s="59"/>
      <c r="WOQ86" s="59"/>
      <c r="WOR86" s="59"/>
      <c r="WOS86" s="59"/>
      <c r="WOT86" s="59"/>
      <c r="WOU86" s="59"/>
      <c r="WOV86" s="59"/>
      <c r="WOW86" s="59"/>
      <c r="WOX86" s="59"/>
      <c r="WOY86" s="59"/>
      <c r="WOZ86" s="59"/>
      <c r="WPA86" s="59"/>
      <c r="WPB86" s="59"/>
      <c r="WPC86" s="59"/>
      <c r="WPD86" s="59"/>
      <c r="WPE86" s="59"/>
      <c r="WPF86" s="59"/>
      <c r="WPG86" s="59"/>
      <c r="WPH86" s="59"/>
      <c r="WPI86" s="59"/>
      <c r="WPJ86" s="59"/>
      <c r="WPK86" s="59"/>
      <c r="WPL86" s="59"/>
      <c r="WPM86" s="59"/>
      <c r="WPN86" s="59"/>
      <c r="WPO86" s="59"/>
      <c r="WPP86" s="59"/>
      <c r="WPQ86" s="59"/>
      <c r="WPR86" s="59"/>
      <c r="WPS86" s="59"/>
      <c r="WPT86" s="59"/>
      <c r="WPU86" s="59"/>
      <c r="WPV86" s="59"/>
      <c r="WPW86" s="59"/>
      <c r="WPX86" s="59"/>
      <c r="WPY86" s="59"/>
      <c r="WPZ86" s="59"/>
      <c r="WQA86" s="59"/>
      <c r="WQB86" s="59"/>
      <c r="WQC86" s="59"/>
      <c r="WQD86" s="59"/>
      <c r="WQE86" s="59"/>
      <c r="WQF86" s="59"/>
      <c r="WQG86" s="59"/>
      <c r="WQH86" s="59"/>
      <c r="WQI86" s="59"/>
      <c r="WQJ86" s="59"/>
      <c r="WQK86" s="59"/>
      <c r="WQL86" s="59"/>
      <c r="WQM86" s="59"/>
      <c r="WQN86" s="59"/>
      <c r="WQO86" s="59"/>
      <c r="WQP86" s="59"/>
      <c r="WQQ86" s="59"/>
      <c r="WQR86" s="59"/>
      <c r="WQS86" s="59"/>
      <c r="WQT86" s="59"/>
      <c r="WQU86" s="59"/>
      <c r="WQV86" s="59"/>
      <c r="WQW86" s="59"/>
      <c r="WQX86" s="59"/>
      <c r="WQY86" s="59"/>
      <c r="WQZ86" s="59"/>
      <c r="WRA86" s="59"/>
      <c r="WRB86" s="59"/>
      <c r="WRC86" s="59"/>
      <c r="WRD86" s="59"/>
      <c r="WRE86" s="59"/>
      <c r="WRF86" s="59"/>
      <c r="WRG86" s="59"/>
      <c r="WRH86" s="59"/>
      <c r="WRI86" s="59"/>
      <c r="WRJ86" s="59"/>
      <c r="WRK86" s="59"/>
      <c r="WRL86" s="59"/>
      <c r="WRM86" s="59"/>
      <c r="WRN86" s="59"/>
      <c r="WRO86" s="59"/>
      <c r="WRP86" s="59"/>
      <c r="WRQ86" s="59"/>
      <c r="WRR86" s="59"/>
      <c r="WRS86" s="59"/>
      <c r="WRT86" s="59"/>
      <c r="WRU86" s="59"/>
      <c r="WRV86" s="59"/>
      <c r="WRW86" s="59"/>
      <c r="WRX86" s="59"/>
      <c r="WRY86" s="59"/>
      <c r="WRZ86" s="59"/>
      <c r="WSA86" s="59"/>
      <c r="WSB86" s="59"/>
      <c r="WSC86" s="59"/>
      <c r="WSD86" s="59"/>
      <c r="WSE86" s="59"/>
      <c r="WSF86" s="59"/>
      <c r="WSG86" s="59"/>
      <c r="WSH86" s="59"/>
      <c r="WSI86" s="59"/>
      <c r="WSJ86" s="59"/>
      <c r="WSK86" s="59"/>
      <c r="WSL86" s="59"/>
      <c r="WSM86" s="59"/>
      <c r="WSN86" s="59"/>
      <c r="WSO86" s="59"/>
      <c r="WSP86" s="59"/>
      <c r="WSQ86" s="59"/>
      <c r="WSR86" s="59"/>
      <c r="WSS86" s="59"/>
      <c r="WST86" s="59"/>
      <c r="WSU86" s="59"/>
      <c r="WSV86" s="59"/>
      <c r="WSW86" s="59"/>
      <c r="WSX86" s="59"/>
      <c r="WSY86" s="59"/>
      <c r="WSZ86" s="59"/>
      <c r="WTA86" s="59"/>
      <c r="WTB86" s="59"/>
      <c r="WTC86" s="59"/>
      <c r="WTD86" s="59"/>
      <c r="WTE86" s="59"/>
      <c r="WTF86" s="59"/>
      <c r="WTG86" s="59"/>
      <c r="WTH86" s="59"/>
      <c r="WTI86" s="59"/>
      <c r="WTJ86" s="59"/>
      <c r="WTK86" s="59"/>
      <c r="WTL86" s="59"/>
      <c r="WTM86" s="59"/>
      <c r="WTN86" s="59"/>
      <c r="WTO86" s="59"/>
      <c r="WTP86" s="59"/>
      <c r="WTQ86" s="59"/>
      <c r="WTR86" s="59"/>
      <c r="WTS86" s="59"/>
      <c r="WTT86" s="59"/>
      <c r="WTU86" s="59"/>
      <c r="WTV86" s="59"/>
      <c r="WTW86" s="59"/>
      <c r="WTX86" s="59"/>
      <c r="WTY86" s="59"/>
      <c r="WTZ86" s="59"/>
      <c r="WUA86" s="59"/>
      <c r="WUB86" s="59"/>
      <c r="WUC86" s="59"/>
      <c r="WUD86" s="59"/>
      <c r="WUE86" s="59"/>
      <c r="WUF86" s="59"/>
      <c r="WUG86" s="59"/>
      <c r="WUH86" s="59"/>
      <c r="WUI86" s="59"/>
      <c r="WUJ86" s="59"/>
      <c r="WUK86" s="59"/>
      <c r="WUL86" s="59"/>
      <c r="WUM86" s="59"/>
      <c r="WUN86" s="59"/>
      <c r="WUO86" s="59"/>
      <c r="WUP86" s="59"/>
      <c r="WUQ86" s="59"/>
      <c r="WUR86" s="59"/>
      <c r="WUS86" s="59"/>
      <c r="WUT86" s="59"/>
      <c r="WUU86" s="59"/>
      <c r="WUV86" s="59"/>
      <c r="WUW86" s="59"/>
      <c r="WUX86" s="59"/>
      <c r="WUY86" s="59"/>
      <c r="WUZ86" s="59"/>
      <c r="WVA86" s="59"/>
      <c r="WVB86" s="59"/>
      <c r="WVC86" s="59"/>
      <c r="WVD86" s="59"/>
      <c r="WVE86" s="59"/>
      <c r="WVF86" s="59"/>
      <c r="WVG86" s="59"/>
      <c r="WVH86" s="59"/>
      <c r="WVI86" s="59"/>
      <c r="WVJ86" s="59"/>
      <c r="WVK86" s="59"/>
      <c r="WVL86" s="59"/>
      <c r="WVM86" s="59"/>
      <c r="WVN86" s="59"/>
      <c r="WVO86" s="59"/>
      <c r="WVP86" s="59"/>
      <c r="WVQ86" s="59"/>
      <c r="WVR86" s="59"/>
      <c r="WVS86" s="59"/>
      <c r="WVT86" s="59"/>
      <c r="WVU86" s="59"/>
      <c r="WVV86" s="59"/>
      <c r="WVW86" s="59"/>
      <c r="WVX86" s="59"/>
      <c r="WVY86" s="59"/>
      <c r="WVZ86" s="59"/>
      <c r="WWA86" s="59"/>
      <c r="WWB86" s="59"/>
      <c r="WWC86" s="59"/>
      <c r="WWD86" s="59"/>
      <c r="WWE86" s="59"/>
      <c r="WWF86" s="59"/>
      <c r="WWG86" s="59"/>
      <c r="WWH86" s="59"/>
      <c r="WWI86" s="59"/>
      <c r="WWJ86" s="59"/>
      <c r="WWK86" s="59"/>
      <c r="WWL86" s="59"/>
      <c r="WWM86" s="59"/>
      <c r="WWN86" s="59"/>
      <c r="WWO86" s="59"/>
      <c r="WWP86" s="59"/>
      <c r="WWQ86" s="59"/>
      <c r="WWR86" s="59"/>
      <c r="WWS86" s="59"/>
      <c r="WWT86" s="59"/>
      <c r="WWU86" s="59"/>
      <c r="WWV86" s="59"/>
      <c r="WWW86" s="59"/>
      <c r="WWX86" s="59"/>
      <c r="WWY86" s="59"/>
      <c r="WWZ86" s="59"/>
      <c r="WXA86" s="59"/>
      <c r="WXB86" s="59"/>
      <c r="WXC86" s="59"/>
      <c r="WXD86" s="59"/>
      <c r="WXE86" s="59"/>
      <c r="WXF86" s="59"/>
      <c r="WXG86" s="59"/>
      <c r="WXH86" s="59"/>
      <c r="WXI86" s="59"/>
      <c r="WXJ86" s="59"/>
      <c r="WXK86" s="59"/>
      <c r="WXL86" s="59"/>
      <c r="WXM86" s="59"/>
      <c r="WXN86" s="59"/>
      <c r="WXO86" s="59"/>
      <c r="WXP86" s="59"/>
      <c r="WXQ86" s="59"/>
      <c r="WXR86" s="59"/>
      <c r="WXS86" s="59"/>
      <c r="WXT86" s="59"/>
      <c r="WXU86" s="59"/>
      <c r="WXV86" s="59"/>
      <c r="WXW86" s="59"/>
      <c r="WXX86" s="59"/>
      <c r="WXY86" s="59"/>
      <c r="WXZ86" s="59"/>
      <c r="WYA86" s="59"/>
      <c r="WYB86" s="59"/>
      <c r="WYC86" s="59"/>
      <c r="WYD86" s="59"/>
      <c r="WYE86" s="59"/>
      <c r="WYF86" s="59"/>
      <c r="WYG86" s="59"/>
      <c r="WYH86" s="59"/>
      <c r="WYI86" s="59"/>
      <c r="WYJ86" s="59"/>
      <c r="WYK86" s="59"/>
      <c r="WYL86" s="59"/>
      <c r="WYM86" s="59"/>
      <c r="WYN86" s="59"/>
      <c r="WYO86" s="59"/>
      <c r="WYP86" s="59"/>
      <c r="WYQ86" s="59"/>
      <c r="WYR86" s="59"/>
      <c r="WYS86" s="59"/>
      <c r="WYT86" s="59"/>
      <c r="WYU86" s="59"/>
      <c r="WYV86" s="59"/>
      <c r="WYW86" s="59"/>
      <c r="WYX86" s="59"/>
      <c r="WYY86" s="59"/>
      <c r="WYZ86" s="59"/>
      <c r="WZA86" s="59"/>
      <c r="WZB86" s="59"/>
      <c r="WZC86" s="59"/>
      <c r="WZD86" s="59"/>
      <c r="WZE86" s="59"/>
      <c r="WZF86" s="59"/>
      <c r="WZG86" s="59"/>
      <c r="WZH86" s="59"/>
      <c r="WZI86" s="59"/>
      <c r="WZJ86" s="59"/>
      <c r="WZK86" s="59"/>
      <c r="WZL86" s="59"/>
      <c r="WZM86" s="59"/>
      <c r="WZN86" s="59"/>
      <c r="WZO86" s="59"/>
      <c r="WZP86" s="59"/>
      <c r="WZQ86" s="59"/>
      <c r="WZR86" s="59"/>
      <c r="WZS86" s="59"/>
      <c r="WZT86" s="59"/>
      <c r="WZU86" s="59"/>
      <c r="WZV86" s="59"/>
      <c r="WZW86" s="59"/>
      <c r="WZX86" s="59"/>
      <c r="WZY86" s="59"/>
      <c r="WZZ86" s="59"/>
      <c r="XAA86" s="59"/>
      <c r="XAB86" s="59"/>
      <c r="XAC86" s="59"/>
      <c r="XAD86" s="59"/>
      <c r="XAE86" s="59"/>
      <c r="XAF86" s="59"/>
      <c r="XAG86" s="59"/>
      <c r="XAH86" s="59"/>
      <c r="XAI86" s="59"/>
      <c r="XAJ86" s="59"/>
      <c r="XAK86" s="59"/>
      <c r="XAL86" s="59"/>
      <c r="XAM86" s="59"/>
      <c r="XAN86" s="59"/>
      <c r="XAO86" s="59"/>
      <c r="XAP86" s="59"/>
      <c r="XAQ86" s="59"/>
      <c r="XAR86" s="59"/>
      <c r="XAS86" s="59"/>
      <c r="XAT86" s="59"/>
      <c r="XAU86" s="59"/>
      <c r="XAV86" s="59"/>
      <c r="XAW86" s="59"/>
      <c r="XAX86" s="59"/>
      <c r="XAY86" s="59"/>
      <c r="XAZ86" s="59"/>
      <c r="XBA86" s="59"/>
      <c r="XBB86" s="59"/>
      <c r="XBC86" s="59"/>
      <c r="XBD86" s="59"/>
      <c r="XBE86" s="59"/>
      <c r="XBF86" s="59"/>
      <c r="XBG86" s="59"/>
      <c r="XBH86" s="59"/>
      <c r="XBI86" s="59"/>
      <c r="XBJ86" s="59"/>
      <c r="XBK86" s="59"/>
      <c r="XBL86" s="59"/>
      <c r="XBM86" s="59"/>
      <c r="XBN86" s="59"/>
      <c r="XBO86" s="59"/>
      <c r="XBP86" s="59"/>
      <c r="XBQ86" s="59"/>
      <c r="XBR86" s="59"/>
      <c r="XBS86" s="59"/>
      <c r="XBT86" s="59"/>
      <c r="XBU86" s="59"/>
      <c r="XBV86" s="59"/>
      <c r="XBW86" s="59"/>
      <c r="XBX86" s="59"/>
      <c r="XBY86" s="59"/>
      <c r="XBZ86" s="59"/>
      <c r="XCA86" s="59"/>
      <c r="XCB86" s="59"/>
      <c r="XCC86" s="59"/>
      <c r="XCD86" s="59"/>
      <c r="XCE86" s="59"/>
      <c r="XCF86" s="59"/>
      <c r="XCG86" s="59"/>
      <c r="XCH86" s="59"/>
      <c r="XCI86" s="59"/>
      <c r="XCJ86" s="59"/>
      <c r="XCK86" s="59"/>
      <c r="XCL86" s="59"/>
      <c r="XCM86" s="59"/>
      <c r="XCN86" s="59"/>
      <c r="XCO86" s="59"/>
      <c r="XCP86" s="59"/>
      <c r="XCQ86" s="59"/>
      <c r="XCR86" s="59"/>
      <c r="XCS86" s="59"/>
      <c r="XCT86" s="59"/>
      <c r="XCU86" s="59"/>
      <c r="XCV86" s="59"/>
      <c r="XCW86" s="59"/>
      <c r="XCX86" s="59"/>
      <c r="XCY86" s="59"/>
      <c r="XCZ86" s="59"/>
      <c r="XDA86" s="59"/>
      <c r="XDB86" s="59"/>
      <c r="XDC86" s="59"/>
      <c r="XDD86" s="59"/>
      <c r="XDE86" s="59"/>
      <c r="XDF86" s="59"/>
      <c r="XDG86" s="59"/>
      <c r="XDH86" s="59"/>
      <c r="XDI86" s="59"/>
      <c r="XDJ86" s="59"/>
      <c r="XDK86" s="59"/>
      <c r="XDL86" s="59"/>
      <c r="XDM86" s="59"/>
      <c r="XDN86" s="59"/>
      <c r="XDO86" s="59"/>
      <c r="XDP86" s="59"/>
      <c r="XDQ86" s="59"/>
      <c r="XDR86" s="59"/>
      <c r="XDS86" s="59"/>
      <c r="XDT86" s="59"/>
      <c r="XDU86" s="59"/>
      <c r="XDV86" s="59"/>
      <c r="XDW86" s="59"/>
      <c r="XDX86" s="59"/>
      <c r="XDY86" s="59"/>
      <c r="XDZ86" s="59"/>
      <c r="XEA86" s="59"/>
      <c r="XEB86" s="59"/>
      <c r="XEC86" s="59"/>
      <c r="XED86" s="59"/>
      <c r="XEE86" s="59"/>
      <c r="XEF86" s="59"/>
      <c r="XEG86" s="59"/>
      <c r="XEH86" s="59"/>
      <c r="XEI86" s="59"/>
      <c r="XEJ86" s="59"/>
      <c r="XEK86" s="59"/>
      <c r="XEL86" s="59"/>
      <c r="XEM86" s="59"/>
    </row>
    <row r="87" spans="1:16372" s="69" customFormat="1" ht="50.15" customHeight="1">
      <c r="A87" s="59" t="s">
        <v>76</v>
      </c>
      <c r="B87" s="59" t="s">
        <v>77</v>
      </c>
      <c r="C87" s="59" t="s">
        <v>78</v>
      </c>
      <c r="D87" s="59" t="s">
        <v>94</v>
      </c>
      <c r="E87" s="59" t="s">
        <v>80</v>
      </c>
      <c r="F87" s="59" t="s">
        <v>81</v>
      </c>
      <c r="G87" s="61" t="s">
        <v>230</v>
      </c>
      <c r="H87" s="61" t="s">
        <v>83</v>
      </c>
      <c r="I87" s="61" t="s">
        <v>1535</v>
      </c>
      <c r="J87" s="60">
        <v>64</v>
      </c>
      <c r="K87" s="59" t="s">
        <v>85</v>
      </c>
      <c r="L87" s="71">
        <v>344</v>
      </c>
      <c r="M87" s="59" t="s">
        <v>374</v>
      </c>
      <c r="N87" s="71" t="s">
        <v>1</v>
      </c>
      <c r="O87" s="59"/>
      <c r="P87" s="59"/>
      <c r="Q87" s="59"/>
      <c r="R87" s="59"/>
      <c r="S87" s="59"/>
      <c r="T87" s="59"/>
      <c r="U87" s="59"/>
      <c r="V87" s="59"/>
      <c r="W87" s="59"/>
      <c r="X87" s="59"/>
      <c r="Y87" s="59"/>
      <c r="Z87" s="59"/>
      <c r="AA87" s="59"/>
      <c r="AB87" s="59"/>
      <c r="AC87" s="59"/>
      <c r="AD87" s="59"/>
      <c r="AE87" s="59"/>
      <c r="AF87" s="59"/>
      <c r="AG87" s="59"/>
      <c r="AH87" s="59"/>
      <c r="AI87" s="59"/>
      <c r="AJ87" s="59"/>
      <c r="AK87" s="59"/>
      <c r="AL87" s="59" t="s">
        <v>155</v>
      </c>
      <c r="AM87" s="59" t="s">
        <v>834</v>
      </c>
      <c r="AN87" s="59" t="s">
        <v>104</v>
      </c>
      <c r="AO87" s="59" t="s">
        <v>105</v>
      </c>
      <c r="AP87" s="59">
        <v>0</v>
      </c>
      <c r="AQ87" s="59" t="s">
        <v>375</v>
      </c>
      <c r="AR87" s="59" t="s">
        <v>376</v>
      </c>
      <c r="AS87" s="59">
        <v>0</v>
      </c>
      <c r="AT87" s="59">
        <v>0</v>
      </c>
      <c r="AU87" s="59">
        <v>0</v>
      </c>
      <c r="AV87" s="59">
        <v>0</v>
      </c>
      <c r="AW87" s="59">
        <v>0</v>
      </c>
      <c r="AX87" s="59">
        <v>0</v>
      </c>
      <c r="AY87" s="59">
        <v>0</v>
      </c>
      <c r="AZ87" s="59">
        <v>0</v>
      </c>
      <c r="BA87" s="59">
        <v>0</v>
      </c>
      <c r="BB87" s="59">
        <v>0</v>
      </c>
      <c r="BC87" s="59">
        <v>0</v>
      </c>
      <c r="BD87" s="59">
        <v>0</v>
      </c>
      <c r="BE87" s="59">
        <v>0</v>
      </c>
      <c r="BF87" s="59">
        <v>0</v>
      </c>
      <c r="BG87" s="59">
        <v>0</v>
      </c>
      <c r="BH87" s="59">
        <v>0</v>
      </c>
      <c r="BI87" s="59">
        <v>0</v>
      </c>
      <c r="BJ87" s="59">
        <v>0</v>
      </c>
      <c r="BK87" s="59">
        <v>0</v>
      </c>
      <c r="BL87" s="59">
        <v>0</v>
      </c>
      <c r="BM87" s="59">
        <v>0</v>
      </c>
      <c r="BN87" s="59">
        <v>0</v>
      </c>
      <c r="BO87" s="59">
        <v>55</v>
      </c>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59"/>
      <c r="GX87" s="59"/>
      <c r="GY87" s="59"/>
      <c r="GZ87" s="59"/>
      <c r="HA87" s="59"/>
      <c r="HB87" s="59"/>
      <c r="HC87" s="59"/>
      <c r="HD87" s="59"/>
      <c r="HE87" s="59"/>
      <c r="HF87" s="59"/>
      <c r="HG87" s="59"/>
      <c r="HH87" s="59"/>
      <c r="HI87" s="59"/>
      <c r="HJ87" s="59"/>
      <c r="HK87" s="59"/>
      <c r="HL87" s="59"/>
      <c r="HM87" s="59"/>
      <c r="HN87" s="59"/>
      <c r="HO87" s="59"/>
      <c r="HP87" s="59"/>
      <c r="HQ87" s="59"/>
      <c r="HR87" s="59"/>
      <c r="HS87" s="59"/>
      <c r="HT87" s="59"/>
      <c r="HU87" s="59"/>
      <c r="HV87" s="59"/>
      <c r="HW87" s="59"/>
      <c r="HX87" s="59"/>
      <c r="HY87" s="59"/>
      <c r="HZ87" s="59"/>
      <c r="IA87" s="59"/>
      <c r="IB87" s="59"/>
      <c r="IC87" s="59"/>
      <c r="ID87" s="59"/>
      <c r="IE87" s="59"/>
      <c r="IF87" s="59"/>
      <c r="IG87" s="59"/>
      <c r="IH87" s="59"/>
      <c r="II87" s="59"/>
      <c r="IJ87" s="59"/>
      <c r="IK87" s="59"/>
      <c r="IL87" s="59"/>
      <c r="IM87" s="59"/>
      <c r="IN87" s="59"/>
      <c r="IO87" s="59"/>
      <c r="IP87" s="59"/>
      <c r="IQ87" s="59"/>
      <c r="IR87" s="59"/>
      <c r="IS87" s="59"/>
      <c r="IT87" s="59"/>
      <c r="IU87" s="59"/>
      <c r="IV87" s="59"/>
      <c r="IW87" s="59"/>
      <c r="IX87" s="59"/>
      <c r="IY87" s="59"/>
      <c r="IZ87" s="59"/>
      <c r="JA87" s="59"/>
      <c r="JB87" s="59"/>
      <c r="JC87" s="59"/>
      <c r="JD87" s="59"/>
      <c r="JE87" s="59"/>
      <c r="JF87" s="59"/>
      <c r="JG87" s="59"/>
      <c r="JH87" s="59"/>
      <c r="JI87" s="59"/>
      <c r="JJ87" s="59"/>
      <c r="JK87" s="59"/>
      <c r="JL87" s="59"/>
      <c r="JM87" s="59"/>
      <c r="JN87" s="59"/>
      <c r="JO87" s="59"/>
      <c r="JP87" s="59"/>
      <c r="JQ87" s="59"/>
      <c r="JR87" s="59"/>
      <c r="JS87" s="59"/>
      <c r="JT87" s="59"/>
      <c r="JU87" s="59"/>
      <c r="JV87" s="59"/>
      <c r="JW87" s="59"/>
      <c r="JX87" s="59"/>
      <c r="JY87" s="59"/>
      <c r="JZ87" s="59"/>
      <c r="KA87" s="59"/>
      <c r="KB87" s="59"/>
      <c r="KC87" s="59"/>
      <c r="KD87" s="59"/>
      <c r="KE87" s="59"/>
      <c r="KF87" s="59"/>
      <c r="KG87" s="59"/>
      <c r="KH87" s="59"/>
      <c r="KI87" s="59"/>
      <c r="KJ87" s="59"/>
      <c r="KK87" s="59"/>
      <c r="KL87" s="59"/>
      <c r="KM87" s="59"/>
      <c r="KN87" s="59"/>
      <c r="KO87" s="59"/>
      <c r="KP87" s="59"/>
      <c r="KQ87" s="59"/>
      <c r="KR87" s="59"/>
      <c r="KS87" s="59"/>
      <c r="KT87" s="59"/>
      <c r="KU87" s="59"/>
      <c r="KV87" s="59"/>
      <c r="KW87" s="59"/>
      <c r="KX87" s="59"/>
      <c r="KY87" s="59"/>
      <c r="KZ87" s="59"/>
      <c r="LA87" s="59"/>
      <c r="LB87" s="59"/>
      <c r="LC87" s="59"/>
      <c r="LD87" s="59"/>
      <c r="LE87" s="59"/>
      <c r="LF87" s="59"/>
      <c r="LG87" s="59"/>
      <c r="LH87" s="59"/>
      <c r="LI87" s="59"/>
      <c r="LJ87" s="59"/>
      <c r="LK87" s="59"/>
      <c r="LL87" s="59"/>
      <c r="LM87" s="59"/>
      <c r="LN87" s="59"/>
      <c r="LO87" s="59"/>
      <c r="LP87" s="59"/>
      <c r="LQ87" s="59"/>
      <c r="LR87" s="59"/>
      <c r="LS87" s="59"/>
      <c r="LT87" s="59"/>
      <c r="LU87" s="59"/>
      <c r="LV87" s="59"/>
      <c r="LW87" s="59"/>
      <c r="LX87" s="59"/>
      <c r="LY87" s="59"/>
      <c r="LZ87" s="59"/>
      <c r="MA87" s="59"/>
      <c r="MB87" s="59"/>
      <c r="MC87" s="59"/>
      <c r="MD87" s="59"/>
      <c r="ME87" s="59"/>
      <c r="MF87" s="59"/>
      <c r="MG87" s="59"/>
      <c r="MH87" s="59"/>
      <c r="MI87" s="59"/>
      <c r="MJ87" s="59"/>
      <c r="MK87" s="59"/>
      <c r="ML87" s="59"/>
      <c r="MM87" s="59"/>
      <c r="MN87" s="59"/>
      <c r="MO87" s="59"/>
      <c r="MP87" s="59"/>
      <c r="MQ87" s="59"/>
      <c r="MR87" s="59"/>
      <c r="MS87" s="59"/>
      <c r="MT87" s="59"/>
      <c r="MU87" s="59"/>
      <c r="MV87" s="59"/>
      <c r="MW87" s="59"/>
      <c r="MX87" s="59"/>
      <c r="MY87" s="59"/>
      <c r="MZ87" s="59"/>
      <c r="NA87" s="59"/>
      <c r="NB87" s="59"/>
      <c r="NC87" s="59"/>
      <c r="ND87" s="59"/>
      <c r="NE87" s="59"/>
      <c r="NF87" s="59"/>
      <c r="NG87" s="59"/>
      <c r="NH87" s="59"/>
      <c r="NI87" s="59"/>
      <c r="NJ87" s="59"/>
      <c r="NK87" s="59"/>
      <c r="NL87" s="59"/>
      <c r="NM87" s="59"/>
      <c r="NN87" s="59"/>
      <c r="NO87" s="59"/>
      <c r="NP87" s="59"/>
      <c r="NQ87" s="59"/>
      <c r="NR87" s="59"/>
      <c r="NS87" s="59"/>
      <c r="NT87" s="59"/>
      <c r="NU87" s="59"/>
      <c r="NV87" s="59"/>
      <c r="NW87" s="59"/>
      <c r="NX87" s="59"/>
      <c r="NY87" s="59"/>
      <c r="NZ87" s="59"/>
      <c r="OA87" s="59"/>
      <c r="OB87" s="59"/>
      <c r="OC87" s="59"/>
      <c r="OD87" s="59"/>
      <c r="OE87" s="59"/>
      <c r="OF87" s="59"/>
      <c r="OG87" s="59"/>
      <c r="OH87" s="59"/>
      <c r="OI87" s="59"/>
      <c r="OJ87" s="59"/>
      <c r="OK87" s="59"/>
      <c r="OL87" s="59"/>
      <c r="OM87" s="59"/>
      <c r="ON87" s="59"/>
      <c r="OO87" s="59"/>
      <c r="OP87" s="59"/>
      <c r="OQ87" s="59"/>
      <c r="OR87" s="59"/>
      <c r="OS87" s="59"/>
      <c r="OT87" s="59"/>
      <c r="OU87" s="59"/>
      <c r="OV87" s="59"/>
      <c r="OW87" s="59"/>
      <c r="OX87" s="59"/>
      <c r="OY87" s="59"/>
      <c r="OZ87" s="59"/>
      <c r="PA87" s="59"/>
      <c r="PB87" s="59"/>
      <c r="PC87" s="59"/>
      <c r="PD87" s="59"/>
      <c r="PE87" s="59"/>
      <c r="PF87" s="59"/>
      <c r="PG87" s="59"/>
      <c r="PH87" s="59"/>
      <c r="PI87" s="59"/>
      <c r="PJ87" s="59"/>
      <c r="PK87" s="59"/>
      <c r="PL87" s="59"/>
      <c r="PM87" s="59"/>
      <c r="PN87" s="59"/>
      <c r="PO87" s="59"/>
      <c r="PP87" s="59"/>
      <c r="PQ87" s="59"/>
      <c r="PR87" s="59"/>
      <c r="PS87" s="59"/>
      <c r="PT87" s="59"/>
      <c r="PU87" s="59"/>
      <c r="PV87" s="59"/>
      <c r="PW87" s="59"/>
      <c r="PX87" s="59"/>
      <c r="PY87" s="59"/>
      <c r="PZ87" s="59"/>
      <c r="QA87" s="59"/>
      <c r="QB87" s="59"/>
      <c r="QC87" s="59"/>
      <c r="QD87" s="59"/>
      <c r="QE87" s="59"/>
      <c r="QF87" s="59"/>
      <c r="QG87" s="59"/>
      <c r="QH87" s="59"/>
      <c r="QI87" s="59"/>
      <c r="QJ87" s="59"/>
      <c r="QK87" s="59"/>
      <c r="QL87" s="59"/>
      <c r="QM87" s="59"/>
      <c r="QN87" s="59"/>
      <c r="QO87" s="59"/>
      <c r="QP87" s="59"/>
      <c r="QQ87" s="59"/>
      <c r="QR87" s="59"/>
      <c r="QS87" s="59"/>
      <c r="QT87" s="59"/>
      <c r="QU87" s="59"/>
      <c r="QV87" s="59"/>
      <c r="QW87" s="59"/>
      <c r="QX87" s="59"/>
      <c r="QY87" s="59"/>
      <c r="QZ87" s="59"/>
      <c r="RA87" s="59"/>
      <c r="RB87" s="59"/>
      <c r="RC87" s="59"/>
      <c r="RD87" s="59"/>
      <c r="RE87" s="59"/>
      <c r="RF87" s="59"/>
      <c r="RG87" s="59"/>
      <c r="RH87" s="59"/>
      <c r="RI87" s="59"/>
      <c r="RJ87" s="59"/>
      <c r="RK87" s="59"/>
      <c r="RL87" s="59"/>
      <c r="RM87" s="59"/>
      <c r="RN87" s="59"/>
      <c r="RO87" s="59"/>
      <c r="RP87" s="59"/>
      <c r="RQ87" s="59"/>
      <c r="RR87" s="59"/>
      <c r="RS87" s="59"/>
      <c r="RT87" s="59"/>
      <c r="RU87" s="59"/>
      <c r="RV87" s="59"/>
      <c r="RW87" s="59"/>
      <c r="RX87" s="59"/>
      <c r="RY87" s="59"/>
      <c r="RZ87" s="59"/>
      <c r="SA87" s="59"/>
      <c r="SB87" s="59"/>
      <c r="SC87" s="59"/>
      <c r="SD87" s="59"/>
      <c r="SE87" s="59"/>
      <c r="SF87" s="59"/>
      <c r="SG87" s="59"/>
      <c r="SH87" s="59"/>
      <c r="SI87" s="59"/>
      <c r="SJ87" s="59"/>
      <c r="SK87" s="59"/>
      <c r="SL87" s="59"/>
      <c r="SM87" s="59"/>
      <c r="SN87" s="59"/>
      <c r="SO87" s="59"/>
      <c r="SP87" s="59"/>
      <c r="SQ87" s="59"/>
      <c r="SR87" s="59"/>
      <c r="SS87" s="59"/>
      <c r="ST87" s="59"/>
      <c r="SU87" s="59"/>
      <c r="SV87" s="59"/>
      <c r="SW87" s="59"/>
      <c r="SX87" s="59"/>
      <c r="SY87" s="59"/>
      <c r="SZ87" s="59"/>
      <c r="TA87" s="59"/>
      <c r="TB87" s="59"/>
      <c r="TC87" s="59"/>
      <c r="TD87" s="59"/>
      <c r="TE87" s="59"/>
      <c r="TF87" s="59"/>
      <c r="TG87" s="59"/>
      <c r="TH87" s="59"/>
      <c r="TI87" s="59"/>
      <c r="TJ87" s="59"/>
      <c r="TK87" s="59"/>
      <c r="TL87" s="59"/>
      <c r="TM87" s="59"/>
      <c r="TN87" s="59"/>
      <c r="TO87" s="59"/>
      <c r="TP87" s="59"/>
      <c r="TQ87" s="59"/>
      <c r="TR87" s="59"/>
      <c r="TS87" s="59"/>
      <c r="TT87" s="59"/>
      <c r="TU87" s="59"/>
      <c r="TV87" s="59"/>
      <c r="TW87" s="59"/>
      <c r="TX87" s="59"/>
      <c r="TY87" s="59"/>
      <c r="TZ87" s="59"/>
      <c r="UA87" s="59"/>
      <c r="UB87" s="59"/>
      <c r="UC87" s="59"/>
      <c r="UD87" s="59"/>
      <c r="UE87" s="59"/>
      <c r="UF87" s="59"/>
      <c r="UG87" s="59"/>
      <c r="UH87" s="59"/>
      <c r="UI87" s="59"/>
      <c r="UJ87" s="59"/>
      <c r="UK87" s="59"/>
      <c r="UL87" s="59"/>
      <c r="UM87" s="59"/>
      <c r="UN87" s="59"/>
      <c r="UO87" s="59"/>
      <c r="UP87" s="59"/>
      <c r="UQ87" s="59"/>
      <c r="UR87" s="59"/>
      <c r="US87" s="59"/>
      <c r="UT87" s="59"/>
      <c r="UU87" s="59"/>
      <c r="UV87" s="59"/>
      <c r="UW87" s="59"/>
      <c r="UX87" s="59"/>
      <c r="UY87" s="59"/>
      <c r="UZ87" s="59"/>
      <c r="VA87" s="59"/>
      <c r="VB87" s="59"/>
      <c r="VC87" s="59"/>
      <c r="VD87" s="59"/>
      <c r="VE87" s="59"/>
      <c r="VF87" s="59"/>
      <c r="VG87" s="59"/>
      <c r="VH87" s="59"/>
      <c r="VI87" s="59"/>
      <c r="VJ87" s="59"/>
      <c r="VK87" s="59"/>
      <c r="VL87" s="59"/>
      <c r="VM87" s="59"/>
      <c r="VN87" s="59"/>
      <c r="VO87" s="59"/>
      <c r="VP87" s="59"/>
      <c r="VQ87" s="59"/>
      <c r="VR87" s="59"/>
      <c r="VS87" s="59"/>
      <c r="VT87" s="59"/>
      <c r="VU87" s="59"/>
      <c r="VV87" s="59"/>
      <c r="VW87" s="59"/>
      <c r="VX87" s="59"/>
      <c r="VY87" s="59"/>
      <c r="VZ87" s="59"/>
      <c r="WA87" s="59"/>
      <c r="WB87" s="59"/>
      <c r="WC87" s="59"/>
      <c r="WD87" s="59"/>
      <c r="WE87" s="59"/>
      <c r="WF87" s="59"/>
      <c r="WG87" s="59"/>
      <c r="WH87" s="59"/>
      <c r="WI87" s="59"/>
      <c r="WJ87" s="59"/>
      <c r="WK87" s="59"/>
      <c r="WL87" s="59"/>
      <c r="WM87" s="59"/>
      <c r="WN87" s="59"/>
      <c r="WO87" s="59"/>
      <c r="WP87" s="59"/>
      <c r="WQ87" s="59"/>
      <c r="WR87" s="59"/>
      <c r="WS87" s="59"/>
      <c r="WT87" s="59"/>
      <c r="WU87" s="59"/>
      <c r="WV87" s="59"/>
      <c r="WW87" s="59"/>
      <c r="WX87" s="59"/>
      <c r="WY87" s="59"/>
      <c r="WZ87" s="59"/>
      <c r="XA87" s="59"/>
      <c r="XB87" s="59"/>
      <c r="XC87" s="59"/>
      <c r="XD87" s="59"/>
      <c r="XE87" s="59"/>
      <c r="XF87" s="59"/>
      <c r="XG87" s="59"/>
      <c r="XH87" s="59"/>
      <c r="XI87" s="59"/>
      <c r="XJ87" s="59"/>
      <c r="XK87" s="59"/>
      <c r="XL87" s="59"/>
      <c r="XM87" s="59"/>
      <c r="XN87" s="59"/>
      <c r="XO87" s="59"/>
      <c r="XP87" s="59"/>
      <c r="XQ87" s="59"/>
      <c r="XR87" s="59"/>
      <c r="XS87" s="59"/>
      <c r="XT87" s="59"/>
      <c r="XU87" s="59"/>
      <c r="XV87" s="59"/>
      <c r="XW87" s="59"/>
      <c r="XX87" s="59"/>
      <c r="XY87" s="59"/>
      <c r="XZ87" s="59"/>
      <c r="YA87" s="59"/>
      <c r="YB87" s="59"/>
      <c r="YC87" s="59"/>
      <c r="YD87" s="59"/>
      <c r="YE87" s="59"/>
      <c r="YF87" s="59"/>
      <c r="YG87" s="59"/>
      <c r="YH87" s="59"/>
      <c r="YI87" s="59"/>
      <c r="YJ87" s="59"/>
      <c r="YK87" s="59"/>
      <c r="YL87" s="59"/>
      <c r="YM87" s="59"/>
      <c r="YN87" s="59"/>
      <c r="YO87" s="59"/>
      <c r="YP87" s="59"/>
      <c r="YQ87" s="59"/>
      <c r="YR87" s="59"/>
      <c r="YS87" s="59"/>
      <c r="YT87" s="59"/>
      <c r="YU87" s="59"/>
      <c r="YV87" s="59"/>
      <c r="YW87" s="59"/>
      <c r="YX87" s="59"/>
      <c r="YY87" s="59"/>
      <c r="YZ87" s="59"/>
      <c r="ZA87" s="59"/>
      <c r="ZB87" s="59"/>
      <c r="ZC87" s="59"/>
      <c r="ZD87" s="59"/>
      <c r="ZE87" s="59"/>
      <c r="ZF87" s="59"/>
      <c r="ZG87" s="59"/>
      <c r="ZH87" s="59"/>
      <c r="ZI87" s="59"/>
      <c r="ZJ87" s="59"/>
      <c r="ZK87" s="59"/>
      <c r="ZL87" s="59"/>
      <c r="ZM87" s="59"/>
      <c r="ZN87" s="59"/>
      <c r="ZO87" s="59"/>
      <c r="ZP87" s="59"/>
      <c r="ZQ87" s="59"/>
      <c r="ZR87" s="59"/>
      <c r="ZS87" s="59"/>
      <c r="ZT87" s="59"/>
      <c r="ZU87" s="59"/>
      <c r="ZV87" s="59"/>
      <c r="ZW87" s="59"/>
      <c r="ZX87" s="59"/>
      <c r="ZY87" s="59"/>
      <c r="ZZ87" s="59"/>
      <c r="AAA87" s="59"/>
      <c r="AAB87" s="59"/>
      <c r="AAC87" s="59"/>
      <c r="AAD87" s="59"/>
      <c r="AAE87" s="59"/>
      <c r="AAF87" s="59"/>
      <c r="AAG87" s="59"/>
      <c r="AAH87" s="59"/>
      <c r="AAI87" s="59"/>
      <c r="AAJ87" s="59"/>
      <c r="AAK87" s="59"/>
      <c r="AAL87" s="59"/>
      <c r="AAM87" s="59"/>
      <c r="AAN87" s="59"/>
      <c r="AAO87" s="59"/>
      <c r="AAP87" s="59"/>
      <c r="AAQ87" s="59"/>
      <c r="AAR87" s="59"/>
      <c r="AAS87" s="59"/>
      <c r="AAT87" s="59"/>
      <c r="AAU87" s="59"/>
      <c r="AAV87" s="59"/>
      <c r="AAW87" s="59"/>
      <c r="AAX87" s="59"/>
      <c r="AAY87" s="59"/>
      <c r="AAZ87" s="59"/>
      <c r="ABA87" s="59"/>
      <c r="ABB87" s="59"/>
      <c r="ABC87" s="59"/>
      <c r="ABD87" s="59"/>
      <c r="ABE87" s="59"/>
      <c r="ABF87" s="59"/>
      <c r="ABG87" s="59"/>
      <c r="ABH87" s="59"/>
      <c r="ABI87" s="59"/>
      <c r="ABJ87" s="59"/>
      <c r="ABK87" s="59"/>
      <c r="ABL87" s="59"/>
      <c r="ABM87" s="59"/>
      <c r="ABN87" s="59"/>
      <c r="ABO87" s="59"/>
      <c r="ABP87" s="59"/>
      <c r="ABQ87" s="59"/>
      <c r="ABR87" s="59"/>
      <c r="ABS87" s="59"/>
      <c r="ABT87" s="59"/>
      <c r="ABU87" s="59"/>
      <c r="ABV87" s="59"/>
      <c r="ABW87" s="59"/>
      <c r="ABX87" s="59"/>
      <c r="ABY87" s="59"/>
      <c r="ABZ87" s="59"/>
      <c r="ACA87" s="59"/>
      <c r="ACB87" s="59"/>
      <c r="ACC87" s="59"/>
      <c r="ACD87" s="59"/>
      <c r="ACE87" s="59"/>
      <c r="ACF87" s="59"/>
      <c r="ACG87" s="59"/>
      <c r="ACH87" s="59"/>
      <c r="ACI87" s="59"/>
      <c r="ACJ87" s="59"/>
      <c r="ACK87" s="59"/>
      <c r="ACL87" s="59"/>
      <c r="ACM87" s="59"/>
      <c r="ACN87" s="59"/>
      <c r="ACO87" s="59"/>
      <c r="ACP87" s="59"/>
      <c r="ACQ87" s="59"/>
      <c r="ACR87" s="59"/>
      <c r="ACS87" s="59"/>
      <c r="ACT87" s="59"/>
      <c r="ACU87" s="59"/>
      <c r="ACV87" s="59"/>
      <c r="ACW87" s="59"/>
      <c r="ACX87" s="59"/>
      <c r="ACY87" s="59"/>
      <c r="ACZ87" s="59"/>
      <c r="ADA87" s="59"/>
      <c r="ADB87" s="59"/>
      <c r="ADC87" s="59"/>
      <c r="ADD87" s="59"/>
      <c r="ADE87" s="59"/>
      <c r="ADF87" s="59"/>
      <c r="ADG87" s="59"/>
      <c r="ADH87" s="59"/>
      <c r="ADI87" s="59"/>
      <c r="ADJ87" s="59"/>
      <c r="ADK87" s="59"/>
      <c r="ADL87" s="59"/>
      <c r="ADM87" s="59"/>
      <c r="ADN87" s="59"/>
      <c r="ADO87" s="59"/>
      <c r="ADP87" s="59"/>
      <c r="ADQ87" s="59"/>
      <c r="ADR87" s="59"/>
      <c r="ADS87" s="59"/>
      <c r="ADT87" s="59"/>
      <c r="ADU87" s="59"/>
      <c r="ADV87" s="59"/>
      <c r="ADW87" s="59"/>
      <c r="ADX87" s="59"/>
      <c r="ADY87" s="59"/>
      <c r="ADZ87" s="59"/>
      <c r="AEA87" s="59"/>
      <c r="AEB87" s="59"/>
      <c r="AEC87" s="59"/>
      <c r="AED87" s="59"/>
      <c r="AEE87" s="59"/>
      <c r="AEF87" s="59"/>
      <c r="AEG87" s="59"/>
      <c r="AEH87" s="59"/>
      <c r="AEI87" s="59"/>
      <c r="AEJ87" s="59"/>
      <c r="AEK87" s="59"/>
      <c r="AEL87" s="59"/>
      <c r="AEM87" s="59"/>
      <c r="AEN87" s="59"/>
      <c r="AEO87" s="59"/>
      <c r="AEP87" s="59"/>
      <c r="AEQ87" s="59"/>
      <c r="AER87" s="59"/>
      <c r="AES87" s="59"/>
      <c r="AET87" s="59"/>
      <c r="AEU87" s="59"/>
      <c r="AEV87" s="59"/>
      <c r="AEW87" s="59"/>
      <c r="AEX87" s="59"/>
      <c r="AEY87" s="59"/>
      <c r="AEZ87" s="59"/>
      <c r="AFA87" s="59"/>
      <c r="AFB87" s="59"/>
      <c r="AFC87" s="59"/>
      <c r="AFD87" s="59"/>
      <c r="AFE87" s="59"/>
      <c r="AFF87" s="59"/>
      <c r="AFG87" s="59"/>
      <c r="AFH87" s="59"/>
      <c r="AFI87" s="59"/>
      <c r="AFJ87" s="59"/>
      <c r="AFK87" s="59"/>
      <c r="AFL87" s="59"/>
      <c r="AFM87" s="59"/>
      <c r="AFN87" s="59"/>
      <c r="AFO87" s="59"/>
      <c r="AFP87" s="59"/>
      <c r="AFQ87" s="59"/>
      <c r="AFR87" s="59"/>
      <c r="AFS87" s="59"/>
      <c r="AFT87" s="59"/>
      <c r="AFU87" s="59"/>
      <c r="AFV87" s="59"/>
      <c r="AFW87" s="59"/>
      <c r="AFX87" s="59"/>
      <c r="AFY87" s="59"/>
      <c r="AFZ87" s="59"/>
      <c r="AGA87" s="59"/>
      <c r="AGB87" s="59"/>
      <c r="AGC87" s="59"/>
      <c r="AGD87" s="59"/>
      <c r="AGE87" s="59"/>
      <c r="AGF87" s="59"/>
      <c r="AGG87" s="59"/>
      <c r="AGH87" s="59"/>
      <c r="AGI87" s="59"/>
      <c r="AGJ87" s="59"/>
      <c r="AGK87" s="59"/>
      <c r="AGL87" s="59"/>
      <c r="AGM87" s="59"/>
      <c r="AGN87" s="59"/>
      <c r="AGO87" s="59"/>
      <c r="AGP87" s="59"/>
      <c r="AGQ87" s="59"/>
      <c r="AGR87" s="59"/>
      <c r="AGS87" s="59"/>
      <c r="AGT87" s="59"/>
      <c r="AGU87" s="59"/>
      <c r="AGV87" s="59"/>
      <c r="AGW87" s="59"/>
      <c r="AGX87" s="59"/>
      <c r="AGY87" s="59"/>
      <c r="AGZ87" s="59"/>
      <c r="AHA87" s="59"/>
      <c r="AHB87" s="59"/>
      <c r="AHC87" s="59"/>
      <c r="AHD87" s="59"/>
      <c r="AHE87" s="59"/>
      <c r="AHF87" s="59"/>
      <c r="AHG87" s="59"/>
      <c r="AHH87" s="59"/>
      <c r="AHI87" s="59"/>
      <c r="AHJ87" s="59"/>
      <c r="AHK87" s="59"/>
      <c r="AHL87" s="59"/>
      <c r="AHM87" s="59"/>
      <c r="AHN87" s="59"/>
      <c r="AHO87" s="59"/>
      <c r="AHP87" s="59"/>
      <c r="AHQ87" s="59"/>
      <c r="AHR87" s="59"/>
      <c r="AHS87" s="59"/>
      <c r="AHT87" s="59"/>
      <c r="AHU87" s="59"/>
      <c r="AHV87" s="59"/>
      <c r="AHW87" s="59"/>
      <c r="AHX87" s="59"/>
      <c r="AHY87" s="59"/>
      <c r="AHZ87" s="59"/>
      <c r="AIA87" s="59"/>
      <c r="AIB87" s="59"/>
      <c r="AIC87" s="59"/>
      <c r="AID87" s="59"/>
      <c r="AIE87" s="59"/>
      <c r="AIF87" s="59"/>
      <c r="AIG87" s="59"/>
      <c r="AIH87" s="59"/>
      <c r="AII87" s="59"/>
      <c r="AIJ87" s="59"/>
      <c r="AIK87" s="59"/>
      <c r="AIL87" s="59"/>
      <c r="AIM87" s="59"/>
      <c r="AIN87" s="59"/>
      <c r="AIO87" s="59"/>
      <c r="AIP87" s="59"/>
      <c r="AIQ87" s="59"/>
      <c r="AIR87" s="59"/>
      <c r="AIS87" s="59"/>
      <c r="AIT87" s="59"/>
      <c r="AIU87" s="59"/>
      <c r="AIV87" s="59"/>
      <c r="AIW87" s="59"/>
      <c r="AIX87" s="59"/>
      <c r="AIY87" s="59"/>
      <c r="AIZ87" s="59"/>
      <c r="AJA87" s="59"/>
      <c r="AJB87" s="59"/>
      <c r="AJC87" s="59"/>
      <c r="AJD87" s="59"/>
      <c r="AJE87" s="59"/>
      <c r="AJF87" s="59"/>
      <c r="AJG87" s="59"/>
      <c r="AJH87" s="59"/>
      <c r="AJI87" s="59"/>
      <c r="AJJ87" s="59"/>
      <c r="AJK87" s="59"/>
      <c r="AJL87" s="59"/>
      <c r="AJM87" s="59"/>
      <c r="AJN87" s="59"/>
      <c r="AJO87" s="59"/>
      <c r="AJP87" s="59"/>
      <c r="AJQ87" s="59"/>
      <c r="AJR87" s="59"/>
      <c r="AJS87" s="59"/>
      <c r="AJT87" s="59"/>
      <c r="AJU87" s="59"/>
      <c r="AJV87" s="59"/>
      <c r="AJW87" s="59"/>
      <c r="AJX87" s="59"/>
      <c r="AJY87" s="59"/>
      <c r="AJZ87" s="59"/>
      <c r="AKA87" s="59"/>
      <c r="AKB87" s="59"/>
      <c r="AKC87" s="59"/>
      <c r="AKD87" s="59"/>
      <c r="AKE87" s="59"/>
      <c r="AKF87" s="59"/>
      <c r="AKG87" s="59"/>
      <c r="AKH87" s="59"/>
      <c r="AKI87" s="59"/>
      <c r="AKJ87" s="59"/>
      <c r="AKK87" s="59"/>
      <c r="AKL87" s="59"/>
      <c r="AKM87" s="59"/>
      <c r="AKN87" s="59"/>
      <c r="AKO87" s="59"/>
      <c r="AKP87" s="59"/>
      <c r="AKQ87" s="59"/>
      <c r="AKR87" s="59"/>
      <c r="AKS87" s="59"/>
      <c r="AKT87" s="59"/>
      <c r="AKU87" s="59"/>
      <c r="AKV87" s="59"/>
      <c r="AKW87" s="59"/>
      <c r="AKX87" s="59"/>
      <c r="AKY87" s="59"/>
      <c r="AKZ87" s="59"/>
      <c r="ALA87" s="59"/>
      <c r="ALB87" s="59"/>
      <c r="ALC87" s="59"/>
      <c r="ALD87" s="59"/>
      <c r="ALE87" s="59"/>
      <c r="ALF87" s="59"/>
      <c r="ALG87" s="59"/>
      <c r="ALH87" s="59"/>
      <c r="ALI87" s="59"/>
      <c r="ALJ87" s="59"/>
      <c r="ALK87" s="59"/>
      <c r="ALL87" s="59"/>
      <c r="ALM87" s="59"/>
      <c r="ALN87" s="59"/>
      <c r="ALO87" s="59"/>
      <c r="ALP87" s="59"/>
      <c r="ALQ87" s="59"/>
      <c r="ALR87" s="59"/>
      <c r="ALS87" s="59"/>
      <c r="ALT87" s="59"/>
      <c r="ALU87" s="59"/>
      <c r="ALV87" s="59"/>
      <c r="ALW87" s="59"/>
      <c r="ALX87" s="59"/>
      <c r="ALY87" s="59"/>
      <c r="ALZ87" s="59"/>
      <c r="AMA87" s="59"/>
      <c r="AMB87" s="59"/>
      <c r="AMC87" s="59"/>
      <c r="AMD87" s="59"/>
      <c r="AME87" s="59"/>
      <c r="AMF87" s="59"/>
      <c r="AMG87" s="59"/>
      <c r="AMH87" s="59"/>
      <c r="AMI87" s="59"/>
      <c r="AMJ87" s="59"/>
      <c r="AMK87" s="59"/>
      <c r="AML87" s="59"/>
      <c r="AMM87" s="59"/>
      <c r="AMN87" s="59"/>
      <c r="AMO87" s="59"/>
      <c r="AMP87" s="59"/>
      <c r="AMQ87" s="59"/>
      <c r="AMR87" s="59"/>
      <c r="AMS87" s="59"/>
      <c r="AMT87" s="59"/>
      <c r="AMU87" s="59"/>
      <c r="AMV87" s="59"/>
      <c r="AMW87" s="59"/>
      <c r="AMX87" s="59"/>
      <c r="AMY87" s="59"/>
      <c r="AMZ87" s="59"/>
      <c r="ANA87" s="59"/>
      <c r="ANB87" s="59"/>
      <c r="ANC87" s="59"/>
      <c r="AND87" s="59"/>
      <c r="ANE87" s="59"/>
      <c r="ANF87" s="59"/>
      <c r="ANG87" s="59"/>
      <c r="ANH87" s="59"/>
      <c r="ANI87" s="59"/>
      <c r="ANJ87" s="59"/>
      <c r="ANK87" s="59"/>
      <c r="ANL87" s="59"/>
      <c r="ANM87" s="59"/>
      <c r="ANN87" s="59"/>
      <c r="ANO87" s="59"/>
      <c r="ANP87" s="59"/>
      <c r="ANQ87" s="59"/>
      <c r="ANR87" s="59"/>
      <c r="ANS87" s="59"/>
      <c r="ANT87" s="59"/>
      <c r="ANU87" s="59"/>
      <c r="ANV87" s="59"/>
      <c r="ANW87" s="59"/>
      <c r="ANX87" s="59"/>
      <c r="ANY87" s="59"/>
      <c r="ANZ87" s="59"/>
      <c r="AOA87" s="59"/>
      <c r="AOB87" s="59"/>
      <c r="AOC87" s="59"/>
      <c r="AOD87" s="59"/>
      <c r="AOE87" s="59"/>
      <c r="AOF87" s="59"/>
      <c r="AOG87" s="59"/>
      <c r="AOH87" s="59"/>
      <c r="AOI87" s="59"/>
      <c r="AOJ87" s="59"/>
      <c r="AOK87" s="59"/>
      <c r="AOL87" s="59"/>
      <c r="AOM87" s="59"/>
      <c r="AON87" s="59"/>
      <c r="AOO87" s="59"/>
      <c r="AOP87" s="59"/>
      <c r="AOQ87" s="59"/>
      <c r="AOR87" s="59"/>
      <c r="AOS87" s="59"/>
      <c r="AOT87" s="59"/>
      <c r="AOU87" s="59"/>
      <c r="AOV87" s="59"/>
      <c r="AOW87" s="59"/>
      <c r="AOX87" s="59"/>
      <c r="AOY87" s="59"/>
      <c r="AOZ87" s="59"/>
      <c r="APA87" s="59"/>
      <c r="APB87" s="59"/>
      <c r="APC87" s="59"/>
      <c r="APD87" s="59"/>
      <c r="APE87" s="59"/>
      <c r="APF87" s="59"/>
      <c r="APG87" s="59"/>
      <c r="APH87" s="59"/>
      <c r="API87" s="59"/>
      <c r="APJ87" s="59"/>
      <c r="APK87" s="59"/>
      <c r="APL87" s="59"/>
      <c r="APM87" s="59"/>
      <c r="APN87" s="59"/>
      <c r="APO87" s="59"/>
      <c r="APP87" s="59"/>
      <c r="APQ87" s="59"/>
      <c r="APR87" s="59"/>
      <c r="APS87" s="59"/>
      <c r="APT87" s="59"/>
      <c r="APU87" s="59"/>
      <c r="APV87" s="59"/>
      <c r="APW87" s="59"/>
      <c r="APX87" s="59"/>
      <c r="APY87" s="59"/>
      <c r="APZ87" s="59"/>
      <c r="AQA87" s="59"/>
      <c r="AQB87" s="59"/>
      <c r="AQC87" s="59"/>
      <c r="AQD87" s="59"/>
      <c r="AQE87" s="59"/>
      <c r="AQF87" s="59"/>
      <c r="AQG87" s="59"/>
      <c r="AQH87" s="59"/>
      <c r="AQI87" s="59"/>
      <c r="AQJ87" s="59"/>
      <c r="AQK87" s="59"/>
      <c r="AQL87" s="59"/>
      <c r="AQM87" s="59"/>
      <c r="AQN87" s="59"/>
      <c r="AQO87" s="59"/>
      <c r="AQP87" s="59"/>
      <c r="AQQ87" s="59"/>
      <c r="AQR87" s="59"/>
      <c r="AQS87" s="59"/>
      <c r="AQT87" s="59"/>
      <c r="AQU87" s="59"/>
      <c r="AQV87" s="59"/>
      <c r="AQW87" s="59"/>
      <c r="AQX87" s="59"/>
      <c r="AQY87" s="59"/>
      <c r="AQZ87" s="59"/>
      <c r="ARA87" s="59"/>
      <c r="ARB87" s="59"/>
      <c r="ARC87" s="59"/>
      <c r="ARD87" s="59"/>
      <c r="ARE87" s="59"/>
      <c r="ARF87" s="59"/>
      <c r="ARG87" s="59"/>
      <c r="ARH87" s="59"/>
      <c r="ARI87" s="59"/>
      <c r="ARJ87" s="59"/>
      <c r="ARK87" s="59"/>
      <c r="ARL87" s="59"/>
      <c r="ARM87" s="59"/>
      <c r="ARN87" s="59"/>
      <c r="ARO87" s="59"/>
      <c r="ARP87" s="59"/>
      <c r="ARQ87" s="59"/>
      <c r="ARR87" s="59"/>
      <c r="ARS87" s="59"/>
      <c r="ART87" s="59"/>
      <c r="ARU87" s="59"/>
      <c r="ARV87" s="59"/>
      <c r="ARW87" s="59"/>
      <c r="ARX87" s="59"/>
      <c r="ARY87" s="59"/>
      <c r="ARZ87" s="59"/>
      <c r="ASA87" s="59"/>
      <c r="ASB87" s="59"/>
      <c r="ASC87" s="59"/>
      <c r="ASD87" s="59"/>
      <c r="ASE87" s="59"/>
      <c r="ASF87" s="59"/>
      <c r="ASG87" s="59"/>
      <c r="ASH87" s="59"/>
      <c r="ASI87" s="59"/>
      <c r="ASJ87" s="59"/>
      <c r="ASK87" s="59"/>
      <c r="ASL87" s="59"/>
      <c r="ASM87" s="59"/>
      <c r="ASN87" s="59"/>
      <c r="ASO87" s="59"/>
      <c r="ASP87" s="59"/>
      <c r="ASQ87" s="59"/>
      <c r="ASR87" s="59"/>
      <c r="ASS87" s="59"/>
      <c r="AST87" s="59"/>
      <c r="ASU87" s="59"/>
      <c r="ASV87" s="59"/>
      <c r="ASW87" s="59"/>
      <c r="ASX87" s="59"/>
      <c r="ASY87" s="59"/>
      <c r="ASZ87" s="59"/>
      <c r="ATA87" s="59"/>
      <c r="ATB87" s="59"/>
      <c r="ATC87" s="59"/>
      <c r="ATD87" s="59"/>
      <c r="ATE87" s="59"/>
      <c r="ATF87" s="59"/>
      <c r="ATG87" s="59"/>
      <c r="ATH87" s="59"/>
      <c r="ATI87" s="59"/>
      <c r="ATJ87" s="59"/>
      <c r="ATK87" s="59"/>
      <c r="ATL87" s="59"/>
      <c r="ATM87" s="59"/>
      <c r="ATN87" s="59"/>
      <c r="ATO87" s="59"/>
      <c r="ATP87" s="59"/>
      <c r="ATQ87" s="59"/>
      <c r="ATR87" s="59"/>
      <c r="ATS87" s="59"/>
      <c r="ATT87" s="59"/>
      <c r="ATU87" s="59"/>
      <c r="ATV87" s="59"/>
      <c r="ATW87" s="59"/>
      <c r="ATX87" s="59"/>
      <c r="ATY87" s="59"/>
      <c r="ATZ87" s="59"/>
      <c r="AUA87" s="59"/>
      <c r="AUB87" s="59"/>
      <c r="AUC87" s="59"/>
      <c r="AUD87" s="59"/>
      <c r="AUE87" s="59"/>
      <c r="AUF87" s="59"/>
      <c r="AUG87" s="59"/>
      <c r="AUH87" s="59"/>
      <c r="AUI87" s="59"/>
      <c r="AUJ87" s="59"/>
      <c r="AUK87" s="59"/>
      <c r="AUL87" s="59"/>
      <c r="AUM87" s="59"/>
      <c r="AUN87" s="59"/>
      <c r="AUO87" s="59"/>
      <c r="AUP87" s="59"/>
      <c r="AUQ87" s="59"/>
      <c r="AUR87" s="59"/>
      <c r="AUS87" s="59"/>
      <c r="AUT87" s="59"/>
      <c r="AUU87" s="59"/>
      <c r="AUV87" s="59"/>
      <c r="AUW87" s="59"/>
      <c r="AUX87" s="59"/>
      <c r="AUY87" s="59"/>
      <c r="AUZ87" s="59"/>
      <c r="AVA87" s="59"/>
      <c r="AVB87" s="59"/>
      <c r="AVC87" s="59"/>
      <c r="AVD87" s="59"/>
      <c r="AVE87" s="59"/>
      <c r="AVF87" s="59"/>
      <c r="AVG87" s="59"/>
      <c r="AVH87" s="59"/>
      <c r="AVI87" s="59"/>
      <c r="AVJ87" s="59"/>
      <c r="AVK87" s="59"/>
      <c r="AVL87" s="59"/>
      <c r="AVM87" s="59"/>
      <c r="AVN87" s="59"/>
      <c r="AVO87" s="59"/>
      <c r="AVP87" s="59"/>
      <c r="AVQ87" s="59"/>
      <c r="AVR87" s="59"/>
      <c r="AVS87" s="59"/>
      <c r="AVT87" s="59"/>
      <c r="AVU87" s="59"/>
      <c r="AVV87" s="59"/>
      <c r="AVW87" s="59"/>
      <c r="AVX87" s="59"/>
      <c r="AVY87" s="59"/>
      <c r="AVZ87" s="59"/>
      <c r="AWA87" s="59"/>
      <c r="AWB87" s="59"/>
      <c r="AWC87" s="59"/>
      <c r="AWD87" s="59"/>
      <c r="AWE87" s="59"/>
      <c r="AWF87" s="59"/>
      <c r="AWG87" s="59"/>
      <c r="AWH87" s="59"/>
      <c r="AWI87" s="59"/>
      <c r="AWJ87" s="59"/>
      <c r="AWK87" s="59"/>
      <c r="AWL87" s="59"/>
      <c r="AWM87" s="59"/>
      <c r="AWN87" s="59"/>
      <c r="AWO87" s="59"/>
      <c r="AWP87" s="59"/>
      <c r="AWQ87" s="59"/>
      <c r="AWR87" s="59"/>
      <c r="AWS87" s="59"/>
      <c r="AWT87" s="59"/>
      <c r="AWU87" s="59"/>
      <c r="AWV87" s="59"/>
      <c r="AWW87" s="59"/>
      <c r="AWX87" s="59"/>
      <c r="AWY87" s="59"/>
      <c r="AWZ87" s="59"/>
      <c r="AXA87" s="59"/>
      <c r="AXB87" s="59"/>
      <c r="AXC87" s="59"/>
      <c r="AXD87" s="59"/>
      <c r="AXE87" s="59"/>
      <c r="AXF87" s="59"/>
      <c r="AXG87" s="59"/>
      <c r="AXH87" s="59"/>
      <c r="AXI87" s="59"/>
      <c r="AXJ87" s="59"/>
      <c r="AXK87" s="59"/>
      <c r="AXL87" s="59"/>
      <c r="AXM87" s="59"/>
      <c r="AXN87" s="59"/>
      <c r="AXO87" s="59"/>
      <c r="AXP87" s="59"/>
      <c r="AXQ87" s="59"/>
      <c r="AXR87" s="59"/>
      <c r="AXS87" s="59"/>
      <c r="AXT87" s="59"/>
      <c r="AXU87" s="59"/>
      <c r="AXV87" s="59"/>
      <c r="AXW87" s="59"/>
      <c r="AXX87" s="59"/>
      <c r="AXY87" s="59"/>
      <c r="AXZ87" s="59"/>
      <c r="AYA87" s="59"/>
      <c r="AYB87" s="59"/>
      <c r="AYC87" s="59"/>
      <c r="AYD87" s="59"/>
      <c r="AYE87" s="59"/>
      <c r="AYF87" s="59"/>
      <c r="AYG87" s="59"/>
      <c r="AYH87" s="59"/>
      <c r="AYI87" s="59"/>
      <c r="AYJ87" s="59"/>
      <c r="AYK87" s="59"/>
      <c r="AYL87" s="59"/>
      <c r="AYM87" s="59"/>
      <c r="AYN87" s="59"/>
      <c r="AYO87" s="59"/>
      <c r="AYP87" s="59"/>
      <c r="AYQ87" s="59"/>
      <c r="AYR87" s="59"/>
      <c r="AYS87" s="59"/>
      <c r="AYT87" s="59"/>
      <c r="AYU87" s="59"/>
      <c r="AYV87" s="59"/>
      <c r="AYW87" s="59"/>
      <c r="AYX87" s="59"/>
      <c r="AYY87" s="59"/>
      <c r="AYZ87" s="59"/>
      <c r="AZA87" s="59"/>
      <c r="AZB87" s="59"/>
      <c r="AZC87" s="59"/>
      <c r="AZD87" s="59"/>
      <c r="AZE87" s="59"/>
      <c r="AZF87" s="59"/>
      <c r="AZG87" s="59"/>
      <c r="AZH87" s="59"/>
      <c r="AZI87" s="59"/>
      <c r="AZJ87" s="59"/>
      <c r="AZK87" s="59"/>
      <c r="AZL87" s="59"/>
      <c r="AZM87" s="59"/>
      <c r="AZN87" s="59"/>
      <c r="AZO87" s="59"/>
      <c r="AZP87" s="59"/>
      <c r="AZQ87" s="59"/>
      <c r="AZR87" s="59"/>
      <c r="AZS87" s="59"/>
      <c r="AZT87" s="59"/>
      <c r="AZU87" s="59"/>
      <c r="AZV87" s="59"/>
      <c r="AZW87" s="59"/>
      <c r="AZX87" s="59"/>
      <c r="AZY87" s="59"/>
      <c r="AZZ87" s="59"/>
      <c r="BAA87" s="59"/>
      <c r="BAB87" s="59"/>
      <c r="BAC87" s="59"/>
      <c r="BAD87" s="59"/>
      <c r="BAE87" s="59"/>
      <c r="BAF87" s="59"/>
      <c r="BAG87" s="59"/>
      <c r="BAH87" s="59"/>
      <c r="BAI87" s="59"/>
      <c r="BAJ87" s="59"/>
      <c r="BAK87" s="59"/>
      <c r="BAL87" s="59"/>
      <c r="BAM87" s="59"/>
      <c r="BAN87" s="59"/>
      <c r="BAO87" s="59"/>
      <c r="BAP87" s="59"/>
      <c r="BAQ87" s="59"/>
      <c r="BAR87" s="59"/>
      <c r="BAS87" s="59"/>
      <c r="BAT87" s="59"/>
      <c r="BAU87" s="59"/>
      <c r="BAV87" s="59"/>
      <c r="BAW87" s="59"/>
      <c r="BAX87" s="59"/>
      <c r="BAY87" s="59"/>
      <c r="BAZ87" s="59"/>
      <c r="BBA87" s="59"/>
      <c r="BBB87" s="59"/>
      <c r="BBC87" s="59"/>
      <c r="BBD87" s="59"/>
      <c r="BBE87" s="59"/>
      <c r="BBF87" s="59"/>
      <c r="BBG87" s="59"/>
      <c r="BBH87" s="59"/>
      <c r="BBI87" s="59"/>
      <c r="BBJ87" s="59"/>
      <c r="BBK87" s="59"/>
      <c r="BBL87" s="59"/>
      <c r="BBM87" s="59"/>
      <c r="BBN87" s="59"/>
      <c r="BBO87" s="59"/>
      <c r="BBP87" s="59"/>
      <c r="BBQ87" s="59"/>
      <c r="BBR87" s="59"/>
      <c r="BBS87" s="59"/>
      <c r="BBT87" s="59"/>
      <c r="BBU87" s="59"/>
      <c r="BBV87" s="59"/>
      <c r="BBW87" s="59"/>
      <c r="BBX87" s="59"/>
      <c r="BBY87" s="59"/>
      <c r="BBZ87" s="59"/>
      <c r="BCA87" s="59"/>
      <c r="BCB87" s="59"/>
      <c r="BCC87" s="59"/>
      <c r="BCD87" s="59"/>
      <c r="BCE87" s="59"/>
      <c r="BCF87" s="59"/>
      <c r="BCG87" s="59"/>
      <c r="BCH87" s="59"/>
      <c r="BCI87" s="59"/>
      <c r="BCJ87" s="59"/>
      <c r="BCK87" s="59"/>
      <c r="BCL87" s="59"/>
      <c r="BCM87" s="59"/>
      <c r="BCN87" s="59"/>
      <c r="BCO87" s="59"/>
      <c r="BCP87" s="59"/>
      <c r="BCQ87" s="59"/>
      <c r="BCR87" s="59"/>
      <c r="BCS87" s="59"/>
      <c r="BCT87" s="59"/>
      <c r="BCU87" s="59"/>
      <c r="BCV87" s="59"/>
      <c r="BCW87" s="59"/>
      <c r="BCX87" s="59"/>
      <c r="BCY87" s="59"/>
      <c r="BCZ87" s="59"/>
      <c r="BDA87" s="59"/>
      <c r="BDB87" s="59"/>
      <c r="BDC87" s="59"/>
      <c r="BDD87" s="59"/>
      <c r="BDE87" s="59"/>
      <c r="BDF87" s="59"/>
      <c r="BDG87" s="59"/>
      <c r="BDH87" s="59"/>
      <c r="BDI87" s="59"/>
      <c r="BDJ87" s="59"/>
      <c r="BDK87" s="59"/>
      <c r="BDL87" s="59"/>
      <c r="BDM87" s="59"/>
      <c r="BDN87" s="59"/>
      <c r="BDO87" s="59"/>
      <c r="BDP87" s="59"/>
      <c r="BDQ87" s="59"/>
      <c r="BDR87" s="59"/>
      <c r="BDS87" s="59"/>
      <c r="BDT87" s="59"/>
      <c r="BDU87" s="59"/>
      <c r="BDV87" s="59"/>
      <c r="BDW87" s="59"/>
      <c r="BDX87" s="59"/>
      <c r="BDY87" s="59"/>
      <c r="BDZ87" s="59"/>
      <c r="BEA87" s="59"/>
      <c r="BEB87" s="59"/>
      <c r="BEC87" s="59"/>
      <c r="BED87" s="59"/>
      <c r="BEE87" s="59"/>
      <c r="BEF87" s="59"/>
      <c r="BEG87" s="59"/>
      <c r="BEH87" s="59"/>
      <c r="BEI87" s="59"/>
      <c r="BEJ87" s="59"/>
      <c r="BEK87" s="59"/>
      <c r="BEL87" s="59"/>
      <c r="BEM87" s="59"/>
      <c r="BEN87" s="59"/>
      <c r="BEO87" s="59"/>
      <c r="BEP87" s="59"/>
      <c r="BEQ87" s="59"/>
      <c r="BER87" s="59"/>
      <c r="BES87" s="59"/>
      <c r="BET87" s="59"/>
      <c r="BEU87" s="59"/>
      <c r="BEV87" s="59"/>
      <c r="BEW87" s="59"/>
      <c r="BEX87" s="59"/>
      <c r="BEY87" s="59"/>
      <c r="BEZ87" s="59"/>
      <c r="BFA87" s="59"/>
      <c r="BFB87" s="59"/>
      <c r="BFC87" s="59"/>
      <c r="BFD87" s="59"/>
      <c r="BFE87" s="59"/>
      <c r="BFF87" s="59"/>
      <c r="BFG87" s="59"/>
      <c r="BFH87" s="59"/>
      <c r="BFI87" s="59"/>
      <c r="BFJ87" s="59"/>
      <c r="BFK87" s="59"/>
      <c r="BFL87" s="59"/>
      <c r="BFM87" s="59"/>
      <c r="BFN87" s="59"/>
      <c r="BFO87" s="59"/>
      <c r="BFP87" s="59"/>
      <c r="BFQ87" s="59"/>
      <c r="BFR87" s="59"/>
      <c r="BFS87" s="59"/>
      <c r="BFT87" s="59"/>
      <c r="BFU87" s="59"/>
      <c r="BFV87" s="59"/>
      <c r="BFW87" s="59"/>
      <c r="BFX87" s="59"/>
      <c r="BFY87" s="59"/>
      <c r="BFZ87" s="59"/>
      <c r="BGA87" s="59"/>
      <c r="BGB87" s="59"/>
      <c r="BGC87" s="59"/>
      <c r="BGD87" s="59"/>
      <c r="BGE87" s="59"/>
      <c r="BGF87" s="59"/>
      <c r="BGG87" s="59"/>
      <c r="BGH87" s="59"/>
      <c r="BGI87" s="59"/>
      <c r="BGJ87" s="59"/>
      <c r="BGK87" s="59"/>
      <c r="BGL87" s="59"/>
      <c r="BGM87" s="59"/>
      <c r="BGN87" s="59"/>
      <c r="BGO87" s="59"/>
      <c r="BGP87" s="59"/>
      <c r="BGQ87" s="59"/>
      <c r="BGR87" s="59"/>
      <c r="BGS87" s="59"/>
      <c r="BGT87" s="59"/>
      <c r="BGU87" s="59"/>
      <c r="BGV87" s="59"/>
      <c r="BGW87" s="59"/>
      <c r="BGX87" s="59"/>
      <c r="BGY87" s="59"/>
      <c r="BGZ87" s="59"/>
      <c r="BHA87" s="59"/>
      <c r="BHB87" s="59"/>
      <c r="BHC87" s="59"/>
      <c r="BHD87" s="59"/>
      <c r="BHE87" s="59"/>
      <c r="BHF87" s="59"/>
      <c r="BHG87" s="59"/>
      <c r="BHH87" s="59"/>
      <c r="BHI87" s="59"/>
      <c r="BHJ87" s="59"/>
      <c r="BHK87" s="59"/>
      <c r="BHL87" s="59"/>
      <c r="BHM87" s="59"/>
      <c r="BHN87" s="59"/>
      <c r="BHO87" s="59"/>
      <c r="BHP87" s="59"/>
      <c r="BHQ87" s="59"/>
      <c r="BHR87" s="59"/>
      <c r="BHS87" s="59"/>
      <c r="BHT87" s="59"/>
      <c r="BHU87" s="59"/>
      <c r="BHV87" s="59"/>
      <c r="BHW87" s="59"/>
      <c r="BHX87" s="59"/>
      <c r="BHY87" s="59"/>
      <c r="BHZ87" s="59"/>
      <c r="BIA87" s="59"/>
      <c r="BIB87" s="59"/>
      <c r="BIC87" s="59"/>
      <c r="BID87" s="59"/>
      <c r="BIE87" s="59"/>
      <c r="BIF87" s="59"/>
      <c r="BIG87" s="59"/>
      <c r="BIH87" s="59"/>
      <c r="BII87" s="59"/>
      <c r="BIJ87" s="59"/>
      <c r="BIK87" s="59"/>
      <c r="BIL87" s="59"/>
      <c r="BIM87" s="59"/>
      <c r="BIN87" s="59"/>
      <c r="BIO87" s="59"/>
      <c r="BIP87" s="59"/>
      <c r="BIQ87" s="59"/>
      <c r="BIR87" s="59"/>
      <c r="BIS87" s="59"/>
      <c r="BIT87" s="59"/>
      <c r="BIU87" s="59"/>
      <c r="BIV87" s="59"/>
      <c r="BIW87" s="59"/>
      <c r="BIX87" s="59"/>
      <c r="BIY87" s="59"/>
      <c r="BIZ87" s="59"/>
      <c r="BJA87" s="59"/>
      <c r="BJB87" s="59"/>
      <c r="BJC87" s="59"/>
      <c r="BJD87" s="59"/>
      <c r="BJE87" s="59"/>
      <c r="BJF87" s="59"/>
      <c r="BJG87" s="59"/>
      <c r="BJH87" s="59"/>
      <c r="BJI87" s="59"/>
      <c r="BJJ87" s="59"/>
      <c r="BJK87" s="59"/>
      <c r="BJL87" s="59"/>
      <c r="BJM87" s="59"/>
      <c r="BJN87" s="59"/>
      <c r="BJO87" s="59"/>
      <c r="BJP87" s="59"/>
      <c r="BJQ87" s="59"/>
      <c r="BJR87" s="59"/>
      <c r="BJS87" s="59"/>
      <c r="BJT87" s="59"/>
      <c r="BJU87" s="59"/>
      <c r="BJV87" s="59"/>
      <c r="BJW87" s="59"/>
      <c r="BJX87" s="59"/>
      <c r="BJY87" s="59"/>
      <c r="BJZ87" s="59"/>
      <c r="BKA87" s="59"/>
      <c r="BKB87" s="59"/>
      <c r="BKC87" s="59"/>
      <c r="BKD87" s="59"/>
      <c r="BKE87" s="59"/>
      <c r="BKF87" s="59"/>
      <c r="BKG87" s="59"/>
      <c r="BKH87" s="59"/>
      <c r="BKI87" s="59"/>
      <c r="BKJ87" s="59"/>
      <c r="BKK87" s="59"/>
      <c r="BKL87" s="59"/>
      <c r="BKM87" s="59"/>
      <c r="BKN87" s="59"/>
      <c r="BKO87" s="59"/>
      <c r="BKP87" s="59"/>
      <c r="BKQ87" s="59"/>
      <c r="BKR87" s="59"/>
      <c r="BKS87" s="59"/>
      <c r="BKT87" s="59"/>
      <c r="BKU87" s="59"/>
      <c r="BKV87" s="59"/>
      <c r="BKW87" s="59"/>
      <c r="BKX87" s="59"/>
      <c r="BKY87" s="59"/>
      <c r="BKZ87" s="59"/>
      <c r="BLA87" s="59"/>
      <c r="BLB87" s="59"/>
      <c r="BLC87" s="59"/>
      <c r="BLD87" s="59"/>
      <c r="BLE87" s="59"/>
      <c r="BLF87" s="59"/>
      <c r="BLG87" s="59"/>
      <c r="BLH87" s="59"/>
      <c r="BLI87" s="59"/>
      <c r="BLJ87" s="59"/>
      <c r="BLK87" s="59"/>
      <c r="BLL87" s="59"/>
      <c r="BLM87" s="59"/>
      <c r="BLN87" s="59"/>
      <c r="BLO87" s="59"/>
      <c r="BLP87" s="59"/>
      <c r="BLQ87" s="59"/>
      <c r="BLR87" s="59"/>
      <c r="BLS87" s="59"/>
      <c r="BLT87" s="59"/>
      <c r="BLU87" s="59"/>
      <c r="BLV87" s="59"/>
      <c r="BLW87" s="59"/>
      <c r="BLX87" s="59"/>
      <c r="BLY87" s="59"/>
      <c r="BLZ87" s="59"/>
      <c r="BMA87" s="59"/>
      <c r="BMB87" s="59"/>
      <c r="BMC87" s="59"/>
      <c r="BMD87" s="59"/>
      <c r="BME87" s="59"/>
      <c r="BMF87" s="59"/>
      <c r="BMG87" s="59"/>
      <c r="BMH87" s="59"/>
      <c r="BMI87" s="59"/>
      <c r="BMJ87" s="59"/>
      <c r="BMK87" s="59"/>
      <c r="BML87" s="59"/>
      <c r="BMM87" s="59"/>
      <c r="BMN87" s="59"/>
      <c r="BMO87" s="59"/>
      <c r="BMP87" s="59"/>
      <c r="BMQ87" s="59"/>
      <c r="BMR87" s="59"/>
      <c r="BMS87" s="59"/>
      <c r="BMT87" s="59"/>
      <c r="BMU87" s="59"/>
      <c r="BMV87" s="59"/>
      <c r="BMW87" s="59"/>
      <c r="BMX87" s="59"/>
      <c r="BMY87" s="59"/>
      <c r="BMZ87" s="59"/>
      <c r="BNA87" s="59"/>
      <c r="BNB87" s="59"/>
      <c r="BNC87" s="59"/>
      <c r="BND87" s="59"/>
      <c r="BNE87" s="59"/>
      <c r="BNF87" s="59"/>
      <c r="BNG87" s="59"/>
      <c r="BNH87" s="59"/>
      <c r="BNI87" s="59"/>
      <c r="BNJ87" s="59"/>
      <c r="BNK87" s="59"/>
      <c r="BNL87" s="59"/>
      <c r="BNM87" s="59"/>
      <c r="BNN87" s="59"/>
      <c r="BNO87" s="59"/>
      <c r="BNP87" s="59"/>
      <c r="BNQ87" s="59"/>
      <c r="BNR87" s="59"/>
      <c r="BNS87" s="59"/>
      <c r="BNT87" s="59"/>
      <c r="BNU87" s="59"/>
      <c r="BNV87" s="59"/>
      <c r="BNW87" s="59"/>
      <c r="BNX87" s="59"/>
      <c r="BNY87" s="59"/>
      <c r="BNZ87" s="59"/>
      <c r="BOA87" s="59"/>
      <c r="BOB87" s="59"/>
      <c r="BOC87" s="59"/>
      <c r="BOD87" s="59"/>
      <c r="BOE87" s="59"/>
      <c r="BOF87" s="59"/>
      <c r="BOG87" s="59"/>
      <c r="BOH87" s="59"/>
      <c r="BOI87" s="59"/>
      <c r="BOJ87" s="59"/>
      <c r="BOK87" s="59"/>
      <c r="BOL87" s="59"/>
      <c r="BOM87" s="59"/>
      <c r="BON87" s="59"/>
      <c r="BOO87" s="59"/>
      <c r="BOP87" s="59"/>
      <c r="BOQ87" s="59"/>
      <c r="BOR87" s="59"/>
      <c r="BOS87" s="59"/>
      <c r="BOT87" s="59"/>
      <c r="BOU87" s="59"/>
      <c r="BOV87" s="59"/>
      <c r="BOW87" s="59"/>
      <c r="BOX87" s="59"/>
      <c r="BOY87" s="59"/>
      <c r="BOZ87" s="59"/>
      <c r="BPA87" s="59"/>
      <c r="BPB87" s="59"/>
      <c r="BPC87" s="59"/>
      <c r="BPD87" s="59"/>
      <c r="BPE87" s="59"/>
      <c r="BPF87" s="59"/>
      <c r="BPG87" s="59"/>
      <c r="BPH87" s="59"/>
      <c r="BPI87" s="59"/>
      <c r="BPJ87" s="59"/>
      <c r="BPK87" s="59"/>
      <c r="BPL87" s="59"/>
      <c r="BPM87" s="59"/>
      <c r="BPN87" s="59"/>
      <c r="BPO87" s="59"/>
      <c r="BPP87" s="59"/>
      <c r="BPQ87" s="59"/>
      <c r="BPR87" s="59"/>
      <c r="BPS87" s="59"/>
      <c r="BPT87" s="59"/>
      <c r="BPU87" s="59"/>
      <c r="BPV87" s="59"/>
      <c r="BPW87" s="59"/>
      <c r="BPX87" s="59"/>
      <c r="BPY87" s="59"/>
      <c r="BPZ87" s="59"/>
      <c r="BQA87" s="59"/>
      <c r="BQB87" s="59"/>
      <c r="BQC87" s="59"/>
      <c r="BQD87" s="59"/>
      <c r="BQE87" s="59"/>
      <c r="BQF87" s="59"/>
      <c r="BQG87" s="59"/>
      <c r="BQH87" s="59"/>
      <c r="BQI87" s="59"/>
      <c r="BQJ87" s="59"/>
      <c r="BQK87" s="59"/>
      <c r="BQL87" s="59"/>
      <c r="BQM87" s="59"/>
      <c r="BQN87" s="59"/>
      <c r="BQO87" s="59"/>
      <c r="BQP87" s="59"/>
      <c r="BQQ87" s="59"/>
      <c r="BQR87" s="59"/>
      <c r="BQS87" s="59"/>
      <c r="BQT87" s="59"/>
      <c r="BQU87" s="59"/>
      <c r="BQV87" s="59"/>
      <c r="BQW87" s="59"/>
      <c r="BQX87" s="59"/>
      <c r="BQY87" s="59"/>
      <c r="BQZ87" s="59"/>
      <c r="BRA87" s="59"/>
      <c r="BRB87" s="59"/>
      <c r="BRC87" s="59"/>
      <c r="BRD87" s="59"/>
      <c r="BRE87" s="59"/>
      <c r="BRF87" s="59"/>
      <c r="BRG87" s="59"/>
      <c r="BRH87" s="59"/>
      <c r="BRI87" s="59"/>
      <c r="BRJ87" s="59"/>
      <c r="BRK87" s="59"/>
      <c r="BRL87" s="59"/>
      <c r="BRM87" s="59"/>
      <c r="BRN87" s="59"/>
      <c r="BRO87" s="59"/>
      <c r="BRP87" s="59"/>
      <c r="BRQ87" s="59"/>
      <c r="BRR87" s="59"/>
      <c r="BRS87" s="59"/>
      <c r="BRT87" s="59"/>
      <c r="BRU87" s="59"/>
      <c r="BRV87" s="59"/>
      <c r="BRW87" s="59"/>
      <c r="BRX87" s="59"/>
      <c r="BRY87" s="59"/>
      <c r="BRZ87" s="59"/>
      <c r="BSA87" s="59"/>
      <c r="BSB87" s="59"/>
      <c r="BSC87" s="59"/>
      <c r="BSD87" s="59"/>
      <c r="BSE87" s="59"/>
      <c r="BSF87" s="59"/>
      <c r="BSG87" s="59"/>
      <c r="BSH87" s="59"/>
      <c r="BSI87" s="59"/>
      <c r="BSJ87" s="59"/>
      <c r="BSK87" s="59"/>
      <c r="BSL87" s="59"/>
      <c r="BSM87" s="59"/>
      <c r="BSN87" s="59"/>
      <c r="BSO87" s="59"/>
      <c r="BSP87" s="59"/>
      <c r="BSQ87" s="59"/>
      <c r="BSR87" s="59"/>
      <c r="BSS87" s="59"/>
      <c r="BST87" s="59"/>
      <c r="BSU87" s="59"/>
      <c r="BSV87" s="59"/>
      <c r="BSW87" s="59"/>
      <c r="BSX87" s="59"/>
      <c r="BSY87" s="59"/>
      <c r="BSZ87" s="59"/>
      <c r="BTA87" s="59"/>
      <c r="BTB87" s="59"/>
      <c r="BTC87" s="59"/>
      <c r="BTD87" s="59"/>
      <c r="BTE87" s="59"/>
      <c r="BTF87" s="59"/>
      <c r="BTG87" s="59"/>
      <c r="BTH87" s="59"/>
      <c r="BTI87" s="59"/>
      <c r="BTJ87" s="59"/>
      <c r="BTK87" s="59"/>
      <c r="BTL87" s="59"/>
      <c r="BTM87" s="59"/>
      <c r="BTN87" s="59"/>
      <c r="BTO87" s="59"/>
      <c r="BTP87" s="59"/>
      <c r="BTQ87" s="59"/>
      <c r="BTR87" s="59"/>
      <c r="BTS87" s="59"/>
      <c r="BTT87" s="59"/>
      <c r="BTU87" s="59"/>
      <c r="BTV87" s="59"/>
      <c r="BTW87" s="59"/>
      <c r="BTX87" s="59"/>
      <c r="BTY87" s="59"/>
      <c r="BTZ87" s="59"/>
      <c r="BUA87" s="59"/>
      <c r="BUB87" s="59"/>
      <c r="BUC87" s="59"/>
      <c r="BUD87" s="59"/>
      <c r="BUE87" s="59"/>
      <c r="BUF87" s="59"/>
      <c r="BUG87" s="59"/>
      <c r="BUH87" s="59"/>
      <c r="BUI87" s="59"/>
      <c r="BUJ87" s="59"/>
      <c r="BUK87" s="59"/>
      <c r="BUL87" s="59"/>
      <c r="BUM87" s="59"/>
      <c r="BUN87" s="59"/>
      <c r="BUO87" s="59"/>
      <c r="BUP87" s="59"/>
      <c r="BUQ87" s="59"/>
      <c r="BUR87" s="59"/>
      <c r="BUS87" s="59"/>
      <c r="BUT87" s="59"/>
      <c r="BUU87" s="59"/>
      <c r="BUV87" s="59"/>
      <c r="BUW87" s="59"/>
      <c r="BUX87" s="59"/>
      <c r="BUY87" s="59"/>
      <c r="BUZ87" s="59"/>
      <c r="BVA87" s="59"/>
      <c r="BVB87" s="59"/>
      <c r="BVC87" s="59"/>
      <c r="BVD87" s="59"/>
      <c r="BVE87" s="59"/>
      <c r="BVF87" s="59"/>
      <c r="BVG87" s="59"/>
      <c r="BVH87" s="59"/>
      <c r="BVI87" s="59"/>
      <c r="BVJ87" s="59"/>
      <c r="BVK87" s="59"/>
      <c r="BVL87" s="59"/>
      <c r="BVM87" s="59"/>
      <c r="BVN87" s="59"/>
      <c r="BVO87" s="59"/>
      <c r="BVP87" s="59"/>
      <c r="BVQ87" s="59"/>
      <c r="BVR87" s="59"/>
      <c r="BVS87" s="59"/>
      <c r="BVT87" s="59"/>
      <c r="BVU87" s="59"/>
      <c r="BVV87" s="59"/>
      <c r="BVW87" s="59"/>
      <c r="BVX87" s="59"/>
      <c r="BVY87" s="59"/>
      <c r="BVZ87" s="59"/>
      <c r="BWA87" s="59"/>
      <c r="BWB87" s="59"/>
      <c r="BWC87" s="59"/>
      <c r="BWD87" s="59"/>
      <c r="BWE87" s="59"/>
      <c r="BWF87" s="59"/>
      <c r="BWG87" s="59"/>
      <c r="BWH87" s="59"/>
      <c r="BWI87" s="59"/>
      <c r="BWJ87" s="59"/>
      <c r="BWK87" s="59"/>
      <c r="BWL87" s="59"/>
      <c r="BWM87" s="59"/>
      <c r="BWN87" s="59"/>
      <c r="BWO87" s="59"/>
      <c r="BWP87" s="59"/>
      <c r="BWQ87" s="59"/>
      <c r="BWR87" s="59"/>
      <c r="BWS87" s="59"/>
      <c r="BWT87" s="59"/>
      <c r="BWU87" s="59"/>
      <c r="BWV87" s="59"/>
      <c r="BWW87" s="59"/>
      <c r="BWX87" s="59"/>
      <c r="BWY87" s="59"/>
      <c r="BWZ87" s="59"/>
      <c r="BXA87" s="59"/>
      <c r="BXB87" s="59"/>
      <c r="BXC87" s="59"/>
      <c r="BXD87" s="59"/>
      <c r="BXE87" s="59"/>
      <c r="BXF87" s="59"/>
      <c r="BXG87" s="59"/>
      <c r="BXH87" s="59"/>
      <c r="BXI87" s="59"/>
      <c r="BXJ87" s="59"/>
      <c r="BXK87" s="59"/>
      <c r="BXL87" s="59"/>
      <c r="BXM87" s="59"/>
      <c r="BXN87" s="59"/>
      <c r="BXO87" s="59"/>
      <c r="BXP87" s="59"/>
      <c r="BXQ87" s="59"/>
      <c r="BXR87" s="59"/>
      <c r="BXS87" s="59"/>
      <c r="BXT87" s="59"/>
      <c r="BXU87" s="59"/>
      <c r="BXV87" s="59"/>
      <c r="BXW87" s="59"/>
      <c r="BXX87" s="59"/>
      <c r="BXY87" s="59"/>
      <c r="BXZ87" s="59"/>
      <c r="BYA87" s="59"/>
      <c r="BYB87" s="59"/>
      <c r="BYC87" s="59"/>
      <c r="BYD87" s="59"/>
      <c r="BYE87" s="59"/>
      <c r="BYF87" s="59"/>
      <c r="BYG87" s="59"/>
      <c r="BYH87" s="59"/>
      <c r="BYI87" s="59"/>
      <c r="BYJ87" s="59"/>
      <c r="BYK87" s="59"/>
      <c r="BYL87" s="59"/>
      <c r="BYM87" s="59"/>
      <c r="BYN87" s="59"/>
      <c r="BYO87" s="59"/>
      <c r="BYP87" s="59"/>
      <c r="BYQ87" s="59"/>
      <c r="BYR87" s="59"/>
      <c r="BYS87" s="59"/>
      <c r="BYT87" s="59"/>
      <c r="BYU87" s="59"/>
      <c r="BYV87" s="59"/>
      <c r="BYW87" s="59"/>
      <c r="BYX87" s="59"/>
      <c r="BYY87" s="59"/>
      <c r="BYZ87" s="59"/>
      <c r="BZA87" s="59"/>
      <c r="BZB87" s="59"/>
      <c r="BZC87" s="59"/>
      <c r="BZD87" s="59"/>
      <c r="BZE87" s="59"/>
      <c r="BZF87" s="59"/>
      <c r="BZG87" s="59"/>
      <c r="BZH87" s="59"/>
      <c r="BZI87" s="59"/>
      <c r="BZJ87" s="59"/>
      <c r="BZK87" s="59"/>
      <c r="BZL87" s="59"/>
      <c r="BZM87" s="59"/>
      <c r="BZN87" s="59"/>
      <c r="BZO87" s="59"/>
      <c r="BZP87" s="59"/>
      <c r="BZQ87" s="59"/>
      <c r="BZR87" s="59"/>
      <c r="BZS87" s="59"/>
      <c r="BZT87" s="59"/>
      <c r="BZU87" s="59"/>
      <c r="BZV87" s="59"/>
      <c r="BZW87" s="59"/>
      <c r="BZX87" s="59"/>
      <c r="BZY87" s="59"/>
      <c r="BZZ87" s="59"/>
      <c r="CAA87" s="59"/>
      <c r="CAB87" s="59"/>
      <c r="CAC87" s="59"/>
      <c r="CAD87" s="59"/>
      <c r="CAE87" s="59"/>
      <c r="CAF87" s="59"/>
      <c r="CAG87" s="59"/>
      <c r="CAH87" s="59"/>
      <c r="CAI87" s="59"/>
      <c r="CAJ87" s="59"/>
      <c r="CAK87" s="59"/>
      <c r="CAL87" s="59"/>
      <c r="CAM87" s="59"/>
      <c r="CAN87" s="59"/>
      <c r="CAO87" s="59"/>
      <c r="CAP87" s="59"/>
      <c r="CAQ87" s="59"/>
      <c r="CAR87" s="59"/>
      <c r="CAS87" s="59"/>
      <c r="CAT87" s="59"/>
      <c r="CAU87" s="59"/>
      <c r="CAV87" s="59"/>
      <c r="CAW87" s="59"/>
      <c r="CAX87" s="59"/>
      <c r="CAY87" s="59"/>
      <c r="CAZ87" s="59"/>
      <c r="CBA87" s="59"/>
      <c r="CBB87" s="59"/>
      <c r="CBC87" s="59"/>
      <c r="CBD87" s="59"/>
      <c r="CBE87" s="59"/>
      <c r="CBF87" s="59"/>
      <c r="CBG87" s="59"/>
      <c r="CBH87" s="59"/>
      <c r="CBI87" s="59"/>
      <c r="CBJ87" s="59"/>
      <c r="CBK87" s="59"/>
      <c r="CBL87" s="59"/>
      <c r="CBM87" s="59"/>
      <c r="CBN87" s="59"/>
      <c r="CBO87" s="59"/>
      <c r="CBP87" s="59"/>
      <c r="CBQ87" s="59"/>
      <c r="CBR87" s="59"/>
      <c r="CBS87" s="59"/>
      <c r="CBT87" s="59"/>
      <c r="CBU87" s="59"/>
      <c r="CBV87" s="59"/>
      <c r="CBW87" s="59"/>
      <c r="CBX87" s="59"/>
      <c r="CBY87" s="59"/>
      <c r="CBZ87" s="59"/>
      <c r="CCA87" s="59"/>
      <c r="CCB87" s="59"/>
      <c r="CCC87" s="59"/>
      <c r="CCD87" s="59"/>
      <c r="CCE87" s="59"/>
      <c r="CCF87" s="59"/>
      <c r="CCG87" s="59"/>
      <c r="CCH87" s="59"/>
      <c r="CCI87" s="59"/>
      <c r="CCJ87" s="59"/>
      <c r="CCK87" s="59"/>
      <c r="CCL87" s="59"/>
      <c r="CCM87" s="59"/>
      <c r="CCN87" s="59"/>
      <c r="CCO87" s="59"/>
      <c r="CCP87" s="59"/>
      <c r="CCQ87" s="59"/>
      <c r="CCR87" s="59"/>
      <c r="CCS87" s="59"/>
      <c r="CCT87" s="59"/>
      <c r="CCU87" s="59"/>
      <c r="CCV87" s="59"/>
      <c r="CCW87" s="59"/>
      <c r="CCX87" s="59"/>
      <c r="CCY87" s="59"/>
      <c r="CCZ87" s="59"/>
      <c r="CDA87" s="59"/>
      <c r="CDB87" s="59"/>
      <c r="CDC87" s="59"/>
      <c r="CDD87" s="59"/>
      <c r="CDE87" s="59"/>
      <c r="CDF87" s="59"/>
      <c r="CDG87" s="59"/>
      <c r="CDH87" s="59"/>
      <c r="CDI87" s="59"/>
      <c r="CDJ87" s="59"/>
      <c r="CDK87" s="59"/>
      <c r="CDL87" s="59"/>
      <c r="CDM87" s="59"/>
      <c r="CDN87" s="59"/>
      <c r="CDO87" s="59"/>
      <c r="CDP87" s="59"/>
      <c r="CDQ87" s="59"/>
      <c r="CDR87" s="59"/>
      <c r="CDS87" s="59"/>
      <c r="CDT87" s="59"/>
      <c r="CDU87" s="59"/>
      <c r="CDV87" s="59"/>
      <c r="CDW87" s="59"/>
      <c r="CDX87" s="59"/>
      <c r="CDY87" s="59"/>
      <c r="CDZ87" s="59"/>
      <c r="CEA87" s="59"/>
      <c r="CEB87" s="59"/>
      <c r="CEC87" s="59"/>
      <c r="CED87" s="59"/>
      <c r="CEE87" s="59"/>
      <c r="CEF87" s="59"/>
      <c r="CEG87" s="59"/>
      <c r="CEH87" s="59"/>
      <c r="CEI87" s="59"/>
      <c r="CEJ87" s="59"/>
      <c r="CEK87" s="59"/>
      <c r="CEL87" s="59"/>
      <c r="CEM87" s="59"/>
      <c r="CEN87" s="59"/>
      <c r="CEO87" s="59"/>
      <c r="CEP87" s="59"/>
      <c r="CEQ87" s="59"/>
      <c r="CER87" s="59"/>
      <c r="CES87" s="59"/>
      <c r="CET87" s="59"/>
      <c r="CEU87" s="59"/>
      <c r="CEV87" s="59"/>
      <c r="CEW87" s="59"/>
      <c r="CEX87" s="59"/>
      <c r="CEY87" s="59"/>
      <c r="CEZ87" s="59"/>
      <c r="CFA87" s="59"/>
      <c r="CFB87" s="59"/>
      <c r="CFC87" s="59"/>
      <c r="CFD87" s="59"/>
      <c r="CFE87" s="59"/>
      <c r="CFF87" s="59"/>
      <c r="CFG87" s="59"/>
      <c r="CFH87" s="59"/>
      <c r="CFI87" s="59"/>
      <c r="CFJ87" s="59"/>
      <c r="CFK87" s="59"/>
      <c r="CFL87" s="59"/>
      <c r="CFM87" s="59"/>
      <c r="CFN87" s="59"/>
      <c r="CFO87" s="59"/>
      <c r="CFP87" s="59"/>
      <c r="CFQ87" s="59"/>
      <c r="CFR87" s="59"/>
      <c r="CFS87" s="59"/>
      <c r="CFT87" s="59"/>
      <c r="CFU87" s="59"/>
      <c r="CFV87" s="59"/>
      <c r="CFW87" s="59"/>
      <c r="CFX87" s="59"/>
      <c r="CFY87" s="59"/>
      <c r="CFZ87" s="59"/>
      <c r="CGA87" s="59"/>
      <c r="CGB87" s="59"/>
      <c r="CGC87" s="59"/>
      <c r="CGD87" s="59"/>
      <c r="CGE87" s="59"/>
      <c r="CGF87" s="59"/>
      <c r="CGG87" s="59"/>
      <c r="CGH87" s="59"/>
      <c r="CGI87" s="59"/>
      <c r="CGJ87" s="59"/>
      <c r="CGK87" s="59"/>
      <c r="CGL87" s="59"/>
      <c r="CGM87" s="59"/>
      <c r="CGN87" s="59"/>
      <c r="CGO87" s="59"/>
      <c r="CGP87" s="59"/>
      <c r="CGQ87" s="59"/>
      <c r="CGR87" s="59"/>
      <c r="CGS87" s="59"/>
      <c r="CGT87" s="59"/>
      <c r="CGU87" s="59"/>
      <c r="CGV87" s="59"/>
      <c r="CGW87" s="59"/>
      <c r="CGX87" s="59"/>
      <c r="CGY87" s="59"/>
      <c r="CGZ87" s="59"/>
      <c r="CHA87" s="59"/>
      <c r="CHB87" s="59"/>
      <c r="CHC87" s="59"/>
      <c r="CHD87" s="59"/>
      <c r="CHE87" s="59"/>
      <c r="CHF87" s="59"/>
      <c r="CHG87" s="59"/>
      <c r="CHH87" s="59"/>
      <c r="CHI87" s="59"/>
      <c r="CHJ87" s="59"/>
      <c r="CHK87" s="59"/>
      <c r="CHL87" s="59"/>
      <c r="CHM87" s="59"/>
      <c r="CHN87" s="59"/>
      <c r="CHO87" s="59"/>
      <c r="CHP87" s="59"/>
      <c r="CHQ87" s="59"/>
      <c r="CHR87" s="59"/>
      <c r="CHS87" s="59"/>
      <c r="CHT87" s="59"/>
      <c r="CHU87" s="59"/>
      <c r="CHV87" s="59"/>
      <c r="CHW87" s="59"/>
      <c r="CHX87" s="59"/>
      <c r="CHY87" s="59"/>
      <c r="CHZ87" s="59"/>
      <c r="CIA87" s="59"/>
      <c r="CIB87" s="59"/>
      <c r="CIC87" s="59"/>
      <c r="CID87" s="59"/>
      <c r="CIE87" s="59"/>
      <c r="CIF87" s="59"/>
      <c r="CIG87" s="59"/>
      <c r="CIH87" s="59"/>
      <c r="CII87" s="59"/>
      <c r="CIJ87" s="59"/>
      <c r="CIK87" s="59"/>
      <c r="CIL87" s="59"/>
      <c r="CIM87" s="59"/>
      <c r="CIN87" s="59"/>
      <c r="CIO87" s="59"/>
      <c r="CIP87" s="59"/>
      <c r="CIQ87" s="59"/>
      <c r="CIR87" s="59"/>
      <c r="CIS87" s="59"/>
      <c r="CIT87" s="59"/>
      <c r="CIU87" s="59"/>
      <c r="CIV87" s="59"/>
      <c r="CIW87" s="59"/>
      <c r="CIX87" s="59"/>
      <c r="CIY87" s="59"/>
      <c r="CIZ87" s="59"/>
      <c r="CJA87" s="59"/>
      <c r="CJB87" s="59"/>
      <c r="CJC87" s="59"/>
      <c r="CJD87" s="59"/>
      <c r="CJE87" s="59"/>
      <c r="CJF87" s="59"/>
      <c r="CJG87" s="59"/>
      <c r="CJH87" s="59"/>
      <c r="CJI87" s="59"/>
      <c r="CJJ87" s="59"/>
      <c r="CJK87" s="59"/>
      <c r="CJL87" s="59"/>
      <c r="CJM87" s="59"/>
      <c r="CJN87" s="59"/>
      <c r="CJO87" s="59"/>
      <c r="CJP87" s="59"/>
      <c r="CJQ87" s="59"/>
      <c r="CJR87" s="59"/>
      <c r="CJS87" s="59"/>
      <c r="CJT87" s="59"/>
      <c r="CJU87" s="59"/>
      <c r="CJV87" s="59"/>
      <c r="CJW87" s="59"/>
      <c r="CJX87" s="59"/>
      <c r="CJY87" s="59"/>
      <c r="CJZ87" s="59"/>
      <c r="CKA87" s="59"/>
      <c r="CKB87" s="59"/>
      <c r="CKC87" s="59"/>
      <c r="CKD87" s="59"/>
      <c r="CKE87" s="59"/>
      <c r="CKF87" s="59"/>
      <c r="CKG87" s="59"/>
      <c r="CKH87" s="59"/>
      <c r="CKI87" s="59"/>
      <c r="CKJ87" s="59"/>
      <c r="CKK87" s="59"/>
      <c r="CKL87" s="59"/>
      <c r="CKM87" s="59"/>
      <c r="CKN87" s="59"/>
      <c r="CKO87" s="59"/>
      <c r="CKP87" s="59"/>
      <c r="CKQ87" s="59"/>
      <c r="CKR87" s="59"/>
      <c r="CKS87" s="59"/>
      <c r="CKT87" s="59"/>
      <c r="CKU87" s="59"/>
      <c r="CKV87" s="59"/>
      <c r="CKW87" s="59"/>
      <c r="CKX87" s="59"/>
      <c r="CKY87" s="59"/>
      <c r="CKZ87" s="59"/>
      <c r="CLA87" s="59"/>
      <c r="CLB87" s="59"/>
      <c r="CLC87" s="59"/>
      <c r="CLD87" s="59"/>
      <c r="CLE87" s="59"/>
      <c r="CLF87" s="59"/>
      <c r="CLG87" s="59"/>
      <c r="CLH87" s="59"/>
      <c r="CLI87" s="59"/>
      <c r="CLJ87" s="59"/>
      <c r="CLK87" s="59"/>
      <c r="CLL87" s="59"/>
      <c r="CLM87" s="59"/>
      <c r="CLN87" s="59"/>
      <c r="CLO87" s="59"/>
      <c r="CLP87" s="59"/>
      <c r="CLQ87" s="59"/>
      <c r="CLR87" s="59"/>
      <c r="CLS87" s="59"/>
      <c r="CLT87" s="59"/>
      <c r="CLU87" s="59"/>
      <c r="CLV87" s="59"/>
      <c r="CLW87" s="59"/>
      <c r="CLX87" s="59"/>
      <c r="CLY87" s="59"/>
      <c r="CLZ87" s="59"/>
      <c r="CMA87" s="59"/>
      <c r="CMB87" s="59"/>
      <c r="CMC87" s="59"/>
      <c r="CMD87" s="59"/>
      <c r="CME87" s="59"/>
      <c r="CMF87" s="59"/>
      <c r="CMG87" s="59"/>
      <c r="CMH87" s="59"/>
      <c r="CMI87" s="59"/>
      <c r="CMJ87" s="59"/>
      <c r="CMK87" s="59"/>
      <c r="CML87" s="59"/>
      <c r="CMM87" s="59"/>
      <c r="CMN87" s="59"/>
      <c r="CMO87" s="59"/>
      <c r="CMP87" s="59"/>
      <c r="CMQ87" s="59"/>
      <c r="CMR87" s="59"/>
      <c r="CMS87" s="59"/>
      <c r="CMT87" s="59"/>
      <c r="CMU87" s="59"/>
      <c r="CMV87" s="59"/>
      <c r="CMW87" s="59"/>
      <c r="CMX87" s="59"/>
      <c r="CMY87" s="59"/>
      <c r="CMZ87" s="59"/>
      <c r="CNA87" s="59"/>
      <c r="CNB87" s="59"/>
      <c r="CNC87" s="59"/>
      <c r="CND87" s="59"/>
      <c r="CNE87" s="59"/>
      <c r="CNF87" s="59"/>
      <c r="CNG87" s="59"/>
      <c r="CNH87" s="59"/>
      <c r="CNI87" s="59"/>
      <c r="CNJ87" s="59"/>
      <c r="CNK87" s="59"/>
      <c r="CNL87" s="59"/>
      <c r="CNM87" s="59"/>
      <c r="CNN87" s="59"/>
      <c r="CNO87" s="59"/>
      <c r="CNP87" s="59"/>
      <c r="CNQ87" s="59"/>
      <c r="CNR87" s="59"/>
      <c r="CNS87" s="59"/>
      <c r="CNT87" s="59"/>
      <c r="CNU87" s="59"/>
      <c r="CNV87" s="59"/>
      <c r="CNW87" s="59"/>
      <c r="CNX87" s="59"/>
      <c r="CNY87" s="59"/>
      <c r="CNZ87" s="59"/>
      <c r="COA87" s="59"/>
      <c r="COB87" s="59"/>
      <c r="COC87" s="59"/>
      <c r="COD87" s="59"/>
      <c r="COE87" s="59"/>
      <c r="COF87" s="59"/>
      <c r="COG87" s="59"/>
      <c r="COH87" s="59"/>
      <c r="COI87" s="59"/>
      <c r="COJ87" s="59"/>
      <c r="COK87" s="59"/>
      <c r="COL87" s="59"/>
      <c r="COM87" s="59"/>
      <c r="CON87" s="59"/>
      <c r="COO87" s="59"/>
      <c r="COP87" s="59"/>
      <c r="COQ87" s="59"/>
      <c r="COR87" s="59"/>
      <c r="COS87" s="59"/>
      <c r="COT87" s="59"/>
      <c r="COU87" s="59"/>
      <c r="COV87" s="59"/>
      <c r="COW87" s="59"/>
      <c r="COX87" s="59"/>
      <c r="COY87" s="59"/>
      <c r="COZ87" s="59"/>
      <c r="CPA87" s="59"/>
      <c r="CPB87" s="59"/>
      <c r="CPC87" s="59"/>
      <c r="CPD87" s="59"/>
      <c r="CPE87" s="59"/>
      <c r="CPF87" s="59"/>
      <c r="CPG87" s="59"/>
      <c r="CPH87" s="59"/>
      <c r="CPI87" s="59"/>
      <c r="CPJ87" s="59"/>
      <c r="CPK87" s="59"/>
      <c r="CPL87" s="59"/>
      <c r="CPM87" s="59"/>
      <c r="CPN87" s="59"/>
      <c r="CPO87" s="59"/>
      <c r="CPP87" s="59"/>
      <c r="CPQ87" s="59"/>
      <c r="CPR87" s="59"/>
      <c r="CPS87" s="59"/>
      <c r="CPT87" s="59"/>
      <c r="CPU87" s="59"/>
      <c r="CPV87" s="59"/>
      <c r="CPW87" s="59"/>
      <c r="CPX87" s="59"/>
      <c r="CPY87" s="59"/>
      <c r="CPZ87" s="59"/>
      <c r="CQA87" s="59"/>
      <c r="CQB87" s="59"/>
      <c r="CQC87" s="59"/>
      <c r="CQD87" s="59"/>
      <c r="CQE87" s="59"/>
      <c r="CQF87" s="59"/>
      <c r="CQG87" s="59"/>
      <c r="CQH87" s="59"/>
      <c r="CQI87" s="59"/>
      <c r="CQJ87" s="59"/>
      <c r="CQK87" s="59"/>
      <c r="CQL87" s="59"/>
      <c r="CQM87" s="59"/>
      <c r="CQN87" s="59"/>
      <c r="CQO87" s="59"/>
      <c r="CQP87" s="59"/>
      <c r="CQQ87" s="59"/>
      <c r="CQR87" s="59"/>
      <c r="CQS87" s="59"/>
      <c r="CQT87" s="59"/>
      <c r="CQU87" s="59"/>
      <c r="CQV87" s="59"/>
      <c r="CQW87" s="59"/>
      <c r="CQX87" s="59"/>
      <c r="CQY87" s="59"/>
      <c r="CQZ87" s="59"/>
      <c r="CRA87" s="59"/>
      <c r="CRB87" s="59"/>
      <c r="CRC87" s="59"/>
      <c r="CRD87" s="59"/>
      <c r="CRE87" s="59"/>
      <c r="CRF87" s="59"/>
      <c r="CRG87" s="59"/>
      <c r="CRH87" s="59"/>
      <c r="CRI87" s="59"/>
      <c r="CRJ87" s="59"/>
      <c r="CRK87" s="59"/>
      <c r="CRL87" s="59"/>
      <c r="CRM87" s="59"/>
      <c r="CRN87" s="59"/>
      <c r="CRO87" s="59"/>
      <c r="CRP87" s="59"/>
      <c r="CRQ87" s="59"/>
      <c r="CRR87" s="59"/>
      <c r="CRS87" s="59"/>
      <c r="CRT87" s="59"/>
      <c r="CRU87" s="59"/>
      <c r="CRV87" s="59"/>
      <c r="CRW87" s="59"/>
      <c r="CRX87" s="59"/>
      <c r="CRY87" s="59"/>
      <c r="CRZ87" s="59"/>
      <c r="CSA87" s="59"/>
      <c r="CSB87" s="59"/>
      <c r="CSC87" s="59"/>
      <c r="CSD87" s="59"/>
      <c r="CSE87" s="59"/>
      <c r="CSF87" s="59"/>
      <c r="CSG87" s="59"/>
      <c r="CSH87" s="59"/>
      <c r="CSI87" s="59"/>
      <c r="CSJ87" s="59"/>
      <c r="CSK87" s="59"/>
      <c r="CSL87" s="59"/>
      <c r="CSM87" s="59"/>
      <c r="CSN87" s="59"/>
      <c r="CSO87" s="59"/>
      <c r="CSP87" s="59"/>
      <c r="CSQ87" s="59"/>
      <c r="CSR87" s="59"/>
      <c r="CSS87" s="59"/>
      <c r="CST87" s="59"/>
      <c r="CSU87" s="59"/>
      <c r="CSV87" s="59"/>
      <c r="CSW87" s="59"/>
      <c r="CSX87" s="59"/>
      <c r="CSY87" s="59"/>
      <c r="CSZ87" s="59"/>
      <c r="CTA87" s="59"/>
      <c r="CTB87" s="59"/>
      <c r="CTC87" s="59"/>
      <c r="CTD87" s="59"/>
      <c r="CTE87" s="59"/>
      <c r="CTF87" s="59"/>
      <c r="CTG87" s="59"/>
      <c r="CTH87" s="59"/>
      <c r="CTI87" s="59"/>
      <c r="CTJ87" s="59"/>
      <c r="CTK87" s="59"/>
      <c r="CTL87" s="59"/>
      <c r="CTM87" s="59"/>
      <c r="CTN87" s="59"/>
      <c r="CTO87" s="59"/>
      <c r="CTP87" s="59"/>
      <c r="CTQ87" s="59"/>
      <c r="CTR87" s="59"/>
      <c r="CTS87" s="59"/>
      <c r="CTT87" s="59"/>
      <c r="CTU87" s="59"/>
      <c r="CTV87" s="59"/>
      <c r="CTW87" s="59"/>
      <c r="CTX87" s="59"/>
      <c r="CTY87" s="59"/>
      <c r="CTZ87" s="59"/>
      <c r="CUA87" s="59"/>
      <c r="CUB87" s="59"/>
      <c r="CUC87" s="59"/>
      <c r="CUD87" s="59"/>
      <c r="CUE87" s="59"/>
      <c r="CUF87" s="59"/>
      <c r="CUG87" s="59"/>
      <c r="CUH87" s="59"/>
      <c r="CUI87" s="59"/>
      <c r="CUJ87" s="59"/>
      <c r="CUK87" s="59"/>
      <c r="CUL87" s="59"/>
      <c r="CUM87" s="59"/>
      <c r="CUN87" s="59"/>
      <c r="CUO87" s="59"/>
      <c r="CUP87" s="59"/>
      <c r="CUQ87" s="59"/>
      <c r="CUR87" s="59"/>
      <c r="CUS87" s="59"/>
      <c r="CUT87" s="59"/>
      <c r="CUU87" s="59"/>
      <c r="CUV87" s="59"/>
      <c r="CUW87" s="59"/>
      <c r="CUX87" s="59"/>
      <c r="CUY87" s="59"/>
      <c r="CUZ87" s="59"/>
      <c r="CVA87" s="59"/>
      <c r="CVB87" s="59"/>
      <c r="CVC87" s="59"/>
      <c r="CVD87" s="59"/>
      <c r="CVE87" s="59"/>
      <c r="CVF87" s="59"/>
      <c r="CVG87" s="59"/>
      <c r="CVH87" s="59"/>
      <c r="CVI87" s="59"/>
      <c r="CVJ87" s="59"/>
      <c r="CVK87" s="59"/>
      <c r="CVL87" s="59"/>
      <c r="CVM87" s="59"/>
      <c r="CVN87" s="59"/>
      <c r="CVO87" s="59"/>
      <c r="CVP87" s="59"/>
      <c r="CVQ87" s="59"/>
      <c r="CVR87" s="59"/>
      <c r="CVS87" s="59"/>
      <c r="CVT87" s="59"/>
      <c r="CVU87" s="59"/>
      <c r="CVV87" s="59"/>
      <c r="CVW87" s="59"/>
      <c r="CVX87" s="59"/>
      <c r="CVY87" s="59"/>
      <c r="CVZ87" s="59"/>
      <c r="CWA87" s="59"/>
      <c r="CWB87" s="59"/>
      <c r="CWC87" s="59"/>
      <c r="CWD87" s="59"/>
      <c r="CWE87" s="59"/>
      <c r="CWF87" s="59"/>
      <c r="CWG87" s="59"/>
      <c r="CWH87" s="59"/>
      <c r="CWI87" s="59"/>
      <c r="CWJ87" s="59"/>
      <c r="CWK87" s="59"/>
      <c r="CWL87" s="59"/>
      <c r="CWM87" s="59"/>
      <c r="CWN87" s="59"/>
      <c r="CWO87" s="59"/>
      <c r="CWP87" s="59"/>
      <c r="CWQ87" s="59"/>
      <c r="CWR87" s="59"/>
      <c r="CWS87" s="59"/>
      <c r="CWT87" s="59"/>
      <c r="CWU87" s="59"/>
      <c r="CWV87" s="59"/>
      <c r="CWW87" s="59"/>
      <c r="CWX87" s="59"/>
      <c r="CWY87" s="59"/>
      <c r="CWZ87" s="59"/>
      <c r="CXA87" s="59"/>
      <c r="CXB87" s="59"/>
      <c r="CXC87" s="59"/>
      <c r="CXD87" s="59"/>
      <c r="CXE87" s="59"/>
      <c r="CXF87" s="59"/>
      <c r="CXG87" s="59"/>
      <c r="CXH87" s="59"/>
      <c r="CXI87" s="59"/>
      <c r="CXJ87" s="59"/>
      <c r="CXK87" s="59"/>
      <c r="CXL87" s="59"/>
      <c r="CXM87" s="59"/>
      <c r="CXN87" s="59"/>
      <c r="CXO87" s="59"/>
      <c r="CXP87" s="59"/>
      <c r="CXQ87" s="59"/>
      <c r="CXR87" s="59"/>
      <c r="CXS87" s="59"/>
      <c r="CXT87" s="59"/>
      <c r="CXU87" s="59"/>
      <c r="CXV87" s="59"/>
      <c r="CXW87" s="59"/>
      <c r="CXX87" s="59"/>
      <c r="CXY87" s="59"/>
      <c r="CXZ87" s="59"/>
      <c r="CYA87" s="59"/>
      <c r="CYB87" s="59"/>
      <c r="CYC87" s="59"/>
      <c r="CYD87" s="59"/>
      <c r="CYE87" s="59"/>
      <c r="CYF87" s="59"/>
      <c r="CYG87" s="59"/>
      <c r="CYH87" s="59"/>
      <c r="CYI87" s="59"/>
      <c r="CYJ87" s="59"/>
      <c r="CYK87" s="59"/>
      <c r="CYL87" s="59"/>
      <c r="CYM87" s="59"/>
      <c r="CYN87" s="59"/>
      <c r="CYO87" s="59"/>
      <c r="CYP87" s="59"/>
      <c r="CYQ87" s="59"/>
      <c r="CYR87" s="59"/>
      <c r="CYS87" s="59"/>
      <c r="CYT87" s="59"/>
      <c r="CYU87" s="59"/>
      <c r="CYV87" s="59"/>
      <c r="CYW87" s="59"/>
      <c r="CYX87" s="59"/>
      <c r="CYY87" s="59"/>
      <c r="CYZ87" s="59"/>
      <c r="CZA87" s="59"/>
      <c r="CZB87" s="59"/>
      <c r="CZC87" s="59"/>
      <c r="CZD87" s="59"/>
      <c r="CZE87" s="59"/>
      <c r="CZF87" s="59"/>
      <c r="CZG87" s="59"/>
      <c r="CZH87" s="59"/>
      <c r="CZI87" s="59"/>
      <c r="CZJ87" s="59"/>
      <c r="CZK87" s="59"/>
      <c r="CZL87" s="59"/>
      <c r="CZM87" s="59"/>
      <c r="CZN87" s="59"/>
      <c r="CZO87" s="59"/>
      <c r="CZP87" s="59"/>
      <c r="CZQ87" s="59"/>
      <c r="CZR87" s="59"/>
      <c r="CZS87" s="59"/>
      <c r="CZT87" s="59"/>
      <c r="CZU87" s="59"/>
      <c r="CZV87" s="59"/>
      <c r="CZW87" s="59"/>
      <c r="CZX87" s="59"/>
      <c r="CZY87" s="59"/>
      <c r="CZZ87" s="59"/>
      <c r="DAA87" s="59"/>
      <c r="DAB87" s="59"/>
      <c r="DAC87" s="59"/>
      <c r="DAD87" s="59"/>
      <c r="DAE87" s="59"/>
      <c r="DAF87" s="59"/>
      <c r="DAG87" s="59"/>
      <c r="DAH87" s="59"/>
      <c r="DAI87" s="59"/>
      <c r="DAJ87" s="59"/>
      <c r="DAK87" s="59"/>
      <c r="DAL87" s="59"/>
      <c r="DAM87" s="59"/>
      <c r="DAN87" s="59"/>
      <c r="DAO87" s="59"/>
      <c r="DAP87" s="59"/>
      <c r="DAQ87" s="59"/>
      <c r="DAR87" s="59"/>
      <c r="DAS87" s="59"/>
      <c r="DAT87" s="59"/>
      <c r="DAU87" s="59"/>
      <c r="DAV87" s="59"/>
      <c r="DAW87" s="59"/>
      <c r="DAX87" s="59"/>
      <c r="DAY87" s="59"/>
      <c r="DAZ87" s="59"/>
      <c r="DBA87" s="59"/>
      <c r="DBB87" s="59"/>
      <c r="DBC87" s="59"/>
      <c r="DBD87" s="59"/>
      <c r="DBE87" s="59"/>
      <c r="DBF87" s="59"/>
      <c r="DBG87" s="59"/>
      <c r="DBH87" s="59"/>
      <c r="DBI87" s="59"/>
      <c r="DBJ87" s="59"/>
      <c r="DBK87" s="59"/>
      <c r="DBL87" s="59"/>
      <c r="DBM87" s="59"/>
      <c r="DBN87" s="59"/>
      <c r="DBO87" s="59"/>
      <c r="DBP87" s="59"/>
      <c r="DBQ87" s="59"/>
      <c r="DBR87" s="59"/>
      <c r="DBS87" s="59"/>
      <c r="DBT87" s="59"/>
      <c r="DBU87" s="59"/>
      <c r="DBV87" s="59"/>
      <c r="DBW87" s="59"/>
      <c r="DBX87" s="59"/>
      <c r="DBY87" s="59"/>
      <c r="DBZ87" s="59"/>
      <c r="DCA87" s="59"/>
      <c r="DCB87" s="59"/>
      <c r="DCC87" s="59"/>
      <c r="DCD87" s="59"/>
      <c r="DCE87" s="59"/>
      <c r="DCF87" s="59"/>
      <c r="DCG87" s="59"/>
      <c r="DCH87" s="59"/>
      <c r="DCI87" s="59"/>
      <c r="DCJ87" s="59"/>
      <c r="DCK87" s="59"/>
      <c r="DCL87" s="59"/>
      <c r="DCM87" s="59"/>
      <c r="DCN87" s="59"/>
      <c r="DCO87" s="59"/>
      <c r="DCP87" s="59"/>
      <c r="DCQ87" s="59"/>
      <c r="DCR87" s="59"/>
      <c r="DCS87" s="59"/>
      <c r="DCT87" s="59"/>
      <c r="DCU87" s="59"/>
      <c r="DCV87" s="59"/>
      <c r="DCW87" s="59"/>
      <c r="DCX87" s="59"/>
      <c r="DCY87" s="59"/>
      <c r="DCZ87" s="59"/>
      <c r="DDA87" s="59"/>
      <c r="DDB87" s="59"/>
      <c r="DDC87" s="59"/>
      <c r="DDD87" s="59"/>
      <c r="DDE87" s="59"/>
      <c r="DDF87" s="59"/>
      <c r="DDG87" s="59"/>
      <c r="DDH87" s="59"/>
      <c r="DDI87" s="59"/>
      <c r="DDJ87" s="59"/>
      <c r="DDK87" s="59"/>
      <c r="DDL87" s="59"/>
      <c r="DDM87" s="59"/>
      <c r="DDN87" s="59"/>
      <c r="DDO87" s="59"/>
      <c r="DDP87" s="59"/>
      <c r="DDQ87" s="59"/>
      <c r="DDR87" s="59"/>
      <c r="DDS87" s="59"/>
      <c r="DDT87" s="59"/>
      <c r="DDU87" s="59"/>
      <c r="DDV87" s="59"/>
      <c r="DDW87" s="59"/>
      <c r="DDX87" s="59"/>
      <c r="DDY87" s="59"/>
      <c r="DDZ87" s="59"/>
      <c r="DEA87" s="59"/>
      <c r="DEB87" s="59"/>
      <c r="DEC87" s="59"/>
      <c r="DED87" s="59"/>
      <c r="DEE87" s="59"/>
      <c r="DEF87" s="59"/>
      <c r="DEG87" s="59"/>
      <c r="DEH87" s="59"/>
      <c r="DEI87" s="59"/>
      <c r="DEJ87" s="59"/>
      <c r="DEK87" s="59"/>
      <c r="DEL87" s="59"/>
      <c r="DEM87" s="59"/>
      <c r="DEN87" s="59"/>
      <c r="DEO87" s="59"/>
      <c r="DEP87" s="59"/>
      <c r="DEQ87" s="59"/>
      <c r="DER87" s="59"/>
      <c r="DES87" s="59"/>
      <c r="DET87" s="59"/>
      <c r="DEU87" s="59"/>
      <c r="DEV87" s="59"/>
      <c r="DEW87" s="59"/>
      <c r="DEX87" s="59"/>
      <c r="DEY87" s="59"/>
      <c r="DEZ87" s="59"/>
      <c r="DFA87" s="59"/>
      <c r="DFB87" s="59"/>
      <c r="DFC87" s="59"/>
      <c r="DFD87" s="59"/>
      <c r="DFE87" s="59"/>
      <c r="DFF87" s="59"/>
      <c r="DFG87" s="59"/>
      <c r="DFH87" s="59"/>
      <c r="DFI87" s="59"/>
      <c r="DFJ87" s="59"/>
      <c r="DFK87" s="59"/>
      <c r="DFL87" s="59"/>
      <c r="DFM87" s="59"/>
      <c r="DFN87" s="59"/>
      <c r="DFO87" s="59"/>
      <c r="DFP87" s="59"/>
      <c r="DFQ87" s="59"/>
      <c r="DFR87" s="59"/>
      <c r="DFS87" s="59"/>
      <c r="DFT87" s="59"/>
      <c r="DFU87" s="59"/>
      <c r="DFV87" s="59"/>
      <c r="DFW87" s="59"/>
      <c r="DFX87" s="59"/>
      <c r="DFY87" s="59"/>
      <c r="DFZ87" s="59"/>
      <c r="DGA87" s="59"/>
      <c r="DGB87" s="59"/>
      <c r="DGC87" s="59"/>
      <c r="DGD87" s="59"/>
      <c r="DGE87" s="59"/>
      <c r="DGF87" s="59"/>
      <c r="DGG87" s="59"/>
      <c r="DGH87" s="59"/>
      <c r="DGI87" s="59"/>
      <c r="DGJ87" s="59"/>
      <c r="DGK87" s="59"/>
      <c r="DGL87" s="59"/>
      <c r="DGM87" s="59"/>
      <c r="DGN87" s="59"/>
      <c r="DGO87" s="59"/>
      <c r="DGP87" s="59"/>
      <c r="DGQ87" s="59"/>
      <c r="DGR87" s="59"/>
      <c r="DGS87" s="59"/>
      <c r="DGT87" s="59"/>
      <c r="DGU87" s="59"/>
      <c r="DGV87" s="59"/>
      <c r="DGW87" s="59"/>
      <c r="DGX87" s="59"/>
      <c r="DGY87" s="59"/>
      <c r="DGZ87" s="59"/>
      <c r="DHA87" s="59"/>
      <c r="DHB87" s="59"/>
      <c r="DHC87" s="59"/>
      <c r="DHD87" s="59"/>
      <c r="DHE87" s="59"/>
      <c r="DHF87" s="59"/>
      <c r="DHG87" s="59"/>
      <c r="DHH87" s="59"/>
      <c r="DHI87" s="59"/>
      <c r="DHJ87" s="59"/>
      <c r="DHK87" s="59"/>
      <c r="DHL87" s="59"/>
      <c r="DHM87" s="59"/>
      <c r="DHN87" s="59"/>
      <c r="DHO87" s="59"/>
      <c r="DHP87" s="59"/>
      <c r="DHQ87" s="59"/>
      <c r="DHR87" s="59"/>
      <c r="DHS87" s="59"/>
      <c r="DHT87" s="59"/>
      <c r="DHU87" s="59"/>
      <c r="DHV87" s="59"/>
      <c r="DHW87" s="59"/>
      <c r="DHX87" s="59"/>
      <c r="DHY87" s="59"/>
      <c r="DHZ87" s="59"/>
      <c r="DIA87" s="59"/>
      <c r="DIB87" s="59"/>
      <c r="DIC87" s="59"/>
      <c r="DID87" s="59"/>
      <c r="DIE87" s="59"/>
      <c r="DIF87" s="59"/>
      <c r="DIG87" s="59"/>
      <c r="DIH87" s="59"/>
      <c r="DII87" s="59"/>
      <c r="DIJ87" s="59"/>
      <c r="DIK87" s="59"/>
      <c r="DIL87" s="59"/>
      <c r="DIM87" s="59"/>
      <c r="DIN87" s="59"/>
      <c r="DIO87" s="59"/>
      <c r="DIP87" s="59"/>
      <c r="DIQ87" s="59"/>
      <c r="DIR87" s="59"/>
      <c r="DIS87" s="59"/>
      <c r="DIT87" s="59"/>
      <c r="DIU87" s="59"/>
      <c r="DIV87" s="59"/>
      <c r="DIW87" s="59"/>
      <c r="DIX87" s="59"/>
      <c r="DIY87" s="59"/>
      <c r="DIZ87" s="59"/>
      <c r="DJA87" s="59"/>
      <c r="DJB87" s="59"/>
      <c r="DJC87" s="59"/>
      <c r="DJD87" s="59"/>
      <c r="DJE87" s="59"/>
      <c r="DJF87" s="59"/>
      <c r="DJG87" s="59"/>
      <c r="DJH87" s="59"/>
      <c r="DJI87" s="59"/>
      <c r="DJJ87" s="59"/>
      <c r="DJK87" s="59"/>
      <c r="DJL87" s="59"/>
      <c r="DJM87" s="59"/>
      <c r="DJN87" s="59"/>
      <c r="DJO87" s="59"/>
      <c r="DJP87" s="59"/>
      <c r="DJQ87" s="59"/>
      <c r="DJR87" s="59"/>
      <c r="DJS87" s="59"/>
      <c r="DJT87" s="59"/>
      <c r="DJU87" s="59"/>
      <c r="DJV87" s="59"/>
      <c r="DJW87" s="59"/>
      <c r="DJX87" s="59"/>
      <c r="DJY87" s="59"/>
      <c r="DJZ87" s="59"/>
      <c r="DKA87" s="59"/>
      <c r="DKB87" s="59"/>
      <c r="DKC87" s="59"/>
      <c r="DKD87" s="59"/>
      <c r="DKE87" s="59"/>
      <c r="DKF87" s="59"/>
      <c r="DKG87" s="59"/>
      <c r="DKH87" s="59"/>
      <c r="DKI87" s="59"/>
      <c r="DKJ87" s="59"/>
      <c r="DKK87" s="59"/>
      <c r="DKL87" s="59"/>
      <c r="DKM87" s="59"/>
      <c r="DKN87" s="59"/>
      <c r="DKO87" s="59"/>
      <c r="DKP87" s="59"/>
      <c r="DKQ87" s="59"/>
      <c r="DKR87" s="59"/>
      <c r="DKS87" s="59"/>
      <c r="DKT87" s="59"/>
      <c r="DKU87" s="59"/>
      <c r="DKV87" s="59"/>
      <c r="DKW87" s="59"/>
      <c r="DKX87" s="59"/>
      <c r="DKY87" s="59"/>
      <c r="DKZ87" s="59"/>
      <c r="DLA87" s="59"/>
      <c r="DLB87" s="59"/>
      <c r="DLC87" s="59"/>
      <c r="DLD87" s="59"/>
      <c r="DLE87" s="59"/>
      <c r="DLF87" s="59"/>
      <c r="DLG87" s="59"/>
      <c r="DLH87" s="59"/>
      <c r="DLI87" s="59"/>
      <c r="DLJ87" s="59"/>
      <c r="DLK87" s="59"/>
      <c r="DLL87" s="59"/>
      <c r="DLM87" s="59"/>
      <c r="DLN87" s="59"/>
      <c r="DLO87" s="59"/>
      <c r="DLP87" s="59"/>
      <c r="DLQ87" s="59"/>
      <c r="DLR87" s="59"/>
      <c r="DLS87" s="59"/>
      <c r="DLT87" s="59"/>
      <c r="DLU87" s="59"/>
      <c r="DLV87" s="59"/>
      <c r="DLW87" s="59"/>
      <c r="DLX87" s="59"/>
      <c r="DLY87" s="59"/>
      <c r="DLZ87" s="59"/>
      <c r="DMA87" s="59"/>
      <c r="DMB87" s="59"/>
      <c r="DMC87" s="59"/>
      <c r="DMD87" s="59"/>
      <c r="DME87" s="59"/>
      <c r="DMF87" s="59"/>
      <c r="DMG87" s="59"/>
      <c r="DMH87" s="59"/>
      <c r="DMI87" s="59"/>
      <c r="DMJ87" s="59"/>
      <c r="DMK87" s="59"/>
      <c r="DML87" s="59"/>
      <c r="DMM87" s="59"/>
      <c r="DMN87" s="59"/>
      <c r="DMO87" s="59"/>
      <c r="DMP87" s="59"/>
      <c r="DMQ87" s="59"/>
      <c r="DMR87" s="59"/>
      <c r="DMS87" s="59"/>
      <c r="DMT87" s="59"/>
      <c r="DMU87" s="59"/>
      <c r="DMV87" s="59"/>
      <c r="DMW87" s="59"/>
      <c r="DMX87" s="59"/>
      <c r="DMY87" s="59"/>
      <c r="DMZ87" s="59"/>
      <c r="DNA87" s="59"/>
      <c r="DNB87" s="59"/>
      <c r="DNC87" s="59"/>
      <c r="DND87" s="59"/>
      <c r="DNE87" s="59"/>
      <c r="DNF87" s="59"/>
      <c r="DNG87" s="59"/>
      <c r="DNH87" s="59"/>
      <c r="DNI87" s="59"/>
      <c r="DNJ87" s="59"/>
      <c r="DNK87" s="59"/>
      <c r="DNL87" s="59"/>
      <c r="DNM87" s="59"/>
      <c r="DNN87" s="59"/>
      <c r="DNO87" s="59"/>
      <c r="DNP87" s="59"/>
      <c r="DNQ87" s="59"/>
      <c r="DNR87" s="59"/>
      <c r="DNS87" s="59"/>
      <c r="DNT87" s="59"/>
      <c r="DNU87" s="59"/>
      <c r="DNV87" s="59"/>
      <c r="DNW87" s="59"/>
      <c r="DNX87" s="59"/>
      <c r="DNY87" s="59"/>
      <c r="DNZ87" s="59"/>
      <c r="DOA87" s="59"/>
      <c r="DOB87" s="59"/>
      <c r="DOC87" s="59"/>
      <c r="DOD87" s="59"/>
      <c r="DOE87" s="59"/>
      <c r="DOF87" s="59"/>
      <c r="DOG87" s="59"/>
      <c r="DOH87" s="59"/>
      <c r="DOI87" s="59"/>
      <c r="DOJ87" s="59"/>
      <c r="DOK87" s="59"/>
      <c r="DOL87" s="59"/>
      <c r="DOM87" s="59"/>
      <c r="DON87" s="59"/>
      <c r="DOO87" s="59"/>
      <c r="DOP87" s="59"/>
      <c r="DOQ87" s="59"/>
      <c r="DOR87" s="59"/>
      <c r="DOS87" s="59"/>
      <c r="DOT87" s="59"/>
      <c r="DOU87" s="59"/>
      <c r="DOV87" s="59"/>
      <c r="DOW87" s="59"/>
      <c r="DOX87" s="59"/>
      <c r="DOY87" s="59"/>
      <c r="DOZ87" s="59"/>
      <c r="DPA87" s="59"/>
      <c r="DPB87" s="59"/>
      <c r="DPC87" s="59"/>
      <c r="DPD87" s="59"/>
      <c r="DPE87" s="59"/>
      <c r="DPF87" s="59"/>
      <c r="DPG87" s="59"/>
      <c r="DPH87" s="59"/>
      <c r="DPI87" s="59"/>
      <c r="DPJ87" s="59"/>
      <c r="DPK87" s="59"/>
      <c r="DPL87" s="59"/>
      <c r="DPM87" s="59"/>
      <c r="DPN87" s="59"/>
      <c r="DPO87" s="59"/>
      <c r="DPP87" s="59"/>
      <c r="DPQ87" s="59"/>
      <c r="DPR87" s="59"/>
      <c r="DPS87" s="59"/>
      <c r="DPT87" s="59"/>
      <c r="DPU87" s="59"/>
      <c r="DPV87" s="59"/>
      <c r="DPW87" s="59"/>
      <c r="DPX87" s="59"/>
      <c r="DPY87" s="59"/>
      <c r="DPZ87" s="59"/>
      <c r="DQA87" s="59"/>
      <c r="DQB87" s="59"/>
      <c r="DQC87" s="59"/>
      <c r="DQD87" s="59"/>
      <c r="DQE87" s="59"/>
      <c r="DQF87" s="59"/>
      <c r="DQG87" s="59"/>
      <c r="DQH87" s="59"/>
      <c r="DQI87" s="59"/>
      <c r="DQJ87" s="59"/>
      <c r="DQK87" s="59"/>
      <c r="DQL87" s="59"/>
      <c r="DQM87" s="59"/>
      <c r="DQN87" s="59"/>
      <c r="DQO87" s="59"/>
      <c r="DQP87" s="59"/>
      <c r="DQQ87" s="59"/>
      <c r="DQR87" s="59"/>
      <c r="DQS87" s="59"/>
      <c r="DQT87" s="59"/>
      <c r="DQU87" s="59"/>
      <c r="DQV87" s="59"/>
      <c r="DQW87" s="59"/>
      <c r="DQX87" s="59"/>
      <c r="DQY87" s="59"/>
      <c r="DQZ87" s="59"/>
      <c r="DRA87" s="59"/>
      <c r="DRB87" s="59"/>
      <c r="DRC87" s="59"/>
      <c r="DRD87" s="59"/>
      <c r="DRE87" s="59"/>
      <c r="DRF87" s="59"/>
      <c r="DRG87" s="59"/>
      <c r="DRH87" s="59"/>
      <c r="DRI87" s="59"/>
      <c r="DRJ87" s="59"/>
      <c r="DRK87" s="59"/>
      <c r="DRL87" s="59"/>
      <c r="DRM87" s="59"/>
      <c r="DRN87" s="59"/>
      <c r="DRO87" s="59"/>
      <c r="DRP87" s="59"/>
      <c r="DRQ87" s="59"/>
      <c r="DRR87" s="59"/>
      <c r="DRS87" s="59"/>
      <c r="DRT87" s="59"/>
      <c r="DRU87" s="59"/>
      <c r="DRV87" s="59"/>
      <c r="DRW87" s="59"/>
      <c r="DRX87" s="59"/>
      <c r="DRY87" s="59"/>
      <c r="DRZ87" s="59"/>
      <c r="DSA87" s="59"/>
      <c r="DSB87" s="59"/>
      <c r="DSC87" s="59"/>
      <c r="DSD87" s="59"/>
      <c r="DSE87" s="59"/>
      <c r="DSF87" s="59"/>
      <c r="DSG87" s="59"/>
      <c r="DSH87" s="59"/>
      <c r="DSI87" s="59"/>
      <c r="DSJ87" s="59"/>
      <c r="DSK87" s="59"/>
      <c r="DSL87" s="59"/>
      <c r="DSM87" s="59"/>
      <c r="DSN87" s="59"/>
      <c r="DSO87" s="59"/>
      <c r="DSP87" s="59"/>
      <c r="DSQ87" s="59"/>
      <c r="DSR87" s="59"/>
      <c r="DSS87" s="59"/>
      <c r="DST87" s="59"/>
      <c r="DSU87" s="59"/>
      <c r="DSV87" s="59"/>
      <c r="DSW87" s="59"/>
      <c r="DSX87" s="59"/>
      <c r="DSY87" s="59"/>
      <c r="DSZ87" s="59"/>
      <c r="DTA87" s="59"/>
      <c r="DTB87" s="59"/>
      <c r="DTC87" s="59"/>
      <c r="DTD87" s="59"/>
      <c r="DTE87" s="59"/>
      <c r="DTF87" s="59"/>
      <c r="DTG87" s="59"/>
      <c r="DTH87" s="59"/>
      <c r="DTI87" s="59"/>
      <c r="DTJ87" s="59"/>
      <c r="DTK87" s="59"/>
      <c r="DTL87" s="59"/>
      <c r="DTM87" s="59"/>
      <c r="DTN87" s="59"/>
      <c r="DTO87" s="59"/>
      <c r="DTP87" s="59"/>
      <c r="DTQ87" s="59"/>
      <c r="DTR87" s="59"/>
      <c r="DTS87" s="59"/>
      <c r="DTT87" s="59"/>
      <c r="DTU87" s="59"/>
      <c r="DTV87" s="59"/>
      <c r="DTW87" s="59"/>
      <c r="DTX87" s="59"/>
      <c r="DTY87" s="59"/>
      <c r="DTZ87" s="59"/>
      <c r="DUA87" s="59"/>
      <c r="DUB87" s="59"/>
      <c r="DUC87" s="59"/>
      <c r="DUD87" s="59"/>
      <c r="DUE87" s="59"/>
      <c r="DUF87" s="59"/>
      <c r="DUG87" s="59"/>
      <c r="DUH87" s="59"/>
      <c r="DUI87" s="59"/>
      <c r="DUJ87" s="59"/>
      <c r="DUK87" s="59"/>
      <c r="DUL87" s="59"/>
      <c r="DUM87" s="59"/>
      <c r="DUN87" s="59"/>
      <c r="DUO87" s="59"/>
      <c r="DUP87" s="59"/>
      <c r="DUQ87" s="59"/>
      <c r="DUR87" s="59"/>
      <c r="DUS87" s="59"/>
      <c r="DUT87" s="59"/>
      <c r="DUU87" s="59"/>
      <c r="DUV87" s="59"/>
      <c r="DUW87" s="59"/>
      <c r="DUX87" s="59"/>
      <c r="DUY87" s="59"/>
      <c r="DUZ87" s="59"/>
      <c r="DVA87" s="59"/>
      <c r="DVB87" s="59"/>
      <c r="DVC87" s="59"/>
      <c r="DVD87" s="59"/>
      <c r="DVE87" s="59"/>
      <c r="DVF87" s="59"/>
      <c r="DVG87" s="59"/>
      <c r="DVH87" s="59"/>
      <c r="DVI87" s="59"/>
      <c r="DVJ87" s="59"/>
      <c r="DVK87" s="59"/>
      <c r="DVL87" s="59"/>
      <c r="DVM87" s="59"/>
      <c r="DVN87" s="59"/>
      <c r="DVO87" s="59"/>
      <c r="DVP87" s="59"/>
      <c r="DVQ87" s="59"/>
      <c r="DVR87" s="59"/>
      <c r="DVS87" s="59"/>
      <c r="DVT87" s="59"/>
      <c r="DVU87" s="59"/>
      <c r="DVV87" s="59"/>
      <c r="DVW87" s="59"/>
      <c r="DVX87" s="59"/>
      <c r="DVY87" s="59"/>
      <c r="DVZ87" s="59"/>
      <c r="DWA87" s="59"/>
      <c r="DWB87" s="59"/>
      <c r="DWC87" s="59"/>
      <c r="DWD87" s="59"/>
      <c r="DWE87" s="59"/>
      <c r="DWF87" s="59"/>
      <c r="DWG87" s="59"/>
      <c r="DWH87" s="59"/>
      <c r="DWI87" s="59"/>
      <c r="DWJ87" s="59"/>
      <c r="DWK87" s="59"/>
      <c r="DWL87" s="59"/>
      <c r="DWM87" s="59"/>
      <c r="DWN87" s="59"/>
      <c r="DWO87" s="59"/>
      <c r="DWP87" s="59"/>
      <c r="DWQ87" s="59"/>
      <c r="DWR87" s="59"/>
      <c r="DWS87" s="59"/>
      <c r="DWT87" s="59"/>
      <c r="DWU87" s="59"/>
      <c r="DWV87" s="59"/>
      <c r="DWW87" s="59"/>
      <c r="DWX87" s="59"/>
      <c r="DWY87" s="59"/>
      <c r="DWZ87" s="59"/>
      <c r="DXA87" s="59"/>
      <c r="DXB87" s="59"/>
      <c r="DXC87" s="59"/>
      <c r="DXD87" s="59"/>
      <c r="DXE87" s="59"/>
      <c r="DXF87" s="59"/>
      <c r="DXG87" s="59"/>
      <c r="DXH87" s="59"/>
      <c r="DXI87" s="59"/>
      <c r="DXJ87" s="59"/>
      <c r="DXK87" s="59"/>
      <c r="DXL87" s="59"/>
      <c r="DXM87" s="59"/>
      <c r="DXN87" s="59"/>
      <c r="DXO87" s="59"/>
      <c r="DXP87" s="59"/>
      <c r="DXQ87" s="59"/>
      <c r="DXR87" s="59"/>
      <c r="DXS87" s="59"/>
      <c r="DXT87" s="59"/>
      <c r="DXU87" s="59"/>
      <c r="DXV87" s="59"/>
      <c r="DXW87" s="59"/>
      <c r="DXX87" s="59"/>
      <c r="DXY87" s="59"/>
      <c r="DXZ87" s="59"/>
      <c r="DYA87" s="59"/>
      <c r="DYB87" s="59"/>
      <c r="DYC87" s="59"/>
      <c r="DYD87" s="59"/>
      <c r="DYE87" s="59"/>
      <c r="DYF87" s="59"/>
      <c r="DYG87" s="59"/>
      <c r="DYH87" s="59"/>
      <c r="DYI87" s="59"/>
      <c r="DYJ87" s="59"/>
      <c r="DYK87" s="59"/>
      <c r="DYL87" s="59"/>
      <c r="DYM87" s="59"/>
      <c r="DYN87" s="59"/>
      <c r="DYO87" s="59"/>
      <c r="DYP87" s="59"/>
      <c r="DYQ87" s="59"/>
      <c r="DYR87" s="59"/>
      <c r="DYS87" s="59"/>
      <c r="DYT87" s="59"/>
      <c r="DYU87" s="59"/>
      <c r="DYV87" s="59"/>
      <c r="DYW87" s="59"/>
      <c r="DYX87" s="59"/>
      <c r="DYY87" s="59"/>
      <c r="DYZ87" s="59"/>
      <c r="DZA87" s="59"/>
      <c r="DZB87" s="59"/>
      <c r="DZC87" s="59"/>
      <c r="DZD87" s="59"/>
      <c r="DZE87" s="59"/>
      <c r="DZF87" s="59"/>
      <c r="DZG87" s="59"/>
      <c r="DZH87" s="59"/>
      <c r="DZI87" s="59"/>
      <c r="DZJ87" s="59"/>
      <c r="DZK87" s="59"/>
      <c r="DZL87" s="59"/>
      <c r="DZM87" s="59"/>
      <c r="DZN87" s="59"/>
      <c r="DZO87" s="59"/>
      <c r="DZP87" s="59"/>
      <c r="DZQ87" s="59"/>
      <c r="DZR87" s="59"/>
      <c r="DZS87" s="59"/>
      <c r="DZT87" s="59"/>
      <c r="DZU87" s="59"/>
      <c r="DZV87" s="59"/>
      <c r="DZW87" s="59"/>
      <c r="DZX87" s="59"/>
      <c r="DZY87" s="59"/>
      <c r="DZZ87" s="59"/>
      <c r="EAA87" s="59"/>
      <c r="EAB87" s="59"/>
      <c r="EAC87" s="59"/>
      <c r="EAD87" s="59"/>
      <c r="EAE87" s="59"/>
      <c r="EAF87" s="59"/>
      <c r="EAG87" s="59"/>
      <c r="EAH87" s="59"/>
      <c r="EAI87" s="59"/>
      <c r="EAJ87" s="59"/>
      <c r="EAK87" s="59"/>
      <c r="EAL87" s="59"/>
      <c r="EAM87" s="59"/>
      <c r="EAN87" s="59"/>
      <c r="EAO87" s="59"/>
      <c r="EAP87" s="59"/>
      <c r="EAQ87" s="59"/>
      <c r="EAR87" s="59"/>
      <c r="EAS87" s="59"/>
      <c r="EAT87" s="59"/>
      <c r="EAU87" s="59"/>
      <c r="EAV87" s="59"/>
      <c r="EAW87" s="59"/>
      <c r="EAX87" s="59"/>
      <c r="EAY87" s="59"/>
      <c r="EAZ87" s="59"/>
      <c r="EBA87" s="59"/>
      <c r="EBB87" s="59"/>
      <c r="EBC87" s="59"/>
      <c r="EBD87" s="59"/>
      <c r="EBE87" s="59"/>
      <c r="EBF87" s="59"/>
      <c r="EBG87" s="59"/>
      <c r="EBH87" s="59"/>
      <c r="EBI87" s="59"/>
      <c r="EBJ87" s="59"/>
      <c r="EBK87" s="59"/>
      <c r="EBL87" s="59"/>
      <c r="EBM87" s="59"/>
      <c r="EBN87" s="59"/>
      <c r="EBO87" s="59"/>
      <c r="EBP87" s="59"/>
      <c r="EBQ87" s="59"/>
      <c r="EBR87" s="59"/>
      <c r="EBS87" s="59"/>
      <c r="EBT87" s="59"/>
      <c r="EBU87" s="59"/>
      <c r="EBV87" s="59"/>
      <c r="EBW87" s="59"/>
      <c r="EBX87" s="59"/>
      <c r="EBY87" s="59"/>
      <c r="EBZ87" s="59"/>
      <c r="ECA87" s="59"/>
      <c r="ECB87" s="59"/>
      <c r="ECC87" s="59"/>
      <c r="ECD87" s="59"/>
      <c r="ECE87" s="59"/>
      <c r="ECF87" s="59"/>
      <c r="ECG87" s="59"/>
      <c r="ECH87" s="59"/>
      <c r="ECI87" s="59"/>
      <c r="ECJ87" s="59"/>
      <c r="ECK87" s="59"/>
      <c r="ECL87" s="59"/>
      <c r="ECM87" s="59"/>
      <c r="ECN87" s="59"/>
      <c r="ECO87" s="59"/>
      <c r="ECP87" s="59"/>
      <c r="ECQ87" s="59"/>
      <c r="ECR87" s="59"/>
      <c r="ECS87" s="59"/>
      <c r="ECT87" s="59"/>
      <c r="ECU87" s="59"/>
      <c r="ECV87" s="59"/>
      <c r="ECW87" s="59"/>
      <c r="ECX87" s="59"/>
      <c r="ECY87" s="59"/>
      <c r="ECZ87" s="59"/>
      <c r="EDA87" s="59"/>
      <c r="EDB87" s="59"/>
      <c r="EDC87" s="59"/>
      <c r="EDD87" s="59"/>
      <c r="EDE87" s="59"/>
      <c r="EDF87" s="59"/>
      <c r="EDG87" s="59"/>
      <c r="EDH87" s="59"/>
      <c r="EDI87" s="59"/>
      <c r="EDJ87" s="59"/>
      <c r="EDK87" s="59"/>
      <c r="EDL87" s="59"/>
      <c r="EDM87" s="59"/>
      <c r="EDN87" s="59"/>
      <c r="EDO87" s="59"/>
      <c r="EDP87" s="59"/>
      <c r="EDQ87" s="59"/>
      <c r="EDR87" s="59"/>
      <c r="EDS87" s="59"/>
      <c r="EDT87" s="59"/>
      <c r="EDU87" s="59"/>
      <c r="EDV87" s="59"/>
      <c r="EDW87" s="59"/>
      <c r="EDX87" s="59"/>
      <c r="EDY87" s="59"/>
      <c r="EDZ87" s="59"/>
      <c r="EEA87" s="59"/>
      <c r="EEB87" s="59"/>
      <c r="EEC87" s="59"/>
      <c r="EED87" s="59"/>
      <c r="EEE87" s="59"/>
      <c r="EEF87" s="59"/>
      <c r="EEG87" s="59"/>
      <c r="EEH87" s="59"/>
      <c r="EEI87" s="59"/>
      <c r="EEJ87" s="59"/>
      <c r="EEK87" s="59"/>
      <c r="EEL87" s="59"/>
      <c r="EEM87" s="59"/>
      <c r="EEN87" s="59"/>
      <c r="EEO87" s="59"/>
      <c r="EEP87" s="59"/>
      <c r="EEQ87" s="59"/>
      <c r="EER87" s="59"/>
      <c r="EES87" s="59"/>
      <c r="EET87" s="59"/>
      <c r="EEU87" s="59"/>
      <c r="EEV87" s="59"/>
      <c r="EEW87" s="59"/>
      <c r="EEX87" s="59"/>
      <c r="EEY87" s="59"/>
      <c r="EEZ87" s="59"/>
      <c r="EFA87" s="59"/>
      <c r="EFB87" s="59"/>
      <c r="EFC87" s="59"/>
      <c r="EFD87" s="59"/>
      <c r="EFE87" s="59"/>
      <c r="EFF87" s="59"/>
      <c r="EFG87" s="59"/>
      <c r="EFH87" s="59"/>
      <c r="EFI87" s="59"/>
      <c r="EFJ87" s="59"/>
      <c r="EFK87" s="59"/>
      <c r="EFL87" s="59"/>
      <c r="EFM87" s="59"/>
      <c r="EFN87" s="59"/>
      <c r="EFO87" s="59"/>
      <c r="EFP87" s="59"/>
      <c r="EFQ87" s="59"/>
      <c r="EFR87" s="59"/>
      <c r="EFS87" s="59"/>
      <c r="EFT87" s="59"/>
      <c r="EFU87" s="59"/>
      <c r="EFV87" s="59"/>
      <c r="EFW87" s="59"/>
      <c r="EFX87" s="59"/>
      <c r="EFY87" s="59"/>
      <c r="EFZ87" s="59"/>
      <c r="EGA87" s="59"/>
      <c r="EGB87" s="59"/>
      <c r="EGC87" s="59"/>
      <c r="EGD87" s="59"/>
      <c r="EGE87" s="59"/>
      <c r="EGF87" s="59"/>
      <c r="EGG87" s="59"/>
      <c r="EGH87" s="59"/>
      <c r="EGI87" s="59"/>
      <c r="EGJ87" s="59"/>
      <c r="EGK87" s="59"/>
      <c r="EGL87" s="59"/>
      <c r="EGM87" s="59"/>
      <c r="EGN87" s="59"/>
      <c r="EGO87" s="59"/>
      <c r="EGP87" s="59"/>
      <c r="EGQ87" s="59"/>
      <c r="EGR87" s="59"/>
      <c r="EGS87" s="59"/>
      <c r="EGT87" s="59"/>
      <c r="EGU87" s="59"/>
      <c r="EGV87" s="59"/>
      <c r="EGW87" s="59"/>
      <c r="EGX87" s="59"/>
      <c r="EGY87" s="59"/>
      <c r="EGZ87" s="59"/>
      <c r="EHA87" s="59"/>
      <c r="EHB87" s="59"/>
      <c r="EHC87" s="59"/>
      <c r="EHD87" s="59"/>
      <c r="EHE87" s="59"/>
      <c r="EHF87" s="59"/>
      <c r="EHG87" s="59"/>
      <c r="EHH87" s="59"/>
      <c r="EHI87" s="59"/>
      <c r="EHJ87" s="59"/>
      <c r="EHK87" s="59"/>
      <c r="EHL87" s="59"/>
      <c r="EHM87" s="59"/>
      <c r="EHN87" s="59"/>
      <c r="EHO87" s="59"/>
      <c r="EHP87" s="59"/>
      <c r="EHQ87" s="59"/>
      <c r="EHR87" s="59"/>
      <c r="EHS87" s="59"/>
      <c r="EHT87" s="59"/>
      <c r="EHU87" s="59"/>
      <c r="EHV87" s="59"/>
      <c r="EHW87" s="59"/>
      <c r="EHX87" s="59"/>
      <c r="EHY87" s="59"/>
      <c r="EHZ87" s="59"/>
      <c r="EIA87" s="59"/>
      <c r="EIB87" s="59"/>
      <c r="EIC87" s="59"/>
      <c r="EID87" s="59"/>
      <c r="EIE87" s="59"/>
      <c r="EIF87" s="59"/>
      <c r="EIG87" s="59"/>
      <c r="EIH87" s="59"/>
      <c r="EII87" s="59"/>
      <c r="EIJ87" s="59"/>
      <c r="EIK87" s="59"/>
      <c r="EIL87" s="59"/>
      <c r="EIM87" s="59"/>
      <c r="EIN87" s="59"/>
      <c r="EIO87" s="59"/>
      <c r="EIP87" s="59"/>
      <c r="EIQ87" s="59"/>
      <c r="EIR87" s="59"/>
      <c r="EIS87" s="59"/>
      <c r="EIT87" s="59"/>
      <c r="EIU87" s="59"/>
      <c r="EIV87" s="59"/>
      <c r="EIW87" s="59"/>
      <c r="EIX87" s="59"/>
      <c r="EIY87" s="59"/>
      <c r="EIZ87" s="59"/>
      <c r="EJA87" s="59"/>
      <c r="EJB87" s="59"/>
      <c r="EJC87" s="59"/>
      <c r="EJD87" s="59"/>
      <c r="EJE87" s="59"/>
      <c r="EJF87" s="59"/>
      <c r="EJG87" s="59"/>
      <c r="EJH87" s="59"/>
      <c r="EJI87" s="59"/>
      <c r="EJJ87" s="59"/>
      <c r="EJK87" s="59"/>
      <c r="EJL87" s="59"/>
      <c r="EJM87" s="59"/>
      <c r="EJN87" s="59"/>
      <c r="EJO87" s="59"/>
      <c r="EJP87" s="59"/>
      <c r="EJQ87" s="59"/>
      <c r="EJR87" s="59"/>
      <c r="EJS87" s="59"/>
      <c r="EJT87" s="59"/>
      <c r="EJU87" s="59"/>
      <c r="EJV87" s="59"/>
      <c r="EJW87" s="59"/>
      <c r="EJX87" s="59"/>
      <c r="EJY87" s="59"/>
      <c r="EJZ87" s="59"/>
      <c r="EKA87" s="59"/>
      <c r="EKB87" s="59"/>
      <c r="EKC87" s="59"/>
      <c r="EKD87" s="59"/>
      <c r="EKE87" s="59"/>
      <c r="EKF87" s="59"/>
      <c r="EKG87" s="59"/>
      <c r="EKH87" s="59"/>
      <c r="EKI87" s="59"/>
      <c r="EKJ87" s="59"/>
      <c r="EKK87" s="59"/>
      <c r="EKL87" s="59"/>
      <c r="EKM87" s="59"/>
      <c r="EKN87" s="59"/>
      <c r="EKO87" s="59"/>
      <c r="EKP87" s="59"/>
      <c r="EKQ87" s="59"/>
      <c r="EKR87" s="59"/>
      <c r="EKS87" s="59"/>
      <c r="EKT87" s="59"/>
      <c r="EKU87" s="59"/>
      <c r="EKV87" s="59"/>
      <c r="EKW87" s="59"/>
      <c r="EKX87" s="59"/>
      <c r="EKY87" s="59"/>
      <c r="EKZ87" s="59"/>
      <c r="ELA87" s="59"/>
      <c r="ELB87" s="59"/>
      <c r="ELC87" s="59"/>
      <c r="ELD87" s="59"/>
      <c r="ELE87" s="59"/>
      <c r="ELF87" s="59"/>
      <c r="ELG87" s="59"/>
      <c r="ELH87" s="59"/>
      <c r="ELI87" s="59"/>
      <c r="ELJ87" s="59"/>
      <c r="ELK87" s="59"/>
      <c r="ELL87" s="59"/>
      <c r="ELM87" s="59"/>
      <c r="ELN87" s="59"/>
      <c r="ELO87" s="59"/>
      <c r="ELP87" s="59"/>
      <c r="ELQ87" s="59"/>
      <c r="ELR87" s="59"/>
      <c r="ELS87" s="59"/>
      <c r="ELT87" s="59"/>
      <c r="ELU87" s="59"/>
      <c r="ELV87" s="59"/>
      <c r="ELW87" s="59"/>
      <c r="ELX87" s="59"/>
      <c r="ELY87" s="59"/>
      <c r="ELZ87" s="59"/>
      <c r="EMA87" s="59"/>
      <c r="EMB87" s="59"/>
      <c r="EMC87" s="59"/>
      <c r="EMD87" s="59"/>
      <c r="EME87" s="59"/>
      <c r="EMF87" s="59"/>
      <c r="EMG87" s="59"/>
      <c r="EMH87" s="59"/>
      <c r="EMI87" s="59"/>
      <c r="EMJ87" s="59"/>
      <c r="EMK87" s="59"/>
      <c r="EML87" s="59"/>
      <c r="EMM87" s="59"/>
      <c r="EMN87" s="59"/>
      <c r="EMO87" s="59"/>
      <c r="EMP87" s="59"/>
      <c r="EMQ87" s="59"/>
      <c r="EMR87" s="59"/>
      <c r="EMS87" s="59"/>
      <c r="EMT87" s="59"/>
      <c r="EMU87" s="59"/>
      <c r="EMV87" s="59"/>
      <c r="EMW87" s="59"/>
      <c r="EMX87" s="59"/>
      <c r="EMY87" s="59"/>
      <c r="EMZ87" s="59"/>
      <c r="ENA87" s="59"/>
      <c r="ENB87" s="59"/>
      <c r="ENC87" s="59"/>
      <c r="END87" s="59"/>
      <c r="ENE87" s="59"/>
      <c r="ENF87" s="59"/>
      <c r="ENG87" s="59"/>
      <c r="ENH87" s="59"/>
      <c r="ENI87" s="59"/>
      <c r="ENJ87" s="59"/>
      <c r="ENK87" s="59"/>
      <c r="ENL87" s="59"/>
      <c r="ENM87" s="59"/>
      <c r="ENN87" s="59"/>
      <c r="ENO87" s="59"/>
      <c r="ENP87" s="59"/>
      <c r="ENQ87" s="59"/>
      <c r="ENR87" s="59"/>
      <c r="ENS87" s="59"/>
      <c r="ENT87" s="59"/>
      <c r="ENU87" s="59"/>
      <c r="ENV87" s="59"/>
      <c r="ENW87" s="59"/>
      <c r="ENX87" s="59"/>
      <c r="ENY87" s="59"/>
      <c r="ENZ87" s="59"/>
      <c r="EOA87" s="59"/>
      <c r="EOB87" s="59"/>
      <c r="EOC87" s="59"/>
      <c r="EOD87" s="59"/>
      <c r="EOE87" s="59"/>
      <c r="EOF87" s="59"/>
      <c r="EOG87" s="59"/>
      <c r="EOH87" s="59"/>
      <c r="EOI87" s="59"/>
      <c r="EOJ87" s="59"/>
      <c r="EOK87" s="59"/>
      <c r="EOL87" s="59"/>
      <c r="EOM87" s="59"/>
      <c r="EON87" s="59"/>
      <c r="EOO87" s="59"/>
      <c r="EOP87" s="59"/>
      <c r="EOQ87" s="59"/>
      <c r="EOR87" s="59"/>
      <c r="EOS87" s="59"/>
      <c r="EOT87" s="59"/>
      <c r="EOU87" s="59"/>
      <c r="EOV87" s="59"/>
      <c r="EOW87" s="59"/>
      <c r="EOX87" s="59"/>
      <c r="EOY87" s="59"/>
      <c r="EOZ87" s="59"/>
      <c r="EPA87" s="59"/>
      <c r="EPB87" s="59"/>
      <c r="EPC87" s="59"/>
      <c r="EPD87" s="59"/>
      <c r="EPE87" s="59"/>
      <c r="EPF87" s="59"/>
      <c r="EPG87" s="59"/>
      <c r="EPH87" s="59"/>
      <c r="EPI87" s="59"/>
      <c r="EPJ87" s="59"/>
      <c r="EPK87" s="59"/>
      <c r="EPL87" s="59"/>
      <c r="EPM87" s="59"/>
      <c r="EPN87" s="59"/>
      <c r="EPO87" s="59"/>
      <c r="EPP87" s="59"/>
      <c r="EPQ87" s="59"/>
      <c r="EPR87" s="59"/>
      <c r="EPS87" s="59"/>
      <c r="EPT87" s="59"/>
      <c r="EPU87" s="59"/>
      <c r="EPV87" s="59"/>
      <c r="EPW87" s="59"/>
      <c r="EPX87" s="59"/>
      <c r="EPY87" s="59"/>
      <c r="EPZ87" s="59"/>
      <c r="EQA87" s="59"/>
      <c r="EQB87" s="59"/>
      <c r="EQC87" s="59"/>
      <c r="EQD87" s="59"/>
      <c r="EQE87" s="59"/>
      <c r="EQF87" s="59"/>
      <c r="EQG87" s="59"/>
      <c r="EQH87" s="59"/>
      <c r="EQI87" s="59"/>
      <c r="EQJ87" s="59"/>
      <c r="EQK87" s="59"/>
      <c r="EQL87" s="59"/>
      <c r="EQM87" s="59"/>
      <c r="EQN87" s="59"/>
      <c r="EQO87" s="59"/>
      <c r="EQP87" s="59"/>
      <c r="EQQ87" s="59"/>
      <c r="EQR87" s="59"/>
      <c r="EQS87" s="59"/>
      <c r="EQT87" s="59"/>
      <c r="EQU87" s="59"/>
      <c r="EQV87" s="59"/>
      <c r="EQW87" s="59"/>
      <c r="EQX87" s="59"/>
      <c r="EQY87" s="59"/>
      <c r="EQZ87" s="59"/>
      <c r="ERA87" s="59"/>
      <c r="ERB87" s="59"/>
      <c r="ERC87" s="59"/>
      <c r="ERD87" s="59"/>
      <c r="ERE87" s="59"/>
      <c r="ERF87" s="59"/>
      <c r="ERG87" s="59"/>
      <c r="ERH87" s="59"/>
      <c r="ERI87" s="59"/>
      <c r="ERJ87" s="59"/>
      <c r="ERK87" s="59"/>
      <c r="ERL87" s="59"/>
      <c r="ERM87" s="59"/>
      <c r="ERN87" s="59"/>
      <c r="ERO87" s="59"/>
      <c r="ERP87" s="59"/>
      <c r="ERQ87" s="59"/>
      <c r="ERR87" s="59"/>
      <c r="ERS87" s="59"/>
      <c r="ERT87" s="59"/>
      <c r="ERU87" s="59"/>
      <c r="ERV87" s="59"/>
      <c r="ERW87" s="59"/>
      <c r="ERX87" s="59"/>
      <c r="ERY87" s="59"/>
      <c r="ERZ87" s="59"/>
      <c r="ESA87" s="59"/>
      <c r="ESB87" s="59"/>
      <c r="ESC87" s="59"/>
      <c r="ESD87" s="59"/>
      <c r="ESE87" s="59"/>
      <c r="ESF87" s="59"/>
      <c r="ESG87" s="59"/>
      <c r="ESH87" s="59"/>
      <c r="ESI87" s="59"/>
      <c r="ESJ87" s="59"/>
      <c r="ESK87" s="59"/>
      <c r="ESL87" s="59"/>
      <c r="ESM87" s="59"/>
      <c r="ESN87" s="59"/>
      <c r="ESO87" s="59"/>
      <c r="ESP87" s="59"/>
      <c r="ESQ87" s="59"/>
      <c r="ESR87" s="59"/>
      <c r="ESS87" s="59"/>
      <c r="EST87" s="59"/>
      <c r="ESU87" s="59"/>
      <c r="ESV87" s="59"/>
      <c r="ESW87" s="59"/>
      <c r="ESX87" s="59"/>
      <c r="ESY87" s="59"/>
      <c r="ESZ87" s="59"/>
      <c r="ETA87" s="59"/>
      <c r="ETB87" s="59"/>
      <c r="ETC87" s="59"/>
      <c r="ETD87" s="59"/>
      <c r="ETE87" s="59"/>
      <c r="ETF87" s="59"/>
      <c r="ETG87" s="59"/>
      <c r="ETH87" s="59"/>
      <c r="ETI87" s="59"/>
      <c r="ETJ87" s="59"/>
      <c r="ETK87" s="59"/>
      <c r="ETL87" s="59"/>
      <c r="ETM87" s="59"/>
      <c r="ETN87" s="59"/>
      <c r="ETO87" s="59"/>
      <c r="ETP87" s="59"/>
      <c r="ETQ87" s="59"/>
      <c r="ETR87" s="59"/>
      <c r="ETS87" s="59"/>
      <c r="ETT87" s="59"/>
      <c r="ETU87" s="59"/>
      <c r="ETV87" s="59"/>
      <c r="ETW87" s="59"/>
      <c r="ETX87" s="59"/>
      <c r="ETY87" s="59"/>
      <c r="ETZ87" s="59"/>
      <c r="EUA87" s="59"/>
      <c r="EUB87" s="59"/>
      <c r="EUC87" s="59"/>
      <c r="EUD87" s="59"/>
      <c r="EUE87" s="59"/>
      <c r="EUF87" s="59"/>
      <c r="EUG87" s="59"/>
      <c r="EUH87" s="59"/>
      <c r="EUI87" s="59"/>
      <c r="EUJ87" s="59"/>
      <c r="EUK87" s="59"/>
      <c r="EUL87" s="59"/>
      <c r="EUM87" s="59"/>
      <c r="EUN87" s="59"/>
      <c r="EUO87" s="59"/>
      <c r="EUP87" s="59"/>
      <c r="EUQ87" s="59"/>
      <c r="EUR87" s="59"/>
      <c r="EUS87" s="59"/>
      <c r="EUT87" s="59"/>
      <c r="EUU87" s="59"/>
      <c r="EUV87" s="59"/>
      <c r="EUW87" s="59"/>
      <c r="EUX87" s="59"/>
      <c r="EUY87" s="59"/>
      <c r="EUZ87" s="59"/>
      <c r="EVA87" s="59"/>
      <c r="EVB87" s="59"/>
      <c r="EVC87" s="59"/>
      <c r="EVD87" s="59"/>
      <c r="EVE87" s="59"/>
      <c r="EVF87" s="59"/>
      <c r="EVG87" s="59"/>
      <c r="EVH87" s="59"/>
      <c r="EVI87" s="59"/>
      <c r="EVJ87" s="59"/>
      <c r="EVK87" s="59"/>
      <c r="EVL87" s="59"/>
      <c r="EVM87" s="59"/>
      <c r="EVN87" s="59"/>
      <c r="EVO87" s="59"/>
      <c r="EVP87" s="59"/>
      <c r="EVQ87" s="59"/>
      <c r="EVR87" s="59"/>
      <c r="EVS87" s="59"/>
      <c r="EVT87" s="59"/>
      <c r="EVU87" s="59"/>
      <c r="EVV87" s="59"/>
      <c r="EVW87" s="59"/>
      <c r="EVX87" s="59"/>
      <c r="EVY87" s="59"/>
      <c r="EVZ87" s="59"/>
      <c r="EWA87" s="59"/>
      <c r="EWB87" s="59"/>
      <c r="EWC87" s="59"/>
      <c r="EWD87" s="59"/>
      <c r="EWE87" s="59"/>
      <c r="EWF87" s="59"/>
      <c r="EWG87" s="59"/>
      <c r="EWH87" s="59"/>
      <c r="EWI87" s="59"/>
      <c r="EWJ87" s="59"/>
      <c r="EWK87" s="59"/>
      <c r="EWL87" s="59"/>
      <c r="EWM87" s="59"/>
      <c r="EWN87" s="59"/>
      <c r="EWO87" s="59"/>
      <c r="EWP87" s="59"/>
      <c r="EWQ87" s="59"/>
      <c r="EWR87" s="59"/>
      <c r="EWS87" s="59"/>
      <c r="EWT87" s="59"/>
      <c r="EWU87" s="59"/>
      <c r="EWV87" s="59"/>
      <c r="EWW87" s="59"/>
      <c r="EWX87" s="59"/>
      <c r="EWY87" s="59"/>
      <c r="EWZ87" s="59"/>
      <c r="EXA87" s="59"/>
      <c r="EXB87" s="59"/>
      <c r="EXC87" s="59"/>
      <c r="EXD87" s="59"/>
      <c r="EXE87" s="59"/>
      <c r="EXF87" s="59"/>
      <c r="EXG87" s="59"/>
      <c r="EXH87" s="59"/>
      <c r="EXI87" s="59"/>
      <c r="EXJ87" s="59"/>
      <c r="EXK87" s="59"/>
      <c r="EXL87" s="59"/>
      <c r="EXM87" s="59"/>
      <c r="EXN87" s="59"/>
      <c r="EXO87" s="59"/>
      <c r="EXP87" s="59"/>
      <c r="EXQ87" s="59"/>
      <c r="EXR87" s="59"/>
      <c r="EXS87" s="59"/>
      <c r="EXT87" s="59"/>
      <c r="EXU87" s="59"/>
      <c r="EXV87" s="59"/>
      <c r="EXW87" s="59"/>
      <c r="EXX87" s="59"/>
      <c r="EXY87" s="59"/>
      <c r="EXZ87" s="59"/>
      <c r="EYA87" s="59"/>
      <c r="EYB87" s="59"/>
      <c r="EYC87" s="59"/>
      <c r="EYD87" s="59"/>
      <c r="EYE87" s="59"/>
      <c r="EYF87" s="59"/>
      <c r="EYG87" s="59"/>
      <c r="EYH87" s="59"/>
      <c r="EYI87" s="59"/>
      <c r="EYJ87" s="59"/>
      <c r="EYK87" s="59"/>
      <c r="EYL87" s="59"/>
      <c r="EYM87" s="59"/>
      <c r="EYN87" s="59"/>
      <c r="EYO87" s="59"/>
      <c r="EYP87" s="59"/>
      <c r="EYQ87" s="59"/>
      <c r="EYR87" s="59"/>
      <c r="EYS87" s="59"/>
      <c r="EYT87" s="59"/>
      <c r="EYU87" s="59"/>
      <c r="EYV87" s="59"/>
      <c r="EYW87" s="59"/>
      <c r="EYX87" s="59"/>
      <c r="EYY87" s="59"/>
      <c r="EYZ87" s="59"/>
      <c r="EZA87" s="59"/>
      <c r="EZB87" s="59"/>
      <c r="EZC87" s="59"/>
      <c r="EZD87" s="59"/>
      <c r="EZE87" s="59"/>
      <c r="EZF87" s="59"/>
      <c r="EZG87" s="59"/>
      <c r="EZH87" s="59"/>
      <c r="EZI87" s="59"/>
      <c r="EZJ87" s="59"/>
      <c r="EZK87" s="59"/>
      <c r="EZL87" s="59"/>
      <c r="EZM87" s="59"/>
      <c r="EZN87" s="59"/>
      <c r="EZO87" s="59"/>
      <c r="EZP87" s="59"/>
      <c r="EZQ87" s="59"/>
      <c r="EZR87" s="59"/>
      <c r="EZS87" s="59"/>
      <c r="EZT87" s="59"/>
      <c r="EZU87" s="59"/>
      <c r="EZV87" s="59"/>
      <c r="EZW87" s="59"/>
      <c r="EZX87" s="59"/>
      <c r="EZY87" s="59"/>
      <c r="EZZ87" s="59"/>
      <c r="FAA87" s="59"/>
      <c r="FAB87" s="59"/>
      <c r="FAC87" s="59"/>
      <c r="FAD87" s="59"/>
      <c r="FAE87" s="59"/>
      <c r="FAF87" s="59"/>
      <c r="FAG87" s="59"/>
      <c r="FAH87" s="59"/>
      <c r="FAI87" s="59"/>
      <c r="FAJ87" s="59"/>
      <c r="FAK87" s="59"/>
      <c r="FAL87" s="59"/>
      <c r="FAM87" s="59"/>
      <c r="FAN87" s="59"/>
      <c r="FAO87" s="59"/>
      <c r="FAP87" s="59"/>
      <c r="FAQ87" s="59"/>
      <c r="FAR87" s="59"/>
      <c r="FAS87" s="59"/>
      <c r="FAT87" s="59"/>
      <c r="FAU87" s="59"/>
      <c r="FAV87" s="59"/>
      <c r="FAW87" s="59"/>
      <c r="FAX87" s="59"/>
      <c r="FAY87" s="59"/>
      <c r="FAZ87" s="59"/>
      <c r="FBA87" s="59"/>
      <c r="FBB87" s="59"/>
      <c r="FBC87" s="59"/>
      <c r="FBD87" s="59"/>
      <c r="FBE87" s="59"/>
      <c r="FBF87" s="59"/>
      <c r="FBG87" s="59"/>
      <c r="FBH87" s="59"/>
      <c r="FBI87" s="59"/>
      <c r="FBJ87" s="59"/>
      <c r="FBK87" s="59"/>
      <c r="FBL87" s="59"/>
      <c r="FBM87" s="59"/>
      <c r="FBN87" s="59"/>
      <c r="FBO87" s="59"/>
      <c r="FBP87" s="59"/>
      <c r="FBQ87" s="59"/>
      <c r="FBR87" s="59"/>
      <c r="FBS87" s="59"/>
      <c r="FBT87" s="59"/>
      <c r="FBU87" s="59"/>
      <c r="FBV87" s="59"/>
      <c r="FBW87" s="59"/>
      <c r="FBX87" s="59"/>
      <c r="FBY87" s="59"/>
      <c r="FBZ87" s="59"/>
      <c r="FCA87" s="59"/>
      <c r="FCB87" s="59"/>
      <c r="FCC87" s="59"/>
      <c r="FCD87" s="59"/>
      <c r="FCE87" s="59"/>
      <c r="FCF87" s="59"/>
      <c r="FCG87" s="59"/>
      <c r="FCH87" s="59"/>
      <c r="FCI87" s="59"/>
      <c r="FCJ87" s="59"/>
      <c r="FCK87" s="59"/>
      <c r="FCL87" s="59"/>
      <c r="FCM87" s="59"/>
      <c r="FCN87" s="59"/>
      <c r="FCO87" s="59"/>
      <c r="FCP87" s="59"/>
      <c r="FCQ87" s="59"/>
      <c r="FCR87" s="59"/>
      <c r="FCS87" s="59"/>
      <c r="FCT87" s="59"/>
      <c r="FCU87" s="59"/>
      <c r="FCV87" s="59"/>
      <c r="FCW87" s="59"/>
      <c r="FCX87" s="59"/>
      <c r="FCY87" s="59"/>
      <c r="FCZ87" s="59"/>
      <c r="FDA87" s="59"/>
      <c r="FDB87" s="59"/>
      <c r="FDC87" s="59"/>
      <c r="FDD87" s="59"/>
      <c r="FDE87" s="59"/>
      <c r="FDF87" s="59"/>
      <c r="FDG87" s="59"/>
      <c r="FDH87" s="59"/>
      <c r="FDI87" s="59"/>
      <c r="FDJ87" s="59"/>
      <c r="FDK87" s="59"/>
      <c r="FDL87" s="59"/>
      <c r="FDM87" s="59"/>
      <c r="FDN87" s="59"/>
      <c r="FDO87" s="59"/>
      <c r="FDP87" s="59"/>
      <c r="FDQ87" s="59"/>
      <c r="FDR87" s="59"/>
      <c r="FDS87" s="59"/>
      <c r="FDT87" s="59"/>
      <c r="FDU87" s="59"/>
      <c r="FDV87" s="59"/>
      <c r="FDW87" s="59"/>
      <c r="FDX87" s="59"/>
      <c r="FDY87" s="59"/>
      <c r="FDZ87" s="59"/>
      <c r="FEA87" s="59"/>
      <c r="FEB87" s="59"/>
      <c r="FEC87" s="59"/>
      <c r="FED87" s="59"/>
      <c r="FEE87" s="59"/>
      <c r="FEF87" s="59"/>
      <c r="FEG87" s="59"/>
      <c r="FEH87" s="59"/>
      <c r="FEI87" s="59"/>
      <c r="FEJ87" s="59"/>
      <c r="FEK87" s="59"/>
      <c r="FEL87" s="59"/>
      <c r="FEM87" s="59"/>
      <c r="FEN87" s="59"/>
      <c r="FEO87" s="59"/>
      <c r="FEP87" s="59"/>
      <c r="FEQ87" s="59"/>
      <c r="FER87" s="59"/>
      <c r="FES87" s="59"/>
      <c r="FET87" s="59"/>
      <c r="FEU87" s="59"/>
      <c r="FEV87" s="59"/>
      <c r="FEW87" s="59"/>
      <c r="FEX87" s="59"/>
      <c r="FEY87" s="59"/>
      <c r="FEZ87" s="59"/>
      <c r="FFA87" s="59"/>
      <c r="FFB87" s="59"/>
      <c r="FFC87" s="59"/>
      <c r="FFD87" s="59"/>
      <c r="FFE87" s="59"/>
      <c r="FFF87" s="59"/>
      <c r="FFG87" s="59"/>
      <c r="FFH87" s="59"/>
      <c r="FFI87" s="59"/>
      <c r="FFJ87" s="59"/>
      <c r="FFK87" s="59"/>
      <c r="FFL87" s="59"/>
      <c r="FFM87" s="59"/>
      <c r="FFN87" s="59"/>
      <c r="FFO87" s="59"/>
      <c r="FFP87" s="59"/>
      <c r="FFQ87" s="59"/>
      <c r="FFR87" s="59"/>
      <c r="FFS87" s="59"/>
      <c r="FFT87" s="59"/>
      <c r="FFU87" s="59"/>
      <c r="FFV87" s="59"/>
      <c r="FFW87" s="59"/>
      <c r="FFX87" s="59"/>
      <c r="FFY87" s="59"/>
      <c r="FFZ87" s="59"/>
      <c r="FGA87" s="59"/>
      <c r="FGB87" s="59"/>
      <c r="FGC87" s="59"/>
      <c r="FGD87" s="59"/>
      <c r="FGE87" s="59"/>
      <c r="FGF87" s="59"/>
      <c r="FGG87" s="59"/>
      <c r="FGH87" s="59"/>
      <c r="FGI87" s="59"/>
      <c r="FGJ87" s="59"/>
      <c r="FGK87" s="59"/>
      <c r="FGL87" s="59"/>
      <c r="FGM87" s="59"/>
      <c r="FGN87" s="59"/>
      <c r="FGO87" s="59"/>
      <c r="FGP87" s="59"/>
      <c r="FGQ87" s="59"/>
      <c r="FGR87" s="59"/>
      <c r="FGS87" s="59"/>
      <c r="FGT87" s="59"/>
      <c r="FGU87" s="59"/>
      <c r="FGV87" s="59"/>
      <c r="FGW87" s="59"/>
      <c r="FGX87" s="59"/>
      <c r="FGY87" s="59"/>
      <c r="FGZ87" s="59"/>
      <c r="FHA87" s="59"/>
      <c r="FHB87" s="59"/>
      <c r="FHC87" s="59"/>
      <c r="FHD87" s="59"/>
      <c r="FHE87" s="59"/>
      <c r="FHF87" s="59"/>
      <c r="FHG87" s="59"/>
      <c r="FHH87" s="59"/>
      <c r="FHI87" s="59"/>
      <c r="FHJ87" s="59"/>
      <c r="FHK87" s="59"/>
      <c r="FHL87" s="59"/>
      <c r="FHM87" s="59"/>
      <c r="FHN87" s="59"/>
      <c r="FHO87" s="59"/>
      <c r="FHP87" s="59"/>
      <c r="FHQ87" s="59"/>
      <c r="FHR87" s="59"/>
      <c r="FHS87" s="59"/>
      <c r="FHT87" s="59"/>
      <c r="FHU87" s="59"/>
      <c r="FHV87" s="59"/>
      <c r="FHW87" s="59"/>
      <c r="FHX87" s="59"/>
      <c r="FHY87" s="59"/>
      <c r="FHZ87" s="59"/>
      <c r="FIA87" s="59"/>
      <c r="FIB87" s="59"/>
      <c r="FIC87" s="59"/>
      <c r="FID87" s="59"/>
      <c r="FIE87" s="59"/>
      <c r="FIF87" s="59"/>
      <c r="FIG87" s="59"/>
      <c r="FIH87" s="59"/>
      <c r="FII87" s="59"/>
      <c r="FIJ87" s="59"/>
      <c r="FIK87" s="59"/>
      <c r="FIL87" s="59"/>
      <c r="FIM87" s="59"/>
      <c r="FIN87" s="59"/>
      <c r="FIO87" s="59"/>
      <c r="FIP87" s="59"/>
      <c r="FIQ87" s="59"/>
      <c r="FIR87" s="59"/>
      <c r="FIS87" s="59"/>
      <c r="FIT87" s="59"/>
      <c r="FIU87" s="59"/>
      <c r="FIV87" s="59"/>
      <c r="FIW87" s="59"/>
      <c r="FIX87" s="59"/>
      <c r="FIY87" s="59"/>
      <c r="FIZ87" s="59"/>
      <c r="FJA87" s="59"/>
      <c r="FJB87" s="59"/>
      <c r="FJC87" s="59"/>
      <c r="FJD87" s="59"/>
      <c r="FJE87" s="59"/>
      <c r="FJF87" s="59"/>
      <c r="FJG87" s="59"/>
      <c r="FJH87" s="59"/>
      <c r="FJI87" s="59"/>
      <c r="FJJ87" s="59"/>
      <c r="FJK87" s="59"/>
      <c r="FJL87" s="59"/>
      <c r="FJM87" s="59"/>
      <c r="FJN87" s="59"/>
      <c r="FJO87" s="59"/>
      <c r="FJP87" s="59"/>
      <c r="FJQ87" s="59"/>
      <c r="FJR87" s="59"/>
      <c r="FJS87" s="59"/>
      <c r="FJT87" s="59"/>
      <c r="FJU87" s="59"/>
      <c r="FJV87" s="59"/>
      <c r="FJW87" s="59"/>
      <c r="FJX87" s="59"/>
      <c r="FJY87" s="59"/>
      <c r="FJZ87" s="59"/>
      <c r="FKA87" s="59"/>
      <c r="FKB87" s="59"/>
      <c r="FKC87" s="59"/>
      <c r="FKD87" s="59"/>
      <c r="FKE87" s="59"/>
      <c r="FKF87" s="59"/>
      <c r="FKG87" s="59"/>
      <c r="FKH87" s="59"/>
      <c r="FKI87" s="59"/>
      <c r="FKJ87" s="59"/>
      <c r="FKK87" s="59"/>
      <c r="FKL87" s="59"/>
      <c r="FKM87" s="59"/>
      <c r="FKN87" s="59"/>
      <c r="FKO87" s="59"/>
      <c r="FKP87" s="59"/>
      <c r="FKQ87" s="59"/>
      <c r="FKR87" s="59"/>
      <c r="FKS87" s="59"/>
      <c r="FKT87" s="59"/>
      <c r="FKU87" s="59"/>
      <c r="FKV87" s="59"/>
      <c r="FKW87" s="59"/>
      <c r="FKX87" s="59"/>
      <c r="FKY87" s="59"/>
      <c r="FKZ87" s="59"/>
      <c r="FLA87" s="59"/>
      <c r="FLB87" s="59"/>
      <c r="FLC87" s="59"/>
      <c r="FLD87" s="59"/>
      <c r="FLE87" s="59"/>
      <c r="FLF87" s="59"/>
      <c r="FLG87" s="59"/>
      <c r="FLH87" s="59"/>
      <c r="FLI87" s="59"/>
      <c r="FLJ87" s="59"/>
      <c r="FLK87" s="59"/>
      <c r="FLL87" s="59"/>
      <c r="FLM87" s="59"/>
      <c r="FLN87" s="59"/>
      <c r="FLO87" s="59"/>
      <c r="FLP87" s="59"/>
      <c r="FLQ87" s="59"/>
      <c r="FLR87" s="59"/>
      <c r="FLS87" s="59"/>
      <c r="FLT87" s="59"/>
      <c r="FLU87" s="59"/>
      <c r="FLV87" s="59"/>
      <c r="FLW87" s="59"/>
      <c r="FLX87" s="59"/>
      <c r="FLY87" s="59"/>
      <c r="FLZ87" s="59"/>
      <c r="FMA87" s="59"/>
      <c r="FMB87" s="59"/>
      <c r="FMC87" s="59"/>
      <c r="FMD87" s="59"/>
      <c r="FME87" s="59"/>
      <c r="FMF87" s="59"/>
      <c r="FMG87" s="59"/>
      <c r="FMH87" s="59"/>
      <c r="FMI87" s="59"/>
      <c r="FMJ87" s="59"/>
      <c r="FMK87" s="59"/>
      <c r="FML87" s="59"/>
      <c r="FMM87" s="59"/>
      <c r="FMN87" s="59"/>
      <c r="FMO87" s="59"/>
      <c r="FMP87" s="59"/>
      <c r="FMQ87" s="59"/>
      <c r="FMR87" s="59"/>
      <c r="FMS87" s="59"/>
      <c r="FMT87" s="59"/>
      <c r="FMU87" s="59"/>
      <c r="FMV87" s="59"/>
      <c r="FMW87" s="59"/>
      <c r="FMX87" s="59"/>
      <c r="FMY87" s="59"/>
      <c r="FMZ87" s="59"/>
      <c r="FNA87" s="59"/>
      <c r="FNB87" s="59"/>
      <c r="FNC87" s="59"/>
      <c r="FND87" s="59"/>
      <c r="FNE87" s="59"/>
      <c r="FNF87" s="59"/>
      <c r="FNG87" s="59"/>
      <c r="FNH87" s="59"/>
      <c r="FNI87" s="59"/>
      <c r="FNJ87" s="59"/>
      <c r="FNK87" s="59"/>
      <c r="FNL87" s="59"/>
      <c r="FNM87" s="59"/>
      <c r="FNN87" s="59"/>
      <c r="FNO87" s="59"/>
      <c r="FNP87" s="59"/>
      <c r="FNQ87" s="59"/>
      <c r="FNR87" s="59"/>
      <c r="FNS87" s="59"/>
      <c r="FNT87" s="59"/>
      <c r="FNU87" s="59"/>
      <c r="FNV87" s="59"/>
      <c r="FNW87" s="59"/>
      <c r="FNX87" s="59"/>
      <c r="FNY87" s="59"/>
      <c r="FNZ87" s="59"/>
      <c r="FOA87" s="59"/>
      <c r="FOB87" s="59"/>
      <c r="FOC87" s="59"/>
      <c r="FOD87" s="59"/>
      <c r="FOE87" s="59"/>
      <c r="FOF87" s="59"/>
      <c r="FOG87" s="59"/>
      <c r="FOH87" s="59"/>
      <c r="FOI87" s="59"/>
      <c r="FOJ87" s="59"/>
      <c r="FOK87" s="59"/>
      <c r="FOL87" s="59"/>
      <c r="FOM87" s="59"/>
      <c r="FON87" s="59"/>
      <c r="FOO87" s="59"/>
      <c r="FOP87" s="59"/>
      <c r="FOQ87" s="59"/>
      <c r="FOR87" s="59"/>
      <c r="FOS87" s="59"/>
      <c r="FOT87" s="59"/>
      <c r="FOU87" s="59"/>
      <c r="FOV87" s="59"/>
      <c r="FOW87" s="59"/>
      <c r="FOX87" s="59"/>
      <c r="FOY87" s="59"/>
      <c r="FOZ87" s="59"/>
      <c r="FPA87" s="59"/>
      <c r="FPB87" s="59"/>
      <c r="FPC87" s="59"/>
      <c r="FPD87" s="59"/>
      <c r="FPE87" s="59"/>
      <c r="FPF87" s="59"/>
      <c r="FPG87" s="59"/>
      <c r="FPH87" s="59"/>
      <c r="FPI87" s="59"/>
      <c r="FPJ87" s="59"/>
      <c r="FPK87" s="59"/>
      <c r="FPL87" s="59"/>
      <c r="FPM87" s="59"/>
      <c r="FPN87" s="59"/>
      <c r="FPO87" s="59"/>
      <c r="FPP87" s="59"/>
      <c r="FPQ87" s="59"/>
      <c r="FPR87" s="59"/>
      <c r="FPS87" s="59"/>
      <c r="FPT87" s="59"/>
      <c r="FPU87" s="59"/>
      <c r="FPV87" s="59"/>
      <c r="FPW87" s="59"/>
      <c r="FPX87" s="59"/>
      <c r="FPY87" s="59"/>
      <c r="FPZ87" s="59"/>
      <c r="FQA87" s="59"/>
      <c r="FQB87" s="59"/>
      <c r="FQC87" s="59"/>
      <c r="FQD87" s="59"/>
      <c r="FQE87" s="59"/>
      <c r="FQF87" s="59"/>
      <c r="FQG87" s="59"/>
      <c r="FQH87" s="59"/>
      <c r="FQI87" s="59"/>
      <c r="FQJ87" s="59"/>
      <c r="FQK87" s="59"/>
      <c r="FQL87" s="59"/>
      <c r="FQM87" s="59"/>
      <c r="FQN87" s="59"/>
      <c r="FQO87" s="59"/>
      <c r="FQP87" s="59"/>
      <c r="FQQ87" s="59"/>
      <c r="FQR87" s="59"/>
      <c r="FQS87" s="59"/>
      <c r="FQT87" s="59"/>
      <c r="FQU87" s="59"/>
      <c r="FQV87" s="59"/>
      <c r="FQW87" s="59"/>
      <c r="FQX87" s="59"/>
      <c r="FQY87" s="59"/>
      <c r="FQZ87" s="59"/>
      <c r="FRA87" s="59"/>
      <c r="FRB87" s="59"/>
      <c r="FRC87" s="59"/>
      <c r="FRD87" s="59"/>
      <c r="FRE87" s="59"/>
      <c r="FRF87" s="59"/>
      <c r="FRG87" s="59"/>
      <c r="FRH87" s="59"/>
      <c r="FRI87" s="59"/>
      <c r="FRJ87" s="59"/>
      <c r="FRK87" s="59"/>
      <c r="FRL87" s="59"/>
      <c r="FRM87" s="59"/>
      <c r="FRN87" s="59"/>
      <c r="FRO87" s="59"/>
      <c r="FRP87" s="59"/>
      <c r="FRQ87" s="59"/>
      <c r="FRR87" s="59"/>
      <c r="FRS87" s="59"/>
      <c r="FRT87" s="59"/>
      <c r="FRU87" s="59"/>
      <c r="FRV87" s="59"/>
      <c r="FRW87" s="59"/>
      <c r="FRX87" s="59"/>
      <c r="FRY87" s="59"/>
      <c r="FRZ87" s="59"/>
      <c r="FSA87" s="59"/>
      <c r="FSB87" s="59"/>
      <c r="FSC87" s="59"/>
      <c r="FSD87" s="59"/>
      <c r="FSE87" s="59"/>
      <c r="FSF87" s="59"/>
      <c r="FSG87" s="59"/>
      <c r="FSH87" s="59"/>
      <c r="FSI87" s="59"/>
      <c r="FSJ87" s="59"/>
      <c r="FSK87" s="59"/>
      <c r="FSL87" s="59"/>
      <c r="FSM87" s="59"/>
      <c r="FSN87" s="59"/>
      <c r="FSO87" s="59"/>
      <c r="FSP87" s="59"/>
      <c r="FSQ87" s="59"/>
      <c r="FSR87" s="59"/>
      <c r="FSS87" s="59"/>
      <c r="FST87" s="59"/>
      <c r="FSU87" s="59"/>
      <c r="FSV87" s="59"/>
      <c r="FSW87" s="59"/>
      <c r="FSX87" s="59"/>
      <c r="FSY87" s="59"/>
      <c r="FSZ87" s="59"/>
      <c r="FTA87" s="59"/>
      <c r="FTB87" s="59"/>
      <c r="FTC87" s="59"/>
      <c r="FTD87" s="59"/>
      <c r="FTE87" s="59"/>
      <c r="FTF87" s="59"/>
      <c r="FTG87" s="59"/>
      <c r="FTH87" s="59"/>
      <c r="FTI87" s="59"/>
      <c r="FTJ87" s="59"/>
      <c r="FTK87" s="59"/>
      <c r="FTL87" s="59"/>
      <c r="FTM87" s="59"/>
      <c r="FTN87" s="59"/>
      <c r="FTO87" s="59"/>
      <c r="FTP87" s="59"/>
      <c r="FTQ87" s="59"/>
      <c r="FTR87" s="59"/>
      <c r="FTS87" s="59"/>
      <c r="FTT87" s="59"/>
      <c r="FTU87" s="59"/>
      <c r="FTV87" s="59"/>
      <c r="FTW87" s="59"/>
      <c r="FTX87" s="59"/>
      <c r="FTY87" s="59"/>
      <c r="FTZ87" s="59"/>
      <c r="FUA87" s="59"/>
      <c r="FUB87" s="59"/>
      <c r="FUC87" s="59"/>
      <c r="FUD87" s="59"/>
      <c r="FUE87" s="59"/>
      <c r="FUF87" s="59"/>
      <c r="FUG87" s="59"/>
      <c r="FUH87" s="59"/>
      <c r="FUI87" s="59"/>
      <c r="FUJ87" s="59"/>
      <c r="FUK87" s="59"/>
      <c r="FUL87" s="59"/>
      <c r="FUM87" s="59"/>
      <c r="FUN87" s="59"/>
      <c r="FUO87" s="59"/>
      <c r="FUP87" s="59"/>
      <c r="FUQ87" s="59"/>
      <c r="FUR87" s="59"/>
      <c r="FUS87" s="59"/>
      <c r="FUT87" s="59"/>
      <c r="FUU87" s="59"/>
      <c r="FUV87" s="59"/>
      <c r="FUW87" s="59"/>
      <c r="FUX87" s="59"/>
      <c r="FUY87" s="59"/>
      <c r="FUZ87" s="59"/>
      <c r="FVA87" s="59"/>
      <c r="FVB87" s="59"/>
      <c r="FVC87" s="59"/>
      <c r="FVD87" s="59"/>
      <c r="FVE87" s="59"/>
      <c r="FVF87" s="59"/>
      <c r="FVG87" s="59"/>
      <c r="FVH87" s="59"/>
      <c r="FVI87" s="59"/>
      <c r="FVJ87" s="59"/>
      <c r="FVK87" s="59"/>
      <c r="FVL87" s="59"/>
      <c r="FVM87" s="59"/>
      <c r="FVN87" s="59"/>
      <c r="FVO87" s="59"/>
      <c r="FVP87" s="59"/>
      <c r="FVQ87" s="59"/>
      <c r="FVR87" s="59"/>
      <c r="FVS87" s="59"/>
      <c r="FVT87" s="59"/>
      <c r="FVU87" s="59"/>
      <c r="FVV87" s="59"/>
      <c r="FVW87" s="59"/>
      <c r="FVX87" s="59"/>
      <c r="FVY87" s="59"/>
      <c r="FVZ87" s="59"/>
      <c r="FWA87" s="59"/>
      <c r="FWB87" s="59"/>
      <c r="FWC87" s="59"/>
      <c r="FWD87" s="59"/>
      <c r="FWE87" s="59"/>
      <c r="FWF87" s="59"/>
      <c r="FWG87" s="59"/>
      <c r="FWH87" s="59"/>
      <c r="FWI87" s="59"/>
      <c r="FWJ87" s="59"/>
      <c r="FWK87" s="59"/>
      <c r="FWL87" s="59"/>
      <c r="FWM87" s="59"/>
      <c r="FWN87" s="59"/>
      <c r="FWO87" s="59"/>
      <c r="FWP87" s="59"/>
      <c r="FWQ87" s="59"/>
      <c r="FWR87" s="59"/>
      <c r="FWS87" s="59"/>
      <c r="FWT87" s="59"/>
      <c r="FWU87" s="59"/>
      <c r="FWV87" s="59"/>
      <c r="FWW87" s="59"/>
      <c r="FWX87" s="59"/>
      <c r="FWY87" s="59"/>
      <c r="FWZ87" s="59"/>
      <c r="FXA87" s="59"/>
      <c r="FXB87" s="59"/>
      <c r="FXC87" s="59"/>
      <c r="FXD87" s="59"/>
      <c r="FXE87" s="59"/>
      <c r="FXF87" s="59"/>
      <c r="FXG87" s="59"/>
      <c r="FXH87" s="59"/>
      <c r="FXI87" s="59"/>
      <c r="FXJ87" s="59"/>
      <c r="FXK87" s="59"/>
      <c r="FXL87" s="59"/>
      <c r="FXM87" s="59"/>
      <c r="FXN87" s="59"/>
      <c r="FXO87" s="59"/>
      <c r="FXP87" s="59"/>
      <c r="FXQ87" s="59"/>
      <c r="FXR87" s="59"/>
      <c r="FXS87" s="59"/>
      <c r="FXT87" s="59"/>
      <c r="FXU87" s="59"/>
      <c r="FXV87" s="59"/>
      <c r="FXW87" s="59"/>
      <c r="FXX87" s="59"/>
      <c r="FXY87" s="59"/>
      <c r="FXZ87" s="59"/>
      <c r="FYA87" s="59"/>
      <c r="FYB87" s="59"/>
      <c r="FYC87" s="59"/>
      <c r="FYD87" s="59"/>
      <c r="FYE87" s="59"/>
      <c r="FYF87" s="59"/>
      <c r="FYG87" s="59"/>
      <c r="FYH87" s="59"/>
      <c r="FYI87" s="59"/>
      <c r="FYJ87" s="59"/>
      <c r="FYK87" s="59"/>
      <c r="FYL87" s="59"/>
      <c r="FYM87" s="59"/>
      <c r="FYN87" s="59"/>
      <c r="FYO87" s="59"/>
      <c r="FYP87" s="59"/>
      <c r="FYQ87" s="59"/>
      <c r="FYR87" s="59"/>
      <c r="FYS87" s="59"/>
      <c r="FYT87" s="59"/>
      <c r="FYU87" s="59"/>
      <c r="FYV87" s="59"/>
      <c r="FYW87" s="59"/>
      <c r="FYX87" s="59"/>
      <c r="FYY87" s="59"/>
      <c r="FYZ87" s="59"/>
      <c r="FZA87" s="59"/>
      <c r="FZB87" s="59"/>
      <c r="FZC87" s="59"/>
      <c r="FZD87" s="59"/>
      <c r="FZE87" s="59"/>
      <c r="FZF87" s="59"/>
      <c r="FZG87" s="59"/>
      <c r="FZH87" s="59"/>
      <c r="FZI87" s="59"/>
      <c r="FZJ87" s="59"/>
      <c r="FZK87" s="59"/>
      <c r="FZL87" s="59"/>
      <c r="FZM87" s="59"/>
      <c r="FZN87" s="59"/>
      <c r="FZO87" s="59"/>
      <c r="FZP87" s="59"/>
      <c r="FZQ87" s="59"/>
      <c r="FZR87" s="59"/>
      <c r="FZS87" s="59"/>
      <c r="FZT87" s="59"/>
      <c r="FZU87" s="59"/>
      <c r="FZV87" s="59"/>
      <c r="FZW87" s="59"/>
      <c r="FZX87" s="59"/>
      <c r="FZY87" s="59"/>
      <c r="FZZ87" s="59"/>
      <c r="GAA87" s="59"/>
      <c r="GAB87" s="59"/>
      <c r="GAC87" s="59"/>
      <c r="GAD87" s="59"/>
      <c r="GAE87" s="59"/>
      <c r="GAF87" s="59"/>
      <c r="GAG87" s="59"/>
      <c r="GAH87" s="59"/>
      <c r="GAI87" s="59"/>
      <c r="GAJ87" s="59"/>
      <c r="GAK87" s="59"/>
      <c r="GAL87" s="59"/>
      <c r="GAM87" s="59"/>
      <c r="GAN87" s="59"/>
      <c r="GAO87" s="59"/>
      <c r="GAP87" s="59"/>
      <c r="GAQ87" s="59"/>
      <c r="GAR87" s="59"/>
      <c r="GAS87" s="59"/>
      <c r="GAT87" s="59"/>
      <c r="GAU87" s="59"/>
      <c r="GAV87" s="59"/>
      <c r="GAW87" s="59"/>
      <c r="GAX87" s="59"/>
      <c r="GAY87" s="59"/>
      <c r="GAZ87" s="59"/>
      <c r="GBA87" s="59"/>
      <c r="GBB87" s="59"/>
      <c r="GBC87" s="59"/>
      <c r="GBD87" s="59"/>
      <c r="GBE87" s="59"/>
      <c r="GBF87" s="59"/>
      <c r="GBG87" s="59"/>
      <c r="GBH87" s="59"/>
      <c r="GBI87" s="59"/>
      <c r="GBJ87" s="59"/>
      <c r="GBK87" s="59"/>
      <c r="GBL87" s="59"/>
      <c r="GBM87" s="59"/>
      <c r="GBN87" s="59"/>
      <c r="GBO87" s="59"/>
      <c r="GBP87" s="59"/>
      <c r="GBQ87" s="59"/>
      <c r="GBR87" s="59"/>
      <c r="GBS87" s="59"/>
      <c r="GBT87" s="59"/>
      <c r="GBU87" s="59"/>
      <c r="GBV87" s="59"/>
      <c r="GBW87" s="59"/>
      <c r="GBX87" s="59"/>
      <c r="GBY87" s="59"/>
      <c r="GBZ87" s="59"/>
      <c r="GCA87" s="59"/>
      <c r="GCB87" s="59"/>
      <c r="GCC87" s="59"/>
      <c r="GCD87" s="59"/>
      <c r="GCE87" s="59"/>
      <c r="GCF87" s="59"/>
      <c r="GCG87" s="59"/>
      <c r="GCH87" s="59"/>
      <c r="GCI87" s="59"/>
      <c r="GCJ87" s="59"/>
      <c r="GCK87" s="59"/>
      <c r="GCL87" s="59"/>
      <c r="GCM87" s="59"/>
      <c r="GCN87" s="59"/>
      <c r="GCO87" s="59"/>
      <c r="GCP87" s="59"/>
      <c r="GCQ87" s="59"/>
      <c r="GCR87" s="59"/>
      <c r="GCS87" s="59"/>
      <c r="GCT87" s="59"/>
      <c r="GCU87" s="59"/>
      <c r="GCV87" s="59"/>
      <c r="GCW87" s="59"/>
      <c r="GCX87" s="59"/>
      <c r="GCY87" s="59"/>
      <c r="GCZ87" s="59"/>
      <c r="GDA87" s="59"/>
      <c r="GDB87" s="59"/>
      <c r="GDC87" s="59"/>
      <c r="GDD87" s="59"/>
      <c r="GDE87" s="59"/>
      <c r="GDF87" s="59"/>
      <c r="GDG87" s="59"/>
      <c r="GDH87" s="59"/>
      <c r="GDI87" s="59"/>
      <c r="GDJ87" s="59"/>
      <c r="GDK87" s="59"/>
      <c r="GDL87" s="59"/>
      <c r="GDM87" s="59"/>
      <c r="GDN87" s="59"/>
      <c r="GDO87" s="59"/>
      <c r="GDP87" s="59"/>
      <c r="GDQ87" s="59"/>
      <c r="GDR87" s="59"/>
      <c r="GDS87" s="59"/>
      <c r="GDT87" s="59"/>
      <c r="GDU87" s="59"/>
      <c r="GDV87" s="59"/>
      <c r="GDW87" s="59"/>
      <c r="GDX87" s="59"/>
      <c r="GDY87" s="59"/>
      <c r="GDZ87" s="59"/>
      <c r="GEA87" s="59"/>
      <c r="GEB87" s="59"/>
      <c r="GEC87" s="59"/>
      <c r="GED87" s="59"/>
      <c r="GEE87" s="59"/>
      <c r="GEF87" s="59"/>
      <c r="GEG87" s="59"/>
      <c r="GEH87" s="59"/>
      <c r="GEI87" s="59"/>
      <c r="GEJ87" s="59"/>
      <c r="GEK87" s="59"/>
      <c r="GEL87" s="59"/>
      <c r="GEM87" s="59"/>
      <c r="GEN87" s="59"/>
      <c r="GEO87" s="59"/>
      <c r="GEP87" s="59"/>
      <c r="GEQ87" s="59"/>
      <c r="GER87" s="59"/>
      <c r="GES87" s="59"/>
      <c r="GET87" s="59"/>
      <c r="GEU87" s="59"/>
      <c r="GEV87" s="59"/>
      <c r="GEW87" s="59"/>
      <c r="GEX87" s="59"/>
      <c r="GEY87" s="59"/>
      <c r="GEZ87" s="59"/>
      <c r="GFA87" s="59"/>
      <c r="GFB87" s="59"/>
      <c r="GFC87" s="59"/>
      <c r="GFD87" s="59"/>
      <c r="GFE87" s="59"/>
      <c r="GFF87" s="59"/>
      <c r="GFG87" s="59"/>
      <c r="GFH87" s="59"/>
      <c r="GFI87" s="59"/>
      <c r="GFJ87" s="59"/>
      <c r="GFK87" s="59"/>
      <c r="GFL87" s="59"/>
      <c r="GFM87" s="59"/>
      <c r="GFN87" s="59"/>
      <c r="GFO87" s="59"/>
      <c r="GFP87" s="59"/>
      <c r="GFQ87" s="59"/>
      <c r="GFR87" s="59"/>
      <c r="GFS87" s="59"/>
      <c r="GFT87" s="59"/>
      <c r="GFU87" s="59"/>
      <c r="GFV87" s="59"/>
      <c r="GFW87" s="59"/>
      <c r="GFX87" s="59"/>
      <c r="GFY87" s="59"/>
      <c r="GFZ87" s="59"/>
      <c r="GGA87" s="59"/>
      <c r="GGB87" s="59"/>
      <c r="GGC87" s="59"/>
      <c r="GGD87" s="59"/>
      <c r="GGE87" s="59"/>
      <c r="GGF87" s="59"/>
      <c r="GGG87" s="59"/>
      <c r="GGH87" s="59"/>
      <c r="GGI87" s="59"/>
      <c r="GGJ87" s="59"/>
      <c r="GGK87" s="59"/>
      <c r="GGL87" s="59"/>
      <c r="GGM87" s="59"/>
      <c r="GGN87" s="59"/>
      <c r="GGO87" s="59"/>
      <c r="GGP87" s="59"/>
      <c r="GGQ87" s="59"/>
      <c r="GGR87" s="59"/>
      <c r="GGS87" s="59"/>
      <c r="GGT87" s="59"/>
      <c r="GGU87" s="59"/>
      <c r="GGV87" s="59"/>
      <c r="GGW87" s="59"/>
      <c r="GGX87" s="59"/>
      <c r="GGY87" s="59"/>
      <c r="GGZ87" s="59"/>
      <c r="GHA87" s="59"/>
      <c r="GHB87" s="59"/>
      <c r="GHC87" s="59"/>
      <c r="GHD87" s="59"/>
      <c r="GHE87" s="59"/>
      <c r="GHF87" s="59"/>
      <c r="GHG87" s="59"/>
      <c r="GHH87" s="59"/>
      <c r="GHI87" s="59"/>
      <c r="GHJ87" s="59"/>
      <c r="GHK87" s="59"/>
      <c r="GHL87" s="59"/>
      <c r="GHM87" s="59"/>
      <c r="GHN87" s="59"/>
      <c r="GHO87" s="59"/>
      <c r="GHP87" s="59"/>
      <c r="GHQ87" s="59"/>
      <c r="GHR87" s="59"/>
      <c r="GHS87" s="59"/>
      <c r="GHT87" s="59"/>
      <c r="GHU87" s="59"/>
      <c r="GHV87" s="59"/>
      <c r="GHW87" s="59"/>
      <c r="GHX87" s="59"/>
      <c r="GHY87" s="59"/>
      <c r="GHZ87" s="59"/>
      <c r="GIA87" s="59"/>
      <c r="GIB87" s="59"/>
      <c r="GIC87" s="59"/>
      <c r="GID87" s="59"/>
      <c r="GIE87" s="59"/>
      <c r="GIF87" s="59"/>
      <c r="GIG87" s="59"/>
      <c r="GIH87" s="59"/>
      <c r="GII87" s="59"/>
      <c r="GIJ87" s="59"/>
      <c r="GIK87" s="59"/>
      <c r="GIL87" s="59"/>
      <c r="GIM87" s="59"/>
      <c r="GIN87" s="59"/>
      <c r="GIO87" s="59"/>
      <c r="GIP87" s="59"/>
      <c r="GIQ87" s="59"/>
      <c r="GIR87" s="59"/>
      <c r="GIS87" s="59"/>
      <c r="GIT87" s="59"/>
      <c r="GIU87" s="59"/>
      <c r="GIV87" s="59"/>
      <c r="GIW87" s="59"/>
      <c r="GIX87" s="59"/>
      <c r="GIY87" s="59"/>
      <c r="GIZ87" s="59"/>
      <c r="GJA87" s="59"/>
      <c r="GJB87" s="59"/>
      <c r="GJC87" s="59"/>
      <c r="GJD87" s="59"/>
      <c r="GJE87" s="59"/>
      <c r="GJF87" s="59"/>
      <c r="GJG87" s="59"/>
      <c r="GJH87" s="59"/>
      <c r="GJI87" s="59"/>
      <c r="GJJ87" s="59"/>
      <c r="GJK87" s="59"/>
      <c r="GJL87" s="59"/>
      <c r="GJM87" s="59"/>
      <c r="GJN87" s="59"/>
      <c r="GJO87" s="59"/>
      <c r="GJP87" s="59"/>
      <c r="GJQ87" s="59"/>
      <c r="GJR87" s="59"/>
      <c r="GJS87" s="59"/>
      <c r="GJT87" s="59"/>
      <c r="GJU87" s="59"/>
      <c r="GJV87" s="59"/>
      <c r="GJW87" s="59"/>
      <c r="GJX87" s="59"/>
      <c r="GJY87" s="59"/>
      <c r="GJZ87" s="59"/>
      <c r="GKA87" s="59"/>
      <c r="GKB87" s="59"/>
      <c r="GKC87" s="59"/>
      <c r="GKD87" s="59"/>
      <c r="GKE87" s="59"/>
      <c r="GKF87" s="59"/>
      <c r="GKG87" s="59"/>
      <c r="GKH87" s="59"/>
      <c r="GKI87" s="59"/>
      <c r="GKJ87" s="59"/>
      <c r="GKK87" s="59"/>
      <c r="GKL87" s="59"/>
      <c r="GKM87" s="59"/>
      <c r="GKN87" s="59"/>
      <c r="GKO87" s="59"/>
      <c r="GKP87" s="59"/>
      <c r="GKQ87" s="59"/>
      <c r="GKR87" s="59"/>
      <c r="GKS87" s="59"/>
      <c r="GKT87" s="59"/>
      <c r="GKU87" s="59"/>
      <c r="GKV87" s="59"/>
      <c r="GKW87" s="59"/>
      <c r="GKX87" s="59"/>
      <c r="GKY87" s="59"/>
      <c r="GKZ87" s="59"/>
      <c r="GLA87" s="59"/>
      <c r="GLB87" s="59"/>
      <c r="GLC87" s="59"/>
      <c r="GLD87" s="59"/>
      <c r="GLE87" s="59"/>
      <c r="GLF87" s="59"/>
      <c r="GLG87" s="59"/>
      <c r="GLH87" s="59"/>
      <c r="GLI87" s="59"/>
      <c r="GLJ87" s="59"/>
      <c r="GLK87" s="59"/>
      <c r="GLL87" s="59"/>
      <c r="GLM87" s="59"/>
      <c r="GLN87" s="59"/>
      <c r="GLO87" s="59"/>
      <c r="GLP87" s="59"/>
      <c r="GLQ87" s="59"/>
      <c r="GLR87" s="59"/>
      <c r="GLS87" s="59"/>
      <c r="GLT87" s="59"/>
      <c r="GLU87" s="59"/>
      <c r="GLV87" s="59"/>
      <c r="GLW87" s="59"/>
      <c r="GLX87" s="59"/>
      <c r="GLY87" s="59"/>
      <c r="GLZ87" s="59"/>
      <c r="GMA87" s="59"/>
      <c r="GMB87" s="59"/>
      <c r="GMC87" s="59"/>
      <c r="GMD87" s="59"/>
      <c r="GME87" s="59"/>
      <c r="GMF87" s="59"/>
      <c r="GMG87" s="59"/>
      <c r="GMH87" s="59"/>
      <c r="GMI87" s="59"/>
      <c r="GMJ87" s="59"/>
      <c r="GMK87" s="59"/>
      <c r="GML87" s="59"/>
      <c r="GMM87" s="59"/>
      <c r="GMN87" s="59"/>
      <c r="GMO87" s="59"/>
      <c r="GMP87" s="59"/>
      <c r="GMQ87" s="59"/>
      <c r="GMR87" s="59"/>
      <c r="GMS87" s="59"/>
      <c r="GMT87" s="59"/>
      <c r="GMU87" s="59"/>
      <c r="GMV87" s="59"/>
      <c r="GMW87" s="59"/>
      <c r="GMX87" s="59"/>
      <c r="GMY87" s="59"/>
      <c r="GMZ87" s="59"/>
      <c r="GNA87" s="59"/>
      <c r="GNB87" s="59"/>
      <c r="GNC87" s="59"/>
      <c r="GND87" s="59"/>
      <c r="GNE87" s="59"/>
      <c r="GNF87" s="59"/>
      <c r="GNG87" s="59"/>
      <c r="GNH87" s="59"/>
      <c r="GNI87" s="59"/>
      <c r="GNJ87" s="59"/>
      <c r="GNK87" s="59"/>
      <c r="GNL87" s="59"/>
      <c r="GNM87" s="59"/>
      <c r="GNN87" s="59"/>
      <c r="GNO87" s="59"/>
      <c r="GNP87" s="59"/>
      <c r="GNQ87" s="59"/>
      <c r="GNR87" s="59"/>
      <c r="GNS87" s="59"/>
      <c r="GNT87" s="59"/>
      <c r="GNU87" s="59"/>
      <c r="GNV87" s="59"/>
      <c r="GNW87" s="59"/>
      <c r="GNX87" s="59"/>
      <c r="GNY87" s="59"/>
      <c r="GNZ87" s="59"/>
      <c r="GOA87" s="59"/>
      <c r="GOB87" s="59"/>
      <c r="GOC87" s="59"/>
      <c r="GOD87" s="59"/>
      <c r="GOE87" s="59"/>
      <c r="GOF87" s="59"/>
      <c r="GOG87" s="59"/>
      <c r="GOH87" s="59"/>
      <c r="GOI87" s="59"/>
      <c r="GOJ87" s="59"/>
      <c r="GOK87" s="59"/>
      <c r="GOL87" s="59"/>
      <c r="GOM87" s="59"/>
      <c r="GON87" s="59"/>
      <c r="GOO87" s="59"/>
      <c r="GOP87" s="59"/>
      <c r="GOQ87" s="59"/>
      <c r="GOR87" s="59"/>
      <c r="GOS87" s="59"/>
      <c r="GOT87" s="59"/>
      <c r="GOU87" s="59"/>
      <c r="GOV87" s="59"/>
      <c r="GOW87" s="59"/>
      <c r="GOX87" s="59"/>
      <c r="GOY87" s="59"/>
      <c r="GOZ87" s="59"/>
      <c r="GPA87" s="59"/>
      <c r="GPB87" s="59"/>
      <c r="GPC87" s="59"/>
      <c r="GPD87" s="59"/>
      <c r="GPE87" s="59"/>
      <c r="GPF87" s="59"/>
      <c r="GPG87" s="59"/>
      <c r="GPH87" s="59"/>
      <c r="GPI87" s="59"/>
      <c r="GPJ87" s="59"/>
      <c r="GPK87" s="59"/>
      <c r="GPL87" s="59"/>
      <c r="GPM87" s="59"/>
      <c r="GPN87" s="59"/>
      <c r="GPO87" s="59"/>
      <c r="GPP87" s="59"/>
      <c r="GPQ87" s="59"/>
      <c r="GPR87" s="59"/>
      <c r="GPS87" s="59"/>
      <c r="GPT87" s="59"/>
      <c r="GPU87" s="59"/>
      <c r="GPV87" s="59"/>
      <c r="GPW87" s="59"/>
      <c r="GPX87" s="59"/>
      <c r="GPY87" s="59"/>
      <c r="GPZ87" s="59"/>
      <c r="GQA87" s="59"/>
      <c r="GQB87" s="59"/>
      <c r="GQC87" s="59"/>
      <c r="GQD87" s="59"/>
      <c r="GQE87" s="59"/>
      <c r="GQF87" s="59"/>
      <c r="GQG87" s="59"/>
      <c r="GQH87" s="59"/>
      <c r="GQI87" s="59"/>
      <c r="GQJ87" s="59"/>
      <c r="GQK87" s="59"/>
      <c r="GQL87" s="59"/>
      <c r="GQM87" s="59"/>
      <c r="GQN87" s="59"/>
      <c r="GQO87" s="59"/>
      <c r="GQP87" s="59"/>
      <c r="GQQ87" s="59"/>
      <c r="GQR87" s="59"/>
      <c r="GQS87" s="59"/>
      <c r="GQT87" s="59"/>
      <c r="GQU87" s="59"/>
      <c r="GQV87" s="59"/>
      <c r="GQW87" s="59"/>
      <c r="GQX87" s="59"/>
      <c r="GQY87" s="59"/>
      <c r="GQZ87" s="59"/>
      <c r="GRA87" s="59"/>
      <c r="GRB87" s="59"/>
      <c r="GRC87" s="59"/>
      <c r="GRD87" s="59"/>
      <c r="GRE87" s="59"/>
      <c r="GRF87" s="59"/>
      <c r="GRG87" s="59"/>
      <c r="GRH87" s="59"/>
      <c r="GRI87" s="59"/>
      <c r="GRJ87" s="59"/>
      <c r="GRK87" s="59"/>
      <c r="GRL87" s="59"/>
      <c r="GRM87" s="59"/>
      <c r="GRN87" s="59"/>
      <c r="GRO87" s="59"/>
      <c r="GRP87" s="59"/>
      <c r="GRQ87" s="59"/>
      <c r="GRR87" s="59"/>
      <c r="GRS87" s="59"/>
      <c r="GRT87" s="59"/>
      <c r="GRU87" s="59"/>
      <c r="GRV87" s="59"/>
      <c r="GRW87" s="59"/>
      <c r="GRX87" s="59"/>
      <c r="GRY87" s="59"/>
      <c r="GRZ87" s="59"/>
      <c r="GSA87" s="59"/>
      <c r="GSB87" s="59"/>
      <c r="GSC87" s="59"/>
      <c r="GSD87" s="59"/>
      <c r="GSE87" s="59"/>
      <c r="GSF87" s="59"/>
      <c r="GSG87" s="59"/>
      <c r="GSH87" s="59"/>
      <c r="GSI87" s="59"/>
      <c r="GSJ87" s="59"/>
      <c r="GSK87" s="59"/>
      <c r="GSL87" s="59"/>
      <c r="GSM87" s="59"/>
      <c r="GSN87" s="59"/>
      <c r="GSO87" s="59"/>
      <c r="GSP87" s="59"/>
      <c r="GSQ87" s="59"/>
      <c r="GSR87" s="59"/>
      <c r="GSS87" s="59"/>
      <c r="GST87" s="59"/>
      <c r="GSU87" s="59"/>
      <c r="GSV87" s="59"/>
      <c r="GSW87" s="59"/>
      <c r="GSX87" s="59"/>
      <c r="GSY87" s="59"/>
      <c r="GSZ87" s="59"/>
      <c r="GTA87" s="59"/>
      <c r="GTB87" s="59"/>
      <c r="GTC87" s="59"/>
      <c r="GTD87" s="59"/>
      <c r="GTE87" s="59"/>
      <c r="GTF87" s="59"/>
      <c r="GTG87" s="59"/>
      <c r="GTH87" s="59"/>
      <c r="GTI87" s="59"/>
      <c r="GTJ87" s="59"/>
      <c r="GTK87" s="59"/>
      <c r="GTL87" s="59"/>
      <c r="GTM87" s="59"/>
      <c r="GTN87" s="59"/>
      <c r="GTO87" s="59"/>
      <c r="GTP87" s="59"/>
      <c r="GTQ87" s="59"/>
      <c r="GTR87" s="59"/>
      <c r="GTS87" s="59"/>
      <c r="GTT87" s="59"/>
      <c r="GTU87" s="59"/>
      <c r="GTV87" s="59"/>
      <c r="GTW87" s="59"/>
      <c r="GTX87" s="59"/>
      <c r="GTY87" s="59"/>
      <c r="GTZ87" s="59"/>
      <c r="GUA87" s="59"/>
      <c r="GUB87" s="59"/>
      <c r="GUC87" s="59"/>
      <c r="GUD87" s="59"/>
      <c r="GUE87" s="59"/>
      <c r="GUF87" s="59"/>
      <c r="GUG87" s="59"/>
      <c r="GUH87" s="59"/>
      <c r="GUI87" s="59"/>
      <c r="GUJ87" s="59"/>
      <c r="GUK87" s="59"/>
      <c r="GUL87" s="59"/>
      <c r="GUM87" s="59"/>
      <c r="GUN87" s="59"/>
      <c r="GUO87" s="59"/>
      <c r="GUP87" s="59"/>
      <c r="GUQ87" s="59"/>
      <c r="GUR87" s="59"/>
      <c r="GUS87" s="59"/>
      <c r="GUT87" s="59"/>
      <c r="GUU87" s="59"/>
      <c r="GUV87" s="59"/>
      <c r="GUW87" s="59"/>
      <c r="GUX87" s="59"/>
      <c r="GUY87" s="59"/>
      <c r="GUZ87" s="59"/>
      <c r="GVA87" s="59"/>
      <c r="GVB87" s="59"/>
      <c r="GVC87" s="59"/>
      <c r="GVD87" s="59"/>
      <c r="GVE87" s="59"/>
      <c r="GVF87" s="59"/>
      <c r="GVG87" s="59"/>
      <c r="GVH87" s="59"/>
      <c r="GVI87" s="59"/>
      <c r="GVJ87" s="59"/>
      <c r="GVK87" s="59"/>
      <c r="GVL87" s="59"/>
      <c r="GVM87" s="59"/>
      <c r="GVN87" s="59"/>
      <c r="GVO87" s="59"/>
      <c r="GVP87" s="59"/>
      <c r="GVQ87" s="59"/>
      <c r="GVR87" s="59"/>
      <c r="GVS87" s="59"/>
      <c r="GVT87" s="59"/>
      <c r="GVU87" s="59"/>
      <c r="GVV87" s="59"/>
      <c r="GVW87" s="59"/>
      <c r="GVX87" s="59"/>
      <c r="GVY87" s="59"/>
      <c r="GVZ87" s="59"/>
      <c r="GWA87" s="59"/>
      <c r="GWB87" s="59"/>
      <c r="GWC87" s="59"/>
      <c r="GWD87" s="59"/>
      <c r="GWE87" s="59"/>
      <c r="GWF87" s="59"/>
      <c r="GWG87" s="59"/>
      <c r="GWH87" s="59"/>
      <c r="GWI87" s="59"/>
      <c r="GWJ87" s="59"/>
      <c r="GWK87" s="59"/>
      <c r="GWL87" s="59"/>
      <c r="GWM87" s="59"/>
      <c r="GWN87" s="59"/>
      <c r="GWO87" s="59"/>
      <c r="GWP87" s="59"/>
      <c r="GWQ87" s="59"/>
      <c r="GWR87" s="59"/>
      <c r="GWS87" s="59"/>
      <c r="GWT87" s="59"/>
      <c r="GWU87" s="59"/>
      <c r="GWV87" s="59"/>
      <c r="GWW87" s="59"/>
      <c r="GWX87" s="59"/>
      <c r="GWY87" s="59"/>
      <c r="GWZ87" s="59"/>
      <c r="GXA87" s="59"/>
      <c r="GXB87" s="59"/>
      <c r="GXC87" s="59"/>
      <c r="GXD87" s="59"/>
      <c r="GXE87" s="59"/>
      <c r="GXF87" s="59"/>
      <c r="GXG87" s="59"/>
      <c r="GXH87" s="59"/>
      <c r="GXI87" s="59"/>
      <c r="GXJ87" s="59"/>
      <c r="GXK87" s="59"/>
      <c r="GXL87" s="59"/>
      <c r="GXM87" s="59"/>
      <c r="GXN87" s="59"/>
      <c r="GXO87" s="59"/>
      <c r="GXP87" s="59"/>
      <c r="GXQ87" s="59"/>
      <c r="GXR87" s="59"/>
      <c r="GXS87" s="59"/>
      <c r="GXT87" s="59"/>
      <c r="GXU87" s="59"/>
      <c r="GXV87" s="59"/>
      <c r="GXW87" s="59"/>
      <c r="GXX87" s="59"/>
      <c r="GXY87" s="59"/>
      <c r="GXZ87" s="59"/>
      <c r="GYA87" s="59"/>
      <c r="GYB87" s="59"/>
      <c r="GYC87" s="59"/>
      <c r="GYD87" s="59"/>
      <c r="GYE87" s="59"/>
      <c r="GYF87" s="59"/>
      <c r="GYG87" s="59"/>
      <c r="GYH87" s="59"/>
      <c r="GYI87" s="59"/>
      <c r="GYJ87" s="59"/>
      <c r="GYK87" s="59"/>
      <c r="GYL87" s="59"/>
      <c r="GYM87" s="59"/>
      <c r="GYN87" s="59"/>
      <c r="GYO87" s="59"/>
      <c r="GYP87" s="59"/>
      <c r="GYQ87" s="59"/>
      <c r="GYR87" s="59"/>
      <c r="GYS87" s="59"/>
      <c r="GYT87" s="59"/>
      <c r="GYU87" s="59"/>
      <c r="GYV87" s="59"/>
      <c r="GYW87" s="59"/>
      <c r="GYX87" s="59"/>
      <c r="GYY87" s="59"/>
      <c r="GYZ87" s="59"/>
      <c r="GZA87" s="59"/>
      <c r="GZB87" s="59"/>
      <c r="GZC87" s="59"/>
      <c r="GZD87" s="59"/>
      <c r="GZE87" s="59"/>
      <c r="GZF87" s="59"/>
      <c r="GZG87" s="59"/>
      <c r="GZH87" s="59"/>
      <c r="GZI87" s="59"/>
      <c r="GZJ87" s="59"/>
      <c r="GZK87" s="59"/>
      <c r="GZL87" s="59"/>
      <c r="GZM87" s="59"/>
      <c r="GZN87" s="59"/>
      <c r="GZO87" s="59"/>
      <c r="GZP87" s="59"/>
      <c r="GZQ87" s="59"/>
      <c r="GZR87" s="59"/>
      <c r="GZS87" s="59"/>
      <c r="GZT87" s="59"/>
      <c r="GZU87" s="59"/>
      <c r="GZV87" s="59"/>
      <c r="GZW87" s="59"/>
      <c r="GZX87" s="59"/>
      <c r="GZY87" s="59"/>
      <c r="GZZ87" s="59"/>
      <c r="HAA87" s="59"/>
      <c r="HAB87" s="59"/>
      <c r="HAC87" s="59"/>
      <c r="HAD87" s="59"/>
      <c r="HAE87" s="59"/>
      <c r="HAF87" s="59"/>
      <c r="HAG87" s="59"/>
      <c r="HAH87" s="59"/>
      <c r="HAI87" s="59"/>
      <c r="HAJ87" s="59"/>
      <c r="HAK87" s="59"/>
      <c r="HAL87" s="59"/>
      <c r="HAM87" s="59"/>
      <c r="HAN87" s="59"/>
      <c r="HAO87" s="59"/>
      <c r="HAP87" s="59"/>
      <c r="HAQ87" s="59"/>
      <c r="HAR87" s="59"/>
      <c r="HAS87" s="59"/>
      <c r="HAT87" s="59"/>
      <c r="HAU87" s="59"/>
      <c r="HAV87" s="59"/>
      <c r="HAW87" s="59"/>
      <c r="HAX87" s="59"/>
      <c r="HAY87" s="59"/>
      <c r="HAZ87" s="59"/>
      <c r="HBA87" s="59"/>
      <c r="HBB87" s="59"/>
      <c r="HBC87" s="59"/>
      <c r="HBD87" s="59"/>
      <c r="HBE87" s="59"/>
      <c r="HBF87" s="59"/>
      <c r="HBG87" s="59"/>
      <c r="HBH87" s="59"/>
      <c r="HBI87" s="59"/>
      <c r="HBJ87" s="59"/>
      <c r="HBK87" s="59"/>
      <c r="HBL87" s="59"/>
      <c r="HBM87" s="59"/>
      <c r="HBN87" s="59"/>
      <c r="HBO87" s="59"/>
      <c r="HBP87" s="59"/>
      <c r="HBQ87" s="59"/>
      <c r="HBR87" s="59"/>
      <c r="HBS87" s="59"/>
      <c r="HBT87" s="59"/>
      <c r="HBU87" s="59"/>
      <c r="HBV87" s="59"/>
      <c r="HBW87" s="59"/>
      <c r="HBX87" s="59"/>
      <c r="HBY87" s="59"/>
      <c r="HBZ87" s="59"/>
      <c r="HCA87" s="59"/>
      <c r="HCB87" s="59"/>
      <c r="HCC87" s="59"/>
      <c r="HCD87" s="59"/>
      <c r="HCE87" s="59"/>
      <c r="HCF87" s="59"/>
      <c r="HCG87" s="59"/>
      <c r="HCH87" s="59"/>
      <c r="HCI87" s="59"/>
      <c r="HCJ87" s="59"/>
      <c r="HCK87" s="59"/>
      <c r="HCL87" s="59"/>
      <c r="HCM87" s="59"/>
      <c r="HCN87" s="59"/>
      <c r="HCO87" s="59"/>
      <c r="HCP87" s="59"/>
      <c r="HCQ87" s="59"/>
      <c r="HCR87" s="59"/>
      <c r="HCS87" s="59"/>
      <c r="HCT87" s="59"/>
      <c r="HCU87" s="59"/>
      <c r="HCV87" s="59"/>
      <c r="HCW87" s="59"/>
      <c r="HCX87" s="59"/>
      <c r="HCY87" s="59"/>
      <c r="HCZ87" s="59"/>
      <c r="HDA87" s="59"/>
      <c r="HDB87" s="59"/>
      <c r="HDC87" s="59"/>
      <c r="HDD87" s="59"/>
      <c r="HDE87" s="59"/>
      <c r="HDF87" s="59"/>
      <c r="HDG87" s="59"/>
      <c r="HDH87" s="59"/>
      <c r="HDI87" s="59"/>
      <c r="HDJ87" s="59"/>
      <c r="HDK87" s="59"/>
      <c r="HDL87" s="59"/>
      <c r="HDM87" s="59"/>
      <c r="HDN87" s="59"/>
      <c r="HDO87" s="59"/>
      <c r="HDP87" s="59"/>
      <c r="HDQ87" s="59"/>
      <c r="HDR87" s="59"/>
      <c r="HDS87" s="59"/>
      <c r="HDT87" s="59"/>
      <c r="HDU87" s="59"/>
      <c r="HDV87" s="59"/>
      <c r="HDW87" s="59"/>
      <c r="HDX87" s="59"/>
      <c r="HDY87" s="59"/>
      <c r="HDZ87" s="59"/>
      <c r="HEA87" s="59"/>
      <c r="HEB87" s="59"/>
      <c r="HEC87" s="59"/>
      <c r="HED87" s="59"/>
      <c r="HEE87" s="59"/>
      <c r="HEF87" s="59"/>
      <c r="HEG87" s="59"/>
      <c r="HEH87" s="59"/>
      <c r="HEI87" s="59"/>
      <c r="HEJ87" s="59"/>
      <c r="HEK87" s="59"/>
      <c r="HEL87" s="59"/>
      <c r="HEM87" s="59"/>
      <c r="HEN87" s="59"/>
      <c r="HEO87" s="59"/>
      <c r="HEP87" s="59"/>
      <c r="HEQ87" s="59"/>
      <c r="HER87" s="59"/>
      <c r="HES87" s="59"/>
      <c r="HET87" s="59"/>
      <c r="HEU87" s="59"/>
      <c r="HEV87" s="59"/>
      <c r="HEW87" s="59"/>
      <c r="HEX87" s="59"/>
      <c r="HEY87" s="59"/>
      <c r="HEZ87" s="59"/>
      <c r="HFA87" s="59"/>
      <c r="HFB87" s="59"/>
      <c r="HFC87" s="59"/>
      <c r="HFD87" s="59"/>
      <c r="HFE87" s="59"/>
      <c r="HFF87" s="59"/>
      <c r="HFG87" s="59"/>
      <c r="HFH87" s="59"/>
      <c r="HFI87" s="59"/>
      <c r="HFJ87" s="59"/>
      <c r="HFK87" s="59"/>
      <c r="HFL87" s="59"/>
      <c r="HFM87" s="59"/>
      <c r="HFN87" s="59"/>
      <c r="HFO87" s="59"/>
      <c r="HFP87" s="59"/>
      <c r="HFQ87" s="59"/>
      <c r="HFR87" s="59"/>
      <c r="HFS87" s="59"/>
      <c r="HFT87" s="59"/>
      <c r="HFU87" s="59"/>
      <c r="HFV87" s="59"/>
      <c r="HFW87" s="59"/>
      <c r="HFX87" s="59"/>
      <c r="HFY87" s="59"/>
      <c r="HFZ87" s="59"/>
      <c r="HGA87" s="59"/>
      <c r="HGB87" s="59"/>
      <c r="HGC87" s="59"/>
      <c r="HGD87" s="59"/>
      <c r="HGE87" s="59"/>
      <c r="HGF87" s="59"/>
      <c r="HGG87" s="59"/>
      <c r="HGH87" s="59"/>
      <c r="HGI87" s="59"/>
      <c r="HGJ87" s="59"/>
      <c r="HGK87" s="59"/>
      <c r="HGL87" s="59"/>
      <c r="HGM87" s="59"/>
      <c r="HGN87" s="59"/>
      <c r="HGO87" s="59"/>
      <c r="HGP87" s="59"/>
      <c r="HGQ87" s="59"/>
      <c r="HGR87" s="59"/>
      <c r="HGS87" s="59"/>
      <c r="HGT87" s="59"/>
      <c r="HGU87" s="59"/>
      <c r="HGV87" s="59"/>
      <c r="HGW87" s="59"/>
      <c r="HGX87" s="59"/>
      <c r="HGY87" s="59"/>
      <c r="HGZ87" s="59"/>
      <c r="HHA87" s="59"/>
      <c r="HHB87" s="59"/>
      <c r="HHC87" s="59"/>
      <c r="HHD87" s="59"/>
      <c r="HHE87" s="59"/>
      <c r="HHF87" s="59"/>
      <c r="HHG87" s="59"/>
      <c r="HHH87" s="59"/>
      <c r="HHI87" s="59"/>
      <c r="HHJ87" s="59"/>
      <c r="HHK87" s="59"/>
      <c r="HHL87" s="59"/>
      <c r="HHM87" s="59"/>
      <c r="HHN87" s="59"/>
      <c r="HHO87" s="59"/>
      <c r="HHP87" s="59"/>
      <c r="HHQ87" s="59"/>
      <c r="HHR87" s="59"/>
      <c r="HHS87" s="59"/>
      <c r="HHT87" s="59"/>
      <c r="HHU87" s="59"/>
      <c r="HHV87" s="59"/>
      <c r="HHW87" s="59"/>
      <c r="HHX87" s="59"/>
      <c r="HHY87" s="59"/>
      <c r="HHZ87" s="59"/>
      <c r="HIA87" s="59"/>
      <c r="HIB87" s="59"/>
      <c r="HIC87" s="59"/>
      <c r="HID87" s="59"/>
      <c r="HIE87" s="59"/>
      <c r="HIF87" s="59"/>
      <c r="HIG87" s="59"/>
      <c r="HIH87" s="59"/>
      <c r="HII87" s="59"/>
      <c r="HIJ87" s="59"/>
      <c r="HIK87" s="59"/>
      <c r="HIL87" s="59"/>
      <c r="HIM87" s="59"/>
      <c r="HIN87" s="59"/>
      <c r="HIO87" s="59"/>
      <c r="HIP87" s="59"/>
      <c r="HIQ87" s="59"/>
      <c r="HIR87" s="59"/>
      <c r="HIS87" s="59"/>
      <c r="HIT87" s="59"/>
      <c r="HIU87" s="59"/>
      <c r="HIV87" s="59"/>
      <c r="HIW87" s="59"/>
      <c r="HIX87" s="59"/>
      <c r="HIY87" s="59"/>
      <c r="HIZ87" s="59"/>
      <c r="HJA87" s="59"/>
      <c r="HJB87" s="59"/>
      <c r="HJC87" s="59"/>
      <c r="HJD87" s="59"/>
      <c r="HJE87" s="59"/>
      <c r="HJF87" s="59"/>
      <c r="HJG87" s="59"/>
      <c r="HJH87" s="59"/>
      <c r="HJI87" s="59"/>
      <c r="HJJ87" s="59"/>
      <c r="HJK87" s="59"/>
      <c r="HJL87" s="59"/>
      <c r="HJM87" s="59"/>
      <c r="HJN87" s="59"/>
      <c r="HJO87" s="59"/>
      <c r="HJP87" s="59"/>
      <c r="HJQ87" s="59"/>
      <c r="HJR87" s="59"/>
      <c r="HJS87" s="59"/>
      <c r="HJT87" s="59"/>
      <c r="HJU87" s="59"/>
      <c r="HJV87" s="59"/>
      <c r="HJW87" s="59"/>
      <c r="HJX87" s="59"/>
      <c r="HJY87" s="59"/>
      <c r="HJZ87" s="59"/>
      <c r="HKA87" s="59"/>
      <c r="HKB87" s="59"/>
      <c r="HKC87" s="59"/>
      <c r="HKD87" s="59"/>
      <c r="HKE87" s="59"/>
      <c r="HKF87" s="59"/>
      <c r="HKG87" s="59"/>
      <c r="HKH87" s="59"/>
      <c r="HKI87" s="59"/>
      <c r="HKJ87" s="59"/>
      <c r="HKK87" s="59"/>
      <c r="HKL87" s="59"/>
      <c r="HKM87" s="59"/>
      <c r="HKN87" s="59"/>
      <c r="HKO87" s="59"/>
      <c r="HKP87" s="59"/>
      <c r="HKQ87" s="59"/>
      <c r="HKR87" s="59"/>
      <c r="HKS87" s="59"/>
      <c r="HKT87" s="59"/>
      <c r="HKU87" s="59"/>
      <c r="HKV87" s="59"/>
      <c r="HKW87" s="59"/>
      <c r="HKX87" s="59"/>
      <c r="HKY87" s="59"/>
      <c r="HKZ87" s="59"/>
      <c r="HLA87" s="59"/>
      <c r="HLB87" s="59"/>
      <c r="HLC87" s="59"/>
      <c r="HLD87" s="59"/>
      <c r="HLE87" s="59"/>
      <c r="HLF87" s="59"/>
      <c r="HLG87" s="59"/>
      <c r="HLH87" s="59"/>
      <c r="HLI87" s="59"/>
      <c r="HLJ87" s="59"/>
      <c r="HLK87" s="59"/>
      <c r="HLL87" s="59"/>
      <c r="HLM87" s="59"/>
      <c r="HLN87" s="59"/>
      <c r="HLO87" s="59"/>
      <c r="HLP87" s="59"/>
      <c r="HLQ87" s="59"/>
      <c r="HLR87" s="59"/>
      <c r="HLS87" s="59"/>
      <c r="HLT87" s="59"/>
      <c r="HLU87" s="59"/>
      <c r="HLV87" s="59"/>
      <c r="HLW87" s="59"/>
      <c r="HLX87" s="59"/>
      <c r="HLY87" s="59"/>
      <c r="HLZ87" s="59"/>
      <c r="HMA87" s="59"/>
      <c r="HMB87" s="59"/>
      <c r="HMC87" s="59"/>
      <c r="HMD87" s="59"/>
      <c r="HME87" s="59"/>
      <c r="HMF87" s="59"/>
      <c r="HMG87" s="59"/>
      <c r="HMH87" s="59"/>
      <c r="HMI87" s="59"/>
      <c r="HMJ87" s="59"/>
      <c r="HMK87" s="59"/>
      <c r="HML87" s="59"/>
      <c r="HMM87" s="59"/>
      <c r="HMN87" s="59"/>
      <c r="HMO87" s="59"/>
      <c r="HMP87" s="59"/>
      <c r="HMQ87" s="59"/>
      <c r="HMR87" s="59"/>
      <c r="HMS87" s="59"/>
      <c r="HMT87" s="59"/>
      <c r="HMU87" s="59"/>
      <c r="HMV87" s="59"/>
      <c r="HMW87" s="59"/>
      <c r="HMX87" s="59"/>
      <c r="HMY87" s="59"/>
      <c r="HMZ87" s="59"/>
      <c r="HNA87" s="59"/>
      <c r="HNB87" s="59"/>
      <c r="HNC87" s="59"/>
      <c r="HND87" s="59"/>
      <c r="HNE87" s="59"/>
      <c r="HNF87" s="59"/>
      <c r="HNG87" s="59"/>
      <c r="HNH87" s="59"/>
      <c r="HNI87" s="59"/>
      <c r="HNJ87" s="59"/>
      <c r="HNK87" s="59"/>
      <c r="HNL87" s="59"/>
      <c r="HNM87" s="59"/>
      <c r="HNN87" s="59"/>
      <c r="HNO87" s="59"/>
      <c r="HNP87" s="59"/>
      <c r="HNQ87" s="59"/>
      <c r="HNR87" s="59"/>
      <c r="HNS87" s="59"/>
      <c r="HNT87" s="59"/>
      <c r="HNU87" s="59"/>
      <c r="HNV87" s="59"/>
      <c r="HNW87" s="59"/>
      <c r="HNX87" s="59"/>
      <c r="HNY87" s="59"/>
      <c r="HNZ87" s="59"/>
      <c r="HOA87" s="59"/>
      <c r="HOB87" s="59"/>
      <c r="HOC87" s="59"/>
      <c r="HOD87" s="59"/>
      <c r="HOE87" s="59"/>
      <c r="HOF87" s="59"/>
      <c r="HOG87" s="59"/>
      <c r="HOH87" s="59"/>
      <c r="HOI87" s="59"/>
      <c r="HOJ87" s="59"/>
      <c r="HOK87" s="59"/>
      <c r="HOL87" s="59"/>
      <c r="HOM87" s="59"/>
      <c r="HON87" s="59"/>
      <c r="HOO87" s="59"/>
      <c r="HOP87" s="59"/>
      <c r="HOQ87" s="59"/>
      <c r="HOR87" s="59"/>
      <c r="HOS87" s="59"/>
      <c r="HOT87" s="59"/>
      <c r="HOU87" s="59"/>
      <c r="HOV87" s="59"/>
      <c r="HOW87" s="59"/>
      <c r="HOX87" s="59"/>
      <c r="HOY87" s="59"/>
      <c r="HOZ87" s="59"/>
      <c r="HPA87" s="59"/>
      <c r="HPB87" s="59"/>
      <c r="HPC87" s="59"/>
      <c r="HPD87" s="59"/>
      <c r="HPE87" s="59"/>
      <c r="HPF87" s="59"/>
      <c r="HPG87" s="59"/>
      <c r="HPH87" s="59"/>
      <c r="HPI87" s="59"/>
      <c r="HPJ87" s="59"/>
      <c r="HPK87" s="59"/>
      <c r="HPL87" s="59"/>
      <c r="HPM87" s="59"/>
      <c r="HPN87" s="59"/>
      <c r="HPO87" s="59"/>
      <c r="HPP87" s="59"/>
      <c r="HPQ87" s="59"/>
      <c r="HPR87" s="59"/>
      <c r="HPS87" s="59"/>
      <c r="HPT87" s="59"/>
      <c r="HPU87" s="59"/>
      <c r="HPV87" s="59"/>
      <c r="HPW87" s="59"/>
      <c r="HPX87" s="59"/>
      <c r="HPY87" s="59"/>
      <c r="HPZ87" s="59"/>
      <c r="HQA87" s="59"/>
      <c r="HQB87" s="59"/>
      <c r="HQC87" s="59"/>
      <c r="HQD87" s="59"/>
      <c r="HQE87" s="59"/>
      <c r="HQF87" s="59"/>
      <c r="HQG87" s="59"/>
      <c r="HQH87" s="59"/>
      <c r="HQI87" s="59"/>
      <c r="HQJ87" s="59"/>
      <c r="HQK87" s="59"/>
      <c r="HQL87" s="59"/>
      <c r="HQM87" s="59"/>
      <c r="HQN87" s="59"/>
      <c r="HQO87" s="59"/>
      <c r="HQP87" s="59"/>
      <c r="HQQ87" s="59"/>
      <c r="HQR87" s="59"/>
      <c r="HQS87" s="59"/>
      <c r="HQT87" s="59"/>
      <c r="HQU87" s="59"/>
      <c r="HQV87" s="59"/>
      <c r="HQW87" s="59"/>
      <c r="HQX87" s="59"/>
      <c r="HQY87" s="59"/>
      <c r="HQZ87" s="59"/>
      <c r="HRA87" s="59"/>
      <c r="HRB87" s="59"/>
      <c r="HRC87" s="59"/>
      <c r="HRD87" s="59"/>
      <c r="HRE87" s="59"/>
      <c r="HRF87" s="59"/>
      <c r="HRG87" s="59"/>
      <c r="HRH87" s="59"/>
      <c r="HRI87" s="59"/>
      <c r="HRJ87" s="59"/>
      <c r="HRK87" s="59"/>
      <c r="HRL87" s="59"/>
      <c r="HRM87" s="59"/>
      <c r="HRN87" s="59"/>
      <c r="HRO87" s="59"/>
      <c r="HRP87" s="59"/>
      <c r="HRQ87" s="59"/>
      <c r="HRR87" s="59"/>
      <c r="HRS87" s="59"/>
      <c r="HRT87" s="59"/>
      <c r="HRU87" s="59"/>
      <c r="HRV87" s="59"/>
      <c r="HRW87" s="59"/>
      <c r="HRX87" s="59"/>
      <c r="HRY87" s="59"/>
      <c r="HRZ87" s="59"/>
      <c r="HSA87" s="59"/>
      <c r="HSB87" s="59"/>
      <c r="HSC87" s="59"/>
      <c r="HSD87" s="59"/>
      <c r="HSE87" s="59"/>
      <c r="HSF87" s="59"/>
      <c r="HSG87" s="59"/>
      <c r="HSH87" s="59"/>
      <c r="HSI87" s="59"/>
      <c r="HSJ87" s="59"/>
      <c r="HSK87" s="59"/>
      <c r="HSL87" s="59"/>
      <c r="HSM87" s="59"/>
      <c r="HSN87" s="59"/>
      <c r="HSO87" s="59"/>
      <c r="HSP87" s="59"/>
      <c r="HSQ87" s="59"/>
      <c r="HSR87" s="59"/>
      <c r="HSS87" s="59"/>
      <c r="HST87" s="59"/>
      <c r="HSU87" s="59"/>
      <c r="HSV87" s="59"/>
      <c r="HSW87" s="59"/>
      <c r="HSX87" s="59"/>
      <c r="HSY87" s="59"/>
      <c r="HSZ87" s="59"/>
      <c r="HTA87" s="59"/>
      <c r="HTB87" s="59"/>
      <c r="HTC87" s="59"/>
      <c r="HTD87" s="59"/>
      <c r="HTE87" s="59"/>
      <c r="HTF87" s="59"/>
      <c r="HTG87" s="59"/>
      <c r="HTH87" s="59"/>
      <c r="HTI87" s="59"/>
      <c r="HTJ87" s="59"/>
      <c r="HTK87" s="59"/>
      <c r="HTL87" s="59"/>
      <c r="HTM87" s="59"/>
      <c r="HTN87" s="59"/>
      <c r="HTO87" s="59"/>
      <c r="HTP87" s="59"/>
      <c r="HTQ87" s="59"/>
      <c r="HTR87" s="59"/>
      <c r="HTS87" s="59"/>
      <c r="HTT87" s="59"/>
      <c r="HTU87" s="59"/>
      <c r="HTV87" s="59"/>
      <c r="HTW87" s="59"/>
      <c r="HTX87" s="59"/>
      <c r="HTY87" s="59"/>
      <c r="HTZ87" s="59"/>
      <c r="HUA87" s="59"/>
      <c r="HUB87" s="59"/>
      <c r="HUC87" s="59"/>
      <c r="HUD87" s="59"/>
      <c r="HUE87" s="59"/>
      <c r="HUF87" s="59"/>
      <c r="HUG87" s="59"/>
      <c r="HUH87" s="59"/>
      <c r="HUI87" s="59"/>
      <c r="HUJ87" s="59"/>
      <c r="HUK87" s="59"/>
      <c r="HUL87" s="59"/>
      <c r="HUM87" s="59"/>
      <c r="HUN87" s="59"/>
      <c r="HUO87" s="59"/>
      <c r="HUP87" s="59"/>
      <c r="HUQ87" s="59"/>
      <c r="HUR87" s="59"/>
      <c r="HUS87" s="59"/>
      <c r="HUT87" s="59"/>
      <c r="HUU87" s="59"/>
      <c r="HUV87" s="59"/>
      <c r="HUW87" s="59"/>
      <c r="HUX87" s="59"/>
      <c r="HUY87" s="59"/>
      <c r="HUZ87" s="59"/>
      <c r="HVA87" s="59"/>
      <c r="HVB87" s="59"/>
      <c r="HVC87" s="59"/>
      <c r="HVD87" s="59"/>
      <c r="HVE87" s="59"/>
      <c r="HVF87" s="59"/>
      <c r="HVG87" s="59"/>
      <c r="HVH87" s="59"/>
      <c r="HVI87" s="59"/>
      <c r="HVJ87" s="59"/>
      <c r="HVK87" s="59"/>
      <c r="HVL87" s="59"/>
      <c r="HVM87" s="59"/>
      <c r="HVN87" s="59"/>
      <c r="HVO87" s="59"/>
      <c r="HVP87" s="59"/>
      <c r="HVQ87" s="59"/>
      <c r="HVR87" s="59"/>
      <c r="HVS87" s="59"/>
      <c r="HVT87" s="59"/>
      <c r="HVU87" s="59"/>
      <c r="HVV87" s="59"/>
      <c r="HVW87" s="59"/>
      <c r="HVX87" s="59"/>
      <c r="HVY87" s="59"/>
      <c r="HVZ87" s="59"/>
      <c r="HWA87" s="59"/>
      <c r="HWB87" s="59"/>
      <c r="HWC87" s="59"/>
      <c r="HWD87" s="59"/>
      <c r="HWE87" s="59"/>
      <c r="HWF87" s="59"/>
      <c r="HWG87" s="59"/>
      <c r="HWH87" s="59"/>
      <c r="HWI87" s="59"/>
      <c r="HWJ87" s="59"/>
      <c r="HWK87" s="59"/>
      <c r="HWL87" s="59"/>
      <c r="HWM87" s="59"/>
      <c r="HWN87" s="59"/>
      <c r="HWO87" s="59"/>
      <c r="HWP87" s="59"/>
      <c r="HWQ87" s="59"/>
      <c r="HWR87" s="59"/>
      <c r="HWS87" s="59"/>
      <c r="HWT87" s="59"/>
      <c r="HWU87" s="59"/>
      <c r="HWV87" s="59"/>
      <c r="HWW87" s="59"/>
      <c r="HWX87" s="59"/>
      <c r="HWY87" s="59"/>
      <c r="HWZ87" s="59"/>
      <c r="HXA87" s="59"/>
      <c r="HXB87" s="59"/>
      <c r="HXC87" s="59"/>
      <c r="HXD87" s="59"/>
      <c r="HXE87" s="59"/>
      <c r="HXF87" s="59"/>
      <c r="HXG87" s="59"/>
      <c r="HXH87" s="59"/>
      <c r="HXI87" s="59"/>
      <c r="HXJ87" s="59"/>
      <c r="HXK87" s="59"/>
      <c r="HXL87" s="59"/>
      <c r="HXM87" s="59"/>
      <c r="HXN87" s="59"/>
      <c r="HXO87" s="59"/>
      <c r="HXP87" s="59"/>
      <c r="HXQ87" s="59"/>
      <c r="HXR87" s="59"/>
      <c r="HXS87" s="59"/>
      <c r="HXT87" s="59"/>
      <c r="HXU87" s="59"/>
      <c r="HXV87" s="59"/>
      <c r="HXW87" s="59"/>
      <c r="HXX87" s="59"/>
      <c r="HXY87" s="59"/>
      <c r="HXZ87" s="59"/>
      <c r="HYA87" s="59"/>
      <c r="HYB87" s="59"/>
      <c r="HYC87" s="59"/>
      <c r="HYD87" s="59"/>
      <c r="HYE87" s="59"/>
      <c r="HYF87" s="59"/>
      <c r="HYG87" s="59"/>
      <c r="HYH87" s="59"/>
      <c r="HYI87" s="59"/>
      <c r="HYJ87" s="59"/>
      <c r="HYK87" s="59"/>
      <c r="HYL87" s="59"/>
      <c r="HYM87" s="59"/>
      <c r="HYN87" s="59"/>
      <c r="HYO87" s="59"/>
      <c r="HYP87" s="59"/>
      <c r="HYQ87" s="59"/>
      <c r="HYR87" s="59"/>
      <c r="HYS87" s="59"/>
      <c r="HYT87" s="59"/>
      <c r="HYU87" s="59"/>
      <c r="HYV87" s="59"/>
      <c r="HYW87" s="59"/>
      <c r="HYX87" s="59"/>
      <c r="HYY87" s="59"/>
      <c r="HYZ87" s="59"/>
      <c r="HZA87" s="59"/>
      <c r="HZB87" s="59"/>
      <c r="HZC87" s="59"/>
      <c r="HZD87" s="59"/>
      <c r="HZE87" s="59"/>
      <c r="HZF87" s="59"/>
      <c r="HZG87" s="59"/>
      <c r="HZH87" s="59"/>
      <c r="HZI87" s="59"/>
      <c r="HZJ87" s="59"/>
      <c r="HZK87" s="59"/>
      <c r="HZL87" s="59"/>
      <c r="HZM87" s="59"/>
      <c r="HZN87" s="59"/>
      <c r="HZO87" s="59"/>
      <c r="HZP87" s="59"/>
      <c r="HZQ87" s="59"/>
      <c r="HZR87" s="59"/>
      <c r="HZS87" s="59"/>
      <c r="HZT87" s="59"/>
      <c r="HZU87" s="59"/>
      <c r="HZV87" s="59"/>
      <c r="HZW87" s="59"/>
      <c r="HZX87" s="59"/>
      <c r="HZY87" s="59"/>
      <c r="HZZ87" s="59"/>
      <c r="IAA87" s="59"/>
      <c r="IAB87" s="59"/>
      <c r="IAC87" s="59"/>
      <c r="IAD87" s="59"/>
      <c r="IAE87" s="59"/>
      <c r="IAF87" s="59"/>
      <c r="IAG87" s="59"/>
      <c r="IAH87" s="59"/>
      <c r="IAI87" s="59"/>
      <c r="IAJ87" s="59"/>
      <c r="IAK87" s="59"/>
      <c r="IAL87" s="59"/>
      <c r="IAM87" s="59"/>
      <c r="IAN87" s="59"/>
      <c r="IAO87" s="59"/>
      <c r="IAP87" s="59"/>
      <c r="IAQ87" s="59"/>
      <c r="IAR87" s="59"/>
      <c r="IAS87" s="59"/>
      <c r="IAT87" s="59"/>
      <c r="IAU87" s="59"/>
      <c r="IAV87" s="59"/>
      <c r="IAW87" s="59"/>
      <c r="IAX87" s="59"/>
      <c r="IAY87" s="59"/>
      <c r="IAZ87" s="59"/>
      <c r="IBA87" s="59"/>
      <c r="IBB87" s="59"/>
      <c r="IBC87" s="59"/>
      <c r="IBD87" s="59"/>
      <c r="IBE87" s="59"/>
      <c r="IBF87" s="59"/>
      <c r="IBG87" s="59"/>
      <c r="IBH87" s="59"/>
      <c r="IBI87" s="59"/>
      <c r="IBJ87" s="59"/>
      <c r="IBK87" s="59"/>
      <c r="IBL87" s="59"/>
      <c r="IBM87" s="59"/>
      <c r="IBN87" s="59"/>
      <c r="IBO87" s="59"/>
      <c r="IBP87" s="59"/>
      <c r="IBQ87" s="59"/>
      <c r="IBR87" s="59"/>
      <c r="IBS87" s="59"/>
      <c r="IBT87" s="59"/>
      <c r="IBU87" s="59"/>
      <c r="IBV87" s="59"/>
      <c r="IBW87" s="59"/>
      <c r="IBX87" s="59"/>
      <c r="IBY87" s="59"/>
      <c r="IBZ87" s="59"/>
      <c r="ICA87" s="59"/>
      <c r="ICB87" s="59"/>
      <c r="ICC87" s="59"/>
      <c r="ICD87" s="59"/>
      <c r="ICE87" s="59"/>
      <c r="ICF87" s="59"/>
      <c r="ICG87" s="59"/>
      <c r="ICH87" s="59"/>
      <c r="ICI87" s="59"/>
      <c r="ICJ87" s="59"/>
      <c r="ICK87" s="59"/>
      <c r="ICL87" s="59"/>
      <c r="ICM87" s="59"/>
      <c r="ICN87" s="59"/>
      <c r="ICO87" s="59"/>
      <c r="ICP87" s="59"/>
      <c r="ICQ87" s="59"/>
      <c r="ICR87" s="59"/>
      <c r="ICS87" s="59"/>
      <c r="ICT87" s="59"/>
      <c r="ICU87" s="59"/>
      <c r="ICV87" s="59"/>
      <c r="ICW87" s="59"/>
      <c r="ICX87" s="59"/>
      <c r="ICY87" s="59"/>
      <c r="ICZ87" s="59"/>
      <c r="IDA87" s="59"/>
      <c r="IDB87" s="59"/>
      <c r="IDC87" s="59"/>
      <c r="IDD87" s="59"/>
      <c r="IDE87" s="59"/>
      <c r="IDF87" s="59"/>
      <c r="IDG87" s="59"/>
      <c r="IDH87" s="59"/>
      <c r="IDI87" s="59"/>
      <c r="IDJ87" s="59"/>
      <c r="IDK87" s="59"/>
      <c r="IDL87" s="59"/>
      <c r="IDM87" s="59"/>
      <c r="IDN87" s="59"/>
      <c r="IDO87" s="59"/>
      <c r="IDP87" s="59"/>
      <c r="IDQ87" s="59"/>
      <c r="IDR87" s="59"/>
      <c r="IDS87" s="59"/>
      <c r="IDT87" s="59"/>
      <c r="IDU87" s="59"/>
      <c r="IDV87" s="59"/>
      <c r="IDW87" s="59"/>
      <c r="IDX87" s="59"/>
      <c r="IDY87" s="59"/>
      <c r="IDZ87" s="59"/>
      <c r="IEA87" s="59"/>
      <c r="IEB87" s="59"/>
      <c r="IEC87" s="59"/>
      <c r="IED87" s="59"/>
      <c r="IEE87" s="59"/>
      <c r="IEF87" s="59"/>
      <c r="IEG87" s="59"/>
      <c r="IEH87" s="59"/>
      <c r="IEI87" s="59"/>
      <c r="IEJ87" s="59"/>
      <c r="IEK87" s="59"/>
      <c r="IEL87" s="59"/>
      <c r="IEM87" s="59"/>
      <c r="IEN87" s="59"/>
      <c r="IEO87" s="59"/>
      <c r="IEP87" s="59"/>
      <c r="IEQ87" s="59"/>
      <c r="IER87" s="59"/>
      <c r="IES87" s="59"/>
      <c r="IET87" s="59"/>
      <c r="IEU87" s="59"/>
      <c r="IEV87" s="59"/>
      <c r="IEW87" s="59"/>
      <c r="IEX87" s="59"/>
      <c r="IEY87" s="59"/>
      <c r="IEZ87" s="59"/>
      <c r="IFA87" s="59"/>
      <c r="IFB87" s="59"/>
      <c r="IFC87" s="59"/>
      <c r="IFD87" s="59"/>
      <c r="IFE87" s="59"/>
      <c r="IFF87" s="59"/>
      <c r="IFG87" s="59"/>
      <c r="IFH87" s="59"/>
      <c r="IFI87" s="59"/>
      <c r="IFJ87" s="59"/>
      <c r="IFK87" s="59"/>
      <c r="IFL87" s="59"/>
      <c r="IFM87" s="59"/>
      <c r="IFN87" s="59"/>
      <c r="IFO87" s="59"/>
      <c r="IFP87" s="59"/>
      <c r="IFQ87" s="59"/>
      <c r="IFR87" s="59"/>
      <c r="IFS87" s="59"/>
      <c r="IFT87" s="59"/>
      <c r="IFU87" s="59"/>
      <c r="IFV87" s="59"/>
      <c r="IFW87" s="59"/>
      <c r="IFX87" s="59"/>
      <c r="IFY87" s="59"/>
      <c r="IFZ87" s="59"/>
      <c r="IGA87" s="59"/>
      <c r="IGB87" s="59"/>
      <c r="IGC87" s="59"/>
      <c r="IGD87" s="59"/>
      <c r="IGE87" s="59"/>
      <c r="IGF87" s="59"/>
      <c r="IGG87" s="59"/>
      <c r="IGH87" s="59"/>
      <c r="IGI87" s="59"/>
      <c r="IGJ87" s="59"/>
      <c r="IGK87" s="59"/>
      <c r="IGL87" s="59"/>
      <c r="IGM87" s="59"/>
      <c r="IGN87" s="59"/>
      <c r="IGO87" s="59"/>
      <c r="IGP87" s="59"/>
      <c r="IGQ87" s="59"/>
      <c r="IGR87" s="59"/>
      <c r="IGS87" s="59"/>
      <c r="IGT87" s="59"/>
      <c r="IGU87" s="59"/>
      <c r="IGV87" s="59"/>
      <c r="IGW87" s="59"/>
      <c r="IGX87" s="59"/>
      <c r="IGY87" s="59"/>
      <c r="IGZ87" s="59"/>
      <c r="IHA87" s="59"/>
      <c r="IHB87" s="59"/>
      <c r="IHC87" s="59"/>
      <c r="IHD87" s="59"/>
      <c r="IHE87" s="59"/>
      <c r="IHF87" s="59"/>
      <c r="IHG87" s="59"/>
      <c r="IHH87" s="59"/>
      <c r="IHI87" s="59"/>
      <c r="IHJ87" s="59"/>
      <c r="IHK87" s="59"/>
      <c r="IHL87" s="59"/>
      <c r="IHM87" s="59"/>
      <c r="IHN87" s="59"/>
      <c r="IHO87" s="59"/>
      <c r="IHP87" s="59"/>
      <c r="IHQ87" s="59"/>
      <c r="IHR87" s="59"/>
      <c r="IHS87" s="59"/>
      <c r="IHT87" s="59"/>
      <c r="IHU87" s="59"/>
      <c r="IHV87" s="59"/>
      <c r="IHW87" s="59"/>
      <c r="IHX87" s="59"/>
      <c r="IHY87" s="59"/>
      <c r="IHZ87" s="59"/>
      <c r="IIA87" s="59"/>
      <c r="IIB87" s="59"/>
      <c r="IIC87" s="59"/>
      <c r="IID87" s="59"/>
      <c r="IIE87" s="59"/>
      <c r="IIF87" s="59"/>
      <c r="IIG87" s="59"/>
      <c r="IIH87" s="59"/>
      <c r="III87" s="59"/>
      <c r="IIJ87" s="59"/>
      <c r="IIK87" s="59"/>
      <c r="IIL87" s="59"/>
      <c r="IIM87" s="59"/>
      <c r="IIN87" s="59"/>
      <c r="IIO87" s="59"/>
      <c r="IIP87" s="59"/>
      <c r="IIQ87" s="59"/>
      <c r="IIR87" s="59"/>
      <c r="IIS87" s="59"/>
      <c r="IIT87" s="59"/>
      <c r="IIU87" s="59"/>
      <c r="IIV87" s="59"/>
      <c r="IIW87" s="59"/>
      <c r="IIX87" s="59"/>
      <c r="IIY87" s="59"/>
      <c r="IIZ87" s="59"/>
      <c r="IJA87" s="59"/>
      <c r="IJB87" s="59"/>
      <c r="IJC87" s="59"/>
      <c r="IJD87" s="59"/>
      <c r="IJE87" s="59"/>
      <c r="IJF87" s="59"/>
      <c r="IJG87" s="59"/>
      <c r="IJH87" s="59"/>
      <c r="IJI87" s="59"/>
      <c r="IJJ87" s="59"/>
      <c r="IJK87" s="59"/>
      <c r="IJL87" s="59"/>
      <c r="IJM87" s="59"/>
      <c r="IJN87" s="59"/>
      <c r="IJO87" s="59"/>
      <c r="IJP87" s="59"/>
      <c r="IJQ87" s="59"/>
      <c r="IJR87" s="59"/>
      <c r="IJS87" s="59"/>
      <c r="IJT87" s="59"/>
      <c r="IJU87" s="59"/>
      <c r="IJV87" s="59"/>
      <c r="IJW87" s="59"/>
      <c r="IJX87" s="59"/>
      <c r="IJY87" s="59"/>
      <c r="IJZ87" s="59"/>
      <c r="IKA87" s="59"/>
      <c r="IKB87" s="59"/>
      <c r="IKC87" s="59"/>
      <c r="IKD87" s="59"/>
      <c r="IKE87" s="59"/>
      <c r="IKF87" s="59"/>
      <c r="IKG87" s="59"/>
      <c r="IKH87" s="59"/>
      <c r="IKI87" s="59"/>
      <c r="IKJ87" s="59"/>
      <c r="IKK87" s="59"/>
      <c r="IKL87" s="59"/>
      <c r="IKM87" s="59"/>
      <c r="IKN87" s="59"/>
      <c r="IKO87" s="59"/>
      <c r="IKP87" s="59"/>
      <c r="IKQ87" s="59"/>
      <c r="IKR87" s="59"/>
      <c r="IKS87" s="59"/>
      <c r="IKT87" s="59"/>
      <c r="IKU87" s="59"/>
      <c r="IKV87" s="59"/>
      <c r="IKW87" s="59"/>
      <c r="IKX87" s="59"/>
      <c r="IKY87" s="59"/>
      <c r="IKZ87" s="59"/>
      <c r="ILA87" s="59"/>
      <c r="ILB87" s="59"/>
      <c r="ILC87" s="59"/>
      <c r="ILD87" s="59"/>
      <c r="ILE87" s="59"/>
      <c r="ILF87" s="59"/>
      <c r="ILG87" s="59"/>
      <c r="ILH87" s="59"/>
      <c r="ILI87" s="59"/>
      <c r="ILJ87" s="59"/>
      <c r="ILK87" s="59"/>
      <c r="ILL87" s="59"/>
      <c r="ILM87" s="59"/>
      <c r="ILN87" s="59"/>
      <c r="ILO87" s="59"/>
      <c r="ILP87" s="59"/>
      <c r="ILQ87" s="59"/>
      <c r="ILR87" s="59"/>
      <c r="ILS87" s="59"/>
      <c r="ILT87" s="59"/>
      <c r="ILU87" s="59"/>
      <c r="ILV87" s="59"/>
      <c r="ILW87" s="59"/>
      <c r="ILX87" s="59"/>
      <c r="ILY87" s="59"/>
      <c r="ILZ87" s="59"/>
      <c r="IMA87" s="59"/>
      <c r="IMB87" s="59"/>
      <c r="IMC87" s="59"/>
      <c r="IMD87" s="59"/>
      <c r="IME87" s="59"/>
      <c r="IMF87" s="59"/>
      <c r="IMG87" s="59"/>
      <c r="IMH87" s="59"/>
      <c r="IMI87" s="59"/>
      <c r="IMJ87" s="59"/>
      <c r="IMK87" s="59"/>
      <c r="IML87" s="59"/>
      <c r="IMM87" s="59"/>
      <c r="IMN87" s="59"/>
      <c r="IMO87" s="59"/>
      <c r="IMP87" s="59"/>
      <c r="IMQ87" s="59"/>
      <c r="IMR87" s="59"/>
      <c r="IMS87" s="59"/>
      <c r="IMT87" s="59"/>
      <c r="IMU87" s="59"/>
      <c r="IMV87" s="59"/>
      <c r="IMW87" s="59"/>
      <c r="IMX87" s="59"/>
      <c r="IMY87" s="59"/>
      <c r="IMZ87" s="59"/>
      <c r="INA87" s="59"/>
      <c r="INB87" s="59"/>
      <c r="INC87" s="59"/>
      <c r="IND87" s="59"/>
      <c r="INE87" s="59"/>
      <c r="INF87" s="59"/>
      <c r="ING87" s="59"/>
      <c r="INH87" s="59"/>
      <c r="INI87" s="59"/>
      <c r="INJ87" s="59"/>
      <c r="INK87" s="59"/>
      <c r="INL87" s="59"/>
      <c r="INM87" s="59"/>
      <c r="INN87" s="59"/>
      <c r="INO87" s="59"/>
      <c r="INP87" s="59"/>
      <c r="INQ87" s="59"/>
      <c r="INR87" s="59"/>
      <c r="INS87" s="59"/>
      <c r="INT87" s="59"/>
      <c r="INU87" s="59"/>
      <c r="INV87" s="59"/>
      <c r="INW87" s="59"/>
      <c r="INX87" s="59"/>
      <c r="INY87" s="59"/>
      <c r="INZ87" s="59"/>
      <c r="IOA87" s="59"/>
      <c r="IOB87" s="59"/>
      <c r="IOC87" s="59"/>
      <c r="IOD87" s="59"/>
      <c r="IOE87" s="59"/>
      <c r="IOF87" s="59"/>
      <c r="IOG87" s="59"/>
      <c r="IOH87" s="59"/>
      <c r="IOI87" s="59"/>
      <c r="IOJ87" s="59"/>
      <c r="IOK87" s="59"/>
      <c r="IOL87" s="59"/>
      <c r="IOM87" s="59"/>
      <c r="ION87" s="59"/>
      <c r="IOO87" s="59"/>
      <c r="IOP87" s="59"/>
      <c r="IOQ87" s="59"/>
      <c r="IOR87" s="59"/>
      <c r="IOS87" s="59"/>
      <c r="IOT87" s="59"/>
      <c r="IOU87" s="59"/>
      <c r="IOV87" s="59"/>
      <c r="IOW87" s="59"/>
      <c r="IOX87" s="59"/>
      <c r="IOY87" s="59"/>
      <c r="IOZ87" s="59"/>
      <c r="IPA87" s="59"/>
      <c r="IPB87" s="59"/>
      <c r="IPC87" s="59"/>
      <c r="IPD87" s="59"/>
      <c r="IPE87" s="59"/>
      <c r="IPF87" s="59"/>
      <c r="IPG87" s="59"/>
      <c r="IPH87" s="59"/>
      <c r="IPI87" s="59"/>
      <c r="IPJ87" s="59"/>
      <c r="IPK87" s="59"/>
      <c r="IPL87" s="59"/>
      <c r="IPM87" s="59"/>
      <c r="IPN87" s="59"/>
      <c r="IPO87" s="59"/>
      <c r="IPP87" s="59"/>
      <c r="IPQ87" s="59"/>
      <c r="IPR87" s="59"/>
      <c r="IPS87" s="59"/>
      <c r="IPT87" s="59"/>
      <c r="IPU87" s="59"/>
      <c r="IPV87" s="59"/>
      <c r="IPW87" s="59"/>
      <c r="IPX87" s="59"/>
      <c r="IPY87" s="59"/>
      <c r="IPZ87" s="59"/>
      <c r="IQA87" s="59"/>
      <c r="IQB87" s="59"/>
      <c r="IQC87" s="59"/>
      <c r="IQD87" s="59"/>
      <c r="IQE87" s="59"/>
      <c r="IQF87" s="59"/>
      <c r="IQG87" s="59"/>
      <c r="IQH87" s="59"/>
      <c r="IQI87" s="59"/>
      <c r="IQJ87" s="59"/>
      <c r="IQK87" s="59"/>
      <c r="IQL87" s="59"/>
      <c r="IQM87" s="59"/>
      <c r="IQN87" s="59"/>
      <c r="IQO87" s="59"/>
      <c r="IQP87" s="59"/>
      <c r="IQQ87" s="59"/>
      <c r="IQR87" s="59"/>
      <c r="IQS87" s="59"/>
      <c r="IQT87" s="59"/>
      <c r="IQU87" s="59"/>
      <c r="IQV87" s="59"/>
      <c r="IQW87" s="59"/>
      <c r="IQX87" s="59"/>
      <c r="IQY87" s="59"/>
      <c r="IQZ87" s="59"/>
      <c r="IRA87" s="59"/>
      <c r="IRB87" s="59"/>
      <c r="IRC87" s="59"/>
      <c r="IRD87" s="59"/>
      <c r="IRE87" s="59"/>
      <c r="IRF87" s="59"/>
      <c r="IRG87" s="59"/>
      <c r="IRH87" s="59"/>
      <c r="IRI87" s="59"/>
      <c r="IRJ87" s="59"/>
      <c r="IRK87" s="59"/>
      <c r="IRL87" s="59"/>
      <c r="IRM87" s="59"/>
      <c r="IRN87" s="59"/>
      <c r="IRO87" s="59"/>
      <c r="IRP87" s="59"/>
      <c r="IRQ87" s="59"/>
      <c r="IRR87" s="59"/>
      <c r="IRS87" s="59"/>
      <c r="IRT87" s="59"/>
      <c r="IRU87" s="59"/>
      <c r="IRV87" s="59"/>
      <c r="IRW87" s="59"/>
      <c r="IRX87" s="59"/>
      <c r="IRY87" s="59"/>
      <c r="IRZ87" s="59"/>
      <c r="ISA87" s="59"/>
      <c r="ISB87" s="59"/>
      <c r="ISC87" s="59"/>
      <c r="ISD87" s="59"/>
      <c r="ISE87" s="59"/>
      <c r="ISF87" s="59"/>
      <c r="ISG87" s="59"/>
      <c r="ISH87" s="59"/>
      <c r="ISI87" s="59"/>
      <c r="ISJ87" s="59"/>
      <c r="ISK87" s="59"/>
      <c r="ISL87" s="59"/>
      <c r="ISM87" s="59"/>
      <c r="ISN87" s="59"/>
      <c r="ISO87" s="59"/>
      <c r="ISP87" s="59"/>
      <c r="ISQ87" s="59"/>
      <c r="ISR87" s="59"/>
      <c r="ISS87" s="59"/>
      <c r="IST87" s="59"/>
      <c r="ISU87" s="59"/>
      <c r="ISV87" s="59"/>
      <c r="ISW87" s="59"/>
      <c r="ISX87" s="59"/>
      <c r="ISY87" s="59"/>
      <c r="ISZ87" s="59"/>
      <c r="ITA87" s="59"/>
      <c r="ITB87" s="59"/>
      <c r="ITC87" s="59"/>
      <c r="ITD87" s="59"/>
      <c r="ITE87" s="59"/>
      <c r="ITF87" s="59"/>
      <c r="ITG87" s="59"/>
      <c r="ITH87" s="59"/>
      <c r="ITI87" s="59"/>
      <c r="ITJ87" s="59"/>
      <c r="ITK87" s="59"/>
      <c r="ITL87" s="59"/>
      <c r="ITM87" s="59"/>
      <c r="ITN87" s="59"/>
      <c r="ITO87" s="59"/>
      <c r="ITP87" s="59"/>
      <c r="ITQ87" s="59"/>
      <c r="ITR87" s="59"/>
      <c r="ITS87" s="59"/>
      <c r="ITT87" s="59"/>
      <c r="ITU87" s="59"/>
      <c r="ITV87" s="59"/>
      <c r="ITW87" s="59"/>
      <c r="ITX87" s="59"/>
      <c r="ITY87" s="59"/>
      <c r="ITZ87" s="59"/>
      <c r="IUA87" s="59"/>
      <c r="IUB87" s="59"/>
      <c r="IUC87" s="59"/>
      <c r="IUD87" s="59"/>
      <c r="IUE87" s="59"/>
      <c r="IUF87" s="59"/>
      <c r="IUG87" s="59"/>
      <c r="IUH87" s="59"/>
      <c r="IUI87" s="59"/>
      <c r="IUJ87" s="59"/>
      <c r="IUK87" s="59"/>
      <c r="IUL87" s="59"/>
      <c r="IUM87" s="59"/>
      <c r="IUN87" s="59"/>
      <c r="IUO87" s="59"/>
      <c r="IUP87" s="59"/>
      <c r="IUQ87" s="59"/>
      <c r="IUR87" s="59"/>
      <c r="IUS87" s="59"/>
      <c r="IUT87" s="59"/>
      <c r="IUU87" s="59"/>
      <c r="IUV87" s="59"/>
      <c r="IUW87" s="59"/>
      <c r="IUX87" s="59"/>
      <c r="IUY87" s="59"/>
      <c r="IUZ87" s="59"/>
      <c r="IVA87" s="59"/>
      <c r="IVB87" s="59"/>
      <c r="IVC87" s="59"/>
      <c r="IVD87" s="59"/>
      <c r="IVE87" s="59"/>
      <c r="IVF87" s="59"/>
      <c r="IVG87" s="59"/>
      <c r="IVH87" s="59"/>
      <c r="IVI87" s="59"/>
      <c r="IVJ87" s="59"/>
      <c r="IVK87" s="59"/>
      <c r="IVL87" s="59"/>
      <c r="IVM87" s="59"/>
      <c r="IVN87" s="59"/>
      <c r="IVO87" s="59"/>
      <c r="IVP87" s="59"/>
      <c r="IVQ87" s="59"/>
      <c r="IVR87" s="59"/>
      <c r="IVS87" s="59"/>
      <c r="IVT87" s="59"/>
      <c r="IVU87" s="59"/>
      <c r="IVV87" s="59"/>
      <c r="IVW87" s="59"/>
      <c r="IVX87" s="59"/>
      <c r="IVY87" s="59"/>
      <c r="IVZ87" s="59"/>
      <c r="IWA87" s="59"/>
      <c r="IWB87" s="59"/>
      <c r="IWC87" s="59"/>
      <c r="IWD87" s="59"/>
      <c r="IWE87" s="59"/>
      <c r="IWF87" s="59"/>
      <c r="IWG87" s="59"/>
      <c r="IWH87" s="59"/>
      <c r="IWI87" s="59"/>
      <c r="IWJ87" s="59"/>
      <c r="IWK87" s="59"/>
      <c r="IWL87" s="59"/>
      <c r="IWM87" s="59"/>
      <c r="IWN87" s="59"/>
      <c r="IWO87" s="59"/>
      <c r="IWP87" s="59"/>
      <c r="IWQ87" s="59"/>
      <c r="IWR87" s="59"/>
      <c r="IWS87" s="59"/>
      <c r="IWT87" s="59"/>
      <c r="IWU87" s="59"/>
      <c r="IWV87" s="59"/>
      <c r="IWW87" s="59"/>
      <c r="IWX87" s="59"/>
      <c r="IWY87" s="59"/>
      <c r="IWZ87" s="59"/>
      <c r="IXA87" s="59"/>
      <c r="IXB87" s="59"/>
      <c r="IXC87" s="59"/>
      <c r="IXD87" s="59"/>
      <c r="IXE87" s="59"/>
      <c r="IXF87" s="59"/>
      <c r="IXG87" s="59"/>
      <c r="IXH87" s="59"/>
      <c r="IXI87" s="59"/>
      <c r="IXJ87" s="59"/>
      <c r="IXK87" s="59"/>
      <c r="IXL87" s="59"/>
      <c r="IXM87" s="59"/>
      <c r="IXN87" s="59"/>
      <c r="IXO87" s="59"/>
      <c r="IXP87" s="59"/>
      <c r="IXQ87" s="59"/>
      <c r="IXR87" s="59"/>
      <c r="IXS87" s="59"/>
      <c r="IXT87" s="59"/>
      <c r="IXU87" s="59"/>
      <c r="IXV87" s="59"/>
      <c r="IXW87" s="59"/>
      <c r="IXX87" s="59"/>
      <c r="IXY87" s="59"/>
      <c r="IXZ87" s="59"/>
      <c r="IYA87" s="59"/>
      <c r="IYB87" s="59"/>
      <c r="IYC87" s="59"/>
      <c r="IYD87" s="59"/>
      <c r="IYE87" s="59"/>
      <c r="IYF87" s="59"/>
      <c r="IYG87" s="59"/>
      <c r="IYH87" s="59"/>
      <c r="IYI87" s="59"/>
      <c r="IYJ87" s="59"/>
      <c r="IYK87" s="59"/>
      <c r="IYL87" s="59"/>
      <c r="IYM87" s="59"/>
      <c r="IYN87" s="59"/>
      <c r="IYO87" s="59"/>
      <c r="IYP87" s="59"/>
      <c r="IYQ87" s="59"/>
      <c r="IYR87" s="59"/>
      <c r="IYS87" s="59"/>
      <c r="IYT87" s="59"/>
      <c r="IYU87" s="59"/>
      <c r="IYV87" s="59"/>
      <c r="IYW87" s="59"/>
      <c r="IYX87" s="59"/>
      <c r="IYY87" s="59"/>
      <c r="IYZ87" s="59"/>
      <c r="IZA87" s="59"/>
      <c r="IZB87" s="59"/>
      <c r="IZC87" s="59"/>
      <c r="IZD87" s="59"/>
      <c r="IZE87" s="59"/>
      <c r="IZF87" s="59"/>
      <c r="IZG87" s="59"/>
      <c r="IZH87" s="59"/>
      <c r="IZI87" s="59"/>
      <c r="IZJ87" s="59"/>
      <c r="IZK87" s="59"/>
      <c r="IZL87" s="59"/>
      <c r="IZM87" s="59"/>
      <c r="IZN87" s="59"/>
      <c r="IZO87" s="59"/>
      <c r="IZP87" s="59"/>
      <c r="IZQ87" s="59"/>
      <c r="IZR87" s="59"/>
      <c r="IZS87" s="59"/>
      <c r="IZT87" s="59"/>
      <c r="IZU87" s="59"/>
      <c r="IZV87" s="59"/>
      <c r="IZW87" s="59"/>
      <c r="IZX87" s="59"/>
      <c r="IZY87" s="59"/>
      <c r="IZZ87" s="59"/>
      <c r="JAA87" s="59"/>
      <c r="JAB87" s="59"/>
      <c r="JAC87" s="59"/>
      <c r="JAD87" s="59"/>
      <c r="JAE87" s="59"/>
      <c r="JAF87" s="59"/>
      <c r="JAG87" s="59"/>
      <c r="JAH87" s="59"/>
      <c r="JAI87" s="59"/>
      <c r="JAJ87" s="59"/>
      <c r="JAK87" s="59"/>
      <c r="JAL87" s="59"/>
      <c r="JAM87" s="59"/>
      <c r="JAN87" s="59"/>
      <c r="JAO87" s="59"/>
      <c r="JAP87" s="59"/>
      <c r="JAQ87" s="59"/>
      <c r="JAR87" s="59"/>
      <c r="JAS87" s="59"/>
      <c r="JAT87" s="59"/>
      <c r="JAU87" s="59"/>
      <c r="JAV87" s="59"/>
      <c r="JAW87" s="59"/>
      <c r="JAX87" s="59"/>
      <c r="JAY87" s="59"/>
      <c r="JAZ87" s="59"/>
      <c r="JBA87" s="59"/>
      <c r="JBB87" s="59"/>
      <c r="JBC87" s="59"/>
      <c r="JBD87" s="59"/>
      <c r="JBE87" s="59"/>
      <c r="JBF87" s="59"/>
      <c r="JBG87" s="59"/>
      <c r="JBH87" s="59"/>
      <c r="JBI87" s="59"/>
      <c r="JBJ87" s="59"/>
      <c r="JBK87" s="59"/>
      <c r="JBL87" s="59"/>
      <c r="JBM87" s="59"/>
      <c r="JBN87" s="59"/>
      <c r="JBO87" s="59"/>
      <c r="JBP87" s="59"/>
      <c r="JBQ87" s="59"/>
      <c r="JBR87" s="59"/>
      <c r="JBS87" s="59"/>
      <c r="JBT87" s="59"/>
      <c r="JBU87" s="59"/>
      <c r="JBV87" s="59"/>
      <c r="JBW87" s="59"/>
      <c r="JBX87" s="59"/>
      <c r="JBY87" s="59"/>
      <c r="JBZ87" s="59"/>
      <c r="JCA87" s="59"/>
      <c r="JCB87" s="59"/>
      <c r="JCC87" s="59"/>
      <c r="JCD87" s="59"/>
      <c r="JCE87" s="59"/>
      <c r="JCF87" s="59"/>
      <c r="JCG87" s="59"/>
      <c r="JCH87" s="59"/>
      <c r="JCI87" s="59"/>
      <c r="JCJ87" s="59"/>
      <c r="JCK87" s="59"/>
      <c r="JCL87" s="59"/>
      <c r="JCM87" s="59"/>
      <c r="JCN87" s="59"/>
      <c r="JCO87" s="59"/>
      <c r="JCP87" s="59"/>
      <c r="JCQ87" s="59"/>
      <c r="JCR87" s="59"/>
      <c r="JCS87" s="59"/>
      <c r="JCT87" s="59"/>
      <c r="JCU87" s="59"/>
      <c r="JCV87" s="59"/>
      <c r="JCW87" s="59"/>
      <c r="JCX87" s="59"/>
      <c r="JCY87" s="59"/>
      <c r="JCZ87" s="59"/>
      <c r="JDA87" s="59"/>
      <c r="JDB87" s="59"/>
      <c r="JDC87" s="59"/>
      <c r="JDD87" s="59"/>
      <c r="JDE87" s="59"/>
      <c r="JDF87" s="59"/>
      <c r="JDG87" s="59"/>
      <c r="JDH87" s="59"/>
      <c r="JDI87" s="59"/>
      <c r="JDJ87" s="59"/>
      <c r="JDK87" s="59"/>
      <c r="JDL87" s="59"/>
      <c r="JDM87" s="59"/>
      <c r="JDN87" s="59"/>
      <c r="JDO87" s="59"/>
      <c r="JDP87" s="59"/>
      <c r="JDQ87" s="59"/>
      <c r="JDR87" s="59"/>
      <c r="JDS87" s="59"/>
      <c r="JDT87" s="59"/>
      <c r="JDU87" s="59"/>
      <c r="JDV87" s="59"/>
      <c r="JDW87" s="59"/>
      <c r="JDX87" s="59"/>
      <c r="JDY87" s="59"/>
      <c r="JDZ87" s="59"/>
      <c r="JEA87" s="59"/>
      <c r="JEB87" s="59"/>
      <c r="JEC87" s="59"/>
      <c r="JED87" s="59"/>
      <c r="JEE87" s="59"/>
      <c r="JEF87" s="59"/>
      <c r="JEG87" s="59"/>
      <c r="JEH87" s="59"/>
      <c r="JEI87" s="59"/>
      <c r="JEJ87" s="59"/>
      <c r="JEK87" s="59"/>
      <c r="JEL87" s="59"/>
      <c r="JEM87" s="59"/>
      <c r="JEN87" s="59"/>
      <c r="JEO87" s="59"/>
      <c r="JEP87" s="59"/>
      <c r="JEQ87" s="59"/>
      <c r="JER87" s="59"/>
      <c r="JES87" s="59"/>
      <c r="JET87" s="59"/>
      <c r="JEU87" s="59"/>
      <c r="JEV87" s="59"/>
      <c r="JEW87" s="59"/>
      <c r="JEX87" s="59"/>
      <c r="JEY87" s="59"/>
      <c r="JEZ87" s="59"/>
      <c r="JFA87" s="59"/>
      <c r="JFB87" s="59"/>
      <c r="JFC87" s="59"/>
      <c r="JFD87" s="59"/>
      <c r="JFE87" s="59"/>
      <c r="JFF87" s="59"/>
      <c r="JFG87" s="59"/>
      <c r="JFH87" s="59"/>
      <c r="JFI87" s="59"/>
      <c r="JFJ87" s="59"/>
      <c r="JFK87" s="59"/>
      <c r="JFL87" s="59"/>
      <c r="JFM87" s="59"/>
      <c r="JFN87" s="59"/>
      <c r="JFO87" s="59"/>
      <c r="JFP87" s="59"/>
      <c r="JFQ87" s="59"/>
      <c r="JFR87" s="59"/>
      <c r="JFS87" s="59"/>
      <c r="JFT87" s="59"/>
      <c r="JFU87" s="59"/>
      <c r="JFV87" s="59"/>
      <c r="JFW87" s="59"/>
      <c r="JFX87" s="59"/>
      <c r="JFY87" s="59"/>
      <c r="JFZ87" s="59"/>
      <c r="JGA87" s="59"/>
      <c r="JGB87" s="59"/>
      <c r="JGC87" s="59"/>
      <c r="JGD87" s="59"/>
      <c r="JGE87" s="59"/>
      <c r="JGF87" s="59"/>
      <c r="JGG87" s="59"/>
      <c r="JGH87" s="59"/>
      <c r="JGI87" s="59"/>
      <c r="JGJ87" s="59"/>
      <c r="JGK87" s="59"/>
      <c r="JGL87" s="59"/>
      <c r="JGM87" s="59"/>
      <c r="JGN87" s="59"/>
      <c r="JGO87" s="59"/>
      <c r="JGP87" s="59"/>
      <c r="JGQ87" s="59"/>
      <c r="JGR87" s="59"/>
      <c r="JGS87" s="59"/>
      <c r="JGT87" s="59"/>
      <c r="JGU87" s="59"/>
      <c r="JGV87" s="59"/>
      <c r="JGW87" s="59"/>
      <c r="JGX87" s="59"/>
      <c r="JGY87" s="59"/>
      <c r="JGZ87" s="59"/>
      <c r="JHA87" s="59"/>
      <c r="JHB87" s="59"/>
      <c r="JHC87" s="59"/>
      <c r="JHD87" s="59"/>
      <c r="JHE87" s="59"/>
      <c r="JHF87" s="59"/>
      <c r="JHG87" s="59"/>
      <c r="JHH87" s="59"/>
      <c r="JHI87" s="59"/>
      <c r="JHJ87" s="59"/>
      <c r="JHK87" s="59"/>
      <c r="JHL87" s="59"/>
      <c r="JHM87" s="59"/>
      <c r="JHN87" s="59"/>
      <c r="JHO87" s="59"/>
      <c r="JHP87" s="59"/>
      <c r="JHQ87" s="59"/>
      <c r="JHR87" s="59"/>
      <c r="JHS87" s="59"/>
      <c r="JHT87" s="59"/>
      <c r="JHU87" s="59"/>
      <c r="JHV87" s="59"/>
      <c r="JHW87" s="59"/>
      <c r="JHX87" s="59"/>
      <c r="JHY87" s="59"/>
      <c r="JHZ87" s="59"/>
      <c r="JIA87" s="59"/>
      <c r="JIB87" s="59"/>
      <c r="JIC87" s="59"/>
      <c r="JID87" s="59"/>
      <c r="JIE87" s="59"/>
      <c r="JIF87" s="59"/>
      <c r="JIG87" s="59"/>
      <c r="JIH87" s="59"/>
      <c r="JII87" s="59"/>
      <c r="JIJ87" s="59"/>
      <c r="JIK87" s="59"/>
      <c r="JIL87" s="59"/>
      <c r="JIM87" s="59"/>
      <c r="JIN87" s="59"/>
      <c r="JIO87" s="59"/>
      <c r="JIP87" s="59"/>
      <c r="JIQ87" s="59"/>
      <c r="JIR87" s="59"/>
      <c r="JIS87" s="59"/>
      <c r="JIT87" s="59"/>
      <c r="JIU87" s="59"/>
      <c r="JIV87" s="59"/>
      <c r="JIW87" s="59"/>
      <c r="JIX87" s="59"/>
      <c r="JIY87" s="59"/>
      <c r="JIZ87" s="59"/>
      <c r="JJA87" s="59"/>
      <c r="JJB87" s="59"/>
      <c r="JJC87" s="59"/>
      <c r="JJD87" s="59"/>
      <c r="JJE87" s="59"/>
      <c r="JJF87" s="59"/>
      <c r="JJG87" s="59"/>
      <c r="JJH87" s="59"/>
      <c r="JJI87" s="59"/>
      <c r="JJJ87" s="59"/>
      <c r="JJK87" s="59"/>
      <c r="JJL87" s="59"/>
      <c r="JJM87" s="59"/>
      <c r="JJN87" s="59"/>
      <c r="JJO87" s="59"/>
      <c r="JJP87" s="59"/>
      <c r="JJQ87" s="59"/>
      <c r="JJR87" s="59"/>
      <c r="JJS87" s="59"/>
      <c r="JJT87" s="59"/>
      <c r="JJU87" s="59"/>
      <c r="JJV87" s="59"/>
      <c r="JJW87" s="59"/>
      <c r="JJX87" s="59"/>
      <c r="JJY87" s="59"/>
      <c r="JJZ87" s="59"/>
      <c r="JKA87" s="59"/>
      <c r="JKB87" s="59"/>
      <c r="JKC87" s="59"/>
      <c r="JKD87" s="59"/>
      <c r="JKE87" s="59"/>
      <c r="JKF87" s="59"/>
      <c r="JKG87" s="59"/>
      <c r="JKH87" s="59"/>
      <c r="JKI87" s="59"/>
      <c r="JKJ87" s="59"/>
      <c r="JKK87" s="59"/>
      <c r="JKL87" s="59"/>
      <c r="JKM87" s="59"/>
      <c r="JKN87" s="59"/>
      <c r="JKO87" s="59"/>
      <c r="JKP87" s="59"/>
      <c r="JKQ87" s="59"/>
      <c r="JKR87" s="59"/>
      <c r="JKS87" s="59"/>
      <c r="JKT87" s="59"/>
      <c r="JKU87" s="59"/>
      <c r="JKV87" s="59"/>
      <c r="JKW87" s="59"/>
      <c r="JKX87" s="59"/>
      <c r="JKY87" s="59"/>
      <c r="JKZ87" s="59"/>
      <c r="JLA87" s="59"/>
      <c r="JLB87" s="59"/>
      <c r="JLC87" s="59"/>
      <c r="JLD87" s="59"/>
      <c r="JLE87" s="59"/>
      <c r="JLF87" s="59"/>
      <c r="JLG87" s="59"/>
      <c r="JLH87" s="59"/>
      <c r="JLI87" s="59"/>
      <c r="JLJ87" s="59"/>
      <c r="JLK87" s="59"/>
      <c r="JLL87" s="59"/>
      <c r="JLM87" s="59"/>
      <c r="JLN87" s="59"/>
      <c r="JLO87" s="59"/>
      <c r="JLP87" s="59"/>
      <c r="JLQ87" s="59"/>
      <c r="JLR87" s="59"/>
      <c r="JLS87" s="59"/>
      <c r="JLT87" s="59"/>
      <c r="JLU87" s="59"/>
      <c r="JLV87" s="59"/>
      <c r="JLW87" s="59"/>
      <c r="JLX87" s="59"/>
      <c r="JLY87" s="59"/>
      <c r="JLZ87" s="59"/>
      <c r="JMA87" s="59"/>
      <c r="JMB87" s="59"/>
      <c r="JMC87" s="59"/>
      <c r="JMD87" s="59"/>
      <c r="JME87" s="59"/>
      <c r="JMF87" s="59"/>
      <c r="JMG87" s="59"/>
      <c r="JMH87" s="59"/>
      <c r="JMI87" s="59"/>
      <c r="JMJ87" s="59"/>
      <c r="JMK87" s="59"/>
      <c r="JML87" s="59"/>
      <c r="JMM87" s="59"/>
      <c r="JMN87" s="59"/>
      <c r="JMO87" s="59"/>
      <c r="JMP87" s="59"/>
      <c r="JMQ87" s="59"/>
      <c r="JMR87" s="59"/>
      <c r="JMS87" s="59"/>
      <c r="JMT87" s="59"/>
      <c r="JMU87" s="59"/>
      <c r="JMV87" s="59"/>
      <c r="JMW87" s="59"/>
      <c r="JMX87" s="59"/>
      <c r="JMY87" s="59"/>
      <c r="JMZ87" s="59"/>
      <c r="JNA87" s="59"/>
      <c r="JNB87" s="59"/>
      <c r="JNC87" s="59"/>
      <c r="JND87" s="59"/>
      <c r="JNE87" s="59"/>
      <c r="JNF87" s="59"/>
      <c r="JNG87" s="59"/>
      <c r="JNH87" s="59"/>
      <c r="JNI87" s="59"/>
      <c r="JNJ87" s="59"/>
      <c r="JNK87" s="59"/>
      <c r="JNL87" s="59"/>
      <c r="JNM87" s="59"/>
      <c r="JNN87" s="59"/>
      <c r="JNO87" s="59"/>
      <c r="JNP87" s="59"/>
      <c r="JNQ87" s="59"/>
      <c r="JNR87" s="59"/>
      <c r="JNS87" s="59"/>
      <c r="JNT87" s="59"/>
      <c r="JNU87" s="59"/>
      <c r="JNV87" s="59"/>
      <c r="JNW87" s="59"/>
      <c r="JNX87" s="59"/>
      <c r="JNY87" s="59"/>
      <c r="JNZ87" s="59"/>
      <c r="JOA87" s="59"/>
      <c r="JOB87" s="59"/>
      <c r="JOC87" s="59"/>
      <c r="JOD87" s="59"/>
      <c r="JOE87" s="59"/>
      <c r="JOF87" s="59"/>
      <c r="JOG87" s="59"/>
      <c r="JOH87" s="59"/>
      <c r="JOI87" s="59"/>
      <c r="JOJ87" s="59"/>
      <c r="JOK87" s="59"/>
      <c r="JOL87" s="59"/>
      <c r="JOM87" s="59"/>
      <c r="JON87" s="59"/>
      <c r="JOO87" s="59"/>
      <c r="JOP87" s="59"/>
      <c r="JOQ87" s="59"/>
      <c r="JOR87" s="59"/>
      <c r="JOS87" s="59"/>
      <c r="JOT87" s="59"/>
      <c r="JOU87" s="59"/>
      <c r="JOV87" s="59"/>
      <c r="JOW87" s="59"/>
      <c r="JOX87" s="59"/>
      <c r="JOY87" s="59"/>
      <c r="JOZ87" s="59"/>
      <c r="JPA87" s="59"/>
      <c r="JPB87" s="59"/>
      <c r="JPC87" s="59"/>
      <c r="JPD87" s="59"/>
      <c r="JPE87" s="59"/>
      <c r="JPF87" s="59"/>
      <c r="JPG87" s="59"/>
      <c r="JPH87" s="59"/>
      <c r="JPI87" s="59"/>
      <c r="JPJ87" s="59"/>
      <c r="JPK87" s="59"/>
      <c r="JPL87" s="59"/>
      <c r="JPM87" s="59"/>
      <c r="JPN87" s="59"/>
      <c r="JPO87" s="59"/>
      <c r="JPP87" s="59"/>
      <c r="JPQ87" s="59"/>
      <c r="JPR87" s="59"/>
      <c r="JPS87" s="59"/>
      <c r="JPT87" s="59"/>
      <c r="JPU87" s="59"/>
      <c r="JPV87" s="59"/>
      <c r="JPW87" s="59"/>
      <c r="JPX87" s="59"/>
      <c r="JPY87" s="59"/>
      <c r="JPZ87" s="59"/>
      <c r="JQA87" s="59"/>
      <c r="JQB87" s="59"/>
      <c r="JQC87" s="59"/>
      <c r="JQD87" s="59"/>
      <c r="JQE87" s="59"/>
      <c r="JQF87" s="59"/>
      <c r="JQG87" s="59"/>
      <c r="JQH87" s="59"/>
      <c r="JQI87" s="59"/>
      <c r="JQJ87" s="59"/>
      <c r="JQK87" s="59"/>
      <c r="JQL87" s="59"/>
      <c r="JQM87" s="59"/>
      <c r="JQN87" s="59"/>
      <c r="JQO87" s="59"/>
      <c r="JQP87" s="59"/>
      <c r="JQQ87" s="59"/>
      <c r="JQR87" s="59"/>
      <c r="JQS87" s="59"/>
      <c r="JQT87" s="59"/>
      <c r="JQU87" s="59"/>
      <c r="JQV87" s="59"/>
      <c r="JQW87" s="59"/>
      <c r="JQX87" s="59"/>
      <c r="JQY87" s="59"/>
      <c r="JQZ87" s="59"/>
      <c r="JRA87" s="59"/>
      <c r="JRB87" s="59"/>
      <c r="JRC87" s="59"/>
      <c r="JRD87" s="59"/>
      <c r="JRE87" s="59"/>
      <c r="JRF87" s="59"/>
      <c r="JRG87" s="59"/>
      <c r="JRH87" s="59"/>
      <c r="JRI87" s="59"/>
      <c r="JRJ87" s="59"/>
      <c r="JRK87" s="59"/>
      <c r="JRL87" s="59"/>
      <c r="JRM87" s="59"/>
      <c r="JRN87" s="59"/>
      <c r="JRO87" s="59"/>
      <c r="JRP87" s="59"/>
      <c r="JRQ87" s="59"/>
      <c r="JRR87" s="59"/>
      <c r="JRS87" s="59"/>
      <c r="JRT87" s="59"/>
      <c r="JRU87" s="59"/>
      <c r="JRV87" s="59"/>
      <c r="JRW87" s="59"/>
      <c r="JRX87" s="59"/>
      <c r="JRY87" s="59"/>
      <c r="JRZ87" s="59"/>
      <c r="JSA87" s="59"/>
      <c r="JSB87" s="59"/>
      <c r="JSC87" s="59"/>
      <c r="JSD87" s="59"/>
      <c r="JSE87" s="59"/>
      <c r="JSF87" s="59"/>
      <c r="JSG87" s="59"/>
      <c r="JSH87" s="59"/>
      <c r="JSI87" s="59"/>
      <c r="JSJ87" s="59"/>
      <c r="JSK87" s="59"/>
      <c r="JSL87" s="59"/>
      <c r="JSM87" s="59"/>
      <c r="JSN87" s="59"/>
      <c r="JSO87" s="59"/>
      <c r="JSP87" s="59"/>
      <c r="JSQ87" s="59"/>
      <c r="JSR87" s="59"/>
      <c r="JSS87" s="59"/>
      <c r="JST87" s="59"/>
      <c r="JSU87" s="59"/>
      <c r="JSV87" s="59"/>
      <c r="JSW87" s="59"/>
      <c r="JSX87" s="59"/>
      <c r="JSY87" s="59"/>
      <c r="JSZ87" s="59"/>
      <c r="JTA87" s="59"/>
      <c r="JTB87" s="59"/>
      <c r="JTC87" s="59"/>
      <c r="JTD87" s="59"/>
      <c r="JTE87" s="59"/>
      <c r="JTF87" s="59"/>
      <c r="JTG87" s="59"/>
      <c r="JTH87" s="59"/>
      <c r="JTI87" s="59"/>
      <c r="JTJ87" s="59"/>
      <c r="JTK87" s="59"/>
      <c r="JTL87" s="59"/>
      <c r="JTM87" s="59"/>
      <c r="JTN87" s="59"/>
      <c r="JTO87" s="59"/>
      <c r="JTP87" s="59"/>
      <c r="JTQ87" s="59"/>
      <c r="JTR87" s="59"/>
      <c r="JTS87" s="59"/>
      <c r="JTT87" s="59"/>
      <c r="JTU87" s="59"/>
      <c r="JTV87" s="59"/>
      <c r="JTW87" s="59"/>
      <c r="JTX87" s="59"/>
      <c r="JTY87" s="59"/>
      <c r="JTZ87" s="59"/>
      <c r="JUA87" s="59"/>
      <c r="JUB87" s="59"/>
      <c r="JUC87" s="59"/>
      <c r="JUD87" s="59"/>
      <c r="JUE87" s="59"/>
      <c r="JUF87" s="59"/>
      <c r="JUG87" s="59"/>
      <c r="JUH87" s="59"/>
      <c r="JUI87" s="59"/>
      <c r="JUJ87" s="59"/>
      <c r="JUK87" s="59"/>
      <c r="JUL87" s="59"/>
      <c r="JUM87" s="59"/>
      <c r="JUN87" s="59"/>
      <c r="JUO87" s="59"/>
      <c r="JUP87" s="59"/>
      <c r="JUQ87" s="59"/>
      <c r="JUR87" s="59"/>
      <c r="JUS87" s="59"/>
      <c r="JUT87" s="59"/>
      <c r="JUU87" s="59"/>
      <c r="JUV87" s="59"/>
      <c r="JUW87" s="59"/>
      <c r="JUX87" s="59"/>
      <c r="JUY87" s="59"/>
      <c r="JUZ87" s="59"/>
      <c r="JVA87" s="59"/>
      <c r="JVB87" s="59"/>
      <c r="JVC87" s="59"/>
      <c r="JVD87" s="59"/>
      <c r="JVE87" s="59"/>
      <c r="JVF87" s="59"/>
      <c r="JVG87" s="59"/>
      <c r="JVH87" s="59"/>
      <c r="JVI87" s="59"/>
      <c r="JVJ87" s="59"/>
      <c r="JVK87" s="59"/>
      <c r="JVL87" s="59"/>
      <c r="JVM87" s="59"/>
      <c r="JVN87" s="59"/>
      <c r="JVO87" s="59"/>
      <c r="JVP87" s="59"/>
      <c r="JVQ87" s="59"/>
      <c r="JVR87" s="59"/>
      <c r="JVS87" s="59"/>
      <c r="JVT87" s="59"/>
      <c r="JVU87" s="59"/>
      <c r="JVV87" s="59"/>
      <c r="JVW87" s="59"/>
      <c r="JVX87" s="59"/>
      <c r="JVY87" s="59"/>
      <c r="JVZ87" s="59"/>
      <c r="JWA87" s="59"/>
      <c r="JWB87" s="59"/>
      <c r="JWC87" s="59"/>
      <c r="JWD87" s="59"/>
      <c r="JWE87" s="59"/>
      <c r="JWF87" s="59"/>
      <c r="JWG87" s="59"/>
      <c r="JWH87" s="59"/>
      <c r="JWI87" s="59"/>
      <c r="JWJ87" s="59"/>
      <c r="JWK87" s="59"/>
      <c r="JWL87" s="59"/>
      <c r="JWM87" s="59"/>
      <c r="JWN87" s="59"/>
      <c r="JWO87" s="59"/>
      <c r="JWP87" s="59"/>
      <c r="JWQ87" s="59"/>
      <c r="JWR87" s="59"/>
      <c r="JWS87" s="59"/>
      <c r="JWT87" s="59"/>
      <c r="JWU87" s="59"/>
      <c r="JWV87" s="59"/>
      <c r="JWW87" s="59"/>
      <c r="JWX87" s="59"/>
      <c r="JWY87" s="59"/>
      <c r="JWZ87" s="59"/>
      <c r="JXA87" s="59"/>
      <c r="JXB87" s="59"/>
      <c r="JXC87" s="59"/>
      <c r="JXD87" s="59"/>
      <c r="JXE87" s="59"/>
      <c r="JXF87" s="59"/>
      <c r="JXG87" s="59"/>
      <c r="JXH87" s="59"/>
      <c r="JXI87" s="59"/>
      <c r="JXJ87" s="59"/>
      <c r="JXK87" s="59"/>
      <c r="JXL87" s="59"/>
      <c r="JXM87" s="59"/>
      <c r="JXN87" s="59"/>
      <c r="JXO87" s="59"/>
      <c r="JXP87" s="59"/>
      <c r="JXQ87" s="59"/>
      <c r="JXR87" s="59"/>
      <c r="JXS87" s="59"/>
      <c r="JXT87" s="59"/>
      <c r="JXU87" s="59"/>
      <c r="JXV87" s="59"/>
      <c r="JXW87" s="59"/>
      <c r="JXX87" s="59"/>
      <c r="JXY87" s="59"/>
      <c r="JXZ87" s="59"/>
      <c r="JYA87" s="59"/>
      <c r="JYB87" s="59"/>
      <c r="JYC87" s="59"/>
      <c r="JYD87" s="59"/>
      <c r="JYE87" s="59"/>
      <c r="JYF87" s="59"/>
      <c r="JYG87" s="59"/>
      <c r="JYH87" s="59"/>
      <c r="JYI87" s="59"/>
      <c r="JYJ87" s="59"/>
      <c r="JYK87" s="59"/>
      <c r="JYL87" s="59"/>
      <c r="JYM87" s="59"/>
      <c r="JYN87" s="59"/>
      <c r="JYO87" s="59"/>
      <c r="JYP87" s="59"/>
      <c r="JYQ87" s="59"/>
      <c r="JYR87" s="59"/>
      <c r="JYS87" s="59"/>
      <c r="JYT87" s="59"/>
      <c r="JYU87" s="59"/>
      <c r="JYV87" s="59"/>
      <c r="JYW87" s="59"/>
      <c r="JYX87" s="59"/>
      <c r="JYY87" s="59"/>
      <c r="JYZ87" s="59"/>
      <c r="JZA87" s="59"/>
      <c r="JZB87" s="59"/>
      <c r="JZC87" s="59"/>
      <c r="JZD87" s="59"/>
      <c r="JZE87" s="59"/>
      <c r="JZF87" s="59"/>
      <c r="JZG87" s="59"/>
      <c r="JZH87" s="59"/>
      <c r="JZI87" s="59"/>
      <c r="JZJ87" s="59"/>
      <c r="JZK87" s="59"/>
      <c r="JZL87" s="59"/>
      <c r="JZM87" s="59"/>
      <c r="JZN87" s="59"/>
      <c r="JZO87" s="59"/>
      <c r="JZP87" s="59"/>
      <c r="JZQ87" s="59"/>
      <c r="JZR87" s="59"/>
      <c r="JZS87" s="59"/>
      <c r="JZT87" s="59"/>
      <c r="JZU87" s="59"/>
      <c r="JZV87" s="59"/>
      <c r="JZW87" s="59"/>
      <c r="JZX87" s="59"/>
      <c r="JZY87" s="59"/>
      <c r="JZZ87" s="59"/>
      <c r="KAA87" s="59"/>
      <c r="KAB87" s="59"/>
      <c r="KAC87" s="59"/>
      <c r="KAD87" s="59"/>
      <c r="KAE87" s="59"/>
      <c r="KAF87" s="59"/>
      <c r="KAG87" s="59"/>
      <c r="KAH87" s="59"/>
      <c r="KAI87" s="59"/>
      <c r="KAJ87" s="59"/>
      <c r="KAK87" s="59"/>
      <c r="KAL87" s="59"/>
      <c r="KAM87" s="59"/>
      <c r="KAN87" s="59"/>
      <c r="KAO87" s="59"/>
      <c r="KAP87" s="59"/>
      <c r="KAQ87" s="59"/>
      <c r="KAR87" s="59"/>
      <c r="KAS87" s="59"/>
      <c r="KAT87" s="59"/>
      <c r="KAU87" s="59"/>
      <c r="KAV87" s="59"/>
      <c r="KAW87" s="59"/>
      <c r="KAX87" s="59"/>
      <c r="KAY87" s="59"/>
      <c r="KAZ87" s="59"/>
      <c r="KBA87" s="59"/>
      <c r="KBB87" s="59"/>
      <c r="KBC87" s="59"/>
      <c r="KBD87" s="59"/>
      <c r="KBE87" s="59"/>
      <c r="KBF87" s="59"/>
      <c r="KBG87" s="59"/>
      <c r="KBH87" s="59"/>
      <c r="KBI87" s="59"/>
      <c r="KBJ87" s="59"/>
      <c r="KBK87" s="59"/>
      <c r="KBL87" s="59"/>
      <c r="KBM87" s="59"/>
      <c r="KBN87" s="59"/>
      <c r="KBO87" s="59"/>
      <c r="KBP87" s="59"/>
      <c r="KBQ87" s="59"/>
      <c r="KBR87" s="59"/>
      <c r="KBS87" s="59"/>
      <c r="KBT87" s="59"/>
      <c r="KBU87" s="59"/>
      <c r="KBV87" s="59"/>
      <c r="KBW87" s="59"/>
      <c r="KBX87" s="59"/>
      <c r="KBY87" s="59"/>
      <c r="KBZ87" s="59"/>
      <c r="KCA87" s="59"/>
      <c r="KCB87" s="59"/>
      <c r="KCC87" s="59"/>
      <c r="KCD87" s="59"/>
      <c r="KCE87" s="59"/>
      <c r="KCF87" s="59"/>
      <c r="KCG87" s="59"/>
      <c r="KCH87" s="59"/>
      <c r="KCI87" s="59"/>
      <c r="KCJ87" s="59"/>
      <c r="KCK87" s="59"/>
      <c r="KCL87" s="59"/>
      <c r="KCM87" s="59"/>
      <c r="KCN87" s="59"/>
      <c r="KCO87" s="59"/>
      <c r="KCP87" s="59"/>
      <c r="KCQ87" s="59"/>
      <c r="KCR87" s="59"/>
      <c r="KCS87" s="59"/>
      <c r="KCT87" s="59"/>
      <c r="KCU87" s="59"/>
      <c r="KCV87" s="59"/>
      <c r="KCW87" s="59"/>
      <c r="KCX87" s="59"/>
      <c r="KCY87" s="59"/>
      <c r="KCZ87" s="59"/>
      <c r="KDA87" s="59"/>
      <c r="KDB87" s="59"/>
      <c r="KDC87" s="59"/>
      <c r="KDD87" s="59"/>
      <c r="KDE87" s="59"/>
      <c r="KDF87" s="59"/>
      <c r="KDG87" s="59"/>
      <c r="KDH87" s="59"/>
      <c r="KDI87" s="59"/>
      <c r="KDJ87" s="59"/>
      <c r="KDK87" s="59"/>
      <c r="KDL87" s="59"/>
      <c r="KDM87" s="59"/>
      <c r="KDN87" s="59"/>
      <c r="KDO87" s="59"/>
      <c r="KDP87" s="59"/>
      <c r="KDQ87" s="59"/>
      <c r="KDR87" s="59"/>
      <c r="KDS87" s="59"/>
      <c r="KDT87" s="59"/>
      <c r="KDU87" s="59"/>
      <c r="KDV87" s="59"/>
      <c r="KDW87" s="59"/>
      <c r="KDX87" s="59"/>
      <c r="KDY87" s="59"/>
      <c r="KDZ87" s="59"/>
      <c r="KEA87" s="59"/>
      <c r="KEB87" s="59"/>
      <c r="KEC87" s="59"/>
      <c r="KED87" s="59"/>
      <c r="KEE87" s="59"/>
      <c r="KEF87" s="59"/>
      <c r="KEG87" s="59"/>
      <c r="KEH87" s="59"/>
      <c r="KEI87" s="59"/>
      <c r="KEJ87" s="59"/>
      <c r="KEK87" s="59"/>
      <c r="KEL87" s="59"/>
      <c r="KEM87" s="59"/>
      <c r="KEN87" s="59"/>
      <c r="KEO87" s="59"/>
      <c r="KEP87" s="59"/>
      <c r="KEQ87" s="59"/>
      <c r="KER87" s="59"/>
      <c r="KES87" s="59"/>
      <c r="KET87" s="59"/>
      <c r="KEU87" s="59"/>
      <c r="KEV87" s="59"/>
      <c r="KEW87" s="59"/>
      <c r="KEX87" s="59"/>
      <c r="KEY87" s="59"/>
      <c r="KEZ87" s="59"/>
      <c r="KFA87" s="59"/>
      <c r="KFB87" s="59"/>
      <c r="KFC87" s="59"/>
      <c r="KFD87" s="59"/>
      <c r="KFE87" s="59"/>
      <c r="KFF87" s="59"/>
      <c r="KFG87" s="59"/>
      <c r="KFH87" s="59"/>
      <c r="KFI87" s="59"/>
      <c r="KFJ87" s="59"/>
      <c r="KFK87" s="59"/>
      <c r="KFL87" s="59"/>
      <c r="KFM87" s="59"/>
      <c r="KFN87" s="59"/>
      <c r="KFO87" s="59"/>
      <c r="KFP87" s="59"/>
      <c r="KFQ87" s="59"/>
      <c r="KFR87" s="59"/>
      <c r="KFS87" s="59"/>
      <c r="KFT87" s="59"/>
      <c r="KFU87" s="59"/>
      <c r="KFV87" s="59"/>
      <c r="KFW87" s="59"/>
      <c r="KFX87" s="59"/>
      <c r="KFY87" s="59"/>
      <c r="KFZ87" s="59"/>
      <c r="KGA87" s="59"/>
      <c r="KGB87" s="59"/>
      <c r="KGC87" s="59"/>
      <c r="KGD87" s="59"/>
      <c r="KGE87" s="59"/>
      <c r="KGF87" s="59"/>
      <c r="KGG87" s="59"/>
      <c r="KGH87" s="59"/>
      <c r="KGI87" s="59"/>
      <c r="KGJ87" s="59"/>
      <c r="KGK87" s="59"/>
      <c r="KGL87" s="59"/>
      <c r="KGM87" s="59"/>
      <c r="KGN87" s="59"/>
      <c r="KGO87" s="59"/>
      <c r="KGP87" s="59"/>
      <c r="KGQ87" s="59"/>
      <c r="KGR87" s="59"/>
      <c r="KGS87" s="59"/>
      <c r="KGT87" s="59"/>
      <c r="KGU87" s="59"/>
      <c r="KGV87" s="59"/>
      <c r="KGW87" s="59"/>
      <c r="KGX87" s="59"/>
      <c r="KGY87" s="59"/>
      <c r="KGZ87" s="59"/>
      <c r="KHA87" s="59"/>
      <c r="KHB87" s="59"/>
      <c r="KHC87" s="59"/>
      <c r="KHD87" s="59"/>
      <c r="KHE87" s="59"/>
      <c r="KHF87" s="59"/>
      <c r="KHG87" s="59"/>
      <c r="KHH87" s="59"/>
      <c r="KHI87" s="59"/>
      <c r="KHJ87" s="59"/>
      <c r="KHK87" s="59"/>
      <c r="KHL87" s="59"/>
      <c r="KHM87" s="59"/>
      <c r="KHN87" s="59"/>
      <c r="KHO87" s="59"/>
      <c r="KHP87" s="59"/>
      <c r="KHQ87" s="59"/>
      <c r="KHR87" s="59"/>
      <c r="KHS87" s="59"/>
      <c r="KHT87" s="59"/>
      <c r="KHU87" s="59"/>
      <c r="KHV87" s="59"/>
      <c r="KHW87" s="59"/>
      <c r="KHX87" s="59"/>
      <c r="KHY87" s="59"/>
      <c r="KHZ87" s="59"/>
      <c r="KIA87" s="59"/>
      <c r="KIB87" s="59"/>
      <c r="KIC87" s="59"/>
      <c r="KID87" s="59"/>
      <c r="KIE87" s="59"/>
      <c r="KIF87" s="59"/>
      <c r="KIG87" s="59"/>
      <c r="KIH87" s="59"/>
      <c r="KII87" s="59"/>
      <c r="KIJ87" s="59"/>
      <c r="KIK87" s="59"/>
      <c r="KIL87" s="59"/>
      <c r="KIM87" s="59"/>
      <c r="KIN87" s="59"/>
      <c r="KIO87" s="59"/>
      <c r="KIP87" s="59"/>
      <c r="KIQ87" s="59"/>
      <c r="KIR87" s="59"/>
      <c r="KIS87" s="59"/>
      <c r="KIT87" s="59"/>
      <c r="KIU87" s="59"/>
      <c r="KIV87" s="59"/>
      <c r="KIW87" s="59"/>
      <c r="KIX87" s="59"/>
      <c r="KIY87" s="59"/>
      <c r="KIZ87" s="59"/>
      <c r="KJA87" s="59"/>
      <c r="KJB87" s="59"/>
      <c r="KJC87" s="59"/>
      <c r="KJD87" s="59"/>
      <c r="KJE87" s="59"/>
      <c r="KJF87" s="59"/>
      <c r="KJG87" s="59"/>
      <c r="KJH87" s="59"/>
      <c r="KJI87" s="59"/>
      <c r="KJJ87" s="59"/>
      <c r="KJK87" s="59"/>
      <c r="KJL87" s="59"/>
      <c r="KJM87" s="59"/>
      <c r="KJN87" s="59"/>
      <c r="KJO87" s="59"/>
      <c r="KJP87" s="59"/>
      <c r="KJQ87" s="59"/>
      <c r="KJR87" s="59"/>
      <c r="KJS87" s="59"/>
      <c r="KJT87" s="59"/>
      <c r="KJU87" s="59"/>
      <c r="KJV87" s="59"/>
      <c r="KJW87" s="59"/>
      <c r="KJX87" s="59"/>
      <c r="KJY87" s="59"/>
      <c r="KJZ87" s="59"/>
      <c r="KKA87" s="59"/>
      <c r="KKB87" s="59"/>
      <c r="KKC87" s="59"/>
      <c r="KKD87" s="59"/>
      <c r="KKE87" s="59"/>
      <c r="KKF87" s="59"/>
      <c r="KKG87" s="59"/>
      <c r="KKH87" s="59"/>
      <c r="KKI87" s="59"/>
      <c r="KKJ87" s="59"/>
      <c r="KKK87" s="59"/>
      <c r="KKL87" s="59"/>
      <c r="KKM87" s="59"/>
      <c r="KKN87" s="59"/>
      <c r="KKO87" s="59"/>
      <c r="KKP87" s="59"/>
      <c r="KKQ87" s="59"/>
      <c r="KKR87" s="59"/>
      <c r="KKS87" s="59"/>
      <c r="KKT87" s="59"/>
      <c r="KKU87" s="59"/>
      <c r="KKV87" s="59"/>
      <c r="KKW87" s="59"/>
      <c r="KKX87" s="59"/>
      <c r="KKY87" s="59"/>
      <c r="KKZ87" s="59"/>
      <c r="KLA87" s="59"/>
      <c r="KLB87" s="59"/>
      <c r="KLC87" s="59"/>
      <c r="KLD87" s="59"/>
      <c r="KLE87" s="59"/>
      <c r="KLF87" s="59"/>
      <c r="KLG87" s="59"/>
      <c r="KLH87" s="59"/>
      <c r="KLI87" s="59"/>
      <c r="KLJ87" s="59"/>
      <c r="KLK87" s="59"/>
      <c r="KLL87" s="59"/>
      <c r="KLM87" s="59"/>
      <c r="KLN87" s="59"/>
      <c r="KLO87" s="59"/>
      <c r="KLP87" s="59"/>
      <c r="KLQ87" s="59"/>
      <c r="KLR87" s="59"/>
      <c r="KLS87" s="59"/>
      <c r="KLT87" s="59"/>
      <c r="KLU87" s="59"/>
      <c r="KLV87" s="59"/>
      <c r="KLW87" s="59"/>
      <c r="KLX87" s="59"/>
      <c r="KLY87" s="59"/>
      <c r="KLZ87" s="59"/>
      <c r="KMA87" s="59"/>
      <c r="KMB87" s="59"/>
      <c r="KMC87" s="59"/>
      <c r="KMD87" s="59"/>
      <c r="KME87" s="59"/>
      <c r="KMF87" s="59"/>
      <c r="KMG87" s="59"/>
      <c r="KMH87" s="59"/>
      <c r="KMI87" s="59"/>
      <c r="KMJ87" s="59"/>
      <c r="KMK87" s="59"/>
      <c r="KML87" s="59"/>
      <c r="KMM87" s="59"/>
      <c r="KMN87" s="59"/>
      <c r="KMO87" s="59"/>
      <c r="KMP87" s="59"/>
      <c r="KMQ87" s="59"/>
      <c r="KMR87" s="59"/>
      <c r="KMS87" s="59"/>
      <c r="KMT87" s="59"/>
      <c r="KMU87" s="59"/>
      <c r="KMV87" s="59"/>
      <c r="KMW87" s="59"/>
      <c r="KMX87" s="59"/>
      <c r="KMY87" s="59"/>
      <c r="KMZ87" s="59"/>
      <c r="KNA87" s="59"/>
      <c r="KNB87" s="59"/>
      <c r="KNC87" s="59"/>
      <c r="KND87" s="59"/>
      <c r="KNE87" s="59"/>
      <c r="KNF87" s="59"/>
      <c r="KNG87" s="59"/>
      <c r="KNH87" s="59"/>
      <c r="KNI87" s="59"/>
      <c r="KNJ87" s="59"/>
      <c r="KNK87" s="59"/>
      <c r="KNL87" s="59"/>
      <c r="KNM87" s="59"/>
      <c r="KNN87" s="59"/>
      <c r="KNO87" s="59"/>
      <c r="KNP87" s="59"/>
      <c r="KNQ87" s="59"/>
      <c r="KNR87" s="59"/>
      <c r="KNS87" s="59"/>
      <c r="KNT87" s="59"/>
      <c r="KNU87" s="59"/>
      <c r="KNV87" s="59"/>
      <c r="KNW87" s="59"/>
      <c r="KNX87" s="59"/>
      <c r="KNY87" s="59"/>
      <c r="KNZ87" s="59"/>
      <c r="KOA87" s="59"/>
      <c r="KOB87" s="59"/>
      <c r="KOC87" s="59"/>
      <c r="KOD87" s="59"/>
      <c r="KOE87" s="59"/>
      <c r="KOF87" s="59"/>
      <c r="KOG87" s="59"/>
      <c r="KOH87" s="59"/>
      <c r="KOI87" s="59"/>
      <c r="KOJ87" s="59"/>
      <c r="KOK87" s="59"/>
      <c r="KOL87" s="59"/>
      <c r="KOM87" s="59"/>
      <c r="KON87" s="59"/>
      <c r="KOO87" s="59"/>
      <c r="KOP87" s="59"/>
      <c r="KOQ87" s="59"/>
      <c r="KOR87" s="59"/>
      <c r="KOS87" s="59"/>
      <c r="KOT87" s="59"/>
      <c r="KOU87" s="59"/>
      <c r="KOV87" s="59"/>
      <c r="KOW87" s="59"/>
      <c r="KOX87" s="59"/>
      <c r="KOY87" s="59"/>
      <c r="KOZ87" s="59"/>
      <c r="KPA87" s="59"/>
      <c r="KPB87" s="59"/>
      <c r="KPC87" s="59"/>
      <c r="KPD87" s="59"/>
      <c r="KPE87" s="59"/>
      <c r="KPF87" s="59"/>
      <c r="KPG87" s="59"/>
      <c r="KPH87" s="59"/>
      <c r="KPI87" s="59"/>
      <c r="KPJ87" s="59"/>
      <c r="KPK87" s="59"/>
      <c r="KPL87" s="59"/>
      <c r="KPM87" s="59"/>
      <c r="KPN87" s="59"/>
      <c r="KPO87" s="59"/>
      <c r="KPP87" s="59"/>
      <c r="KPQ87" s="59"/>
      <c r="KPR87" s="59"/>
      <c r="KPS87" s="59"/>
      <c r="KPT87" s="59"/>
      <c r="KPU87" s="59"/>
      <c r="KPV87" s="59"/>
      <c r="KPW87" s="59"/>
      <c r="KPX87" s="59"/>
      <c r="KPY87" s="59"/>
      <c r="KPZ87" s="59"/>
      <c r="KQA87" s="59"/>
      <c r="KQB87" s="59"/>
      <c r="KQC87" s="59"/>
      <c r="KQD87" s="59"/>
      <c r="KQE87" s="59"/>
      <c r="KQF87" s="59"/>
      <c r="KQG87" s="59"/>
      <c r="KQH87" s="59"/>
      <c r="KQI87" s="59"/>
      <c r="KQJ87" s="59"/>
      <c r="KQK87" s="59"/>
      <c r="KQL87" s="59"/>
      <c r="KQM87" s="59"/>
      <c r="KQN87" s="59"/>
      <c r="KQO87" s="59"/>
      <c r="KQP87" s="59"/>
      <c r="KQQ87" s="59"/>
      <c r="KQR87" s="59"/>
      <c r="KQS87" s="59"/>
      <c r="KQT87" s="59"/>
      <c r="KQU87" s="59"/>
      <c r="KQV87" s="59"/>
      <c r="KQW87" s="59"/>
      <c r="KQX87" s="59"/>
      <c r="KQY87" s="59"/>
      <c r="KQZ87" s="59"/>
      <c r="KRA87" s="59"/>
      <c r="KRB87" s="59"/>
      <c r="KRC87" s="59"/>
      <c r="KRD87" s="59"/>
      <c r="KRE87" s="59"/>
      <c r="KRF87" s="59"/>
      <c r="KRG87" s="59"/>
      <c r="KRH87" s="59"/>
      <c r="KRI87" s="59"/>
      <c r="KRJ87" s="59"/>
      <c r="KRK87" s="59"/>
      <c r="KRL87" s="59"/>
      <c r="KRM87" s="59"/>
      <c r="KRN87" s="59"/>
      <c r="KRO87" s="59"/>
      <c r="KRP87" s="59"/>
      <c r="KRQ87" s="59"/>
      <c r="KRR87" s="59"/>
      <c r="KRS87" s="59"/>
      <c r="KRT87" s="59"/>
      <c r="KRU87" s="59"/>
      <c r="KRV87" s="59"/>
      <c r="KRW87" s="59"/>
      <c r="KRX87" s="59"/>
      <c r="KRY87" s="59"/>
      <c r="KRZ87" s="59"/>
      <c r="KSA87" s="59"/>
      <c r="KSB87" s="59"/>
      <c r="KSC87" s="59"/>
      <c r="KSD87" s="59"/>
      <c r="KSE87" s="59"/>
      <c r="KSF87" s="59"/>
      <c r="KSG87" s="59"/>
      <c r="KSH87" s="59"/>
      <c r="KSI87" s="59"/>
      <c r="KSJ87" s="59"/>
      <c r="KSK87" s="59"/>
      <c r="KSL87" s="59"/>
      <c r="KSM87" s="59"/>
      <c r="KSN87" s="59"/>
      <c r="KSO87" s="59"/>
      <c r="KSP87" s="59"/>
      <c r="KSQ87" s="59"/>
      <c r="KSR87" s="59"/>
      <c r="KSS87" s="59"/>
      <c r="KST87" s="59"/>
      <c r="KSU87" s="59"/>
      <c r="KSV87" s="59"/>
      <c r="KSW87" s="59"/>
      <c r="KSX87" s="59"/>
      <c r="KSY87" s="59"/>
      <c r="KSZ87" s="59"/>
      <c r="KTA87" s="59"/>
      <c r="KTB87" s="59"/>
      <c r="KTC87" s="59"/>
      <c r="KTD87" s="59"/>
      <c r="KTE87" s="59"/>
      <c r="KTF87" s="59"/>
      <c r="KTG87" s="59"/>
      <c r="KTH87" s="59"/>
      <c r="KTI87" s="59"/>
      <c r="KTJ87" s="59"/>
      <c r="KTK87" s="59"/>
      <c r="KTL87" s="59"/>
      <c r="KTM87" s="59"/>
      <c r="KTN87" s="59"/>
      <c r="KTO87" s="59"/>
      <c r="KTP87" s="59"/>
      <c r="KTQ87" s="59"/>
      <c r="KTR87" s="59"/>
      <c r="KTS87" s="59"/>
      <c r="KTT87" s="59"/>
      <c r="KTU87" s="59"/>
      <c r="KTV87" s="59"/>
      <c r="KTW87" s="59"/>
      <c r="KTX87" s="59"/>
      <c r="KTY87" s="59"/>
      <c r="KTZ87" s="59"/>
      <c r="KUA87" s="59"/>
      <c r="KUB87" s="59"/>
      <c r="KUC87" s="59"/>
      <c r="KUD87" s="59"/>
      <c r="KUE87" s="59"/>
      <c r="KUF87" s="59"/>
      <c r="KUG87" s="59"/>
      <c r="KUH87" s="59"/>
      <c r="KUI87" s="59"/>
      <c r="KUJ87" s="59"/>
      <c r="KUK87" s="59"/>
      <c r="KUL87" s="59"/>
      <c r="KUM87" s="59"/>
      <c r="KUN87" s="59"/>
      <c r="KUO87" s="59"/>
      <c r="KUP87" s="59"/>
      <c r="KUQ87" s="59"/>
      <c r="KUR87" s="59"/>
      <c r="KUS87" s="59"/>
      <c r="KUT87" s="59"/>
      <c r="KUU87" s="59"/>
      <c r="KUV87" s="59"/>
      <c r="KUW87" s="59"/>
      <c r="KUX87" s="59"/>
      <c r="KUY87" s="59"/>
      <c r="KUZ87" s="59"/>
      <c r="KVA87" s="59"/>
      <c r="KVB87" s="59"/>
      <c r="KVC87" s="59"/>
      <c r="KVD87" s="59"/>
      <c r="KVE87" s="59"/>
      <c r="KVF87" s="59"/>
      <c r="KVG87" s="59"/>
      <c r="KVH87" s="59"/>
      <c r="KVI87" s="59"/>
      <c r="KVJ87" s="59"/>
      <c r="KVK87" s="59"/>
      <c r="KVL87" s="59"/>
      <c r="KVM87" s="59"/>
      <c r="KVN87" s="59"/>
      <c r="KVO87" s="59"/>
      <c r="KVP87" s="59"/>
      <c r="KVQ87" s="59"/>
      <c r="KVR87" s="59"/>
      <c r="KVS87" s="59"/>
      <c r="KVT87" s="59"/>
      <c r="KVU87" s="59"/>
      <c r="KVV87" s="59"/>
      <c r="KVW87" s="59"/>
      <c r="KVX87" s="59"/>
      <c r="KVY87" s="59"/>
      <c r="KVZ87" s="59"/>
      <c r="KWA87" s="59"/>
      <c r="KWB87" s="59"/>
      <c r="KWC87" s="59"/>
      <c r="KWD87" s="59"/>
      <c r="KWE87" s="59"/>
      <c r="KWF87" s="59"/>
      <c r="KWG87" s="59"/>
      <c r="KWH87" s="59"/>
      <c r="KWI87" s="59"/>
      <c r="KWJ87" s="59"/>
      <c r="KWK87" s="59"/>
      <c r="KWL87" s="59"/>
      <c r="KWM87" s="59"/>
      <c r="KWN87" s="59"/>
      <c r="KWO87" s="59"/>
      <c r="KWP87" s="59"/>
      <c r="KWQ87" s="59"/>
      <c r="KWR87" s="59"/>
      <c r="KWS87" s="59"/>
      <c r="KWT87" s="59"/>
      <c r="KWU87" s="59"/>
      <c r="KWV87" s="59"/>
      <c r="KWW87" s="59"/>
      <c r="KWX87" s="59"/>
      <c r="KWY87" s="59"/>
      <c r="KWZ87" s="59"/>
      <c r="KXA87" s="59"/>
      <c r="KXB87" s="59"/>
      <c r="KXC87" s="59"/>
      <c r="KXD87" s="59"/>
      <c r="KXE87" s="59"/>
      <c r="KXF87" s="59"/>
      <c r="KXG87" s="59"/>
      <c r="KXH87" s="59"/>
      <c r="KXI87" s="59"/>
      <c r="KXJ87" s="59"/>
      <c r="KXK87" s="59"/>
      <c r="KXL87" s="59"/>
      <c r="KXM87" s="59"/>
      <c r="KXN87" s="59"/>
      <c r="KXO87" s="59"/>
      <c r="KXP87" s="59"/>
      <c r="KXQ87" s="59"/>
      <c r="KXR87" s="59"/>
      <c r="KXS87" s="59"/>
      <c r="KXT87" s="59"/>
      <c r="KXU87" s="59"/>
      <c r="KXV87" s="59"/>
      <c r="KXW87" s="59"/>
      <c r="KXX87" s="59"/>
      <c r="KXY87" s="59"/>
      <c r="KXZ87" s="59"/>
      <c r="KYA87" s="59"/>
      <c r="KYB87" s="59"/>
      <c r="KYC87" s="59"/>
      <c r="KYD87" s="59"/>
      <c r="KYE87" s="59"/>
      <c r="KYF87" s="59"/>
      <c r="KYG87" s="59"/>
      <c r="KYH87" s="59"/>
      <c r="KYI87" s="59"/>
      <c r="KYJ87" s="59"/>
      <c r="KYK87" s="59"/>
      <c r="KYL87" s="59"/>
      <c r="KYM87" s="59"/>
      <c r="KYN87" s="59"/>
      <c r="KYO87" s="59"/>
      <c r="KYP87" s="59"/>
      <c r="KYQ87" s="59"/>
      <c r="KYR87" s="59"/>
      <c r="KYS87" s="59"/>
      <c r="KYT87" s="59"/>
      <c r="KYU87" s="59"/>
      <c r="KYV87" s="59"/>
      <c r="KYW87" s="59"/>
      <c r="KYX87" s="59"/>
      <c r="KYY87" s="59"/>
      <c r="KYZ87" s="59"/>
      <c r="KZA87" s="59"/>
      <c r="KZB87" s="59"/>
      <c r="KZC87" s="59"/>
      <c r="KZD87" s="59"/>
      <c r="KZE87" s="59"/>
      <c r="KZF87" s="59"/>
      <c r="KZG87" s="59"/>
      <c r="KZH87" s="59"/>
      <c r="KZI87" s="59"/>
      <c r="KZJ87" s="59"/>
      <c r="KZK87" s="59"/>
      <c r="KZL87" s="59"/>
      <c r="KZM87" s="59"/>
      <c r="KZN87" s="59"/>
      <c r="KZO87" s="59"/>
      <c r="KZP87" s="59"/>
      <c r="KZQ87" s="59"/>
      <c r="KZR87" s="59"/>
      <c r="KZS87" s="59"/>
      <c r="KZT87" s="59"/>
      <c r="KZU87" s="59"/>
      <c r="KZV87" s="59"/>
      <c r="KZW87" s="59"/>
      <c r="KZX87" s="59"/>
      <c r="KZY87" s="59"/>
      <c r="KZZ87" s="59"/>
      <c r="LAA87" s="59"/>
      <c r="LAB87" s="59"/>
      <c r="LAC87" s="59"/>
      <c r="LAD87" s="59"/>
      <c r="LAE87" s="59"/>
      <c r="LAF87" s="59"/>
      <c r="LAG87" s="59"/>
      <c r="LAH87" s="59"/>
      <c r="LAI87" s="59"/>
      <c r="LAJ87" s="59"/>
      <c r="LAK87" s="59"/>
      <c r="LAL87" s="59"/>
      <c r="LAM87" s="59"/>
      <c r="LAN87" s="59"/>
      <c r="LAO87" s="59"/>
      <c r="LAP87" s="59"/>
      <c r="LAQ87" s="59"/>
      <c r="LAR87" s="59"/>
      <c r="LAS87" s="59"/>
      <c r="LAT87" s="59"/>
      <c r="LAU87" s="59"/>
      <c r="LAV87" s="59"/>
      <c r="LAW87" s="59"/>
      <c r="LAX87" s="59"/>
      <c r="LAY87" s="59"/>
      <c r="LAZ87" s="59"/>
      <c r="LBA87" s="59"/>
      <c r="LBB87" s="59"/>
      <c r="LBC87" s="59"/>
      <c r="LBD87" s="59"/>
      <c r="LBE87" s="59"/>
      <c r="LBF87" s="59"/>
      <c r="LBG87" s="59"/>
      <c r="LBH87" s="59"/>
      <c r="LBI87" s="59"/>
      <c r="LBJ87" s="59"/>
      <c r="LBK87" s="59"/>
      <c r="LBL87" s="59"/>
      <c r="LBM87" s="59"/>
      <c r="LBN87" s="59"/>
      <c r="LBO87" s="59"/>
      <c r="LBP87" s="59"/>
      <c r="LBQ87" s="59"/>
      <c r="LBR87" s="59"/>
      <c r="LBS87" s="59"/>
      <c r="LBT87" s="59"/>
      <c r="LBU87" s="59"/>
      <c r="LBV87" s="59"/>
      <c r="LBW87" s="59"/>
      <c r="LBX87" s="59"/>
      <c r="LBY87" s="59"/>
      <c r="LBZ87" s="59"/>
      <c r="LCA87" s="59"/>
      <c r="LCB87" s="59"/>
      <c r="LCC87" s="59"/>
      <c r="LCD87" s="59"/>
      <c r="LCE87" s="59"/>
      <c r="LCF87" s="59"/>
      <c r="LCG87" s="59"/>
      <c r="LCH87" s="59"/>
      <c r="LCI87" s="59"/>
      <c r="LCJ87" s="59"/>
      <c r="LCK87" s="59"/>
      <c r="LCL87" s="59"/>
      <c r="LCM87" s="59"/>
      <c r="LCN87" s="59"/>
      <c r="LCO87" s="59"/>
      <c r="LCP87" s="59"/>
      <c r="LCQ87" s="59"/>
      <c r="LCR87" s="59"/>
      <c r="LCS87" s="59"/>
      <c r="LCT87" s="59"/>
      <c r="LCU87" s="59"/>
      <c r="LCV87" s="59"/>
      <c r="LCW87" s="59"/>
      <c r="LCX87" s="59"/>
      <c r="LCY87" s="59"/>
      <c r="LCZ87" s="59"/>
      <c r="LDA87" s="59"/>
      <c r="LDB87" s="59"/>
      <c r="LDC87" s="59"/>
      <c r="LDD87" s="59"/>
      <c r="LDE87" s="59"/>
      <c r="LDF87" s="59"/>
      <c r="LDG87" s="59"/>
      <c r="LDH87" s="59"/>
      <c r="LDI87" s="59"/>
      <c r="LDJ87" s="59"/>
      <c r="LDK87" s="59"/>
      <c r="LDL87" s="59"/>
      <c r="LDM87" s="59"/>
      <c r="LDN87" s="59"/>
      <c r="LDO87" s="59"/>
      <c r="LDP87" s="59"/>
      <c r="LDQ87" s="59"/>
      <c r="LDR87" s="59"/>
      <c r="LDS87" s="59"/>
      <c r="LDT87" s="59"/>
      <c r="LDU87" s="59"/>
      <c r="LDV87" s="59"/>
      <c r="LDW87" s="59"/>
      <c r="LDX87" s="59"/>
      <c r="LDY87" s="59"/>
      <c r="LDZ87" s="59"/>
      <c r="LEA87" s="59"/>
      <c r="LEB87" s="59"/>
      <c r="LEC87" s="59"/>
      <c r="LED87" s="59"/>
      <c r="LEE87" s="59"/>
      <c r="LEF87" s="59"/>
      <c r="LEG87" s="59"/>
      <c r="LEH87" s="59"/>
      <c r="LEI87" s="59"/>
      <c r="LEJ87" s="59"/>
      <c r="LEK87" s="59"/>
      <c r="LEL87" s="59"/>
      <c r="LEM87" s="59"/>
      <c r="LEN87" s="59"/>
      <c r="LEO87" s="59"/>
      <c r="LEP87" s="59"/>
      <c r="LEQ87" s="59"/>
      <c r="LER87" s="59"/>
      <c r="LES87" s="59"/>
      <c r="LET87" s="59"/>
      <c r="LEU87" s="59"/>
      <c r="LEV87" s="59"/>
      <c r="LEW87" s="59"/>
      <c r="LEX87" s="59"/>
      <c r="LEY87" s="59"/>
      <c r="LEZ87" s="59"/>
      <c r="LFA87" s="59"/>
      <c r="LFB87" s="59"/>
      <c r="LFC87" s="59"/>
      <c r="LFD87" s="59"/>
      <c r="LFE87" s="59"/>
      <c r="LFF87" s="59"/>
      <c r="LFG87" s="59"/>
      <c r="LFH87" s="59"/>
      <c r="LFI87" s="59"/>
      <c r="LFJ87" s="59"/>
      <c r="LFK87" s="59"/>
      <c r="LFL87" s="59"/>
      <c r="LFM87" s="59"/>
      <c r="LFN87" s="59"/>
      <c r="LFO87" s="59"/>
      <c r="LFP87" s="59"/>
      <c r="LFQ87" s="59"/>
      <c r="LFR87" s="59"/>
      <c r="LFS87" s="59"/>
      <c r="LFT87" s="59"/>
      <c r="LFU87" s="59"/>
      <c r="LFV87" s="59"/>
      <c r="LFW87" s="59"/>
      <c r="LFX87" s="59"/>
      <c r="LFY87" s="59"/>
      <c r="LFZ87" s="59"/>
      <c r="LGA87" s="59"/>
      <c r="LGB87" s="59"/>
      <c r="LGC87" s="59"/>
      <c r="LGD87" s="59"/>
      <c r="LGE87" s="59"/>
      <c r="LGF87" s="59"/>
      <c r="LGG87" s="59"/>
      <c r="LGH87" s="59"/>
      <c r="LGI87" s="59"/>
      <c r="LGJ87" s="59"/>
      <c r="LGK87" s="59"/>
      <c r="LGL87" s="59"/>
      <c r="LGM87" s="59"/>
      <c r="LGN87" s="59"/>
      <c r="LGO87" s="59"/>
      <c r="LGP87" s="59"/>
      <c r="LGQ87" s="59"/>
      <c r="LGR87" s="59"/>
      <c r="LGS87" s="59"/>
      <c r="LGT87" s="59"/>
      <c r="LGU87" s="59"/>
      <c r="LGV87" s="59"/>
      <c r="LGW87" s="59"/>
      <c r="LGX87" s="59"/>
      <c r="LGY87" s="59"/>
      <c r="LGZ87" s="59"/>
      <c r="LHA87" s="59"/>
      <c r="LHB87" s="59"/>
      <c r="LHC87" s="59"/>
      <c r="LHD87" s="59"/>
      <c r="LHE87" s="59"/>
      <c r="LHF87" s="59"/>
      <c r="LHG87" s="59"/>
      <c r="LHH87" s="59"/>
      <c r="LHI87" s="59"/>
      <c r="LHJ87" s="59"/>
      <c r="LHK87" s="59"/>
      <c r="LHL87" s="59"/>
      <c r="LHM87" s="59"/>
      <c r="LHN87" s="59"/>
      <c r="LHO87" s="59"/>
      <c r="LHP87" s="59"/>
      <c r="LHQ87" s="59"/>
      <c r="LHR87" s="59"/>
      <c r="LHS87" s="59"/>
      <c r="LHT87" s="59"/>
      <c r="LHU87" s="59"/>
      <c r="LHV87" s="59"/>
      <c r="LHW87" s="59"/>
      <c r="LHX87" s="59"/>
      <c r="LHY87" s="59"/>
      <c r="LHZ87" s="59"/>
      <c r="LIA87" s="59"/>
      <c r="LIB87" s="59"/>
      <c r="LIC87" s="59"/>
      <c r="LID87" s="59"/>
      <c r="LIE87" s="59"/>
      <c r="LIF87" s="59"/>
      <c r="LIG87" s="59"/>
      <c r="LIH87" s="59"/>
      <c r="LII87" s="59"/>
      <c r="LIJ87" s="59"/>
      <c r="LIK87" s="59"/>
      <c r="LIL87" s="59"/>
      <c r="LIM87" s="59"/>
      <c r="LIN87" s="59"/>
      <c r="LIO87" s="59"/>
      <c r="LIP87" s="59"/>
      <c r="LIQ87" s="59"/>
      <c r="LIR87" s="59"/>
      <c r="LIS87" s="59"/>
      <c r="LIT87" s="59"/>
      <c r="LIU87" s="59"/>
      <c r="LIV87" s="59"/>
      <c r="LIW87" s="59"/>
      <c r="LIX87" s="59"/>
      <c r="LIY87" s="59"/>
      <c r="LIZ87" s="59"/>
      <c r="LJA87" s="59"/>
      <c r="LJB87" s="59"/>
      <c r="LJC87" s="59"/>
      <c r="LJD87" s="59"/>
      <c r="LJE87" s="59"/>
      <c r="LJF87" s="59"/>
      <c r="LJG87" s="59"/>
      <c r="LJH87" s="59"/>
      <c r="LJI87" s="59"/>
      <c r="LJJ87" s="59"/>
      <c r="LJK87" s="59"/>
      <c r="LJL87" s="59"/>
      <c r="LJM87" s="59"/>
      <c r="LJN87" s="59"/>
      <c r="LJO87" s="59"/>
      <c r="LJP87" s="59"/>
      <c r="LJQ87" s="59"/>
      <c r="LJR87" s="59"/>
      <c r="LJS87" s="59"/>
      <c r="LJT87" s="59"/>
      <c r="LJU87" s="59"/>
      <c r="LJV87" s="59"/>
      <c r="LJW87" s="59"/>
      <c r="LJX87" s="59"/>
      <c r="LJY87" s="59"/>
      <c r="LJZ87" s="59"/>
      <c r="LKA87" s="59"/>
      <c r="LKB87" s="59"/>
      <c r="LKC87" s="59"/>
      <c r="LKD87" s="59"/>
      <c r="LKE87" s="59"/>
      <c r="LKF87" s="59"/>
      <c r="LKG87" s="59"/>
      <c r="LKH87" s="59"/>
      <c r="LKI87" s="59"/>
      <c r="LKJ87" s="59"/>
      <c r="LKK87" s="59"/>
      <c r="LKL87" s="59"/>
      <c r="LKM87" s="59"/>
      <c r="LKN87" s="59"/>
      <c r="LKO87" s="59"/>
      <c r="LKP87" s="59"/>
      <c r="LKQ87" s="59"/>
      <c r="LKR87" s="59"/>
      <c r="LKS87" s="59"/>
      <c r="LKT87" s="59"/>
      <c r="LKU87" s="59"/>
      <c r="LKV87" s="59"/>
      <c r="LKW87" s="59"/>
      <c r="LKX87" s="59"/>
      <c r="LKY87" s="59"/>
      <c r="LKZ87" s="59"/>
      <c r="LLA87" s="59"/>
      <c r="LLB87" s="59"/>
      <c r="LLC87" s="59"/>
      <c r="LLD87" s="59"/>
      <c r="LLE87" s="59"/>
      <c r="LLF87" s="59"/>
      <c r="LLG87" s="59"/>
      <c r="LLH87" s="59"/>
      <c r="LLI87" s="59"/>
      <c r="LLJ87" s="59"/>
      <c r="LLK87" s="59"/>
      <c r="LLL87" s="59"/>
      <c r="LLM87" s="59"/>
      <c r="LLN87" s="59"/>
      <c r="LLO87" s="59"/>
      <c r="LLP87" s="59"/>
      <c r="LLQ87" s="59"/>
      <c r="LLR87" s="59"/>
      <c r="LLS87" s="59"/>
      <c r="LLT87" s="59"/>
      <c r="LLU87" s="59"/>
      <c r="LLV87" s="59"/>
      <c r="LLW87" s="59"/>
      <c r="LLX87" s="59"/>
      <c r="LLY87" s="59"/>
      <c r="LLZ87" s="59"/>
      <c r="LMA87" s="59"/>
      <c r="LMB87" s="59"/>
      <c r="LMC87" s="59"/>
      <c r="LMD87" s="59"/>
      <c r="LME87" s="59"/>
      <c r="LMF87" s="59"/>
      <c r="LMG87" s="59"/>
      <c r="LMH87" s="59"/>
      <c r="LMI87" s="59"/>
      <c r="LMJ87" s="59"/>
      <c r="LMK87" s="59"/>
      <c r="LML87" s="59"/>
      <c r="LMM87" s="59"/>
      <c r="LMN87" s="59"/>
      <c r="LMO87" s="59"/>
      <c r="LMP87" s="59"/>
      <c r="LMQ87" s="59"/>
      <c r="LMR87" s="59"/>
      <c r="LMS87" s="59"/>
      <c r="LMT87" s="59"/>
      <c r="LMU87" s="59"/>
      <c r="LMV87" s="59"/>
      <c r="LMW87" s="59"/>
      <c r="LMX87" s="59"/>
      <c r="LMY87" s="59"/>
      <c r="LMZ87" s="59"/>
      <c r="LNA87" s="59"/>
      <c r="LNB87" s="59"/>
      <c r="LNC87" s="59"/>
      <c r="LND87" s="59"/>
      <c r="LNE87" s="59"/>
      <c r="LNF87" s="59"/>
      <c r="LNG87" s="59"/>
      <c r="LNH87" s="59"/>
      <c r="LNI87" s="59"/>
      <c r="LNJ87" s="59"/>
      <c r="LNK87" s="59"/>
      <c r="LNL87" s="59"/>
      <c r="LNM87" s="59"/>
      <c r="LNN87" s="59"/>
      <c r="LNO87" s="59"/>
      <c r="LNP87" s="59"/>
      <c r="LNQ87" s="59"/>
      <c r="LNR87" s="59"/>
      <c r="LNS87" s="59"/>
      <c r="LNT87" s="59"/>
      <c r="LNU87" s="59"/>
      <c r="LNV87" s="59"/>
      <c r="LNW87" s="59"/>
      <c r="LNX87" s="59"/>
      <c r="LNY87" s="59"/>
      <c r="LNZ87" s="59"/>
      <c r="LOA87" s="59"/>
      <c r="LOB87" s="59"/>
      <c r="LOC87" s="59"/>
      <c r="LOD87" s="59"/>
      <c r="LOE87" s="59"/>
      <c r="LOF87" s="59"/>
      <c r="LOG87" s="59"/>
      <c r="LOH87" s="59"/>
      <c r="LOI87" s="59"/>
      <c r="LOJ87" s="59"/>
      <c r="LOK87" s="59"/>
      <c r="LOL87" s="59"/>
      <c r="LOM87" s="59"/>
      <c r="LON87" s="59"/>
      <c r="LOO87" s="59"/>
      <c r="LOP87" s="59"/>
      <c r="LOQ87" s="59"/>
      <c r="LOR87" s="59"/>
      <c r="LOS87" s="59"/>
      <c r="LOT87" s="59"/>
      <c r="LOU87" s="59"/>
      <c r="LOV87" s="59"/>
      <c r="LOW87" s="59"/>
      <c r="LOX87" s="59"/>
      <c r="LOY87" s="59"/>
      <c r="LOZ87" s="59"/>
      <c r="LPA87" s="59"/>
      <c r="LPB87" s="59"/>
      <c r="LPC87" s="59"/>
      <c r="LPD87" s="59"/>
      <c r="LPE87" s="59"/>
      <c r="LPF87" s="59"/>
      <c r="LPG87" s="59"/>
      <c r="LPH87" s="59"/>
      <c r="LPI87" s="59"/>
      <c r="LPJ87" s="59"/>
      <c r="LPK87" s="59"/>
      <c r="LPL87" s="59"/>
      <c r="LPM87" s="59"/>
      <c r="LPN87" s="59"/>
      <c r="LPO87" s="59"/>
      <c r="LPP87" s="59"/>
      <c r="LPQ87" s="59"/>
      <c r="LPR87" s="59"/>
      <c r="LPS87" s="59"/>
      <c r="LPT87" s="59"/>
      <c r="LPU87" s="59"/>
      <c r="LPV87" s="59"/>
      <c r="LPW87" s="59"/>
      <c r="LPX87" s="59"/>
      <c r="LPY87" s="59"/>
      <c r="LPZ87" s="59"/>
      <c r="LQA87" s="59"/>
      <c r="LQB87" s="59"/>
      <c r="LQC87" s="59"/>
      <c r="LQD87" s="59"/>
      <c r="LQE87" s="59"/>
      <c r="LQF87" s="59"/>
      <c r="LQG87" s="59"/>
      <c r="LQH87" s="59"/>
      <c r="LQI87" s="59"/>
      <c r="LQJ87" s="59"/>
      <c r="LQK87" s="59"/>
      <c r="LQL87" s="59"/>
      <c r="LQM87" s="59"/>
      <c r="LQN87" s="59"/>
      <c r="LQO87" s="59"/>
      <c r="LQP87" s="59"/>
      <c r="LQQ87" s="59"/>
      <c r="LQR87" s="59"/>
      <c r="LQS87" s="59"/>
      <c r="LQT87" s="59"/>
      <c r="LQU87" s="59"/>
      <c r="LQV87" s="59"/>
      <c r="LQW87" s="59"/>
      <c r="LQX87" s="59"/>
      <c r="LQY87" s="59"/>
      <c r="LQZ87" s="59"/>
      <c r="LRA87" s="59"/>
      <c r="LRB87" s="59"/>
      <c r="LRC87" s="59"/>
      <c r="LRD87" s="59"/>
      <c r="LRE87" s="59"/>
      <c r="LRF87" s="59"/>
      <c r="LRG87" s="59"/>
      <c r="LRH87" s="59"/>
      <c r="LRI87" s="59"/>
      <c r="LRJ87" s="59"/>
      <c r="LRK87" s="59"/>
      <c r="LRL87" s="59"/>
      <c r="LRM87" s="59"/>
      <c r="LRN87" s="59"/>
      <c r="LRO87" s="59"/>
      <c r="LRP87" s="59"/>
      <c r="LRQ87" s="59"/>
      <c r="LRR87" s="59"/>
      <c r="LRS87" s="59"/>
      <c r="LRT87" s="59"/>
      <c r="LRU87" s="59"/>
      <c r="LRV87" s="59"/>
      <c r="LRW87" s="59"/>
      <c r="LRX87" s="59"/>
      <c r="LRY87" s="59"/>
      <c r="LRZ87" s="59"/>
      <c r="LSA87" s="59"/>
      <c r="LSB87" s="59"/>
      <c r="LSC87" s="59"/>
      <c r="LSD87" s="59"/>
      <c r="LSE87" s="59"/>
      <c r="LSF87" s="59"/>
      <c r="LSG87" s="59"/>
      <c r="LSH87" s="59"/>
      <c r="LSI87" s="59"/>
      <c r="LSJ87" s="59"/>
      <c r="LSK87" s="59"/>
      <c r="LSL87" s="59"/>
      <c r="LSM87" s="59"/>
      <c r="LSN87" s="59"/>
      <c r="LSO87" s="59"/>
      <c r="LSP87" s="59"/>
      <c r="LSQ87" s="59"/>
      <c r="LSR87" s="59"/>
      <c r="LSS87" s="59"/>
      <c r="LST87" s="59"/>
      <c r="LSU87" s="59"/>
      <c r="LSV87" s="59"/>
      <c r="LSW87" s="59"/>
      <c r="LSX87" s="59"/>
      <c r="LSY87" s="59"/>
      <c r="LSZ87" s="59"/>
      <c r="LTA87" s="59"/>
      <c r="LTB87" s="59"/>
      <c r="LTC87" s="59"/>
      <c r="LTD87" s="59"/>
      <c r="LTE87" s="59"/>
      <c r="LTF87" s="59"/>
      <c r="LTG87" s="59"/>
      <c r="LTH87" s="59"/>
      <c r="LTI87" s="59"/>
      <c r="LTJ87" s="59"/>
      <c r="LTK87" s="59"/>
      <c r="LTL87" s="59"/>
      <c r="LTM87" s="59"/>
      <c r="LTN87" s="59"/>
      <c r="LTO87" s="59"/>
      <c r="LTP87" s="59"/>
      <c r="LTQ87" s="59"/>
      <c r="LTR87" s="59"/>
      <c r="LTS87" s="59"/>
      <c r="LTT87" s="59"/>
      <c r="LTU87" s="59"/>
      <c r="LTV87" s="59"/>
      <c r="LTW87" s="59"/>
      <c r="LTX87" s="59"/>
      <c r="LTY87" s="59"/>
      <c r="LTZ87" s="59"/>
      <c r="LUA87" s="59"/>
      <c r="LUB87" s="59"/>
      <c r="LUC87" s="59"/>
      <c r="LUD87" s="59"/>
      <c r="LUE87" s="59"/>
      <c r="LUF87" s="59"/>
      <c r="LUG87" s="59"/>
      <c r="LUH87" s="59"/>
      <c r="LUI87" s="59"/>
      <c r="LUJ87" s="59"/>
      <c r="LUK87" s="59"/>
      <c r="LUL87" s="59"/>
      <c r="LUM87" s="59"/>
      <c r="LUN87" s="59"/>
      <c r="LUO87" s="59"/>
      <c r="LUP87" s="59"/>
      <c r="LUQ87" s="59"/>
      <c r="LUR87" s="59"/>
      <c r="LUS87" s="59"/>
      <c r="LUT87" s="59"/>
      <c r="LUU87" s="59"/>
      <c r="LUV87" s="59"/>
      <c r="LUW87" s="59"/>
      <c r="LUX87" s="59"/>
      <c r="LUY87" s="59"/>
      <c r="LUZ87" s="59"/>
      <c r="LVA87" s="59"/>
      <c r="LVB87" s="59"/>
      <c r="LVC87" s="59"/>
      <c r="LVD87" s="59"/>
      <c r="LVE87" s="59"/>
      <c r="LVF87" s="59"/>
      <c r="LVG87" s="59"/>
      <c r="LVH87" s="59"/>
      <c r="LVI87" s="59"/>
      <c r="LVJ87" s="59"/>
      <c r="LVK87" s="59"/>
      <c r="LVL87" s="59"/>
      <c r="LVM87" s="59"/>
      <c r="LVN87" s="59"/>
      <c r="LVO87" s="59"/>
      <c r="LVP87" s="59"/>
      <c r="LVQ87" s="59"/>
      <c r="LVR87" s="59"/>
      <c r="LVS87" s="59"/>
      <c r="LVT87" s="59"/>
      <c r="LVU87" s="59"/>
      <c r="LVV87" s="59"/>
      <c r="LVW87" s="59"/>
      <c r="LVX87" s="59"/>
      <c r="LVY87" s="59"/>
      <c r="LVZ87" s="59"/>
      <c r="LWA87" s="59"/>
      <c r="LWB87" s="59"/>
      <c r="LWC87" s="59"/>
      <c r="LWD87" s="59"/>
      <c r="LWE87" s="59"/>
      <c r="LWF87" s="59"/>
      <c r="LWG87" s="59"/>
      <c r="LWH87" s="59"/>
      <c r="LWI87" s="59"/>
      <c r="LWJ87" s="59"/>
      <c r="LWK87" s="59"/>
      <c r="LWL87" s="59"/>
      <c r="LWM87" s="59"/>
      <c r="LWN87" s="59"/>
      <c r="LWO87" s="59"/>
      <c r="LWP87" s="59"/>
      <c r="LWQ87" s="59"/>
      <c r="LWR87" s="59"/>
      <c r="LWS87" s="59"/>
      <c r="LWT87" s="59"/>
      <c r="LWU87" s="59"/>
      <c r="LWV87" s="59"/>
      <c r="LWW87" s="59"/>
      <c r="LWX87" s="59"/>
      <c r="LWY87" s="59"/>
      <c r="LWZ87" s="59"/>
      <c r="LXA87" s="59"/>
      <c r="LXB87" s="59"/>
      <c r="LXC87" s="59"/>
      <c r="LXD87" s="59"/>
      <c r="LXE87" s="59"/>
      <c r="LXF87" s="59"/>
      <c r="LXG87" s="59"/>
      <c r="LXH87" s="59"/>
      <c r="LXI87" s="59"/>
      <c r="LXJ87" s="59"/>
      <c r="LXK87" s="59"/>
      <c r="LXL87" s="59"/>
      <c r="LXM87" s="59"/>
      <c r="LXN87" s="59"/>
      <c r="LXO87" s="59"/>
      <c r="LXP87" s="59"/>
      <c r="LXQ87" s="59"/>
      <c r="LXR87" s="59"/>
      <c r="LXS87" s="59"/>
      <c r="LXT87" s="59"/>
      <c r="LXU87" s="59"/>
      <c r="LXV87" s="59"/>
      <c r="LXW87" s="59"/>
      <c r="LXX87" s="59"/>
      <c r="LXY87" s="59"/>
      <c r="LXZ87" s="59"/>
      <c r="LYA87" s="59"/>
      <c r="LYB87" s="59"/>
      <c r="LYC87" s="59"/>
      <c r="LYD87" s="59"/>
      <c r="LYE87" s="59"/>
      <c r="LYF87" s="59"/>
      <c r="LYG87" s="59"/>
      <c r="LYH87" s="59"/>
      <c r="LYI87" s="59"/>
      <c r="LYJ87" s="59"/>
      <c r="LYK87" s="59"/>
      <c r="LYL87" s="59"/>
      <c r="LYM87" s="59"/>
      <c r="LYN87" s="59"/>
      <c r="LYO87" s="59"/>
      <c r="LYP87" s="59"/>
      <c r="LYQ87" s="59"/>
      <c r="LYR87" s="59"/>
      <c r="LYS87" s="59"/>
      <c r="LYT87" s="59"/>
      <c r="LYU87" s="59"/>
      <c r="LYV87" s="59"/>
      <c r="LYW87" s="59"/>
      <c r="LYX87" s="59"/>
      <c r="LYY87" s="59"/>
      <c r="LYZ87" s="59"/>
      <c r="LZA87" s="59"/>
      <c r="LZB87" s="59"/>
      <c r="LZC87" s="59"/>
      <c r="LZD87" s="59"/>
      <c r="LZE87" s="59"/>
      <c r="LZF87" s="59"/>
      <c r="LZG87" s="59"/>
      <c r="LZH87" s="59"/>
      <c r="LZI87" s="59"/>
      <c r="LZJ87" s="59"/>
      <c r="LZK87" s="59"/>
      <c r="LZL87" s="59"/>
      <c r="LZM87" s="59"/>
      <c r="LZN87" s="59"/>
      <c r="LZO87" s="59"/>
      <c r="LZP87" s="59"/>
      <c r="LZQ87" s="59"/>
      <c r="LZR87" s="59"/>
      <c r="LZS87" s="59"/>
      <c r="LZT87" s="59"/>
      <c r="LZU87" s="59"/>
      <c r="LZV87" s="59"/>
      <c r="LZW87" s="59"/>
      <c r="LZX87" s="59"/>
      <c r="LZY87" s="59"/>
      <c r="LZZ87" s="59"/>
      <c r="MAA87" s="59"/>
      <c r="MAB87" s="59"/>
      <c r="MAC87" s="59"/>
      <c r="MAD87" s="59"/>
      <c r="MAE87" s="59"/>
      <c r="MAF87" s="59"/>
      <c r="MAG87" s="59"/>
      <c r="MAH87" s="59"/>
      <c r="MAI87" s="59"/>
      <c r="MAJ87" s="59"/>
      <c r="MAK87" s="59"/>
      <c r="MAL87" s="59"/>
      <c r="MAM87" s="59"/>
      <c r="MAN87" s="59"/>
      <c r="MAO87" s="59"/>
      <c r="MAP87" s="59"/>
      <c r="MAQ87" s="59"/>
      <c r="MAR87" s="59"/>
      <c r="MAS87" s="59"/>
      <c r="MAT87" s="59"/>
      <c r="MAU87" s="59"/>
      <c r="MAV87" s="59"/>
      <c r="MAW87" s="59"/>
      <c r="MAX87" s="59"/>
      <c r="MAY87" s="59"/>
      <c r="MAZ87" s="59"/>
      <c r="MBA87" s="59"/>
      <c r="MBB87" s="59"/>
      <c r="MBC87" s="59"/>
      <c r="MBD87" s="59"/>
      <c r="MBE87" s="59"/>
      <c r="MBF87" s="59"/>
      <c r="MBG87" s="59"/>
      <c r="MBH87" s="59"/>
      <c r="MBI87" s="59"/>
      <c r="MBJ87" s="59"/>
      <c r="MBK87" s="59"/>
      <c r="MBL87" s="59"/>
      <c r="MBM87" s="59"/>
      <c r="MBN87" s="59"/>
      <c r="MBO87" s="59"/>
      <c r="MBP87" s="59"/>
      <c r="MBQ87" s="59"/>
      <c r="MBR87" s="59"/>
      <c r="MBS87" s="59"/>
      <c r="MBT87" s="59"/>
      <c r="MBU87" s="59"/>
      <c r="MBV87" s="59"/>
      <c r="MBW87" s="59"/>
      <c r="MBX87" s="59"/>
      <c r="MBY87" s="59"/>
      <c r="MBZ87" s="59"/>
      <c r="MCA87" s="59"/>
      <c r="MCB87" s="59"/>
      <c r="MCC87" s="59"/>
      <c r="MCD87" s="59"/>
      <c r="MCE87" s="59"/>
      <c r="MCF87" s="59"/>
      <c r="MCG87" s="59"/>
      <c r="MCH87" s="59"/>
      <c r="MCI87" s="59"/>
      <c r="MCJ87" s="59"/>
      <c r="MCK87" s="59"/>
      <c r="MCL87" s="59"/>
      <c r="MCM87" s="59"/>
      <c r="MCN87" s="59"/>
      <c r="MCO87" s="59"/>
      <c r="MCP87" s="59"/>
      <c r="MCQ87" s="59"/>
      <c r="MCR87" s="59"/>
      <c r="MCS87" s="59"/>
      <c r="MCT87" s="59"/>
      <c r="MCU87" s="59"/>
      <c r="MCV87" s="59"/>
      <c r="MCW87" s="59"/>
      <c r="MCX87" s="59"/>
      <c r="MCY87" s="59"/>
      <c r="MCZ87" s="59"/>
      <c r="MDA87" s="59"/>
      <c r="MDB87" s="59"/>
      <c r="MDC87" s="59"/>
      <c r="MDD87" s="59"/>
      <c r="MDE87" s="59"/>
      <c r="MDF87" s="59"/>
      <c r="MDG87" s="59"/>
      <c r="MDH87" s="59"/>
      <c r="MDI87" s="59"/>
      <c r="MDJ87" s="59"/>
      <c r="MDK87" s="59"/>
      <c r="MDL87" s="59"/>
      <c r="MDM87" s="59"/>
      <c r="MDN87" s="59"/>
      <c r="MDO87" s="59"/>
      <c r="MDP87" s="59"/>
      <c r="MDQ87" s="59"/>
      <c r="MDR87" s="59"/>
      <c r="MDS87" s="59"/>
      <c r="MDT87" s="59"/>
      <c r="MDU87" s="59"/>
      <c r="MDV87" s="59"/>
      <c r="MDW87" s="59"/>
      <c r="MDX87" s="59"/>
      <c r="MDY87" s="59"/>
      <c r="MDZ87" s="59"/>
      <c r="MEA87" s="59"/>
      <c r="MEB87" s="59"/>
      <c r="MEC87" s="59"/>
      <c r="MED87" s="59"/>
      <c r="MEE87" s="59"/>
      <c r="MEF87" s="59"/>
      <c r="MEG87" s="59"/>
      <c r="MEH87" s="59"/>
      <c r="MEI87" s="59"/>
      <c r="MEJ87" s="59"/>
      <c r="MEK87" s="59"/>
      <c r="MEL87" s="59"/>
      <c r="MEM87" s="59"/>
      <c r="MEN87" s="59"/>
      <c r="MEO87" s="59"/>
      <c r="MEP87" s="59"/>
      <c r="MEQ87" s="59"/>
      <c r="MER87" s="59"/>
      <c r="MES87" s="59"/>
      <c r="MET87" s="59"/>
      <c r="MEU87" s="59"/>
      <c r="MEV87" s="59"/>
      <c r="MEW87" s="59"/>
      <c r="MEX87" s="59"/>
      <c r="MEY87" s="59"/>
      <c r="MEZ87" s="59"/>
      <c r="MFA87" s="59"/>
      <c r="MFB87" s="59"/>
      <c r="MFC87" s="59"/>
      <c r="MFD87" s="59"/>
      <c r="MFE87" s="59"/>
      <c r="MFF87" s="59"/>
      <c r="MFG87" s="59"/>
      <c r="MFH87" s="59"/>
      <c r="MFI87" s="59"/>
      <c r="MFJ87" s="59"/>
      <c r="MFK87" s="59"/>
      <c r="MFL87" s="59"/>
      <c r="MFM87" s="59"/>
      <c r="MFN87" s="59"/>
      <c r="MFO87" s="59"/>
      <c r="MFP87" s="59"/>
      <c r="MFQ87" s="59"/>
      <c r="MFR87" s="59"/>
      <c r="MFS87" s="59"/>
      <c r="MFT87" s="59"/>
      <c r="MFU87" s="59"/>
      <c r="MFV87" s="59"/>
      <c r="MFW87" s="59"/>
      <c r="MFX87" s="59"/>
      <c r="MFY87" s="59"/>
      <c r="MFZ87" s="59"/>
      <c r="MGA87" s="59"/>
      <c r="MGB87" s="59"/>
      <c r="MGC87" s="59"/>
      <c r="MGD87" s="59"/>
      <c r="MGE87" s="59"/>
      <c r="MGF87" s="59"/>
      <c r="MGG87" s="59"/>
      <c r="MGH87" s="59"/>
      <c r="MGI87" s="59"/>
      <c r="MGJ87" s="59"/>
      <c r="MGK87" s="59"/>
      <c r="MGL87" s="59"/>
      <c r="MGM87" s="59"/>
      <c r="MGN87" s="59"/>
      <c r="MGO87" s="59"/>
      <c r="MGP87" s="59"/>
      <c r="MGQ87" s="59"/>
      <c r="MGR87" s="59"/>
      <c r="MGS87" s="59"/>
      <c r="MGT87" s="59"/>
      <c r="MGU87" s="59"/>
      <c r="MGV87" s="59"/>
      <c r="MGW87" s="59"/>
      <c r="MGX87" s="59"/>
      <c r="MGY87" s="59"/>
      <c r="MGZ87" s="59"/>
      <c r="MHA87" s="59"/>
      <c r="MHB87" s="59"/>
      <c r="MHC87" s="59"/>
      <c r="MHD87" s="59"/>
      <c r="MHE87" s="59"/>
      <c r="MHF87" s="59"/>
      <c r="MHG87" s="59"/>
      <c r="MHH87" s="59"/>
      <c r="MHI87" s="59"/>
      <c r="MHJ87" s="59"/>
      <c r="MHK87" s="59"/>
      <c r="MHL87" s="59"/>
      <c r="MHM87" s="59"/>
      <c r="MHN87" s="59"/>
      <c r="MHO87" s="59"/>
      <c r="MHP87" s="59"/>
      <c r="MHQ87" s="59"/>
      <c r="MHR87" s="59"/>
      <c r="MHS87" s="59"/>
      <c r="MHT87" s="59"/>
      <c r="MHU87" s="59"/>
      <c r="MHV87" s="59"/>
      <c r="MHW87" s="59"/>
      <c r="MHX87" s="59"/>
      <c r="MHY87" s="59"/>
      <c r="MHZ87" s="59"/>
      <c r="MIA87" s="59"/>
      <c r="MIB87" s="59"/>
      <c r="MIC87" s="59"/>
      <c r="MID87" s="59"/>
      <c r="MIE87" s="59"/>
      <c r="MIF87" s="59"/>
      <c r="MIG87" s="59"/>
      <c r="MIH87" s="59"/>
      <c r="MII87" s="59"/>
      <c r="MIJ87" s="59"/>
      <c r="MIK87" s="59"/>
      <c r="MIL87" s="59"/>
      <c r="MIM87" s="59"/>
      <c r="MIN87" s="59"/>
      <c r="MIO87" s="59"/>
      <c r="MIP87" s="59"/>
      <c r="MIQ87" s="59"/>
      <c r="MIR87" s="59"/>
      <c r="MIS87" s="59"/>
      <c r="MIT87" s="59"/>
      <c r="MIU87" s="59"/>
      <c r="MIV87" s="59"/>
      <c r="MIW87" s="59"/>
      <c r="MIX87" s="59"/>
      <c r="MIY87" s="59"/>
      <c r="MIZ87" s="59"/>
      <c r="MJA87" s="59"/>
      <c r="MJB87" s="59"/>
      <c r="MJC87" s="59"/>
      <c r="MJD87" s="59"/>
      <c r="MJE87" s="59"/>
      <c r="MJF87" s="59"/>
      <c r="MJG87" s="59"/>
      <c r="MJH87" s="59"/>
      <c r="MJI87" s="59"/>
      <c r="MJJ87" s="59"/>
      <c r="MJK87" s="59"/>
      <c r="MJL87" s="59"/>
      <c r="MJM87" s="59"/>
      <c r="MJN87" s="59"/>
      <c r="MJO87" s="59"/>
      <c r="MJP87" s="59"/>
      <c r="MJQ87" s="59"/>
      <c r="MJR87" s="59"/>
      <c r="MJS87" s="59"/>
      <c r="MJT87" s="59"/>
      <c r="MJU87" s="59"/>
      <c r="MJV87" s="59"/>
      <c r="MJW87" s="59"/>
      <c r="MJX87" s="59"/>
      <c r="MJY87" s="59"/>
      <c r="MJZ87" s="59"/>
      <c r="MKA87" s="59"/>
      <c r="MKB87" s="59"/>
      <c r="MKC87" s="59"/>
      <c r="MKD87" s="59"/>
      <c r="MKE87" s="59"/>
      <c r="MKF87" s="59"/>
      <c r="MKG87" s="59"/>
      <c r="MKH87" s="59"/>
      <c r="MKI87" s="59"/>
      <c r="MKJ87" s="59"/>
      <c r="MKK87" s="59"/>
      <c r="MKL87" s="59"/>
      <c r="MKM87" s="59"/>
      <c r="MKN87" s="59"/>
      <c r="MKO87" s="59"/>
      <c r="MKP87" s="59"/>
      <c r="MKQ87" s="59"/>
      <c r="MKR87" s="59"/>
      <c r="MKS87" s="59"/>
      <c r="MKT87" s="59"/>
      <c r="MKU87" s="59"/>
      <c r="MKV87" s="59"/>
      <c r="MKW87" s="59"/>
      <c r="MKX87" s="59"/>
      <c r="MKY87" s="59"/>
      <c r="MKZ87" s="59"/>
      <c r="MLA87" s="59"/>
      <c r="MLB87" s="59"/>
      <c r="MLC87" s="59"/>
      <c r="MLD87" s="59"/>
      <c r="MLE87" s="59"/>
      <c r="MLF87" s="59"/>
      <c r="MLG87" s="59"/>
      <c r="MLH87" s="59"/>
      <c r="MLI87" s="59"/>
      <c r="MLJ87" s="59"/>
      <c r="MLK87" s="59"/>
      <c r="MLL87" s="59"/>
      <c r="MLM87" s="59"/>
      <c r="MLN87" s="59"/>
      <c r="MLO87" s="59"/>
      <c r="MLP87" s="59"/>
      <c r="MLQ87" s="59"/>
      <c r="MLR87" s="59"/>
      <c r="MLS87" s="59"/>
      <c r="MLT87" s="59"/>
      <c r="MLU87" s="59"/>
      <c r="MLV87" s="59"/>
      <c r="MLW87" s="59"/>
      <c r="MLX87" s="59"/>
      <c r="MLY87" s="59"/>
      <c r="MLZ87" s="59"/>
      <c r="MMA87" s="59"/>
      <c r="MMB87" s="59"/>
      <c r="MMC87" s="59"/>
      <c r="MMD87" s="59"/>
      <c r="MME87" s="59"/>
      <c r="MMF87" s="59"/>
      <c r="MMG87" s="59"/>
      <c r="MMH87" s="59"/>
      <c r="MMI87" s="59"/>
      <c r="MMJ87" s="59"/>
      <c r="MMK87" s="59"/>
      <c r="MML87" s="59"/>
      <c r="MMM87" s="59"/>
      <c r="MMN87" s="59"/>
      <c r="MMO87" s="59"/>
      <c r="MMP87" s="59"/>
      <c r="MMQ87" s="59"/>
      <c r="MMR87" s="59"/>
      <c r="MMS87" s="59"/>
      <c r="MMT87" s="59"/>
      <c r="MMU87" s="59"/>
      <c r="MMV87" s="59"/>
      <c r="MMW87" s="59"/>
      <c r="MMX87" s="59"/>
      <c r="MMY87" s="59"/>
      <c r="MMZ87" s="59"/>
      <c r="MNA87" s="59"/>
      <c r="MNB87" s="59"/>
      <c r="MNC87" s="59"/>
      <c r="MND87" s="59"/>
      <c r="MNE87" s="59"/>
      <c r="MNF87" s="59"/>
      <c r="MNG87" s="59"/>
      <c r="MNH87" s="59"/>
      <c r="MNI87" s="59"/>
      <c r="MNJ87" s="59"/>
      <c r="MNK87" s="59"/>
      <c r="MNL87" s="59"/>
      <c r="MNM87" s="59"/>
      <c r="MNN87" s="59"/>
      <c r="MNO87" s="59"/>
      <c r="MNP87" s="59"/>
      <c r="MNQ87" s="59"/>
      <c r="MNR87" s="59"/>
      <c r="MNS87" s="59"/>
      <c r="MNT87" s="59"/>
      <c r="MNU87" s="59"/>
      <c r="MNV87" s="59"/>
      <c r="MNW87" s="59"/>
      <c r="MNX87" s="59"/>
      <c r="MNY87" s="59"/>
      <c r="MNZ87" s="59"/>
      <c r="MOA87" s="59"/>
      <c r="MOB87" s="59"/>
      <c r="MOC87" s="59"/>
      <c r="MOD87" s="59"/>
      <c r="MOE87" s="59"/>
      <c r="MOF87" s="59"/>
      <c r="MOG87" s="59"/>
      <c r="MOH87" s="59"/>
      <c r="MOI87" s="59"/>
      <c r="MOJ87" s="59"/>
      <c r="MOK87" s="59"/>
      <c r="MOL87" s="59"/>
      <c r="MOM87" s="59"/>
      <c r="MON87" s="59"/>
      <c r="MOO87" s="59"/>
      <c r="MOP87" s="59"/>
      <c r="MOQ87" s="59"/>
      <c r="MOR87" s="59"/>
      <c r="MOS87" s="59"/>
      <c r="MOT87" s="59"/>
      <c r="MOU87" s="59"/>
      <c r="MOV87" s="59"/>
      <c r="MOW87" s="59"/>
      <c r="MOX87" s="59"/>
      <c r="MOY87" s="59"/>
      <c r="MOZ87" s="59"/>
      <c r="MPA87" s="59"/>
      <c r="MPB87" s="59"/>
      <c r="MPC87" s="59"/>
      <c r="MPD87" s="59"/>
      <c r="MPE87" s="59"/>
      <c r="MPF87" s="59"/>
      <c r="MPG87" s="59"/>
      <c r="MPH87" s="59"/>
      <c r="MPI87" s="59"/>
      <c r="MPJ87" s="59"/>
      <c r="MPK87" s="59"/>
      <c r="MPL87" s="59"/>
      <c r="MPM87" s="59"/>
      <c r="MPN87" s="59"/>
      <c r="MPO87" s="59"/>
      <c r="MPP87" s="59"/>
      <c r="MPQ87" s="59"/>
      <c r="MPR87" s="59"/>
      <c r="MPS87" s="59"/>
      <c r="MPT87" s="59"/>
      <c r="MPU87" s="59"/>
      <c r="MPV87" s="59"/>
      <c r="MPW87" s="59"/>
      <c r="MPX87" s="59"/>
      <c r="MPY87" s="59"/>
      <c r="MPZ87" s="59"/>
      <c r="MQA87" s="59"/>
      <c r="MQB87" s="59"/>
      <c r="MQC87" s="59"/>
      <c r="MQD87" s="59"/>
      <c r="MQE87" s="59"/>
      <c r="MQF87" s="59"/>
      <c r="MQG87" s="59"/>
      <c r="MQH87" s="59"/>
      <c r="MQI87" s="59"/>
      <c r="MQJ87" s="59"/>
      <c r="MQK87" s="59"/>
      <c r="MQL87" s="59"/>
      <c r="MQM87" s="59"/>
      <c r="MQN87" s="59"/>
      <c r="MQO87" s="59"/>
      <c r="MQP87" s="59"/>
      <c r="MQQ87" s="59"/>
      <c r="MQR87" s="59"/>
      <c r="MQS87" s="59"/>
      <c r="MQT87" s="59"/>
      <c r="MQU87" s="59"/>
      <c r="MQV87" s="59"/>
      <c r="MQW87" s="59"/>
      <c r="MQX87" s="59"/>
      <c r="MQY87" s="59"/>
      <c r="MQZ87" s="59"/>
      <c r="MRA87" s="59"/>
      <c r="MRB87" s="59"/>
      <c r="MRC87" s="59"/>
      <c r="MRD87" s="59"/>
      <c r="MRE87" s="59"/>
      <c r="MRF87" s="59"/>
      <c r="MRG87" s="59"/>
      <c r="MRH87" s="59"/>
      <c r="MRI87" s="59"/>
      <c r="MRJ87" s="59"/>
      <c r="MRK87" s="59"/>
      <c r="MRL87" s="59"/>
      <c r="MRM87" s="59"/>
      <c r="MRN87" s="59"/>
      <c r="MRO87" s="59"/>
      <c r="MRP87" s="59"/>
      <c r="MRQ87" s="59"/>
      <c r="MRR87" s="59"/>
      <c r="MRS87" s="59"/>
      <c r="MRT87" s="59"/>
      <c r="MRU87" s="59"/>
      <c r="MRV87" s="59"/>
      <c r="MRW87" s="59"/>
      <c r="MRX87" s="59"/>
      <c r="MRY87" s="59"/>
      <c r="MRZ87" s="59"/>
      <c r="MSA87" s="59"/>
      <c r="MSB87" s="59"/>
      <c r="MSC87" s="59"/>
      <c r="MSD87" s="59"/>
      <c r="MSE87" s="59"/>
      <c r="MSF87" s="59"/>
      <c r="MSG87" s="59"/>
      <c r="MSH87" s="59"/>
      <c r="MSI87" s="59"/>
      <c r="MSJ87" s="59"/>
      <c r="MSK87" s="59"/>
      <c r="MSL87" s="59"/>
      <c r="MSM87" s="59"/>
      <c r="MSN87" s="59"/>
      <c r="MSO87" s="59"/>
      <c r="MSP87" s="59"/>
      <c r="MSQ87" s="59"/>
      <c r="MSR87" s="59"/>
      <c r="MSS87" s="59"/>
      <c r="MST87" s="59"/>
      <c r="MSU87" s="59"/>
      <c r="MSV87" s="59"/>
      <c r="MSW87" s="59"/>
      <c r="MSX87" s="59"/>
      <c r="MSY87" s="59"/>
      <c r="MSZ87" s="59"/>
      <c r="MTA87" s="59"/>
      <c r="MTB87" s="59"/>
      <c r="MTC87" s="59"/>
      <c r="MTD87" s="59"/>
      <c r="MTE87" s="59"/>
      <c r="MTF87" s="59"/>
      <c r="MTG87" s="59"/>
      <c r="MTH87" s="59"/>
      <c r="MTI87" s="59"/>
      <c r="MTJ87" s="59"/>
      <c r="MTK87" s="59"/>
      <c r="MTL87" s="59"/>
      <c r="MTM87" s="59"/>
      <c r="MTN87" s="59"/>
      <c r="MTO87" s="59"/>
      <c r="MTP87" s="59"/>
      <c r="MTQ87" s="59"/>
      <c r="MTR87" s="59"/>
      <c r="MTS87" s="59"/>
      <c r="MTT87" s="59"/>
      <c r="MTU87" s="59"/>
      <c r="MTV87" s="59"/>
      <c r="MTW87" s="59"/>
      <c r="MTX87" s="59"/>
      <c r="MTY87" s="59"/>
      <c r="MTZ87" s="59"/>
      <c r="MUA87" s="59"/>
      <c r="MUB87" s="59"/>
      <c r="MUC87" s="59"/>
      <c r="MUD87" s="59"/>
      <c r="MUE87" s="59"/>
      <c r="MUF87" s="59"/>
      <c r="MUG87" s="59"/>
      <c r="MUH87" s="59"/>
      <c r="MUI87" s="59"/>
      <c r="MUJ87" s="59"/>
      <c r="MUK87" s="59"/>
      <c r="MUL87" s="59"/>
      <c r="MUM87" s="59"/>
      <c r="MUN87" s="59"/>
      <c r="MUO87" s="59"/>
      <c r="MUP87" s="59"/>
      <c r="MUQ87" s="59"/>
      <c r="MUR87" s="59"/>
      <c r="MUS87" s="59"/>
      <c r="MUT87" s="59"/>
      <c r="MUU87" s="59"/>
      <c r="MUV87" s="59"/>
      <c r="MUW87" s="59"/>
      <c r="MUX87" s="59"/>
      <c r="MUY87" s="59"/>
      <c r="MUZ87" s="59"/>
      <c r="MVA87" s="59"/>
      <c r="MVB87" s="59"/>
      <c r="MVC87" s="59"/>
      <c r="MVD87" s="59"/>
      <c r="MVE87" s="59"/>
      <c r="MVF87" s="59"/>
      <c r="MVG87" s="59"/>
      <c r="MVH87" s="59"/>
      <c r="MVI87" s="59"/>
      <c r="MVJ87" s="59"/>
      <c r="MVK87" s="59"/>
      <c r="MVL87" s="59"/>
      <c r="MVM87" s="59"/>
      <c r="MVN87" s="59"/>
      <c r="MVO87" s="59"/>
      <c r="MVP87" s="59"/>
      <c r="MVQ87" s="59"/>
      <c r="MVR87" s="59"/>
      <c r="MVS87" s="59"/>
      <c r="MVT87" s="59"/>
      <c r="MVU87" s="59"/>
      <c r="MVV87" s="59"/>
      <c r="MVW87" s="59"/>
      <c r="MVX87" s="59"/>
      <c r="MVY87" s="59"/>
      <c r="MVZ87" s="59"/>
      <c r="MWA87" s="59"/>
      <c r="MWB87" s="59"/>
      <c r="MWC87" s="59"/>
      <c r="MWD87" s="59"/>
      <c r="MWE87" s="59"/>
      <c r="MWF87" s="59"/>
      <c r="MWG87" s="59"/>
      <c r="MWH87" s="59"/>
      <c r="MWI87" s="59"/>
      <c r="MWJ87" s="59"/>
      <c r="MWK87" s="59"/>
      <c r="MWL87" s="59"/>
      <c r="MWM87" s="59"/>
      <c r="MWN87" s="59"/>
      <c r="MWO87" s="59"/>
      <c r="MWP87" s="59"/>
      <c r="MWQ87" s="59"/>
      <c r="MWR87" s="59"/>
      <c r="MWS87" s="59"/>
      <c r="MWT87" s="59"/>
      <c r="MWU87" s="59"/>
      <c r="MWV87" s="59"/>
      <c r="MWW87" s="59"/>
      <c r="MWX87" s="59"/>
      <c r="MWY87" s="59"/>
      <c r="MWZ87" s="59"/>
      <c r="MXA87" s="59"/>
      <c r="MXB87" s="59"/>
      <c r="MXC87" s="59"/>
      <c r="MXD87" s="59"/>
      <c r="MXE87" s="59"/>
      <c r="MXF87" s="59"/>
      <c r="MXG87" s="59"/>
      <c r="MXH87" s="59"/>
      <c r="MXI87" s="59"/>
      <c r="MXJ87" s="59"/>
      <c r="MXK87" s="59"/>
      <c r="MXL87" s="59"/>
      <c r="MXM87" s="59"/>
      <c r="MXN87" s="59"/>
      <c r="MXO87" s="59"/>
      <c r="MXP87" s="59"/>
      <c r="MXQ87" s="59"/>
      <c r="MXR87" s="59"/>
      <c r="MXS87" s="59"/>
      <c r="MXT87" s="59"/>
      <c r="MXU87" s="59"/>
      <c r="MXV87" s="59"/>
      <c r="MXW87" s="59"/>
      <c r="MXX87" s="59"/>
      <c r="MXY87" s="59"/>
      <c r="MXZ87" s="59"/>
      <c r="MYA87" s="59"/>
      <c r="MYB87" s="59"/>
      <c r="MYC87" s="59"/>
      <c r="MYD87" s="59"/>
      <c r="MYE87" s="59"/>
      <c r="MYF87" s="59"/>
      <c r="MYG87" s="59"/>
      <c r="MYH87" s="59"/>
      <c r="MYI87" s="59"/>
      <c r="MYJ87" s="59"/>
      <c r="MYK87" s="59"/>
      <c r="MYL87" s="59"/>
      <c r="MYM87" s="59"/>
      <c r="MYN87" s="59"/>
      <c r="MYO87" s="59"/>
      <c r="MYP87" s="59"/>
      <c r="MYQ87" s="59"/>
      <c r="MYR87" s="59"/>
      <c r="MYS87" s="59"/>
      <c r="MYT87" s="59"/>
      <c r="MYU87" s="59"/>
      <c r="MYV87" s="59"/>
      <c r="MYW87" s="59"/>
      <c r="MYX87" s="59"/>
      <c r="MYY87" s="59"/>
      <c r="MYZ87" s="59"/>
      <c r="MZA87" s="59"/>
      <c r="MZB87" s="59"/>
      <c r="MZC87" s="59"/>
      <c r="MZD87" s="59"/>
      <c r="MZE87" s="59"/>
      <c r="MZF87" s="59"/>
      <c r="MZG87" s="59"/>
      <c r="MZH87" s="59"/>
      <c r="MZI87" s="59"/>
      <c r="MZJ87" s="59"/>
      <c r="MZK87" s="59"/>
      <c r="MZL87" s="59"/>
      <c r="MZM87" s="59"/>
      <c r="MZN87" s="59"/>
      <c r="MZO87" s="59"/>
      <c r="MZP87" s="59"/>
      <c r="MZQ87" s="59"/>
      <c r="MZR87" s="59"/>
      <c r="MZS87" s="59"/>
      <c r="MZT87" s="59"/>
      <c r="MZU87" s="59"/>
      <c r="MZV87" s="59"/>
      <c r="MZW87" s="59"/>
      <c r="MZX87" s="59"/>
      <c r="MZY87" s="59"/>
      <c r="MZZ87" s="59"/>
      <c r="NAA87" s="59"/>
      <c r="NAB87" s="59"/>
      <c r="NAC87" s="59"/>
      <c r="NAD87" s="59"/>
      <c r="NAE87" s="59"/>
      <c r="NAF87" s="59"/>
      <c r="NAG87" s="59"/>
      <c r="NAH87" s="59"/>
      <c r="NAI87" s="59"/>
      <c r="NAJ87" s="59"/>
      <c r="NAK87" s="59"/>
      <c r="NAL87" s="59"/>
      <c r="NAM87" s="59"/>
      <c r="NAN87" s="59"/>
      <c r="NAO87" s="59"/>
      <c r="NAP87" s="59"/>
      <c r="NAQ87" s="59"/>
      <c r="NAR87" s="59"/>
      <c r="NAS87" s="59"/>
      <c r="NAT87" s="59"/>
      <c r="NAU87" s="59"/>
      <c r="NAV87" s="59"/>
      <c r="NAW87" s="59"/>
      <c r="NAX87" s="59"/>
      <c r="NAY87" s="59"/>
      <c r="NAZ87" s="59"/>
      <c r="NBA87" s="59"/>
      <c r="NBB87" s="59"/>
      <c r="NBC87" s="59"/>
      <c r="NBD87" s="59"/>
      <c r="NBE87" s="59"/>
      <c r="NBF87" s="59"/>
      <c r="NBG87" s="59"/>
      <c r="NBH87" s="59"/>
      <c r="NBI87" s="59"/>
      <c r="NBJ87" s="59"/>
      <c r="NBK87" s="59"/>
      <c r="NBL87" s="59"/>
      <c r="NBM87" s="59"/>
      <c r="NBN87" s="59"/>
      <c r="NBO87" s="59"/>
      <c r="NBP87" s="59"/>
      <c r="NBQ87" s="59"/>
      <c r="NBR87" s="59"/>
      <c r="NBS87" s="59"/>
      <c r="NBT87" s="59"/>
      <c r="NBU87" s="59"/>
      <c r="NBV87" s="59"/>
      <c r="NBW87" s="59"/>
      <c r="NBX87" s="59"/>
      <c r="NBY87" s="59"/>
      <c r="NBZ87" s="59"/>
      <c r="NCA87" s="59"/>
      <c r="NCB87" s="59"/>
      <c r="NCC87" s="59"/>
      <c r="NCD87" s="59"/>
      <c r="NCE87" s="59"/>
      <c r="NCF87" s="59"/>
      <c r="NCG87" s="59"/>
      <c r="NCH87" s="59"/>
      <c r="NCI87" s="59"/>
      <c r="NCJ87" s="59"/>
      <c r="NCK87" s="59"/>
      <c r="NCL87" s="59"/>
      <c r="NCM87" s="59"/>
      <c r="NCN87" s="59"/>
      <c r="NCO87" s="59"/>
      <c r="NCP87" s="59"/>
      <c r="NCQ87" s="59"/>
      <c r="NCR87" s="59"/>
      <c r="NCS87" s="59"/>
      <c r="NCT87" s="59"/>
      <c r="NCU87" s="59"/>
      <c r="NCV87" s="59"/>
      <c r="NCW87" s="59"/>
      <c r="NCX87" s="59"/>
      <c r="NCY87" s="59"/>
      <c r="NCZ87" s="59"/>
      <c r="NDA87" s="59"/>
      <c r="NDB87" s="59"/>
      <c r="NDC87" s="59"/>
      <c r="NDD87" s="59"/>
      <c r="NDE87" s="59"/>
      <c r="NDF87" s="59"/>
      <c r="NDG87" s="59"/>
      <c r="NDH87" s="59"/>
      <c r="NDI87" s="59"/>
      <c r="NDJ87" s="59"/>
      <c r="NDK87" s="59"/>
      <c r="NDL87" s="59"/>
      <c r="NDM87" s="59"/>
      <c r="NDN87" s="59"/>
      <c r="NDO87" s="59"/>
      <c r="NDP87" s="59"/>
      <c r="NDQ87" s="59"/>
      <c r="NDR87" s="59"/>
      <c r="NDS87" s="59"/>
      <c r="NDT87" s="59"/>
      <c r="NDU87" s="59"/>
      <c r="NDV87" s="59"/>
      <c r="NDW87" s="59"/>
      <c r="NDX87" s="59"/>
      <c r="NDY87" s="59"/>
      <c r="NDZ87" s="59"/>
      <c r="NEA87" s="59"/>
      <c r="NEB87" s="59"/>
      <c r="NEC87" s="59"/>
      <c r="NED87" s="59"/>
      <c r="NEE87" s="59"/>
      <c r="NEF87" s="59"/>
      <c r="NEG87" s="59"/>
      <c r="NEH87" s="59"/>
      <c r="NEI87" s="59"/>
      <c r="NEJ87" s="59"/>
      <c r="NEK87" s="59"/>
      <c r="NEL87" s="59"/>
      <c r="NEM87" s="59"/>
      <c r="NEN87" s="59"/>
      <c r="NEO87" s="59"/>
      <c r="NEP87" s="59"/>
      <c r="NEQ87" s="59"/>
      <c r="NER87" s="59"/>
      <c r="NES87" s="59"/>
      <c r="NET87" s="59"/>
      <c r="NEU87" s="59"/>
      <c r="NEV87" s="59"/>
      <c r="NEW87" s="59"/>
      <c r="NEX87" s="59"/>
      <c r="NEY87" s="59"/>
      <c r="NEZ87" s="59"/>
      <c r="NFA87" s="59"/>
      <c r="NFB87" s="59"/>
      <c r="NFC87" s="59"/>
      <c r="NFD87" s="59"/>
      <c r="NFE87" s="59"/>
      <c r="NFF87" s="59"/>
      <c r="NFG87" s="59"/>
      <c r="NFH87" s="59"/>
      <c r="NFI87" s="59"/>
      <c r="NFJ87" s="59"/>
      <c r="NFK87" s="59"/>
      <c r="NFL87" s="59"/>
      <c r="NFM87" s="59"/>
      <c r="NFN87" s="59"/>
      <c r="NFO87" s="59"/>
      <c r="NFP87" s="59"/>
      <c r="NFQ87" s="59"/>
      <c r="NFR87" s="59"/>
      <c r="NFS87" s="59"/>
      <c r="NFT87" s="59"/>
      <c r="NFU87" s="59"/>
      <c r="NFV87" s="59"/>
      <c r="NFW87" s="59"/>
      <c r="NFX87" s="59"/>
      <c r="NFY87" s="59"/>
      <c r="NFZ87" s="59"/>
      <c r="NGA87" s="59"/>
      <c r="NGB87" s="59"/>
      <c r="NGC87" s="59"/>
      <c r="NGD87" s="59"/>
      <c r="NGE87" s="59"/>
      <c r="NGF87" s="59"/>
      <c r="NGG87" s="59"/>
      <c r="NGH87" s="59"/>
      <c r="NGI87" s="59"/>
      <c r="NGJ87" s="59"/>
      <c r="NGK87" s="59"/>
      <c r="NGL87" s="59"/>
      <c r="NGM87" s="59"/>
      <c r="NGN87" s="59"/>
      <c r="NGO87" s="59"/>
      <c r="NGP87" s="59"/>
      <c r="NGQ87" s="59"/>
      <c r="NGR87" s="59"/>
      <c r="NGS87" s="59"/>
      <c r="NGT87" s="59"/>
      <c r="NGU87" s="59"/>
      <c r="NGV87" s="59"/>
      <c r="NGW87" s="59"/>
      <c r="NGX87" s="59"/>
      <c r="NGY87" s="59"/>
      <c r="NGZ87" s="59"/>
      <c r="NHA87" s="59"/>
      <c r="NHB87" s="59"/>
      <c r="NHC87" s="59"/>
      <c r="NHD87" s="59"/>
      <c r="NHE87" s="59"/>
      <c r="NHF87" s="59"/>
      <c r="NHG87" s="59"/>
      <c r="NHH87" s="59"/>
      <c r="NHI87" s="59"/>
      <c r="NHJ87" s="59"/>
      <c r="NHK87" s="59"/>
      <c r="NHL87" s="59"/>
      <c r="NHM87" s="59"/>
      <c r="NHN87" s="59"/>
      <c r="NHO87" s="59"/>
      <c r="NHP87" s="59"/>
      <c r="NHQ87" s="59"/>
      <c r="NHR87" s="59"/>
      <c r="NHS87" s="59"/>
      <c r="NHT87" s="59"/>
      <c r="NHU87" s="59"/>
      <c r="NHV87" s="59"/>
      <c r="NHW87" s="59"/>
      <c r="NHX87" s="59"/>
      <c r="NHY87" s="59"/>
      <c r="NHZ87" s="59"/>
      <c r="NIA87" s="59"/>
      <c r="NIB87" s="59"/>
      <c r="NIC87" s="59"/>
      <c r="NID87" s="59"/>
      <c r="NIE87" s="59"/>
      <c r="NIF87" s="59"/>
      <c r="NIG87" s="59"/>
      <c r="NIH87" s="59"/>
      <c r="NII87" s="59"/>
      <c r="NIJ87" s="59"/>
      <c r="NIK87" s="59"/>
      <c r="NIL87" s="59"/>
      <c r="NIM87" s="59"/>
      <c r="NIN87" s="59"/>
      <c r="NIO87" s="59"/>
      <c r="NIP87" s="59"/>
      <c r="NIQ87" s="59"/>
      <c r="NIR87" s="59"/>
      <c r="NIS87" s="59"/>
      <c r="NIT87" s="59"/>
      <c r="NIU87" s="59"/>
      <c r="NIV87" s="59"/>
      <c r="NIW87" s="59"/>
      <c r="NIX87" s="59"/>
      <c r="NIY87" s="59"/>
      <c r="NIZ87" s="59"/>
      <c r="NJA87" s="59"/>
      <c r="NJB87" s="59"/>
      <c r="NJC87" s="59"/>
      <c r="NJD87" s="59"/>
      <c r="NJE87" s="59"/>
      <c r="NJF87" s="59"/>
      <c r="NJG87" s="59"/>
      <c r="NJH87" s="59"/>
      <c r="NJI87" s="59"/>
      <c r="NJJ87" s="59"/>
      <c r="NJK87" s="59"/>
      <c r="NJL87" s="59"/>
      <c r="NJM87" s="59"/>
      <c r="NJN87" s="59"/>
      <c r="NJO87" s="59"/>
      <c r="NJP87" s="59"/>
      <c r="NJQ87" s="59"/>
      <c r="NJR87" s="59"/>
      <c r="NJS87" s="59"/>
      <c r="NJT87" s="59"/>
      <c r="NJU87" s="59"/>
      <c r="NJV87" s="59"/>
      <c r="NJW87" s="59"/>
      <c r="NJX87" s="59"/>
      <c r="NJY87" s="59"/>
      <c r="NJZ87" s="59"/>
      <c r="NKA87" s="59"/>
      <c r="NKB87" s="59"/>
      <c r="NKC87" s="59"/>
      <c r="NKD87" s="59"/>
      <c r="NKE87" s="59"/>
      <c r="NKF87" s="59"/>
      <c r="NKG87" s="59"/>
      <c r="NKH87" s="59"/>
      <c r="NKI87" s="59"/>
      <c r="NKJ87" s="59"/>
      <c r="NKK87" s="59"/>
      <c r="NKL87" s="59"/>
      <c r="NKM87" s="59"/>
      <c r="NKN87" s="59"/>
      <c r="NKO87" s="59"/>
      <c r="NKP87" s="59"/>
      <c r="NKQ87" s="59"/>
      <c r="NKR87" s="59"/>
      <c r="NKS87" s="59"/>
      <c r="NKT87" s="59"/>
      <c r="NKU87" s="59"/>
      <c r="NKV87" s="59"/>
      <c r="NKW87" s="59"/>
      <c r="NKX87" s="59"/>
      <c r="NKY87" s="59"/>
      <c r="NKZ87" s="59"/>
      <c r="NLA87" s="59"/>
      <c r="NLB87" s="59"/>
      <c r="NLC87" s="59"/>
      <c r="NLD87" s="59"/>
      <c r="NLE87" s="59"/>
      <c r="NLF87" s="59"/>
      <c r="NLG87" s="59"/>
      <c r="NLH87" s="59"/>
      <c r="NLI87" s="59"/>
      <c r="NLJ87" s="59"/>
      <c r="NLK87" s="59"/>
      <c r="NLL87" s="59"/>
      <c r="NLM87" s="59"/>
      <c r="NLN87" s="59"/>
      <c r="NLO87" s="59"/>
      <c r="NLP87" s="59"/>
      <c r="NLQ87" s="59"/>
      <c r="NLR87" s="59"/>
      <c r="NLS87" s="59"/>
      <c r="NLT87" s="59"/>
      <c r="NLU87" s="59"/>
      <c r="NLV87" s="59"/>
      <c r="NLW87" s="59"/>
      <c r="NLX87" s="59"/>
      <c r="NLY87" s="59"/>
      <c r="NLZ87" s="59"/>
      <c r="NMA87" s="59"/>
      <c r="NMB87" s="59"/>
      <c r="NMC87" s="59"/>
      <c r="NMD87" s="59"/>
      <c r="NME87" s="59"/>
      <c r="NMF87" s="59"/>
      <c r="NMG87" s="59"/>
      <c r="NMH87" s="59"/>
      <c r="NMI87" s="59"/>
      <c r="NMJ87" s="59"/>
      <c r="NMK87" s="59"/>
      <c r="NML87" s="59"/>
      <c r="NMM87" s="59"/>
      <c r="NMN87" s="59"/>
      <c r="NMO87" s="59"/>
      <c r="NMP87" s="59"/>
      <c r="NMQ87" s="59"/>
      <c r="NMR87" s="59"/>
      <c r="NMS87" s="59"/>
      <c r="NMT87" s="59"/>
      <c r="NMU87" s="59"/>
      <c r="NMV87" s="59"/>
      <c r="NMW87" s="59"/>
      <c r="NMX87" s="59"/>
      <c r="NMY87" s="59"/>
      <c r="NMZ87" s="59"/>
      <c r="NNA87" s="59"/>
      <c r="NNB87" s="59"/>
      <c r="NNC87" s="59"/>
      <c r="NND87" s="59"/>
      <c r="NNE87" s="59"/>
      <c r="NNF87" s="59"/>
      <c r="NNG87" s="59"/>
      <c r="NNH87" s="59"/>
      <c r="NNI87" s="59"/>
      <c r="NNJ87" s="59"/>
      <c r="NNK87" s="59"/>
      <c r="NNL87" s="59"/>
      <c r="NNM87" s="59"/>
      <c r="NNN87" s="59"/>
      <c r="NNO87" s="59"/>
      <c r="NNP87" s="59"/>
      <c r="NNQ87" s="59"/>
      <c r="NNR87" s="59"/>
      <c r="NNS87" s="59"/>
      <c r="NNT87" s="59"/>
      <c r="NNU87" s="59"/>
      <c r="NNV87" s="59"/>
      <c r="NNW87" s="59"/>
      <c r="NNX87" s="59"/>
      <c r="NNY87" s="59"/>
      <c r="NNZ87" s="59"/>
      <c r="NOA87" s="59"/>
      <c r="NOB87" s="59"/>
      <c r="NOC87" s="59"/>
      <c r="NOD87" s="59"/>
      <c r="NOE87" s="59"/>
      <c r="NOF87" s="59"/>
      <c r="NOG87" s="59"/>
      <c r="NOH87" s="59"/>
      <c r="NOI87" s="59"/>
      <c r="NOJ87" s="59"/>
      <c r="NOK87" s="59"/>
      <c r="NOL87" s="59"/>
      <c r="NOM87" s="59"/>
      <c r="NON87" s="59"/>
      <c r="NOO87" s="59"/>
      <c r="NOP87" s="59"/>
      <c r="NOQ87" s="59"/>
      <c r="NOR87" s="59"/>
      <c r="NOS87" s="59"/>
      <c r="NOT87" s="59"/>
      <c r="NOU87" s="59"/>
      <c r="NOV87" s="59"/>
      <c r="NOW87" s="59"/>
      <c r="NOX87" s="59"/>
      <c r="NOY87" s="59"/>
      <c r="NOZ87" s="59"/>
      <c r="NPA87" s="59"/>
      <c r="NPB87" s="59"/>
      <c r="NPC87" s="59"/>
      <c r="NPD87" s="59"/>
      <c r="NPE87" s="59"/>
      <c r="NPF87" s="59"/>
      <c r="NPG87" s="59"/>
      <c r="NPH87" s="59"/>
      <c r="NPI87" s="59"/>
      <c r="NPJ87" s="59"/>
      <c r="NPK87" s="59"/>
      <c r="NPL87" s="59"/>
      <c r="NPM87" s="59"/>
      <c r="NPN87" s="59"/>
      <c r="NPO87" s="59"/>
      <c r="NPP87" s="59"/>
      <c r="NPQ87" s="59"/>
      <c r="NPR87" s="59"/>
      <c r="NPS87" s="59"/>
      <c r="NPT87" s="59"/>
      <c r="NPU87" s="59"/>
      <c r="NPV87" s="59"/>
      <c r="NPW87" s="59"/>
      <c r="NPX87" s="59"/>
      <c r="NPY87" s="59"/>
      <c r="NPZ87" s="59"/>
      <c r="NQA87" s="59"/>
      <c r="NQB87" s="59"/>
      <c r="NQC87" s="59"/>
      <c r="NQD87" s="59"/>
      <c r="NQE87" s="59"/>
      <c r="NQF87" s="59"/>
      <c r="NQG87" s="59"/>
      <c r="NQH87" s="59"/>
      <c r="NQI87" s="59"/>
      <c r="NQJ87" s="59"/>
      <c r="NQK87" s="59"/>
      <c r="NQL87" s="59"/>
      <c r="NQM87" s="59"/>
      <c r="NQN87" s="59"/>
      <c r="NQO87" s="59"/>
      <c r="NQP87" s="59"/>
      <c r="NQQ87" s="59"/>
      <c r="NQR87" s="59"/>
      <c r="NQS87" s="59"/>
      <c r="NQT87" s="59"/>
      <c r="NQU87" s="59"/>
      <c r="NQV87" s="59"/>
      <c r="NQW87" s="59"/>
      <c r="NQX87" s="59"/>
      <c r="NQY87" s="59"/>
      <c r="NQZ87" s="59"/>
      <c r="NRA87" s="59"/>
      <c r="NRB87" s="59"/>
      <c r="NRC87" s="59"/>
      <c r="NRD87" s="59"/>
      <c r="NRE87" s="59"/>
      <c r="NRF87" s="59"/>
      <c r="NRG87" s="59"/>
      <c r="NRH87" s="59"/>
      <c r="NRI87" s="59"/>
      <c r="NRJ87" s="59"/>
      <c r="NRK87" s="59"/>
      <c r="NRL87" s="59"/>
      <c r="NRM87" s="59"/>
      <c r="NRN87" s="59"/>
      <c r="NRO87" s="59"/>
      <c r="NRP87" s="59"/>
      <c r="NRQ87" s="59"/>
      <c r="NRR87" s="59"/>
      <c r="NRS87" s="59"/>
      <c r="NRT87" s="59"/>
      <c r="NRU87" s="59"/>
      <c r="NRV87" s="59"/>
      <c r="NRW87" s="59"/>
      <c r="NRX87" s="59"/>
      <c r="NRY87" s="59"/>
      <c r="NRZ87" s="59"/>
      <c r="NSA87" s="59"/>
      <c r="NSB87" s="59"/>
      <c r="NSC87" s="59"/>
      <c r="NSD87" s="59"/>
      <c r="NSE87" s="59"/>
      <c r="NSF87" s="59"/>
      <c r="NSG87" s="59"/>
      <c r="NSH87" s="59"/>
      <c r="NSI87" s="59"/>
      <c r="NSJ87" s="59"/>
      <c r="NSK87" s="59"/>
      <c r="NSL87" s="59"/>
      <c r="NSM87" s="59"/>
      <c r="NSN87" s="59"/>
      <c r="NSO87" s="59"/>
      <c r="NSP87" s="59"/>
      <c r="NSQ87" s="59"/>
      <c r="NSR87" s="59"/>
      <c r="NSS87" s="59"/>
      <c r="NST87" s="59"/>
      <c r="NSU87" s="59"/>
      <c r="NSV87" s="59"/>
      <c r="NSW87" s="59"/>
      <c r="NSX87" s="59"/>
      <c r="NSY87" s="59"/>
      <c r="NSZ87" s="59"/>
      <c r="NTA87" s="59"/>
      <c r="NTB87" s="59"/>
      <c r="NTC87" s="59"/>
      <c r="NTD87" s="59"/>
      <c r="NTE87" s="59"/>
      <c r="NTF87" s="59"/>
      <c r="NTG87" s="59"/>
      <c r="NTH87" s="59"/>
      <c r="NTI87" s="59"/>
      <c r="NTJ87" s="59"/>
      <c r="NTK87" s="59"/>
      <c r="NTL87" s="59"/>
      <c r="NTM87" s="59"/>
      <c r="NTN87" s="59"/>
      <c r="NTO87" s="59"/>
      <c r="NTP87" s="59"/>
      <c r="NTQ87" s="59"/>
      <c r="NTR87" s="59"/>
      <c r="NTS87" s="59"/>
      <c r="NTT87" s="59"/>
      <c r="NTU87" s="59"/>
      <c r="NTV87" s="59"/>
      <c r="NTW87" s="59"/>
      <c r="NTX87" s="59"/>
      <c r="NTY87" s="59"/>
      <c r="NTZ87" s="59"/>
      <c r="NUA87" s="59"/>
      <c r="NUB87" s="59"/>
      <c r="NUC87" s="59"/>
      <c r="NUD87" s="59"/>
      <c r="NUE87" s="59"/>
      <c r="NUF87" s="59"/>
      <c r="NUG87" s="59"/>
      <c r="NUH87" s="59"/>
      <c r="NUI87" s="59"/>
      <c r="NUJ87" s="59"/>
      <c r="NUK87" s="59"/>
      <c r="NUL87" s="59"/>
      <c r="NUM87" s="59"/>
      <c r="NUN87" s="59"/>
      <c r="NUO87" s="59"/>
      <c r="NUP87" s="59"/>
      <c r="NUQ87" s="59"/>
      <c r="NUR87" s="59"/>
      <c r="NUS87" s="59"/>
      <c r="NUT87" s="59"/>
      <c r="NUU87" s="59"/>
      <c r="NUV87" s="59"/>
      <c r="NUW87" s="59"/>
      <c r="NUX87" s="59"/>
      <c r="NUY87" s="59"/>
      <c r="NUZ87" s="59"/>
      <c r="NVA87" s="59"/>
      <c r="NVB87" s="59"/>
      <c r="NVC87" s="59"/>
      <c r="NVD87" s="59"/>
      <c r="NVE87" s="59"/>
      <c r="NVF87" s="59"/>
      <c r="NVG87" s="59"/>
      <c r="NVH87" s="59"/>
      <c r="NVI87" s="59"/>
      <c r="NVJ87" s="59"/>
      <c r="NVK87" s="59"/>
      <c r="NVL87" s="59"/>
      <c r="NVM87" s="59"/>
      <c r="NVN87" s="59"/>
      <c r="NVO87" s="59"/>
      <c r="NVP87" s="59"/>
      <c r="NVQ87" s="59"/>
      <c r="NVR87" s="59"/>
      <c r="NVS87" s="59"/>
      <c r="NVT87" s="59"/>
      <c r="NVU87" s="59"/>
      <c r="NVV87" s="59"/>
      <c r="NVW87" s="59"/>
      <c r="NVX87" s="59"/>
      <c r="NVY87" s="59"/>
      <c r="NVZ87" s="59"/>
      <c r="NWA87" s="59"/>
      <c r="NWB87" s="59"/>
      <c r="NWC87" s="59"/>
      <c r="NWD87" s="59"/>
      <c r="NWE87" s="59"/>
      <c r="NWF87" s="59"/>
      <c r="NWG87" s="59"/>
      <c r="NWH87" s="59"/>
      <c r="NWI87" s="59"/>
      <c r="NWJ87" s="59"/>
      <c r="NWK87" s="59"/>
      <c r="NWL87" s="59"/>
      <c r="NWM87" s="59"/>
      <c r="NWN87" s="59"/>
      <c r="NWO87" s="59"/>
      <c r="NWP87" s="59"/>
      <c r="NWQ87" s="59"/>
      <c r="NWR87" s="59"/>
      <c r="NWS87" s="59"/>
      <c r="NWT87" s="59"/>
      <c r="NWU87" s="59"/>
      <c r="NWV87" s="59"/>
      <c r="NWW87" s="59"/>
      <c r="NWX87" s="59"/>
      <c r="NWY87" s="59"/>
      <c r="NWZ87" s="59"/>
      <c r="NXA87" s="59"/>
      <c r="NXB87" s="59"/>
      <c r="NXC87" s="59"/>
      <c r="NXD87" s="59"/>
      <c r="NXE87" s="59"/>
      <c r="NXF87" s="59"/>
      <c r="NXG87" s="59"/>
      <c r="NXH87" s="59"/>
      <c r="NXI87" s="59"/>
      <c r="NXJ87" s="59"/>
      <c r="NXK87" s="59"/>
      <c r="NXL87" s="59"/>
      <c r="NXM87" s="59"/>
      <c r="NXN87" s="59"/>
      <c r="NXO87" s="59"/>
      <c r="NXP87" s="59"/>
      <c r="NXQ87" s="59"/>
      <c r="NXR87" s="59"/>
      <c r="NXS87" s="59"/>
      <c r="NXT87" s="59"/>
      <c r="NXU87" s="59"/>
      <c r="NXV87" s="59"/>
      <c r="NXW87" s="59"/>
      <c r="NXX87" s="59"/>
      <c r="NXY87" s="59"/>
      <c r="NXZ87" s="59"/>
      <c r="NYA87" s="59"/>
      <c r="NYB87" s="59"/>
      <c r="NYC87" s="59"/>
      <c r="NYD87" s="59"/>
      <c r="NYE87" s="59"/>
      <c r="NYF87" s="59"/>
      <c r="NYG87" s="59"/>
      <c r="NYH87" s="59"/>
      <c r="NYI87" s="59"/>
      <c r="NYJ87" s="59"/>
      <c r="NYK87" s="59"/>
      <c r="NYL87" s="59"/>
      <c r="NYM87" s="59"/>
      <c r="NYN87" s="59"/>
      <c r="NYO87" s="59"/>
      <c r="NYP87" s="59"/>
      <c r="NYQ87" s="59"/>
      <c r="NYR87" s="59"/>
      <c r="NYS87" s="59"/>
      <c r="NYT87" s="59"/>
      <c r="NYU87" s="59"/>
      <c r="NYV87" s="59"/>
      <c r="NYW87" s="59"/>
      <c r="NYX87" s="59"/>
      <c r="NYY87" s="59"/>
      <c r="NYZ87" s="59"/>
      <c r="NZA87" s="59"/>
      <c r="NZB87" s="59"/>
      <c r="NZC87" s="59"/>
      <c r="NZD87" s="59"/>
      <c r="NZE87" s="59"/>
      <c r="NZF87" s="59"/>
      <c r="NZG87" s="59"/>
      <c r="NZH87" s="59"/>
      <c r="NZI87" s="59"/>
      <c r="NZJ87" s="59"/>
      <c r="NZK87" s="59"/>
      <c r="NZL87" s="59"/>
      <c r="NZM87" s="59"/>
      <c r="NZN87" s="59"/>
      <c r="NZO87" s="59"/>
      <c r="NZP87" s="59"/>
      <c r="NZQ87" s="59"/>
      <c r="NZR87" s="59"/>
      <c r="NZS87" s="59"/>
      <c r="NZT87" s="59"/>
      <c r="NZU87" s="59"/>
      <c r="NZV87" s="59"/>
      <c r="NZW87" s="59"/>
      <c r="NZX87" s="59"/>
      <c r="NZY87" s="59"/>
      <c r="NZZ87" s="59"/>
      <c r="OAA87" s="59"/>
      <c r="OAB87" s="59"/>
      <c r="OAC87" s="59"/>
      <c r="OAD87" s="59"/>
      <c r="OAE87" s="59"/>
      <c r="OAF87" s="59"/>
      <c r="OAG87" s="59"/>
      <c r="OAH87" s="59"/>
      <c r="OAI87" s="59"/>
      <c r="OAJ87" s="59"/>
      <c r="OAK87" s="59"/>
      <c r="OAL87" s="59"/>
      <c r="OAM87" s="59"/>
      <c r="OAN87" s="59"/>
      <c r="OAO87" s="59"/>
      <c r="OAP87" s="59"/>
      <c r="OAQ87" s="59"/>
      <c r="OAR87" s="59"/>
      <c r="OAS87" s="59"/>
      <c r="OAT87" s="59"/>
      <c r="OAU87" s="59"/>
      <c r="OAV87" s="59"/>
      <c r="OAW87" s="59"/>
      <c r="OAX87" s="59"/>
      <c r="OAY87" s="59"/>
      <c r="OAZ87" s="59"/>
      <c r="OBA87" s="59"/>
      <c r="OBB87" s="59"/>
      <c r="OBC87" s="59"/>
      <c r="OBD87" s="59"/>
      <c r="OBE87" s="59"/>
      <c r="OBF87" s="59"/>
      <c r="OBG87" s="59"/>
      <c r="OBH87" s="59"/>
      <c r="OBI87" s="59"/>
      <c r="OBJ87" s="59"/>
      <c r="OBK87" s="59"/>
      <c r="OBL87" s="59"/>
      <c r="OBM87" s="59"/>
      <c r="OBN87" s="59"/>
      <c r="OBO87" s="59"/>
      <c r="OBP87" s="59"/>
      <c r="OBQ87" s="59"/>
      <c r="OBR87" s="59"/>
      <c r="OBS87" s="59"/>
      <c r="OBT87" s="59"/>
      <c r="OBU87" s="59"/>
      <c r="OBV87" s="59"/>
      <c r="OBW87" s="59"/>
      <c r="OBX87" s="59"/>
      <c r="OBY87" s="59"/>
      <c r="OBZ87" s="59"/>
      <c r="OCA87" s="59"/>
      <c r="OCB87" s="59"/>
      <c r="OCC87" s="59"/>
      <c r="OCD87" s="59"/>
      <c r="OCE87" s="59"/>
      <c r="OCF87" s="59"/>
      <c r="OCG87" s="59"/>
      <c r="OCH87" s="59"/>
      <c r="OCI87" s="59"/>
      <c r="OCJ87" s="59"/>
      <c r="OCK87" s="59"/>
      <c r="OCL87" s="59"/>
      <c r="OCM87" s="59"/>
      <c r="OCN87" s="59"/>
      <c r="OCO87" s="59"/>
      <c r="OCP87" s="59"/>
      <c r="OCQ87" s="59"/>
      <c r="OCR87" s="59"/>
      <c r="OCS87" s="59"/>
      <c r="OCT87" s="59"/>
      <c r="OCU87" s="59"/>
      <c r="OCV87" s="59"/>
      <c r="OCW87" s="59"/>
      <c r="OCX87" s="59"/>
      <c r="OCY87" s="59"/>
      <c r="OCZ87" s="59"/>
      <c r="ODA87" s="59"/>
      <c r="ODB87" s="59"/>
      <c r="ODC87" s="59"/>
      <c r="ODD87" s="59"/>
      <c r="ODE87" s="59"/>
      <c r="ODF87" s="59"/>
      <c r="ODG87" s="59"/>
      <c r="ODH87" s="59"/>
      <c r="ODI87" s="59"/>
      <c r="ODJ87" s="59"/>
      <c r="ODK87" s="59"/>
      <c r="ODL87" s="59"/>
      <c r="ODM87" s="59"/>
      <c r="ODN87" s="59"/>
      <c r="ODO87" s="59"/>
      <c r="ODP87" s="59"/>
      <c r="ODQ87" s="59"/>
      <c r="ODR87" s="59"/>
      <c r="ODS87" s="59"/>
      <c r="ODT87" s="59"/>
      <c r="ODU87" s="59"/>
      <c r="ODV87" s="59"/>
      <c r="ODW87" s="59"/>
      <c r="ODX87" s="59"/>
      <c r="ODY87" s="59"/>
      <c r="ODZ87" s="59"/>
      <c r="OEA87" s="59"/>
      <c r="OEB87" s="59"/>
      <c r="OEC87" s="59"/>
      <c r="OED87" s="59"/>
      <c r="OEE87" s="59"/>
      <c r="OEF87" s="59"/>
      <c r="OEG87" s="59"/>
      <c r="OEH87" s="59"/>
      <c r="OEI87" s="59"/>
      <c r="OEJ87" s="59"/>
      <c r="OEK87" s="59"/>
      <c r="OEL87" s="59"/>
      <c r="OEM87" s="59"/>
      <c r="OEN87" s="59"/>
      <c r="OEO87" s="59"/>
      <c r="OEP87" s="59"/>
      <c r="OEQ87" s="59"/>
      <c r="OER87" s="59"/>
      <c r="OES87" s="59"/>
      <c r="OET87" s="59"/>
      <c r="OEU87" s="59"/>
      <c r="OEV87" s="59"/>
      <c r="OEW87" s="59"/>
      <c r="OEX87" s="59"/>
      <c r="OEY87" s="59"/>
      <c r="OEZ87" s="59"/>
      <c r="OFA87" s="59"/>
      <c r="OFB87" s="59"/>
      <c r="OFC87" s="59"/>
      <c r="OFD87" s="59"/>
      <c r="OFE87" s="59"/>
      <c r="OFF87" s="59"/>
      <c r="OFG87" s="59"/>
      <c r="OFH87" s="59"/>
      <c r="OFI87" s="59"/>
      <c r="OFJ87" s="59"/>
      <c r="OFK87" s="59"/>
      <c r="OFL87" s="59"/>
      <c r="OFM87" s="59"/>
      <c r="OFN87" s="59"/>
      <c r="OFO87" s="59"/>
      <c r="OFP87" s="59"/>
      <c r="OFQ87" s="59"/>
      <c r="OFR87" s="59"/>
      <c r="OFS87" s="59"/>
      <c r="OFT87" s="59"/>
      <c r="OFU87" s="59"/>
      <c r="OFV87" s="59"/>
      <c r="OFW87" s="59"/>
      <c r="OFX87" s="59"/>
      <c r="OFY87" s="59"/>
      <c r="OFZ87" s="59"/>
      <c r="OGA87" s="59"/>
      <c r="OGB87" s="59"/>
      <c r="OGC87" s="59"/>
      <c r="OGD87" s="59"/>
      <c r="OGE87" s="59"/>
      <c r="OGF87" s="59"/>
      <c r="OGG87" s="59"/>
      <c r="OGH87" s="59"/>
      <c r="OGI87" s="59"/>
      <c r="OGJ87" s="59"/>
      <c r="OGK87" s="59"/>
      <c r="OGL87" s="59"/>
      <c r="OGM87" s="59"/>
      <c r="OGN87" s="59"/>
      <c r="OGO87" s="59"/>
      <c r="OGP87" s="59"/>
      <c r="OGQ87" s="59"/>
      <c r="OGR87" s="59"/>
      <c r="OGS87" s="59"/>
      <c r="OGT87" s="59"/>
      <c r="OGU87" s="59"/>
      <c r="OGV87" s="59"/>
      <c r="OGW87" s="59"/>
      <c r="OGX87" s="59"/>
      <c r="OGY87" s="59"/>
      <c r="OGZ87" s="59"/>
      <c r="OHA87" s="59"/>
      <c r="OHB87" s="59"/>
      <c r="OHC87" s="59"/>
      <c r="OHD87" s="59"/>
      <c r="OHE87" s="59"/>
      <c r="OHF87" s="59"/>
      <c r="OHG87" s="59"/>
      <c r="OHH87" s="59"/>
      <c r="OHI87" s="59"/>
      <c r="OHJ87" s="59"/>
      <c r="OHK87" s="59"/>
      <c r="OHL87" s="59"/>
      <c r="OHM87" s="59"/>
      <c r="OHN87" s="59"/>
      <c r="OHO87" s="59"/>
      <c r="OHP87" s="59"/>
      <c r="OHQ87" s="59"/>
      <c r="OHR87" s="59"/>
      <c r="OHS87" s="59"/>
      <c r="OHT87" s="59"/>
      <c r="OHU87" s="59"/>
      <c r="OHV87" s="59"/>
      <c r="OHW87" s="59"/>
      <c r="OHX87" s="59"/>
      <c r="OHY87" s="59"/>
      <c r="OHZ87" s="59"/>
      <c r="OIA87" s="59"/>
      <c r="OIB87" s="59"/>
      <c r="OIC87" s="59"/>
      <c r="OID87" s="59"/>
      <c r="OIE87" s="59"/>
      <c r="OIF87" s="59"/>
      <c r="OIG87" s="59"/>
      <c r="OIH87" s="59"/>
      <c r="OII87" s="59"/>
      <c r="OIJ87" s="59"/>
      <c r="OIK87" s="59"/>
      <c r="OIL87" s="59"/>
      <c r="OIM87" s="59"/>
      <c r="OIN87" s="59"/>
      <c r="OIO87" s="59"/>
      <c r="OIP87" s="59"/>
      <c r="OIQ87" s="59"/>
      <c r="OIR87" s="59"/>
      <c r="OIS87" s="59"/>
      <c r="OIT87" s="59"/>
      <c r="OIU87" s="59"/>
      <c r="OIV87" s="59"/>
      <c r="OIW87" s="59"/>
      <c r="OIX87" s="59"/>
      <c r="OIY87" s="59"/>
      <c r="OIZ87" s="59"/>
      <c r="OJA87" s="59"/>
      <c r="OJB87" s="59"/>
      <c r="OJC87" s="59"/>
      <c r="OJD87" s="59"/>
      <c r="OJE87" s="59"/>
      <c r="OJF87" s="59"/>
      <c r="OJG87" s="59"/>
      <c r="OJH87" s="59"/>
      <c r="OJI87" s="59"/>
      <c r="OJJ87" s="59"/>
      <c r="OJK87" s="59"/>
      <c r="OJL87" s="59"/>
      <c r="OJM87" s="59"/>
      <c r="OJN87" s="59"/>
      <c r="OJO87" s="59"/>
      <c r="OJP87" s="59"/>
      <c r="OJQ87" s="59"/>
      <c r="OJR87" s="59"/>
      <c r="OJS87" s="59"/>
      <c r="OJT87" s="59"/>
      <c r="OJU87" s="59"/>
      <c r="OJV87" s="59"/>
      <c r="OJW87" s="59"/>
      <c r="OJX87" s="59"/>
      <c r="OJY87" s="59"/>
      <c r="OJZ87" s="59"/>
      <c r="OKA87" s="59"/>
      <c r="OKB87" s="59"/>
      <c r="OKC87" s="59"/>
      <c r="OKD87" s="59"/>
      <c r="OKE87" s="59"/>
      <c r="OKF87" s="59"/>
      <c r="OKG87" s="59"/>
      <c r="OKH87" s="59"/>
      <c r="OKI87" s="59"/>
      <c r="OKJ87" s="59"/>
      <c r="OKK87" s="59"/>
      <c r="OKL87" s="59"/>
      <c r="OKM87" s="59"/>
      <c r="OKN87" s="59"/>
      <c r="OKO87" s="59"/>
      <c r="OKP87" s="59"/>
      <c r="OKQ87" s="59"/>
      <c r="OKR87" s="59"/>
      <c r="OKS87" s="59"/>
      <c r="OKT87" s="59"/>
      <c r="OKU87" s="59"/>
      <c r="OKV87" s="59"/>
      <c r="OKW87" s="59"/>
      <c r="OKX87" s="59"/>
      <c r="OKY87" s="59"/>
      <c r="OKZ87" s="59"/>
      <c r="OLA87" s="59"/>
      <c r="OLB87" s="59"/>
      <c r="OLC87" s="59"/>
      <c r="OLD87" s="59"/>
      <c r="OLE87" s="59"/>
      <c r="OLF87" s="59"/>
      <c r="OLG87" s="59"/>
      <c r="OLH87" s="59"/>
      <c r="OLI87" s="59"/>
      <c r="OLJ87" s="59"/>
      <c r="OLK87" s="59"/>
      <c r="OLL87" s="59"/>
      <c r="OLM87" s="59"/>
      <c r="OLN87" s="59"/>
      <c r="OLO87" s="59"/>
      <c r="OLP87" s="59"/>
      <c r="OLQ87" s="59"/>
      <c r="OLR87" s="59"/>
      <c r="OLS87" s="59"/>
      <c r="OLT87" s="59"/>
      <c r="OLU87" s="59"/>
      <c r="OLV87" s="59"/>
      <c r="OLW87" s="59"/>
      <c r="OLX87" s="59"/>
      <c r="OLY87" s="59"/>
      <c r="OLZ87" s="59"/>
      <c r="OMA87" s="59"/>
      <c r="OMB87" s="59"/>
      <c r="OMC87" s="59"/>
      <c r="OMD87" s="59"/>
      <c r="OME87" s="59"/>
      <c r="OMF87" s="59"/>
      <c r="OMG87" s="59"/>
      <c r="OMH87" s="59"/>
      <c r="OMI87" s="59"/>
      <c r="OMJ87" s="59"/>
      <c r="OMK87" s="59"/>
      <c r="OML87" s="59"/>
      <c r="OMM87" s="59"/>
      <c r="OMN87" s="59"/>
      <c r="OMO87" s="59"/>
      <c r="OMP87" s="59"/>
      <c r="OMQ87" s="59"/>
      <c r="OMR87" s="59"/>
      <c r="OMS87" s="59"/>
      <c r="OMT87" s="59"/>
      <c r="OMU87" s="59"/>
      <c r="OMV87" s="59"/>
      <c r="OMW87" s="59"/>
      <c r="OMX87" s="59"/>
      <c r="OMY87" s="59"/>
      <c r="OMZ87" s="59"/>
      <c r="ONA87" s="59"/>
      <c r="ONB87" s="59"/>
      <c r="ONC87" s="59"/>
      <c r="OND87" s="59"/>
      <c r="ONE87" s="59"/>
      <c r="ONF87" s="59"/>
      <c r="ONG87" s="59"/>
      <c r="ONH87" s="59"/>
      <c r="ONI87" s="59"/>
      <c r="ONJ87" s="59"/>
      <c r="ONK87" s="59"/>
      <c r="ONL87" s="59"/>
      <c r="ONM87" s="59"/>
      <c r="ONN87" s="59"/>
      <c r="ONO87" s="59"/>
      <c r="ONP87" s="59"/>
      <c r="ONQ87" s="59"/>
      <c r="ONR87" s="59"/>
      <c r="ONS87" s="59"/>
      <c r="ONT87" s="59"/>
      <c r="ONU87" s="59"/>
      <c r="ONV87" s="59"/>
      <c r="ONW87" s="59"/>
      <c r="ONX87" s="59"/>
      <c r="ONY87" s="59"/>
      <c r="ONZ87" s="59"/>
      <c r="OOA87" s="59"/>
      <c r="OOB87" s="59"/>
      <c r="OOC87" s="59"/>
      <c r="OOD87" s="59"/>
      <c r="OOE87" s="59"/>
      <c r="OOF87" s="59"/>
      <c r="OOG87" s="59"/>
      <c r="OOH87" s="59"/>
      <c r="OOI87" s="59"/>
      <c r="OOJ87" s="59"/>
      <c r="OOK87" s="59"/>
      <c r="OOL87" s="59"/>
      <c r="OOM87" s="59"/>
      <c r="OON87" s="59"/>
      <c r="OOO87" s="59"/>
      <c r="OOP87" s="59"/>
      <c r="OOQ87" s="59"/>
      <c r="OOR87" s="59"/>
      <c r="OOS87" s="59"/>
      <c r="OOT87" s="59"/>
      <c r="OOU87" s="59"/>
      <c r="OOV87" s="59"/>
      <c r="OOW87" s="59"/>
      <c r="OOX87" s="59"/>
      <c r="OOY87" s="59"/>
      <c r="OOZ87" s="59"/>
      <c r="OPA87" s="59"/>
      <c r="OPB87" s="59"/>
      <c r="OPC87" s="59"/>
      <c r="OPD87" s="59"/>
      <c r="OPE87" s="59"/>
      <c r="OPF87" s="59"/>
      <c r="OPG87" s="59"/>
      <c r="OPH87" s="59"/>
      <c r="OPI87" s="59"/>
      <c r="OPJ87" s="59"/>
      <c r="OPK87" s="59"/>
      <c r="OPL87" s="59"/>
      <c r="OPM87" s="59"/>
      <c r="OPN87" s="59"/>
      <c r="OPO87" s="59"/>
      <c r="OPP87" s="59"/>
      <c r="OPQ87" s="59"/>
      <c r="OPR87" s="59"/>
      <c r="OPS87" s="59"/>
      <c r="OPT87" s="59"/>
      <c r="OPU87" s="59"/>
      <c r="OPV87" s="59"/>
      <c r="OPW87" s="59"/>
      <c r="OPX87" s="59"/>
      <c r="OPY87" s="59"/>
      <c r="OPZ87" s="59"/>
      <c r="OQA87" s="59"/>
      <c r="OQB87" s="59"/>
      <c r="OQC87" s="59"/>
      <c r="OQD87" s="59"/>
      <c r="OQE87" s="59"/>
      <c r="OQF87" s="59"/>
      <c r="OQG87" s="59"/>
      <c r="OQH87" s="59"/>
      <c r="OQI87" s="59"/>
      <c r="OQJ87" s="59"/>
      <c r="OQK87" s="59"/>
      <c r="OQL87" s="59"/>
      <c r="OQM87" s="59"/>
      <c r="OQN87" s="59"/>
      <c r="OQO87" s="59"/>
      <c r="OQP87" s="59"/>
      <c r="OQQ87" s="59"/>
      <c r="OQR87" s="59"/>
      <c r="OQS87" s="59"/>
      <c r="OQT87" s="59"/>
      <c r="OQU87" s="59"/>
      <c r="OQV87" s="59"/>
      <c r="OQW87" s="59"/>
      <c r="OQX87" s="59"/>
      <c r="OQY87" s="59"/>
      <c r="OQZ87" s="59"/>
      <c r="ORA87" s="59"/>
      <c r="ORB87" s="59"/>
      <c r="ORC87" s="59"/>
      <c r="ORD87" s="59"/>
      <c r="ORE87" s="59"/>
      <c r="ORF87" s="59"/>
      <c r="ORG87" s="59"/>
      <c r="ORH87" s="59"/>
      <c r="ORI87" s="59"/>
      <c r="ORJ87" s="59"/>
      <c r="ORK87" s="59"/>
      <c r="ORL87" s="59"/>
      <c r="ORM87" s="59"/>
      <c r="ORN87" s="59"/>
      <c r="ORO87" s="59"/>
      <c r="ORP87" s="59"/>
      <c r="ORQ87" s="59"/>
      <c r="ORR87" s="59"/>
      <c r="ORS87" s="59"/>
      <c r="ORT87" s="59"/>
      <c r="ORU87" s="59"/>
      <c r="ORV87" s="59"/>
      <c r="ORW87" s="59"/>
      <c r="ORX87" s="59"/>
      <c r="ORY87" s="59"/>
      <c r="ORZ87" s="59"/>
      <c r="OSA87" s="59"/>
      <c r="OSB87" s="59"/>
      <c r="OSC87" s="59"/>
      <c r="OSD87" s="59"/>
      <c r="OSE87" s="59"/>
      <c r="OSF87" s="59"/>
      <c r="OSG87" s="59"/>
      <c r="OSH87" s="59"/>
      <c r="OSI87" s="59"/>
      <c r="OSJ87" s="59"/>
      <c r="OSK87" s="59"/>
      <c r="OSL87" s="59"/>
      <c r="OSM87" s="59"/>
      <c r="OSN87" s="59"/>
      <c r="OSO87" s="59"/>
      <c r="OSP87" s="59"/>
      <c r="OSQ87" s="59"/>
      <c r="OSR87" s="59"/>
      <c r="OSS87" s="59"/>
      <c r="OST87" s="59"/>
      <c r="OSU87" s="59"/>
      <c r="OSV87" s="59"/>
      <c r="OSW87" s="59"/>
      <c r="OSX87" s="59"/>
      <c r="OSY87" s="59"/>
      <c r="OSZ87" s="59"/>
      <c r="OTA87" s="59"/>
      <c r="OTB87" s="59"/>
      <c r="OTC87" s="59"/>
      <c r="OTD87" s="59"/>
      <c r="OTE87" s="59"/>
      <c r="OTF87" s="59"/>
      <c r="OTG87" s="59"/>
      <c r="OTH87" s="59"/>
      <c r="OTI87" s="59"/>
      <c r="OTJ87" s="59"/>
      <c r="OTK87" s="59"/>
      <c r="OTL87" s="59"/>
      <c r="OTM87" s="59"/>
      <c r="OTN87" s="59"/>
      <c r="OTO87" s="59"/>
      <c r="OTP87" s="59"/>
      <c r="OTQ87" s="59"/>
      <c r="OTR87" s="59"/>
      <c r="OTS87" s="59"/>
      <c r="OTT87" s="59"/>
      <c r="OTU87" s="59"/>
      <c r="OTV87" s="59"/>
      <c r="OTW87" s="59"/>
      <c r="OTX87" s="59"/>
      <c r="OTY87" s="59"/>
      <c r="OTZ87" s="59"/>
      <c r="OUA87" s="59"/>
      <c r="OUB87" s="59"/>
      <c r="OUC87" s="59"/>
      <c r="OUD87" s="59"/>
      <c r="OUE87" s="59"/>
      <c r="OUF87" s="59"/>
      <c r="OUG87" s="59"/>
      <c r="OUH87" s="59"/>
      <c r="OUI87" s="59"/>
      <c r="OUJ87" s="59"/>
      <c r="OUK87" s="59"/>
      <c r="OUL87" s="59"/>
      <c r="OUM87" s="59"/>
      <c r="OUN87" s="59"/>
      <c r="OUO87" s="59"/>
      <c r="OUP87" s="59"/>
      <c r="OUQ87" s="59"/>
      <c r="OUR87" s="59"/>
      <c r="OUS87" s="59"/>
      <c r="OUT87" s="59"/>
      <c r="OUU87" s="59"/>
      <c r="OUV87" s="59"/>
      <c r="OUW87" s="59"/>
      <c r="OUX87" s="59"/>
      <c r="OUY87" s="59"/>
      <c r="OUZ87" s="59"/>
      <c r="OVA87" s="59"/>
      <c r="OVB87" s="59"/>
      <c r="OVC87" s="59"/>
      <c r="OVD87" s="59"/>
      <c r="OVE87" s="59"/>
      <c r="OVF87" s="59"/>
      <c r="OVG87" s="59"/>
      <c r="OVH87" s="59"/>
      <c r="OVI87" s="59"/>
      <c r="OVJ87" s="59"/>
      <c r="OVK87" s="59"/>
      <c r="OVL87" s="59"/>
      <c r="OVM87" s="59"/>
      <c r="OVN87" s="59"/>
      <c r="OVO87" s="59"/>
      <c r="OVP87" s="59"/>
      <c r="OVQ87" s="59"/>
      <c r="OVR87" s="59"/>
      <c r="OVS87" s="59"/>
      <c r="OVT87" s="59"/>
      <c r="OVU87" s="59"/>
      <c r="OVV87" s="59"/>
      <c r="OVW87" s="59"/>
      <c r="OVX87" s="59"/>
      <c r="OVY87" s="59"/>
      <c r="OVZ87" s="59"/>
      <c r="OWA87" s="59"/>
      <c r="OWB87" s="59"/>
      <c r="OWC87" s="59"/>
      <c r="OWD87" s="59"/>
      <c r="OWE87" s="59"/>
      <c r="OWF87" s="59"/>
      <c r="OWG87" s="59"/>
      <c r="OWH87" s="59"/>
      <c r="OWI87" s="59"/>
      <c r="OWJ87" s="59"/>
      <c r="OWK87" s="59"/>
      <c r="OWL87" s="59"/>
      <c r="OWM87" s="59"/>
      <c r="OWN87" s="59"/>
      <c r="OWO87" s="59"/>
      <c r="OWP87" s="59"/>
      <c r="OWQ87" s="59"/>
      <c r="OWR87" s="59"/>
      <c r="OWS87" s="59"/>
      <c r="OWT87" s="59"/>
      <c r="OWU87" s="59"/>
      <c r="OWV87" s="59"/>
      <c r="OWW87" s="59"/>
      <c r="OWX87" s="59"/>
      <c r="OWY87" s="59"/>
      <c r="OWZ87" s="59"/>
      <c r="OXA87" s="59"/>
      <c r="OXB87" s="59"/>
      <c r="OXC87" s="59"/>
      <c r="OXD87" s="59"/>
      <c r="OXE87" s="59"/>
      <c r="OXF87" s="59"/>
      <c r="OXG87" s="59"/>
      <c r="OXH87" s="59"/>
      <c r="OXI87" s="59"/>
      <c r="OXJ87" s="59"/>
      <c r="OXK87" s="59"/>
      <c r="OXL87" s="59"/>
      <c r="OXM87" s="59"/>
      <c r="OXN87" s="59"/>
      <c r="OXO87" s="59"/>
      <c r="OXP87" s="59"/>
      <c r="OXQ87" s="59"/>
      <c r="OXR87" s="59"/>
      <c r="OXS87" s="59"/>
      <c r="OXT87" s="59"/>
      <c r="OXU87" s="59"/>
      <c r="OXV87" s="59"/>
      <c r="OXW87" s="59"/>
      <c r="OXX87" s="59"/>
      <c r="OXY87" s="59"/>
      <c r="OXZ87" s="59"/>
      <c r="OYA87" s="59"/>
      <c r="OYB87" s="59"/>
      <c r="OYC87" s="59"/>
      <c r="OYD87" s="59"/>
      <c r="OYE87" s="59"/>
      <c r="OYF87" s="59"/>
      <c r="OYG87" s="59"/>
      <c r="OYH87" s="59"/>
      <c r="OYI87" s="59"/>
      <c r="OYJ87" s="59"/>
      <c r="OYK87" s="59"/>
      <c r="OYL87" s="59"/>
      <c r="OYM87" s="59"/>
      <c r="OYN87" s="59"/>
      <c r="OYO87" s="59"/>
      <c r="OYP87" s="59"/>
      <c r="OYQ87" s="59"/>
      <c r="OYR87" s="59"/>
      <c r="OYS87" s="59"/>
      <c r="OYT87" s="59"/>
      <c r="OYU87" s="59"/>
      <c r="OYV87" s="59"/>
      <c r="OYW87" s="59"/>
      <c r="OYX87" s="59"/>
      <c r="OYY87" s="59"/>
      <c r="OYZ87" s="59"/>
      <c r="OZA87" s="59"/>
      <c r="OZB87" s="59"/>
      <c r="OZC87" s="59"/>
      <c r="OZD87" s="59"/>
      <c r="OZE87" s="59"/>
      <c r="OZF87" s="59"/>
      <c r="OZG87" s="59"/>
      <c r="OZH87" s="59"/>
      <c r="OZI87" s="59"/>
      <c r="OZJ87" s="59"/>
      <c r="OZK87" s="59"/>
      <c r="OZL87" s="59"/>
      <c r="OZM87" s="59"/>
      <c r="OZN87" s="59"/>
      <c r="OZO87" s="59"/>
      <c r="OZP87" s="59"/>
      <c r="OZQ87" s="59"/>
      <c r="OZR87" s="59"/>
      <c r="OZS87" s="59"/>
      <c r="OZT87" s="59"/>
      <c r="OZU87" s="59"/>
      <c r="OZV87" s="59"/>
      <c r="OZW87" s="59"/>
      <c r="OZX87" s="59"/>
      <c r="OZY87" s="59"/>
      <c r="OZZ87" s="59"/>
      <c r="PAA87" s="59"/>
      <c r="PAB87" s="59"/>
      <c r="PAC87" s="59"/>
      <c r="PAD87" s="59"/>
      <c r="PAE87" s="59"/>
      <c r="PAF87" s="59"/>
      <c r="PAG87" s="59"/>
      <c r="PAH87" s="59"/>
      <c r="PAI87" s="59"/>
      <c r="PAJ87" s="59"/>
      <c r="PAK87" s="59"/>
      <c r="PAL87" s="59"/>
      <c r="PAM87" s="59"/>
      <c r="PAN87" s="59"/>
      <c r="PAO87" s="59"/>
      <c r="PAP87" s="59"/>
      <c r="PAQ87" s="59"/>
      <c r="PAR87" s="59"/>
      <c r="PAS87" s="59"/>
      <c r="PAT87" s="59"/>
      <c r="PAU87" s="59"/>
      <c r="PAV87" s="59"/>
      <c r="PAW87" s="59"/>
      <c r="PAX87" s="59"/>
      <c r="PAY87" s="59"/>
      <c r="PAZ87" s="59"/>
      <c r="PBA87" s="59"/>
      <c r="PBB87" s="59"/>
      <c r="PBC87" s="59"/>
      <c r="PBD87" s="59"/>
      <c r="PBE87" s="59"/>
      <c r="PBF87" s="59"/>
      <c r="PBG87" s="59"/>
      <c r="PBH87" s="59"/>
      <c r="PBI87" s="59"/>
      <c r="PBJ87" s="59"/>
      <c r="PBK87" s="59"/>
      <c r="PBL87" s="59"/>
      <c r="PBM87" s="59"/>
      <c r="PBN87" s="59"/>
      <c r="PBO87" s="59"/>
      <c r="PBP87" s="59"/>
      <c r="PBQ87" s="59"/>
      <c r="PBR87" s="59"/>
      <c r="PBS87" s="59"/>
      <c r="PBT87" s="59"/>
      <c r="PBU87" s="59"/>
      <c r="PBV87" s="59"/>
      <c r="PBW87" s="59"/>
      <c r="PBX87" s="59"/>
      <c r="PBY87" s="59"/>
      <c r="PBZ87" s="59"/>
      <c r="PCA87" s="59"/>
      <c r="PCB87" s="59"/>
      <c r="PCC87" s="59"/>
      <c r="PCD87" s="59"/>
      <c r="PCE87" s="59"/>
      <c r="PCF87" s="59"/>
      <c r="PCG87" s="59"/>
      <c r="PCH87" s="59"/>
      <c r="PCI87" s="59"/>
      <c r="PCJ87" s="59"/>
      <c r="PCK87" s="59"/>
      <c r="PCL87" s="59"/>
      <c r="PCM87" s="59"/>
      <c r="PCN87" s="59"/>
      <c r="PCO87" s="59"/>
      <c r="PCP87" s="59"/>
      <c r="PCQ87" s="59"/>
      <c r="PCR87" s="59"/>
      <c r="PCS87" s="59"/>
      <c r="PCT87" s="59"/>
      <c r="PCU87" s="59"/>
      <c r="PCV87" s="59"/>
      <c r="PCW87" s="59"/>
      <c r="PCX87" s="59"/>
      <c r="PCY87" s="59"/>
      <c r="PCZ87" s="59"/>
      <c r="PDA87" s="59"/>
      <c r="PDB87" s="59"/>
      <c r="PDC87" s="59"/>
      <c r="PDD87" s="59"/>
      <c r="PDE87" s="59"/>
      <c r="PDF87" s="59"/>
      <c r="PDG87" s="59"/>
      <c r="PDH87" s="59"/>
      <c r="PDI87" s="59"/>
      <c r="PDJ87" s="59"/>
      <c r="PDK87" s="59"/>
      <c r="PDL87" s="59"/>
      <c r="PDM87" s="59"/>
      <c r="PDN87" s="59"/>
      <c r="PDO87" s="59"/>
      <c r="PDP87" s="59"/>
      <c r="PDQ87" s="59"/>
      <c r="PDR87" s="59"/>
      <c r="PDS87" s="59"/>
      <c r="PDT87" s="59"/>
      <c r="PDU87" s="59"/>
      <c r="PDV87" s="59"/>
      <c r="PDW87" s="59"/>
      <c r="PDX87" s="59"/>
      <c r="PDY87" s="59"/>
      <c r="PDZ87" s="59"/>
      <c r="PEA87" s="59"/>
      <c r="PEB87" s="59"/>
      <c r="PEC87" s="59"/>
      <c r="PED87" s="59"/>
      <c r="PEE87" s="59"/>
      <c r="PEF87" s="59"/>
      <c r="PEG87" s="59"/>
      <c r="PEH87" s="59"/>
      <c r="PEI87" s="59"/>
      <c r="PEJ87" s="59"/>
      <c r="PEK87" s="59"/>
      <c r="PEL87" s="59"/>
      <c r="PEM87" s="59"/>
      <c r="PEN87" s="59"/>
      <c r="PEO87" s="59"/>
      <c r="PEP87" s="59"/>
      <c r="PEQ87" s="59"/>
      <c r="PER87" s="59"/>
      <c r="PES87" s="59"/>
      <c r="PET87" s="59"/>
      <c r="PEU87" s="59"/>
      <c r="PEV87" s="59"/>
      <c r="PEW87" s="59"/>
      <c r="PEX87" s="59"/>
      <c r="PEY87" s="59"/>
      <c r="PEZ87" s="59"/>
      <c r="PFA87" s="59"/>
      <c r="PFB87" s="59"/>
      <c r="PFC87" s="59"/>
      <c r="PFD87" s="59"/>
      <c r="PFE87" s="59"/>
      <c r="PFF87" s="59"/>
      <c r="PFG87" s="59"/>
      <c r="PFH87" s="59"/>
      <c r="PFI87" s="59"/>
      <c r="PFJ87" s="59"/>
      <c r="PFK87" s="59"/>
      <c r="PFL87" s="59"/>
      <c r="PFM87" s="59"/>
      <c r="PFN87" s="59"/>
      <c r="PFO87" s="59"/>
      <c r="PFP87" s="59"/>
      <c r="PFQ87" s="59"/>
      <c r="PFR87" s="59"/>
      <c r="PFS87" s="59"/>
      <c r="PFT87" s="59"/>
      <c r="PFU87" s="59"/>
      <c r="PFV87" s="59"/>
      <c r="PFW87" s="59"/>
      <c r="PFX87" s="59"/>
      <c r="PFY87" s="59"/>
      <c r="PFZ87" s="59"/>
      <c r="PGA87" s="59"/>
      <c r="PGB87" s="59"/>
      <c r="PGC87" s="59"/>
      <c r="PGD87" s="59"/>
      <c r="PGE87" s="59"/>
      <c r="PGF87" s="59"/>
      <c r="PGG87" s="59"/>
      <c r="PGH87" s="59"/>
      <c r="PGI87" s="59"/>
      <c r="PGJ87" s="59"/>
      <c r="PGK87" s="59"/>
      <c r="PGL87" s="59"/>
      <c r="PGM87" s="59"/>
      <c r="PGN87" s="59"/>
      <c r="PGO87" s="59"/>
      <c r="PGP87" s="59"/>
      <c r="PGQ87" s="59"/>
      <c r="PGR87" s="59"/>
      <c r="PGS87" s="59"/>
      <c r="PGT87" s="59"/>
      <c r="PGU87" s="59"/>
      <c r="PGV87" s="59"/>
      <c r="PGW87" s="59"/>
      <c r="PGX87" s="59"/>
      <c r="PGY87" s="59"/>
      <c r="PGZ87" s="59"/>
      <c r="PHA87" s="59"/>
      <c r="PHB87" s="59"/>
      <c r="PHC87" s="59"/>
      <c r="PHD87" s="59"/>
      <c r="PHE87" s="59"/>
      <c r="PHF87" s="59"/>
      <c r="PHG87" s="59"/>
      <c r="PHH87" s="59"/>
      <c r="PHI87" s="59"/>
      <c r="PHJ87" s="59"/>
      <c r="PHK87" s="59"/>
      <c r="PHL87" s="59"/>
      <c r="PHM87" s="59"/>
      <c r="PHN87" s="59"/>
      <c r="PHO87" s="59"/>
      <c r="PHP87" s="59"/>
      <c r="PHQ87" s="59"/>
      <c r="PHR87" s="59"/>
      <c r="PHS87" s="59"/>
      <c r="PHT87" s="59"/>
      <c r="PHU87" s="59"/>
      <c r="PHV87" s="59"/>
      <c r="PHW87" s="59"/>
      <c r="PHX87" s="59"/>
      <c r="PHY87" s="59"/>
      <c r="PHZ87" s="59"/>
      <c r="PIA87" s="59"/>
      <c r="PIB87" s="59"/>
      <c r="PIC87" s="59"/>
      <c r="PID87" s="59"/>
      <c r="PIE87" s="59"/>
      <c r="PIF87" s="59"/>
      <c r="PIG87" s="59"/>
      <c r="PIH87" s="59"/>
      <c r="PII87" s="59"/>
      <c r="PIJ87" s="59"/>
      <c r="PIK87" s="59"/>
      <c r="PIL87" s="59"/>
      <c r="PIM87" s="59"/>
      <c r="PIN87" s="59"/>
      <c r="PIO87" s="59"/>
      <c r="PIP87" s="59"/>
      <c r="PIQ87" s="59"/>
      <c r="PIR87" s="59"/>
      <c r="PIS87" s="59"/>
      <c r="PIT87" s="59"/>
      <c r="PIU87" s="59"/>
      <c r="PIV87" s="59"/>
      <c r="PIW87" s="59"/>
      <c r="PIX87" s="59"/>
      <c r="PIY87" s="59"/>
      <c r="PIZ87" s="59"/>
      <c r="PJA87" s="59"/>
      <c r="PJB87" s="59"/>
      <c r="PJC87" s="59"/>
      <c r="PJD87" s="59"/>
      <c r="PJE87" s="59"/>
      <c r="PJF87" s="59"/>
      <c r="PJG87" s="59"/>
      <c r="PJH87" s="59"/>
      <c r="PJI87" s="59"/>
      <c r="PJJ87" s="59"/>
      <c r="PJK87" s="59"/>
      <c r="PJL87" s="59"/>
      <c r="PJM87" s="59"/>
      <c r="PJN87" s="59"/>
      <c r="PJO87" s="59"/>
      <c r="PJP87" s="59"/>
      <c r="PJQ87" s="59"/>
      <c r="PJR87" s="59"/>
      <c r="PJS87" s="59"/>
      <c r="PJT87" s="59"/>
      <c r="PJU87" s="59"/>
      <c r="PJV87" s="59"/>
      <c r="PJW87" s="59"/>
      <c r="PJX87" s="59"/>
      <c r="PJY87" s="59"/>
      <c r="PJZ87" s="59"/>
      <c r="PKA87" s="59"/>
      <c r="PKB87" s="59"/>
      <c r="PKC87" s="59"/>
      <c r="PKD87" s="59"/>
      <c r="PKE87" s="59"/>
      <c r="PKF87" s="59"/>
      <c r="PKG87" s="59"/>
      <c r="PKH87" s="59"/>
      <c r="PKI87" s="59"/>
      <c r="PKJ87" s="59"/>
      <c r="PKK87" s="59"/>
      <c r="PKL87" s="59"/>
      <c r="PKM87" s="59"/>
      <c r="PKN87" s="59"/>
      <c r="PKO87" s="59"/>
      <c r="PKP87" s="59"/>
      <c r="PKQ87" s="59"/>
      <c r="PKR87" s="59"/>
      <c r="PKS87" s="59"/>
      <c r="PKT87" s="59"/>
      <c r="PKU87" s="59"/>
      <c r="PKV87" s="59"/>
      <c r="PKW87" s="59"/>
      <c r="PKX87" s="59"/>
      <c r="PKY87" s="59"/>
      <c r="PKZ87" s="59"/>
      <c r="PLA87" s="59"/>
      <c r="PLB87" s="59"/>
      <c r="PLC87" s="59"/>
      <c r="PLD87" s="59"/>
      <c r="PLE87" s="59"/>
      <c r="PLF87" s="59"/>
      <c r="PLG87" s="59"/>
      <c r="PLH87" s="59"/>
      <c r="PLI87" s="59"/>
      <c r="PLJ87" s="59"/>
      <c r="PLK87" s="59"/>
      <c r="PLL87" s="59"/>
      <c r="PLM87" s="59"/>
      <c r="PLN87" s="59"/>
      <c r="PLO87" s="59"/>
      <c r="PLP87" s="59"/>
      <c r="PLQ87" s="59"/>
      <c r="PLR87" s="59"/>
      <c r="PLS87" s="59"/>
      <c r="PLT87" s="59"/>
      <c r="PLU87" s="59"/>
      <c r="PLV87" s="59"/>
      <c r="PLW87" s="59"/>
      <c r="PLX87" s="59"/>
      <c r="PLY87" s="59"/>
      <c r="PLZ87" s="59"/>
      <c r="PMA87" s="59"/>
      <c r="PMB87" s="59"/>
      <c r="PMC87" s="59"/>
      <c r="PMD87" s="59"/>
      <c r="PME87" s="59"/>
      <c r="PMF87" s="59"/>
      <c r="PMG87" s="59"/>
      <c r="PMH87" s="59"/>
      <c r="PMI87" s="59"/>
      <c r="PMJ87" s="59"/>
      <c r="PMK87" s="59"/>
      <c r="PML87" s="59"/>
      <c r="PMM87" s="59"/>
      <c r="PMN87" s="59"/>
      <c r="PMO87" s="59"/>
      <c r="PMP87" s="59"/>
      <c r="PMQ87" s="59"/>
      <c r="PMR87" s="59"/>
      <c r="PMS87" s="59"/>
      <c r="PMT87" s="59"/>
      <c r="PMU87" s="59"/>
      <c r="PMV87" s="59"/>
      <c r="PMW87" s="59"/>
      <c r="PMX87" s="59"/>
      <c r="PMY87" s="59"/>
      <c r="PMZ87" s="59"/>
      <c r="PNA87" s="59"/>
      <c r="PNB87" s="59"/>
      <c r="PNC87" s="59"/>
      <c r="PND87" s="59"/>
      <c r="PNE87" s="59"/>
      <c r="PNF87" s="59"/>
      <c r="PNG87" s="59"/>
      <c r="PNH87" s="59"/>
      <c r="PNI87" s="59"/>
      <c r="PNJ87" s="59"/>
      <c r="PNK87" s="59"/>
      <c r="PNL87" s="59"/>
      <c r="PNM87" s="59"/>
      <c r="PNN87" s="59"/>
      <c r="PNO87" s="59"/>
      <c r="PNP87" s="59"/>
      <c r="PNQ87" s="59"/>
      <c r="PNR87" s="59"/>
      <c r="PNS87" s="59"/>
      <c r="PNT87" s="59"/>
      <c r="PNU87" s="59"/>
      <c r="PNV87" s="59"/>
      <c r="PNW87" s="59"/>
      <c r="PNX87" s="59"/>
      <c r="PNY87" s="59"/>
      <c r="PNZ87" s="59"/>
      <c r="POA87" s="59"/>
      <c r="POB87" s="59"/>
      <c r="POC87" s="59"/>
      <c r="POD87" s="59"/>
      <c r="POE87" s="59"/>
      <c r="POF87" s="59"/>
      <c r="POG87" s="59"/>
      <c r="POH87" s="59"/>
      <c r="POI87" s="59"/>
      <c r="POJ87" s="59"/>
      <c r="POK87" s="59"/>
      <c r="POL87" s="59"/>
      <c r="POM87" s="59"/>
      <c r="PON87" s="59"/>
      <c r="POO87" s="59"/>
      <c r="POP87" s="59"/>
      <c r="POQ87" s="59"/>
      <c r="POR87" s="59"/>
      <c r="POS87" s="59"/>
      <c r="POT87" s="59"/>
      <c r="POU87" s="59"/>
      <c r="POV87" s="59"/>
      <c r="POW87" s="59"/>
      <c r="POX87" s="59"/>
      <c r="POY87" s="59"/>
      <c r="POZ87" s="59"/>
      <c r="PPA87" s="59"/>
      <c r="PPB87" s="59"/>
      <c r="PPC87" s="59"/>
      <c r="PPD87" s="59"/>
      <c r="PPE87" s="59"/>
      <c r="PPF87" s="59"/>
      <c r="PPG87" s="59"/>
      <c r="PPH87" s="59"/>
      <c r="PPI87" s="59"/>
      <c r="PPJ87" s="59"/>
      <c r="PPK87" s="59"/>
      <c r="PPL87" s="59"/>
      <c r="PPM87" s="59"/>
      <c r="PPN87" s="59"/>
      <c r="PPO87" s="59"/>
      <c r="PPP87" s="59"/>
      <c r="PPQ87" s="59"/>
      <c r="PPR87" s="59"/>
      <c r="PPS87" s="59"/>
      <c r="PPT87" s="59"/>
      <c r="PPU87" s="59"/>
      <c r="PPV87" s="59"/>
      <c r="PPW87" s="59"/>
      <c r="PPX87" s="59"/>
      <c r="PPY87" s="59"/>
      <c r="PPZ87" s="59"/>
      <c r="PQA87" s="59"/>
      <c r="PQB87" s="59"/>
      <c r="PQC87" s="59"/>
      <c r="PQD87" s="59"/>
      <c r="PQE87" s="59"/>
      <c r="PQF87" s="59"/>
      <c r="PQG87" s="59"/>
      <c r="PQH87" s="59"/>
      <c r="PQI87" s="59"/>
      <c r="PQJ87" s="59"/>
      <c r="PQK87" s="59"/>
      <c r="PQL87" s="59"/>
      <c r="PQM87" s="59"/>
      <c r="PQN87" s="59"/>
      <c r="PQO87" s="59"/>
      <c r="PQP87" s="59"/>
      <c r="PQQ87" s="59"/>
      <c r="PQR87" s="59"/>
      <c r="PQS87" s="59"/>
      <c r="PQT87" s="59"/>
      <c r="PQU87" s="59"/>
      <c r="PQV87" s="59"/>
      <c r="PQW87" s="59"/>
      <c r="PQX87" s="59"/>
      <c r="PQY87" s="59"/>
      <c r="PQZ87" s="59"/>
      <c r="PRA87" s="59"/>
      <c r="PRB87" s="59"/>
      <c r="PRC87" s="59"/>
      <c r="PRD87" s="59"/>
      <c r="PRE87" s="59"/>
      <c r="PRF87" s="59"/>
      <c r="PRG87" s="59"/>
      <c r="PRH87" s="59"/>
      <c r="PRI87" s="59"/>
      <c r="PRJ87" s="59"/>
      <c r="PRK87" s="59"/>
      <c r="PRL87" s="59"/>
      <c r="PRM87" s="59"/>
      <c r="PRN87" s="59"/>
      <c r="PRO87" s="59"/>
      <c r="PRP87" s="59"/>
      <c r="PRQ87" s="59"/>
      <c r="PRR87" s="59"/>
      <c r="PRS87" s="59"/>
      <c r="PRT87" s="59"/>
      <c r="PRU87" s="59"/>
      <c r="PRV87" s="59"/>
      <c r="PRW87" s="59"/>
      <c r="PRX87" s="59"/>
      <c r="PRY87" s="59"/>
      <c r="PRZ87" s="59"/>
      <c r="PSA87" s="59"/>
      <c r="PSB87" s="59"/>
      <c r="PSC87" s="59"/>
      <c r="PSD87" s="59"/>
      <c r="PSE87" s="59"/>
      <c r="PSF87" s="59"/>
      <c r="PSG87" s="59"/>
      <c r="PSH87" s="59"/>
      <c r="PSI87" s="59"/>
      <c r="PSJ87" s="59"/>
      <c r="PSK87" s="59"/>
      <c r="PSL87" s="59"/>
      <c r="PSM87" s="59"/>
      <c r="PSN87" s="59"/>
      <c r="PSO87" s="59"/>
      <c r="PSP87" s="59"/>
      <c r="PSQ87" s="59"/>
      <c r="PSR87" s="59"/>
      <c r="PSS87" s="59"/>
      <c r="PST87" s="59"/>
      <c r="PSU87" s="59"/>
      <c r="PSV87" s="59"/>
      <c r="PSW87" s="59"/>
      <c r="PSX87" s="59"/>
      <c r="PSY87" s="59"/>
      <c r="PSZ87" s="59"/>
      <c r="PTA87" s="59"/>
      <c r="PTB87" s="59"/>
      <c r="PTC87" s="59"/>
      <c r="PTD87" s="59"/>
      <c r="PTE87" s="59"/>
      <c r="PTF87" s="59"/>
      <c r="PTG87" s="59"/>
      <c r="PTH87" s="59"/>
      <c r="PTI87" s="59"/>
      <c r="PTJ87" s="59"/>
      <c r="PTK87" s="59"/>
      <c r="PTL87" s="59"/>
      <c r="PTM87" s="59"/>
      <c r="PTN87" s="59"/>
      <c r="PTO87" s="59"/>
      <c r="PTP87" s="59"/>
      <c r="PTQ87" s="59"/>
      <c r="PTR87" s="59"/>
      <c r="PTS87" s="59"/>
      <c r="PTT87" s="59"/>
      <c r="PTU87" s="59"/>
      <c r="PTV87" s="59"/>
      <c r="PTW87" s="59"/>
      <c r="PTX87" s="59"/>
      <c r="PTY87" s="59"/>
      <c r="PTZ87" s="59"/>
      <c r="PUA87" s="59"/>
      <c r="PUB87" s="59"/>
      <c r="PUC87" s="59"/>
      <c r="PUD87" s="59"/>
      <c r="PUE87" s="59"/>
      <c r="PUF87" s="59"/>
      <c r="PUG87" s="59"/>
      <c r="PUH87" s="59"/>
      <c r="PUI87" s="59"/>
      <c r="PUJ87" s="59"/>
      <c r="PUK87" s="59"/>
      <c r="PUL87" s="59"/>
      <c r="PUM87" s="59"/>
      <c r="PUN87" s="59"/>
      <c r="PUO87" s="59"/>
      <c r="PUP87" s="59"/>
      <c r="PUQ87" s="59"/>
      <c r="PUR87" s="59"/>
      <c r="PUS87" s="59"/>
      <c r="PUT87" s="59"/>
      <c r="PUU87" s="59"/>
      <c r="PUV87" s="59"/>
      <c r="PUW87" s="59"/>
      <c r="PUX87" s="59"/>
      <c r="PUY87" s="59"/>
      <c r="PUZ87" s="59"/>
      <c r="PVA87" s="59"/>
      <c r="PVB87" s="59"/>
      <c r="PVC87" s="59"/>
      <c r="PVD87" s="59"/>
      <c r="PVE87" s="59"/>
      <c r="PVF87" s="59"/>
      <c r="PVG87" s="59"/>
      <c r="PVH87" s="59"/>
      <c r="PVI87" s="59"/>
      <c r="PVJ87" s="59"/>
      <c r="PVK87" s="59"/>
      <c r="PVL87" s="59"/>
      <c r="PVM87" s="59"/>
      <c r="PVN87" s="59"/>
      <c r="PVO87" s="59"/>
      <c r="PVP87" s="59"/>
      <c r="PVQ87" s="59"/>
      <c r="PVR87" s="59"/>
      <c r="PVS87" s="59"/>
      <c r="PVT87" s="59"/>
      <c r="PVU87" s="59"/>
      <c r="PVV87" s="59"/>
      <c r="PVW87" s="59"/>
      <c r="PVX87" s="59"/>
      <c r="PVY87" s="59"/>
      <c r="PVZ87" s="59"/>
      <c r="PWA87" s="59"/>
      <c r="PWB87" s="59"/>
      <c r="PWC87" s="59"/>
      <c r="PWD87" s="59"/>
      <c r="PWE87" s="59"/>
      <c r="PWF87" s="59"/>
      <c r="PWG87" s="59"/>
      <c r="PWH87" s="59"/>
      <c r="PWI87" s="59"/>
      <c r="PWJ87" s="59"/>
      <c r="PWK87" s="59"/>
      <c r="PWL87" s="59"/>
      <c r="PWM87" s="59"/>
      <c r="PWN87" s="59"/>
      <c r="PWO87" s="59"/>
      <c r="PWP87" s="59"/>
      <c r="PWQ87" s="59"/>
      <c r="PWR87" s="59"/>
      <c r="PWS87" s="59"/>
      <c r="PWT87" s="59"/>
      <c r="PWU87" s="59"/>
      <c r="PWV87" s="59"/>
      <c r="PWW87" s="59"/>
      <c r="PWX87" s="59"/>
      <c r="PWY87" s="59"/>
      <c r="PWZ87" s="59"/>
      <c r="PXA87" s="59"/>
      <c r="PXB87" s="59"/>
      <c r="PXC87" s="59"/>
      <c r="PXD87" s="59"/>
      <c r="PXE87" s="59"/>
      <c r="PXF87" s="59"/>
      <c r="PXG87" s="59"/>
      <c r="PXH87" s="59"/>
      <c r="PXI87" s="59"/>
      <c r="PXJ87" s="59"/>
      <c r="PXK87" s="59"/>
      <c r="PXL87" s="59"/>
      <c r="PXM87" s="59"/>
      <c r="PXN87" s="59"/>
      <c r="PXO87" s="59"/>
      <c r="PXP87" s="59"/>
      <c r="PXQ87" s="59"/>
      <c r="PXR87" s="59"/>
      <c r="PXS87" s="59"/>
      <c r="PXT87" s="59"/>
      <c r="PXU87" s="59"/>
      <c r="PXV87" s="59"/>
      <c r="PXW87" s="59"/>
      <c r="PXX87" s="59"/>
      <c r="PXY87" s="59"/>
      <c r="PXZ87" s="59"/>
      <c r="PYA87" s="59"/>
      <c r="PYB87" s="59"/>
      <c r="PYC87" s="59"/>
      <c r="PYD87" s="59"/>
      <c r="PYE87" s="59"/>
      <c r="PYF87" s="59"/>
      <c r="PYG87" s="59"/>
      <c r="PYH87" s="59"/>
      <c r="PYI87" s="59"/>
      <c r="PYJ87" s="59"/>
      <c r="PYK87" s="59"/>
      <c r="PYL87" s="59"/>
      <c r="PYM87" s="59"/>
      <c r="PYN87" s="59"/>
      <c r="PYO87" s="59"/>
      <c r="PYP87" s="59"/>
      <c r="PYQ87" s="59"/>
      <c r="PYR87" s="59"/>
      <c r="PYS87" s="59"/>
      <c r="PYT87" s="59"/>
      <c r="PYU87" s="59"/>
      <c r="PYV87" s="59"/>
      <c r="PYW87" s="59"/>
      <c r="PYX87" s="59"/>
      <c r="PYY87" s="59"/>
      <c r="PYZ87" s="59"/>
      <c r="PZA87" s="59"/>
      <c r="PZB87" s="59"/>
      <c r="PZC87" s="59"/>
      <c r="PZD87" s="59"/>
      <c r="PZE87" s="59"/>
      <c r="PZF87" s="59"/>
      <c r="PZG87" s="59"/>
      <c r="PZH87" s="59"/>
      <c r="PZI87" s="59"/>
      <c r="PZJ87" s="59"/>
      <c r="PZK87" s="59"/>
      <c r="PZL87" s="59"/>
      <c r="PZM87" s="59"/>
      <c r="PZN87" s="59"/>
      <c r="PZO87" s="59"/>
      <c r="PZP87" s="59"/>
      <c r="PZQ87" s="59"/>
      <c r="PZR87" s="59"/>
      <c r="PZS87" s="59"/>
      <c r="PZT87" s="59"/>
      <c r="PZU87" s="59"/>
      <c r="PZV87" s="59"/>
      <c r="PZW87" s="59"/>
      <c r="PZX87" s="59"/>
      <c r="PZY87" s="59"/>
      <c r="PZZ87" s="59"/>
      <c r="QAA87" s="59"/>
      <c r="QAB87" s="59"/>
      <c r="QAC87" s="59"/>
      <c r="QAD87" s="59"/>
      <c r="QAE87" s="59"/>
      <c r="QAF87" s="59"/>
      <c r="QAG87" s="59"/>
      <c r="QAH87" s="59"/>
      <c r="QAI87" s="59"/>
      <c r="QAJ87" s="59"/>
      <c r="QAK87" s="59"/>
      <c r="QAL87" s="59"/>
      <c r="QAM87" s="59"/>
      <c r="QAN87" s="59"/>
      <c r="QAO87" s="59"/>
      <c r="QAP87" s="59"/>
      <c r="QAQ87" s="59"/>
      <c r="QAR87" s="59"/>
      <c r="QAS87" s="59"/>
      <c r="QAT87" s="59"/>
      <c r="QAU87" s="59"/>
      <c r="QAV87" s="59"/>
      <c r="QAW87" s="59"/>
      <c r="QAX87" s="59"/>
      <c r="QAY87" s="59"/>
      <c r="QAZ87" s="59"/>
      <c r="QBA87" s="59"/>
      <c r="QBB87" s="59"/>
      <c r="QBC87" s="59"/>
      <c r="QBD87" s="59"/>
      <c r="QBE87" s="59"/>
      <c r="QBF87" s="59"/>
      <c r="QBG87" s="59"/>
      <c r="QBH87" s="59"/>
      <c r="QBI87" s="59"/>
      <c r="QBJ87" s="59"/>
      <c r="QBK87" s="59"/>
      <c r="QBL87" s="59"/>
      <c r="QBM87" s="59"/>
      <c r="QBN87" s="59"/>
      <c r="QBO87" s="59"/>
      <c r="QBP87" s="59"/>
      <c r="QBQ87" s="59"/>
      <c r="QBR87" s="59"/>
      <c r="QBS87" s="59"/>
      <c r="QBT87" s="59"/>
      <c r="QBU87" s="59"/>
      <c r="QBV87" s="59"/>
      <c r="QBW87" s="59"/>
      <c r="QBX87" s="59"/>
      <c r="QBY87" s="59"/>
      <c r="QBZ87" s="59"/>
      <c r="QCA87" s="59"/>
      <c r="QCB87" s="59"/>
      <c r="QCC87" s="59"/>
      <c r="QCD87" s="59"/>
      <c r="QCE87" s="59"/>
      <c r="QCF87" s="59"/>
      <c r="QCG87" s="59"/>
      <c r="QCH87" s="59"/>
      <c r="QCI87" s="59"/>
      <c r="QCJ87" s="59"/>
      <c r="QCK87" s="59"/>
      <c r="QCL87" s="59"/>
      <c r="QCM87" s="59"/>
      <c r="QCN87" s="59"/>
      <c r="QCO87" s="59"/>
      <c r="QCP87" s="59"/>
      <c r="QCQ87" s="59"/>
      <c r="QCR87" s="59"/>
      <c r="QCS87" s="59"/>
      <c r="QCT87" s="59"/>
      <c r="QCU87" s="59"/>
      <c r="QCV87" s="59"/>
      <c r="QCW87" s="59"/>
      <c r="QCX87" s="59"/>
      <c r="QCY87" s="59"/>
      <c r="QCZ87" s="59"/>
      <c r="QDA87" s="59"/>
      <c r="QDB87" s="59"/>
      <c r="QDC87" s="59"/>
      <c r="QDD87" s="59"/>
      <c r="QDE87" s="59"/>
      <c r="QDF87" s="59"/>
      <c r="QDG87" s="59"/>
      <c r="QDH87" s="59"/>
      <c r="QDI87" s="59"/>
      <c r="QDJ87" s="59"/>
      <c r="QDK87" s="59"/>
      <c r="QDL87" s="59"/>
      <c r="QDM87" s="59"/>
      <c r="QDN87" s="59"/>
      <c r="QDO87" s="59"/>
      <c r="QDP87" s="59"/>
      <c r="QDQ87" s="59"/>
      <c r="QDR87" s="59"/>
      <c r="QDS87" s="59"/>
      <c r="QDT87" s="59"/>
      <c r="QDU87" s="59"/>
      <c r="QDV87" s="59"/>
      <c r="QDW87" s="59"/>
      <c r="QDX87" s="59"/>
      <c r="QDY87" s="59"/>
      <c r="QDZ87" s="59"/>
      <c r="QEA87" s="59"/>
      <c r="QEB87" s="59"/>
      <c r="QEC87" s="59"/>
      <c r="QED87" s="59"/>
      <c r="QEE87" s="59"/>
      <c r="QEF87" s="59"/>
      <c r="QEG87" s="59"/>
      <c r="QEH87" s="59"/>
      <c r="QEI87" s="59"/>
      <c r="QEJ87" s="59"/>
      <c r="QEK87" s="59"/>
      <c r="QEL87" s="59"/>
      <c r="QEM87" s="59"/>
      <c r="QEN87" s="59"/>
      <c r="QEO87" s="59"/>
      <c r="QEP87" s="59"/>
      <c r="QEQ87" s="59"/>
      <c r="QER87" s="59"/>
      <c r="QES87" s="59"/>
      <c r="QET87" s="59"/>
      <c r="QEU87" s="59"/>
      <c r="QEV87" s="59"/>
      <c r="QEW87" s="59"/>
      <c r="QEX87" s="59"/>
      <c r="QEY87" s="59"/>
      <c r="QEZ87" s="59"/>
      <c r="QFA87" s="59"/>
      <c r="QFB87" s="59"/>
      <c r="QFC87" s="59"/>
      <c r="QFD87" s="59"/>
      <c r="QFE87" s="59"/>
      <c r="QFF87" s="59"/>
      <c r="QFG87" s="59"/>
      <c r="QFH87" s="59"/>
      <c r="QFI87" s="59"/>
      <c r="QFJ87" s="59"/>
      <c r="QFK87" s="59"/>
      <c r="QFL87" s="59"/>
      <c r="QFM87" s="59"/>
      <c r="QFN87" s="59"/>
      <c r="QFO87" s="59"/>
      <c r="QFP87" s="59"/>
      <c r="QFQ87" s="59"/>
      <c r="QFR87" s="59"/>
      <c r="QFS87" s="59"/>
      <c r="QFT87" s="59"/>
      <c r="QFU87" s="59"/>
      <c r="QFV87" s="59"/>
      <c r="QFW87" s="59"/>
      <c r="QFX87" s="59"/>
      <c r="QFY87" s="59"/>
      <c r="QFZ87" s="59"/>
      <c r="QGA87" s="59"/>
      <c r="QGB87" s="59"/>
      <c r="QGC87" s="59"/>
      <c r="QGD87" s="59"/>
      <c r="QGE87" s="59"/>
      <c r="QGF87" s="59"/>
      <c r="QGG87" s="59"/>
      <c r="QGH87" s="59"/>
      <c r="QGI87" s="59"/>
      <c r="QGJ87" s="59"/>
      <c r="QGK87" s="59"/>
      <c r="QGL87" s="59"/>
      <c r="QGM87" s="59"/>
      <c r="QGN87" s="59"/>
      <c r="QGO87" s="59"/>
      <c r="QGP87" s="59"/>
      <c r="QGQ87" s="59"/>
      <c r="QGR87" s="59"/>
      <c r="QGS87" s="59"/>
      <c r="QGT87" s="59"/>
      <c r="QGU87" s="59"/>
      <c r="QGV87" s="59"/>
      <c r="QGW87" s="59"/>
      <c r="QGX87" s="59"/>
      <c r="QGY87" s="59"/>
      <c r="QGZ87" s="59"/>
      <c r="QHA87" s="59"/>
      <c r="QHB87" s="59"/>
      <c r="QHC87" s="59"/>
      <c r="QHD87" s="59"/>
      <c r="QHE87" s="59"/>
      <c r="QHF87" s="59"/>
      <c r="QHG87" s="59"/>
      <c r="QHH87" s="59"/>
      <c r="QHI87" s="59"/>
      <c r="QHJ87" s="59"/>
      <c r="QHK87" s="59"/>
      <c r="QHL87" s="59"/>
      <c r="QHM87" s="59"/>
      <c r="QHN87" s="59"/>
      <c r="QHO87" s="59"/>
      <c r="QHP87" s="59"/>
      <c r="QHQ87" s="59"/>
      <c r="QHR87" s="59"/>
      <c r="QHS87" s="59"/>
      <c r="QHT87" s="59"/>
      <c r="QHU87" s="59"/>
      <c r="QHV87" s="59"/>
      <c r="QHW87" s="59"/>
      <c r="QHX87" s="59"/>
      <c r="QHY87" s="59"/>
      <c r="QHZ87" s="59"/>
      <c r="QIA87" s="59"/>
      <c r="QIB87" s="59"/>
      <c r="QIC87" s="59"/>
      <c r="QID87" s="59"/>
      <c r="QIE87" s="59"/>
      <c r="QIF87" s="59"/>
      <c r="QIG87" s="59"/>
      <c r="QIH87" s="59"/>
      <c r="QII87" s="59"/>
      <c r="QIJ87" s="59"/>
      <c r="QIK87" s="59"/>
      <c r="QIL87" s="59"/>
      <c r="QIM87" s="59"/>
      <c r="QIN87" s="59"/>
      <c r="QIO87" s="59"/>
      <c r="QIP87" s="59"/>
      <c r="QIQ87" s="59"/>
      <c r="QIR87" s="59"/>
      <c r="QIS87" s="59"/>
      <c r="QIT87" s="59"/>
      <c r="QIU87" s="59"/>
      <c r="QIV87" s="59"/>
      <c r="QIW87" s="59"/>
      <c r="QIX87" s="59"/>
      <c r="QIY87" s="59"/>
      <c r="QIZ87" s="59"/>
      <c r="QJA87" s="59"/>
      <c r="QJB87" s="59"/>
      <c r="QJC87" s="59"/>
      <c r="QJD87" s="59"/>
      <c r="QJE87" s="59"/>
      <c r="QJF87" s="59"/>
      <c r="QJG87" s="59"/>
      <c r="QJH87" s="59"/>
      <c r="QJI87" s="59"/>
      <c r="QJJ87" s="59"/>
      <c r="QJK87" s="59"/>
      <c r="QJL87" s="59"/>
      <c r="QJM87" s="59"/>
      <c r="QJN87" s="59"/>
      <c r="QJO87" s="59"/>
      <c r="QJP87" s="59"/>
      <c r="QJQ87" s="59"/>
      <c r="QJR87" s="59"/>
      <c r="QJS87" s="59"/>
      <c r="QJT87" s="59"/>
      <c r="QJU87" s="59"/>
      <c r="QJV87" s="59"/>
      <c r="QJW87" s="59"/>
      <c r="QJX87" s="59"/>
      <c r="QJY87" s="59"/>
      <c r="QJZ87" s="59"/>
      <c r="QKA87" s="59"/>
      <c r="QKB87" s="59"/>
      <c r="QKC87" s="59"/>
      <c r="QKD87" s="59"/>
      <c r="QKE87" s="59"/>
      <c r="QKF87" s="59"/>
      <c r="QKG87" s="59"/>
      <c r="QKH87" s="59"/>
      <c r="QKI87" s="59"/>
      <c r="QKJ87" s="59"/>
      <c r="QKK87" s="59"/>
      <c r="QKL87" s="59"/>
      <c r="QKM87" s="59"/>
      <c r="QKN87" s="59"/>
      <c r="QKO87" s="59"/>
      <c r="QKP87" s="59"/>
      <c r="QKQ87" s="59"/>
      <c r="QKR87" s="59"/>
      <c r="QKS87" s="59"/>
      <c r="QKT87" s="59"/>
      <c r="QKU87" s="59"/>
      <c r="QKV87" s="59"/>
      <c r="QKW87" s="59"/>
      <c r="QKX87" s="59"/>
      <c r="QKY87" s="59"/>
      <c r="QKZ87" s="59"/>
      <c r="QLA87" s="59"/>
      <c r="QLB87" s="59"/>
      <c r="QLC87" s="59"/>
      <c r="QLD87" s="59"/>
      <c r="QLE87" s="59"/>
      <c r="QLF87" s="59"/>
      <c r="QLG87" s="59"/>
      <c r="QLH87" s="59"/>
      <c r="QLI87" s="59"/>
      <c r="QLJ87" s="59"/>
      <c r="QLK87" s="59"/>
      <c r="QLL87" s="59"/>
      <c r="QLM87" s="59"/>
      <c r="QLN87" s="59"/>
      <c r="QLO87" s="59"/>
      <c r="QLP87" s="59"/>
      <c r="QLQ87" s="59"/>
      <c r="QLR87" s="59"/>
      <c r="QLS87" s="59"/>
      <c r="QLT87" s="59"/>
      <c r="QLU87" s="59"/>
      <c r="QLV87" s="59"/>
      <c r="QLW87" s="59"/>
      <c r="QLX87" s="59"/>
      <c r="QLY87" s="59"/>
      <c r="QLZ87" s="59"/>
      <c r="QMA87" s="59"/>
      <c r="QMB87" s="59"/>
      <c r="QMC87" s="59"/>
      <c r="QMD87" s="59"/>
      <c r="QME87" s="59"/>
      <c r="QMF87" s="59"/>
      <c r="QMG87" s="59"/>
      <c r="QMH87" s="59"/>
      <c r="QMI87" s="59"/>
      <c r="QMJ87" s="59"/>
      <c r="QMK87" s="59"/>
      <c r="QML87" s="59"/>
      <c r="QMM87" s="59"/>
      <c r="QMN87" s="59"/>
      <c r="QMO87" s="59"/>
      <c r="QMP87" s="59"/>
      <c r="QMQ87" s="59"/>
      <c r="QMR87" s="59"/>
      <c r="QMS87" s="59"/>
      <c r="QMT87" s="59"/>
      <c r="QMU87" s="59"/>
      <c r="QMV87" s="59"/>
      <c r="QMW87" s="59"/>
      <c r="QMX87" s="59"/>
      <c r="QMY87" s="59"/>
      <c r="QMZ87" s="59"/>
      <c r="QNA87" s="59"/>
      <c r="QNB87" s="59"/>
      <c r="QNC87" s="59"/>
      <c r="QND87" s="59"/>
      <c r="QNE87" s="59"/>
      <c r="QNF87" s="59"/>
      <c r="QNG87" s="59"/>
      <c r="QNH87" s="59"/>
      <c r="QNI87" s="59"/>
      <c r="QNJ87" s="59"/>
      <c r="QNK87" s="59"/>
      <c r="QNL87" s="59"/>
      <c r="QNM87" s="59"/>
      <c r="QNN87" s="59"/>
      <c r="QNO87" s="59"/>
      <c r="QNP87" s="59"/>
      <c r="QNQ87" s="59"/>
      <c r="QNR87" s="59"/>
      <c r="QNS87" s="59"/>
      <c r="QNT87" s="59"/>
      <c r="QNU87" s="59"/>
      <c r="QNV87" s="59"/>
      <c r="QNW87" s="59"/>
      <c r="QNX87" s="59"/>
      <c r="QNY87" s="59"/>
      <c r="QNZ87" s="59"/>
      <c r="QOA87" s="59"/>
      <c r="QOB87" s="59"/>
      <c r="QOC87" s="59"/>
      <c r="QOD87" s="59"/>
      <c r="QOE87" s="59"/>
      <c r="QOF87" s="59"/>
      <c r="QOG87" s="59"/>
      <c r="QOH87" s="59"/>
      <c r="QOI87" s="59"/>
      <c r="QOJ87" s="59"/>
      <c r="QOK87" s="59"/>
      <c r="QOL87" s="59"/>
      <c r="QOM87" s="59"/>
      <c r="QON87" s="59"/>
      <c r="QOO87" s="59"/>
      <c r="QOP87" s="59"/>
      <c r="QOQ87" s="59"/>
      <c r="QOR87" s="59"/>
      <c r="QOS87" s="59"/>
      <c r="QOT87" s="59"/>
      <c r="QOU87" s="59"/>
      <c r="QOV87" s="59"/>
      <c r="QOW87" s="59"/>
      <c r="QOX87" s="59"/>
      <c r="QOY87" s="59"/>
      <c r="QOZ87" s="59"/>
      <c r="QPA87" s="59"/>
      <c r="QPB87" s="59"/>
      <c r="QPC87" s="59"/>
      <c r="QPD87" s="59"/>
      <c r="QPE87" s="59"/>
      <c r="QPF87" s="59"/>
      <c r="QPG87" s="59"/>
      <c r="QPH87" s="59"/>
      <c r="QPI87" s="59"/>
      <c r="QPJ87" s="59"/>
      <c r="QPK87" s="59"/>
      <c r="QPL87" s="59"/>
      <c r="QPM87" s="59"/>
      <c r="QPN87" s="59"/>
      <c r="QPO87" s="59"/>
      <c r="QPP87" s="59"/>
      <c r="QPQ87" s="59"/>
      <c r="QPR87" s="59"/>
      <c r="QPS87" s="59"/>
      <c r="QPT87" s="59"/>
      <c r="QPU87" s="59"/>
      <c r="QPV87" s="59"/>
      <c r="QPW87" s="59"/>
      <c r="QPX87" s="59"/>
      <c r="QPY87" s="59"/>
      <c r="QPZ87" s="59"/>
      <c r="QQA87" s="59"/>
      <c r="QQB87" s="59"/>
      <c r="QQC87" s="59"/>
      <c r="QQD87" s="59"/>
      <c r="QQE87" s="59"/>
      <c r="QQF87" s="59"/>
      <c r="QQG87" s="59"/>
      <c r="QQH87" s="59"/>
      <c r="QQI87" s="59"/>
      <c r="QQJ87" s="59"/>
      <c r="QQK87" s="59"/>
      <c r="QQL87" s="59"/>
      <c r="QQM87" s="59"/>
      <c r="QQN87" s="59"/>
      <c r="QQO87" s="59"/>
      <c r="QQP87" s="59"/>
      <c r="QQQ87" s="59"/>
      <c r="QQR87" s="59"/>
      <c r="QQS87" s="59"/>
      <c r="QQT87" s="59"/>
      <c r="QQU87" s="59"/>
      <c r="QQV87" s="59"/>
      <c r="QQW87" s="59"/>
      <c r="QQX87" s="59"/>
      <c r="QQY87" s="59"/>
      <c r="QQZ87" s="59"/>
      <c r="QRA87" s="59"/>
      <c r="QRB87" s="59"/>
      <c r="QRC87" s="59"/>
      <c r="QRD87" s="59"/>
      <c r="QRE87" s="59"/>
      <c r="QRF87" s="59"/>
      <c r="QRG87" s="59"/>
      <c r="QRH87" s="59"/>
      <c r="QRI87" s="59"/>
      <c r="QRJ87" s="59"/>
      <c r="QRK87" s="59"/>
      <c r="QRL87" s="59"/>
      <c r="QRM87" s="59"/>
      <c r="QRN87" s="59"/>
      <c r="QRO87" s="59"/>
      <c r="QRP87" s="59"/>
      <c r="QRQ87" s="59"/>
      <c r="QRR87" s="59"/>
      <c r="QRS87" s="59"/>
      <c r="QRT87" s="59"/>
      <c r="QRU87" s="59"/>
      <c r="QRV87" s="59"/>
      <c r="QRW87" s="59"/>
      <c r="QRX87" s="59"/>
      <c r="QRY87" s="59"/>
      <c r="QRZ87" s="59"/>
      <c r="QSA87" s="59"/>
      <c r="QSB87" s="59"/>
      <c r="QSC87" s="59"/>
      <c r="QSD87" s="59"/>
      <c r="QSE87" s="59"/>
      <c r="QSF87" s="59"/>
      <c r="QSG87" s="59"/>
      <c r="QSH87" s="59"/>
      <c r="QSI87" s="59"/>
      <c r="QSJ87" s="59"/>
      <c r="QSK87" s="59"/>
      <c r="QSL87" s="59"/>
      <c r="QSM87" s="59"/>
      <c r="QSN87" s="59"/>
      <c r="QSO87" s="59"/>
      <c r="QSP87" s="59"/>
      <c r="QSQ87" s="59"/>
      <c r="QSR87" s="59"/>
      <c r="QSS87" s="59"/>
      <c r="QST87" s="59"/>
      <c r="QSU87" s="59"/>
      <c r="QSV87" s="59"/>
      <c r="QSW87" s="59"/>
      <c r="QSX87" s="59"/>
      <c r="QSY87" s="59"/>
      <c r="QSZ87" s="59"/>
      <c r="QTA87" s="59"/>
      <c r="QTB87" s="59"/>
      <c r="QTC87" s="59"/>
      <c r="QTD87" s="59"/>
      <c r="QTE87" s="59"/>
      <c r="QTF87" s="59"/>
      <c r="QTG87" s="59"/>
      <c r="QTH87" s="59"/>
      <c r="QTI87" s="59"/>
      <c r="QTJ87" s="59"/>
      <c r="QTK87" s="59"/>
      <c r="QTL87" s="59"/>
      <c r="QTM87" s="59"/>
      <c r="QTN87" s="59"/>
      <c r="QTO87" s="59"/>
      <c r="QTP87" s="59"/>
      <c r="QTQ87" s="59"/>
      <c r="QTR87" s="59"/>
      <c r="QTS87" s="59"/>
      <c r="QTT87" s="59"/>
      <c r="QTU87" s="59"/>
      <c r="QTV87" s="59"/>
      <c r="QTW87" s="59"/>
      <c r="QTX87" s="59"/>
      <c r="QTY87" s="59"/>
      <c r="QTZ87" s="59"/>
      <c r="QUA87" s="59"/>
      <c r="QUB87" s="59"/>
      <c r="QUC87" s="59"/>
      <c r="QUD87" s="59"/>
      <c r="QUE87" s="59"/>
      <c r="QUF87" s="59"/>
      <c r="QUG87" s="59"/>
      <c r="QUH87" s="59"/>
      <c r="QUI87" s="59"/>
      <c r="QUJ87" s="59"/>
      <c r="QUK87" s="59"/>
      <c r="QUL87" s="59"/>
      <c r="QUM87" s="59"/>
      <c r="QUN87" s="59"/>
      <c r="QUO87" s="59"/>
      <c r="QUP87" s="59"/>
      <c r="QUQ87" s="59"/>
      <c r="QUR87" s="59"/>
      <c r="QUS87" s="59"/>
      <c r="QUT87" s="59"/>
      <c r="QUU87" s="59"/>
      <c r="QUV87" s="59"/>
      <c r="QUW87" s="59"/>
      <c r="QUX87" s="59"/>
      <c r="QUY87" s="59"/>
      <c r="QUZ87" s="59"/>
      <c r="QVA87" s="59"/>
      <c r="QVB87" s="59"/>
      <c r="QVC87" s="59"/>
      <c r="QVD87" s="59"/>
      <c r="QVE87" s="59"/>
      <c r="QVF87" s="59"/>
      <c r="QVG87" s="59"/>
      <c r="QVH87" s="59"/>
      <c r="QVI87" s="59"/>
      <c r="QVJ87" s="59"/>
      <c r="QVK87" s="59"/>
      <c r="QVL87" s="59"/>
      <c r="QVM87" s="59"/>
      <c r="QVN87" s="59"/>
      <c r="QVO87" s="59"/>
      <c r="QVP87" s="59"/>
      <c r="QVQ87" s="59"/>
      <c r="QVR87" s="59"/>
      <c r="QVS87" s="59"/>
      <c r="QVT87" s="59"/>
      <c r="QVU87" s="59"/>
      <c r="QVV87" s="59"/>
      <c r="QVW87" s="59"/>
      <c r="QVX87" s="59"/>
      <c r="QVY87" s="59"/>
      <c r="QVZ87" s="59"/>
      <c r="QWA87" s="59"/>
      <c r="QWB87" s="59"/>
      <c r="QWC87" s="59"/>
      <c r="QWD87" s="59"/>
      <c r="QWE87" s="59"/>
      <c r="QWF87" s="59"/>
      <c r="QWG87" s="59"/>
      <c r="QWH87" s="59"/>
      <c r="QWI87" s="59"/>
      <c r="QWJ87" s="59"/>
      <c r="QWK87" s="59"/>
      <c r="QWL87" s="59"/>
      <c r="QWM87" s="59"/>
      <c r="QWN87" s="59"/>
      <c r="QWO87" s="59"/>
      <c r="QWP87" s="59"/>
      <c r="QWQ87" s="59"/>
      <c r="QWR87" s="59"/>
      <c r="QWS87" s="59"/>
      <c r="QWT87" s="59"/>
      <c r="QWU87" s="59"/>
      <c r="QWV87" s="59"/>
      <c r="QWW87" s="59"/>
      <c r="QWX87" s="59"/>
      <c r="QWY87" s="59"/>
      <c r="QWZ87" s="59"/>
      <c r="QXA87" s="59"/>
      <c r="QXB87" s="59"/>
      <c r="QXC87" s="59"/>
      <c r="QXD87" s="59"/>
      <c r="QXE87" s="59"/>
      <c r="QXF87" s="59"/>
      <c r="QXG87" s="59"/>
      <c r="QXH87" s="59"/>
      <c r="QXI87" s="59"/>
      <c r="QXJ87" s="59"/>
      <c r="QXK87" s="59"/>
      <c r="QXL87" s="59"/>
      <c r="QXM87" s="59"/>
      <c r="QXN87" s="59"/>
      <c r="QXO87" s="59"/>
      <c r="QXP87" s="59"/>
      <c r="QXQ87" s="59"/>
      <c r="QXR87" s="59"/>
      <c r="QXS87" s="59"/>
      <c r="QXT87" s="59"/>
      <c r="QXU87" s="59"/>
      <c r="QXV87" s="59"/>
      <c r="QXW87" s="59"/>
      <c r="QXX87" s="59"/>
      <c r="QXY87" s="59"/>
      <c r="QXZ87" s="59"/>
      <c r="QYA87" s="59"/>
      <c r="QYB87" s="59"/>
      <c r="QYC87" s="59"/>
      <c r="QYD87" s="59"/>
      <c r="QYE87" s="59"/>
      <c r="QYF87" s="59"/>
      <c r="QYG87" s="59"/>
      <c r="QYH87" s="59"/>
      <c r="QYI87" s="59"/>
      <c r="QYJ87" s="59"/>
      <c r="QYK87" s="59"/>
      <c r="QYL87" s="59"/>
      <c r="QYM87" s="59"/>
      <c r="QYN87" s="59"/>
      <c r="QYO87" s="59"/>
      <c r="QYP87" s="59"/>
      <c r="QYQ87" s="59"/>
      <c r="QYR87" s="59"/>
      <c r="QYS87" s="59"/>
      <c r="QYT87" s="59"/>
      <c r="QYU87" s="59"/>
      <c r="QYV87" s="59"/>
      <c r="QYW87" s="59"/>
      <c r="QYX87" s="59"/>
      <c r="QYY87" s="59"/>
      <c r="QYZ87" s="59"/>
      <c r="QZA87" s="59"/>
      <c r="QZB87" s="59"/>
      <c r="QZC87" s="59"/>
      <c r="QZD87" s="59"/>
      <c r="QZE87" s="59"/>
      <c r="QZF87" s="59"/>
      <c r="QZG87" s="59"/>
      <c r="QZH87" s="59"/>
      <c r="QZI87" s="59"/>
      <c r="QZJ87" s="59"/>
      <c r="QZK87" s="59"/>
      <c r="QZL87" s="59"/>
      <c r="QZM87" s="59"/>
      <c r="QZN87" s="59"/>
      <c r="QZO87" s="59"/>
      <c r="QZP87" s="59"/>
      <c r="QZQ87" s="59"/>
      <c r="QZR87" s="59"/>
      <c r="QZS87" s="59"/>
      <c r="QZT87" s="59"/>
      <c r="QZU87" s="59"/>
      <c r="QZV87" s="59"/>
      <c r="QZW87" s="59"/>
      <c r="QZX87" s="59"/>
      <c r="QZY87" s="59"/>
      <c r="QZZ87" s="59"/>
      <c r="RAA87" s="59"/>
      <c r="RAB87" s="59"/>
      <c r="RAC87" s="59"/>
      <c r="RAD87" s="59"/>
      <c r="RAE87" s="59"/>
      <c r="RAF87" s="59"/>
      <c r="RAG87" s="59"/>
      <c r="RAH87" s="59"/>
      <c r="RAI87" s="59"/>
      <c r="RAJ87" s="59"/>
      <c r="RAK87" s="59"/>
      <c r="RAL87" s="59"/>
      <c r="RAM87" s="59"/>
      <c r="RAN87" s="59"/>
      <c r="RAO87" s="59"/>
      <c r="RAP87" s="59"/>
      <c r="RAQ87" s="59"/>
      <c r="RAR87" s="59"/>
      <c r="RAS87" s="59"/>
      <c r="RAT87" s="59"/>
      <c r="RAU87" s="59"/>
      <c r="RAV87" s="59"/>
      <c r="RAW87" s="59"/>
      <c r="RAX87" s="59"/>
      <c r="RAY87" s="59"/>
      <c r="RAZ87" s="59"/>
      <c r="RBA87" s="59"/>
      <c r="RBB87" s="59"/>
      <c r="RBC87" s="59"/>
      <c r="RBD87" s="59"/>
      <c r="RBE87" s="59"/>
      <c r="RBF87" s="59"/>
      <c r="RBG87" s="59"/>
      <c r="RBH87" s="59"/>
      <c r="RBI87" s="59"/>
      <c r="RBJ87" s="59"/>
      <c r="RBK87" s="59"/>
      <c r="RBL87" s="59"/>
      <c r="RBM87" s="59"/>
      <c r="RBN87" s="59"/>
      <c r="RBO87" s="59"/>
      <c r="RBP87" s="59"/>
      <c r="RBQ87" s="59"/>
      <c r="RBR87" s="59"/>
      <c r="RBS87" s="59"/>
      <c r="RBT87" s="59"/>
      <c r="RBU87" s="59"/>
      <c r="RBV87" s="59"/>
      <c r="RBW87" s="59"/>
      <c r="RBX87" s="59"/>
      <c r="RBY87" s="59"/>
      <c r="RBZ87" s="59"/>
      <c r="RCA87" s="59"/>
      <c r="RCB87" s="59"/>
      <c r="RCC87" s="59"/>
      <c r="RCD87" s="59"/>
      <c r="RCE87" s="59"/>
      <c r="RCF87" s="59"/>
      <c r="RCG87" s="59"/>
      <c r="RCH87" s="59"/>
      <c r="RCI87" s="59"/>
      <c r="RCJ87" s="59"/>
      <c r="RCK87" s="59"/>
      <c r="RCL87" s="59"/>
      <c r="RCM87" s="59"/>
      <c r="RCN87" s="59"/>
      <c r="RCO87" s="59"/>
      <c r="RCP87" s="59"/>
      <c r="RCQ87" s="59"/>
      <c r="RCR87" s="59"/>
      <c r="RCS87" s="59"/>
      <c r="RCT87" s="59"/>
      <c r="RCU87" s="59"/>
      <c r="RCV87" s="59"/>
      <c r="RCW87" s="59"/>
      <c r="RCX87" s="59"/>
      <c r="RCY87" s="59"/>
      <c r="RCZ87" s="59"/>
      <c r="RDA87" s="59"/>
      <c r="RDB87" s="59"/>
      <c r="RDC87" s="59"/>
      <c r="RDD87" s="59"/>
      <c r="RDE87" s="59"/>
      <c r="RDF87" s="59"/>
      <c r="RDG87" s="59"/>
      <c r="RDH87" s="59"/>
      <c r="RDI87" s="59"/>
      <c r="RDJ87" s="59"/>
      <c r="RDK87" s="59"/>
      <c r="RDL87" s="59"/>
      <c r="RDM87" s="59"/>
      <c r="RDN87" s="59"/>
      <c r="RDO87" s="59"/>
      <c r="RDP87" s="59"/>
      <c r="RDQ87" s="59"/>
      <c r="RDR87" s="59"/>
      <c r="RDS87" s="59"/>
      <c r="RDT87" s="59"/>
      <c r="RDU87" s="59"/>
      <c r="RDV87" s="59"/>
      <c r="RDW87" s="59"/>
      <c r="RDX87" s="59"/>
      <c r="RDY87" s="59"/>
      <c r="RDZ87" s="59"/>
      <c r="REA87" s="59"/>
      <c r="REB87" s="59"/>
      <c r="REC87" s="59"/>
      <c r="RED87" s="59"/>
      <c r="REE87" s="59"/>
      <c r="REF87" s="59"/>
      <c r="REG87" s="59"/>
      <c r="REH87" s="59"/>
      <c r="REI87" s="59"/>
      <c r="REJ87" s="59"/>
      <c r="REK87" s="59"/>
      <c r="REL87" s="59"/>
      <c r="REM87" s="59"/>
      <c r="REN87" s="59"/>
      <c r="REO87" s="59"/>
      <c r="REP87" s="59"/>
      <c r="REQ87" s="59"/>
      <c r="RER87" s="59"/>
      <c r="RES87" s="59"/>
      <c r="RET87" s="59"/>
      <c r="REU87" s="59"/>
      <c r="REV87" s="59"/>
      <c r="REW87" s="59"/>
      <c r="REX87" s="59"/>
      <c r="REY87" s="59"/>
      <c r="REZ87" s="59"/>
      <c r="RFA87" s="59"/>
      <c r="RFB87" s="59"/>
      <c r="RFC87" s="59"/>
      <c r="RFD87" s="59"/>
      <c r="RFE87" s="59"/>
      <c r="RFF87" s="59"/>
      <c r="RFG87" s="59"/>
      <c r="RFH87" s="59"/>
      <c r="RFI87" s="59"/>
      <c r="RFJ87" s="59"/>
      <c r="RFK87" s="59"/>
      <c r="RFL87" s="59"/>
      <c r="RFM87" s="59"/>
      <c r="RFN87" s="59"/>
      <c r="RFO87" s="59"/>
      <c r="RFP87" s="59"/>
      <c r="RFQ87" s="59"/>
      <c r="RFR87" s="59"/>
      <c r="RFS87" s="59"/>
      <c r="RFT87" s="59"/>
      <c r="RFU87" s="59"/>
      <c r="RFV87" s="59"/>
      <c r="RFW87" s="59"/>
      <c r="RFX87" s="59"/>
      <c r="RFY87" s="59"/>
      <c r="RFZ87" s="59"/>
      <c r="RGA87" s="59"/>
      <c r="RGB87" s="59"/>
      <c r="RGC87" s="59"/>
      <c r="RGD87" s="59"/>
      <c r="RGE87" s="59"/>
      <c r="RGF87" s="59"/>
      <c r="RGG87" s="59"/>
      <c r="RGH87" s="59"/>
      <c r="RGI87" s="59"/>
      <c r="RGJ87" s="59"/>
      <c r="RGK87" s="59"/>
      <c r="RGL87" s="59"/>
      <c r="RGM87" s="59"/>
      <c r="RGN87" s="59"/>
      <c r="RGO87" s="59"/>
      <c r="RGP87" s="59"/>
      <c r="RGQ87" s="59"/>
      <c r="RGR87" s="59"/>
      <c r="RGS87" s="59"/>
      <c r="RGT87" s="59"/>
      <c r="RGU87" s="59"/>
      <c r="RGV87" s="59"/>
      <c r="RGW87" s="59"/>
      <c r="RGX87" s="59"/>
      <c r="RGY87" s="59"/>
      <c r="RGZ87" s="59"/>
      <c r="RHA87" s="59"/>
      <c r="RHB87" s="59"/>
      <c r="RHC87" s="59"/>
      <c r="RHD87" s="59"/>
      <c r="RHE87" s="59"/>
      <c r="RHF87" s="59"/>
      <c r="RHG87" s="59"/>
      <c r="RHH87" s="59"/>
      <c r="RHI87" s="59"/>
      <c r="RHJ87" s="59"/>
      <c r="RHK87" s="59"/>
      <c r="RHL87" s="59"/>
      <c r="RHM87" s="59"/>
      <c r="RHN87" s="59"/>
      <c r="RHO87" s="59"/>
      <c r="RHP87" s="59"/>
      <c r="RHQ87" s="59"/>
      <c r="RHR87" s="59"/>
      <c r="RHS87" s="59"/>
      <c r="RHT87" s="59"/>
      <c r="RHU87" s="59"/>
      <c r="RHV87" s="59"/>
      <c r="RHW87" s="59"/>
      <c r="RHX87" s="59"/>
      <c r="RHY87" s="59"/>
      <c r="RHZ87" s="59"/>
      <c r="RIA87" s="59"/>
      <c r="RIB87" s="59"/>
      <c r="RIC87" s="59"/>
      <c r="RID87" s="59"/>
      <c r="RIE87" s="59"/>
      <c r="RIF87" s="59"/>
      <c r="RIG87" s="59"/>
      <c r="RIH87" s="59"/>
      <c r="RII87" s="59"/>
      <c r="RIJ87" s="59"/>
      <c r="RIK87" s="59"/>
      <c r="RIL87" s="59"/>
      <c r="RIM87" s="59"/>
      <c r="RIN87" s="59"/>
      <c r="RIO87" s="59"/>
      <c r="RIP87" s="59"/>
      <c r="RIQ87" s="59"/>
      <c r="RIR87" s="59"/>
      <c r="RIS87" s="59"/>
      <c r="RIT87" s="59"/>
      <c r="RIU87" s="59"/>
      <c r="RIV87" s="59"/>
      <c r="RIW87" s="59"/>
      <c r="RIX87" s="59"/>
      <c r="RIY87" s="59"/>
      <c r="RIZ87" s="59"/>
      <c r="RJA87" s="59"/>
      <c r="RJB87" s="59"/>
      <c r="RJC87" s="59"/>
      <c r="RJD87" s="59"/>
      <c r="RJE87" s="59"/>
      <c r="RJF87" s="59"/>
      <c r="RJG87" s="59"/>
      <c r="RJH87" s="59"/>
      <c r="RJI87" s="59"/>
      <c r="RJJ87" s="59"/>
      <c r="RJK87" s="59"/>
      <c r="RJL87" s="59"/>
      <c r="RJM87" s="59"/>
      <c r="RJN87" s="59"/>
      <c r="RJO87" s="59"/>
      <c r="RJP87" s="59"/>
      <c r="RJQ87" s="59"/>
      <c r="RJR87" s="59"/>
      <c r="RJS87" s="59"/>
      <c r="RJT87" s="59"/>
      <c r="RJU87" s="59"/>
      <c r="RJV87" s="59"/>
      <c r="RJW87" s="59"/>
      <c r="RJX87" s="59"/>
      <c r="RJY87" s="59"/>
      <c r="RJZ87" s="59"/>
      <c r="RKA87" s="59"/>
      <c r="RKB87" s="59"/>
      <c r="RKC87" s="59"/>
      <c r="RKD87" s="59"/>
      <c r="RKE87" s="59"/>
      <c r="RKF87" s="59"/>
      <c r="RKG87" s="59"/>
      <c r="RKH87" s="59"/>
      <c r="RKI87" s="59"/>
      <c r="RKJ87" s="59"/>
      <c r="RKK87" s="59"/>
      <c r="RKL87" s="59"/>
      <c r="RKM87" s="59"/>
      <c r="RKN87" s="59"/>
      <c r="RKO87" s="59"/>
      <c r="RKP87" s="59"/>
      <c r="RKQ87" s="59"/>
      <c r="RKR87" s="59"/>
      <c r="RKS87" s="59"/>
      <c r="RKT87" s="59"/>
      <c r="RKU87" s="59"/>
      <c r="RKV87" s="59"/>
      <c r="RKW87" s="59"/>
      <c r="RKX87" s="59"/>
      <c r="RKY87" s="59"/>
      <c r="RKZ87" s="59"/>
      <c r="RLA87" s="59"/>
      <c r="RLB87" s="59"/>
      <c r="RLC87" s="59"/>
      <c r="RLD87" s="59"/>
      <c r="RLE87" s="59"/>
      <c r="RLF87" s="59"/>
      <c r="RLG87" s="59"/>
      <c r="RLH87" s="59"/>
      <c r="RLI87" s="59"/>
      <c r="RLJ87" s="59"/>
      <c r="RLK87" s="59"/>
      <c r="RLL87" s="59"/>
      <c r="RLM87" s="59"/>
      <c r="RLN87" s="59"/>
      <c r="RLO87" s="59"/>
      <c r="RLP87" s="59"/>
      <c r="RLQ87" s="59"/>
      <c r="RLR87" s="59"/>
      <c r="RLS87" s="59"/>
      <c r="RLT87" s="59"/>
      <c r="RLU87" s="59"/>
      <c r="RLV87" s="59"/>
      <c r="RLW87" s="59"/>
      <c r="RLX87" s="59"/>
      <c r="RLY87" s="59"/>
      <c r="RLZ87" s="59"/>
      <c r="RMA87" s="59"/>
      <c r="RMB87" s="59"/>
      <c r="RMC87" s="59"/>
      <c r="RMD87" s="59"/>
      <c r="RME87" s="59"/>
      <c r="RMF87" s="59"/>
      <c r="RMG87" s="59"/>
      <c r="RMH87" s="59"/>
      <c r="RMI87" s="59"/>
      <c r="RMJ87" s="59"/>
      <c r="RMK87" s="59"/>
      <c r="RML87" s="59"/>
      <c r="RMM87" s="59"/>
      <c r="RMN87" s="59"/>
      <c r="RMO87" s="59"/>
      <c r="RMP87" s="59"/>
      <c r="RMQ87" s="59"/>
      <c r="RMR87" s="59"/>
      <c r="RMS87" s="59"/>
      <c r="RMT87" s="59"/>
      <c r="RMU87" s="59"/>
      <c r="RMV87" s="59"/>
      <c r="RMW87" s="59"/>
      <c r="RMX87" s="59"/>
      <c r="RMY87" s="59"/>
      <c r="RMZ87" s="59"/>
      <c r="RNA87" s="59"/>
      <c r="RNB87" s="59"/>
      <c r="RNC87" s="59"/>
      <c r="RND87" s="59"/>
      <c r="RNE87" s="59"/>
      <c r="RNF87" s="59"/>
      <c r="RNG87" s="59"/>
      <c r="RNH87" s="59"/>
      <c r="RNI87" s="59"/>
      <c r="RNJ87" s="59"/>
      <c r="RNK87" s="59"/>
      <c r="RNL87" s="59"/>
      <c r="RNM87" s="59"/>
      <c r="RNN87" s="59"/>
      <c r="RNO87" s="59"/>
      <c r="RNP87" s="59"/>
      <c r="RNQ87" s="59"/>
      <c r="RNR87" s="59"/>
      <c r="RNS87" s="59"/>
      <c r="RNT87" s="59"/>
      <c r="RNU87" s="59"/>
      <c r="RNV87" s="59"/>
      <c r="RNW87" s="59"/>
      <c r="RNX87" s="59"/>
      <c r="RNY87" s="59"/>
      <c r="RNZ87" s="59"/>
      <c r="ROA87" s="59"/>
      <c r="ROB87" s="59"/>
      <c r="ROC87" s="59"/>
      <c r="ROD87" s="59"/>
      <c r="ROE87" s="59"/>
      <c r="ROF87" s="59"/>
      <c r="ROG87" s="59"/>
      <c r="ROH87" s="59"/>
      <c r="ROI87" s="59"/>
      <c r="ROJ87" s="59"/>
      <c r="ROK87" s="59"/>
      <c r="ROL87" s="59"/>
      <c r="ROM87" s="59"/>
      <c r="RON87" s="59"/>
      <c r="ROO87" s="59"/>
      <c r="ROP87" s="59"/>
      <c r="ROQ87" s="59"/>
      <c r="ROR87" s="59"/>
      <c r="ROS87" s="59"/>
      <c r="ROT87" s="59"/>
      <c r="ROU87" s="59"/>
      <c r="ROV87" s="59"/>
      <c r="ROW87" s="59"/>
      <c r="ROX87" s="59"/>
      <c r="ROY87" s="59"/>
      <c r="ROZ87" s="59"/>
      <c r="RPA87" s="59"/>
      <c r="RPB87" s="59"/>
      <c r="RPC87" s="59"/>
      <c r="RPD87" s="59"/>
      <c r="RPE87" s="59"/>
      <c r="RPF87" s="59"/>
      <c r="RPG87" s="59"/>
      <c r="RPH87" s="59"/>
      <c r="RPI87" s="59"/>
      <c r="RPJ87" s="59"/>
      <c r="RPK87" s="59"/>
      <c r="RPL87" s="59"/>
      <c r="RPM87" s="59"/>
      <c r="RPN87" s="59"/>
      <c r="RPO87" s="59"/>
      <c r="RPP87" s="59"/>
      <c r="RPQ87" s="59"/>
      <c r="RPR87" s="59"/>
      <c r="RPS87" s="59"/>
      <c r="RPT87" s="59"/>
      <c r="RPU87" s="59"/>
      <c r="RPV87" s="59"/>
      <c r="RPW87" s="59"/>
      <c r="RPX87" s="59"/>
      <c r="RPY87" s="59"/>
      <c r="RPZ87" s="59"/>
      <c r="RQA87" s="59"/>
      <c r="RQB87" s="59"/>
      <c r="RQC87" s="59"/>
      <c r="RQD87" s="59"/>
      <c r="RQE87" s="59"/>
      <c r="RQF87" s="59"/>
      <c r="RQG87" s="59"/>
      <c r="RQH87" s="59"/>
      <c r="RQI87" s="59"/>
      <c r="RQJ87" s="59"/>
      <c r="RQK87" s="59"/>
      <c r="RQL87" s="59"/>
      <c r="RQM87" s="59"/>
      <c r="RQN87" s="59"/>
      <c r="RQO87" s="59"/>
      <c r="RQP87" s="59"/>
      <c r="RQQ87" s="59"/>
      <c r="RQR87" s="59"/>
      <c r="RQS87" s="59"/>
      <c r="RQT87" s="59"/>
      <c r="RQU87" s="59"/>
      <c r="RQV87" s="59"/>
      <c r="RQW87" s="59"/>
      <c r="RQX87" s="59"/>
      <c r="RQY87" s="59"/>
      <c r="RQZ87" s="59"/>
      <c r="RRA87" s="59"/>
      <c r="RRB87" s="59"/>
      <c r="RRC87" s="59"/>
      <c r="RRD87" s="59"/>
      <c r="RRE87" s="59"/>
      <c r="RRF87" s="59"/>
      <c r="RRG87" s="59"/>
      <c r="RRH87" s="59"/>
      <c r="RRI87" s="59"/>
      <c r="RRJ87" s="59"/>
      <c r="RRK87" s="59"/>
      <c r="RRL87" s="59"/>
      <c r="RRM87" s="59"/>
      <c r="RRN87" s="59"/>
      <c r="RRO87" s="59"/>
      <c r="RRP87" s="59"/>
      <c r="RRQ87" s="59"/>
      <c r="RRR87" s="59"/>
      <c r="RRS87" s="59"/>
      <c r="RRT87" s="59"/>
      <c r="RRU87" s="59"/>
      <c r="RRV87" s="59"/>
      <c r="RRW87" s="59"/>
      <c r="RRX87" s="59"/>
      <c r="RRY87" s="59"/>
      <c r="RRZ87" s="59"/>
      <c r="RSA87" s="59"/>
      <c r="RSB87" s="59"/>
      <c r="RSC87" s="59"/>
      <c r="RSD87" s="59"/>
      <c r="RSE87" s="59"/>
      <c r="RSF87" s="59"/>
      <c r="RSG87" s="59"/>
      <c r="RSH87" s="59"/>
      <c r="RSI87" s="59"/>
      <c r="RSJ87" s="59"/>
      <c r="RSK87" s="59"/>
      <c r="RSL87" s="59"/>
      <c r="RSM87" s="59"/>
      <c r="RSN87" s="59"/>
      <c r="RSO87" s="59"/>
      <c r="RSP87" s="59"/>
      <c r="RSQ87" s="59"/>
      <c r="RSR87" s="59"/>
      <c r="RSS87" s="59"/>
      <c r="RST87" s="59"/>
      <c r="RSU87" s="59"/>
      <c r="RSV87" s="59"/>
      <c r="RSW87" s="59"/>
      <c r="RSX87" s="59"/>
      <c r="RSY87" s="59"/>
      <c r="RSZ87" s="59"/>
      <c r="RTA87" s="59"/>
      <c r="RTB87" s="59"/>
      <c r="RTC87" s="59"/>
      <c r="RTD87" s="59"/>
      <c r="RTE87" s="59"/>
      <c r="RTF87" s="59"/>
      <c r="RTG87" s="59"/>
      <c r="RTH87" s="59"/>
      <c r="RTI87" s="59"/>
      <c r="RTJ87" s="59"/>
      <c r="RTK87" s="59"/>
      <c r="RTL87" s="59"/>
      <c r="RTM87" s="59"/>
      <c r="RTN87" s="59"/>
      <c r="RTO87" s="59"/>
      <c r="RTP87" s="59"/>
      <c r="RTQ87" s="59"/>
      <c r="RTR87" s="59"/>
      <c r="RTS87" s="59"/>
      <c r="RTT87" s="59"/>
      <c r="RTU87" s="59"/>
      <c r="RTV87" s="59"/>
      <c r="RTW87" s="59"/>
      <c r="RTX87" s="59"/>
      <c r="RTY87" s="59"/>
      <c r="RTZ87" s="59"/>
      <c r="RUA87" s="59"/>
      <c r="RUB87" s="59"/>
      <c r="RUC87" s="59"/>
      <c r="RUD87" s="59"/>
      <c r="RUE87" s="59"/>
      <c r="RUF87" s="59"/>
      <c r="RUG87" s="59"/>
      <c r="RUH87" s="59"/>
      <c r="RUI87" s="59"/>
      <c r="RUJ87" s="59"/>
      <c r="RUK87" s="59"/>
      <c r="RUL87" s="59"/>
      <c r="RUM87" s="59"/>
      <c r="RUN87" s="59"/>
      <c r="RUO87" s="59"/>
      <c r="RUP87" s="59"/>
      <c r="RUQ87" s="59"/>
      <c r="RUR87" s="59"/>
      <c r="RUS87" s="59"/>
      <c r="RUT87" s="59"/>
      <c r="RUU87" s="59"/>
      <c r="RUV87" s="59"/>
      <c r="RUW87" s="59"/>
      <c r="RUX87" s="59"/>
      <c r="RUY87" s="59"/>
      <c r="RUZ87" s="59"/>
      <c r="RVA87" s="59"/>
      <c r="RVB87" s="59"/>
      <c r="RVC87" s="59"/>
      <c r="RVD87" s="59"/>
      <c r="RVE87" s="59"/>
      <c r="RVF87" s="59"/>
      <c r="RVG87" s="59"/>
      <c r="RVH87" s="59"/>
      <c r="RVI87" s="59"/>
      <c r="RVJ87" s="59"/>
      <c r="RVK87" s="59"/>
      <c r="RVL87" s="59"/>
      <c r="RVM87" s="59"/>
      <c r="RVN87" s="59"/>
      <c r="RVO87" s="59"/>
      <c r="RVP87" s="59"/>
      <c r="RVQ87" s="59"/>
      <c r="RVR87" s="59"/>
      <c r="RVS87" s="59"/>
      <c r="RVT87" s="59"/>
      <c r="RVU87" s="59"/>
      <c r="RVV87" s="59"/>
      <c r="RVW87" s="59"/>
      <c r="RVX87" s="59"/>
      <c r="RVY87" s="59"/>
      <c r="RVZ87" s="59"/>
      <c r="RWA87" s="59"/>
      <c r="RWB87" s="59"/>
      <c r="RWC87" s="59"/>
      <c r="RWD87" s="59"/>
      <c r="RWE87" s="59"/>
      <c r="RWF87" s="59"/>
      <c r="RWG87" s="59"/>
      <c r="RWH87" s="59"/>
      <c r="RWI87" s="59"/>
      <c r="RWJ87" s="59"/>
      <c r="RWK87" s="59"/>
      <c r="RWL87" s="59"/>
      <c r="RWM87" s="59"/>
      <c r="RWN87" s="59"/>
      <c r="RWO87" s="59"/>
      <c r="RWP87" s="59"/>
      <c r="RWQ87" s="59"/>
      <c r="RWR87" s="59"/>
      <c r="RWS87" s="59"/>
      <c r="RWT87" s="59"/>
      <c r="RWU87" s="59"/>
      <c r="RWV87" s="59"/>
      <c r="RWW87" s="59"/>
      <c r="RWX87" s="59"/>
      <c r="RWY87" s="59"/>
      <c r="RWZ87" s="59"/>
      <c r="RXA87" s="59"/>
      <c r="RXB87" s="59"/>
      <c r="RXC87" s="59"/>
      <c r="RXD87" s="59"/>
      <c r="RXE87" s="59"/>
      <c r="RXF87" s="59"/>
      <c r="RXG87" s="59"/>
      <c r="RXH87" s="59"/>
      <c r="RXI87" s="59"/>
      <c r="RXJ87" s="59"/>
      <c r="RXK87" s="59"/>
      <c r="RXL87" s="59"/>
      <c r="RXM87" s="59"/>
      <c r="RXN87" s="59"/>
      <c r="RXO87" s="59"/>
      <c r="RXP87" s="59"/>
      <c r="RXQ87" s="59"/>
      <c r="RXR87" s="59"/>
      <c r="RXS87" s="59"/>
      <c r="RXT87" s="59"/>
      <c r="RXU87" s="59"/>
      <c r="RXV87" s="59"/>
      <c r="RXW87" s="59"/>
      <c r="RXX87" s="59"/>
      <c r="RXY87" s="59"/>
      <c r="RXZ87" s="59"/>
      <c r="RYA87" s="59"/>
      <c r="RYB87" s="59"/>
      <c r="RYC87" s="59"/>
      <c r="RYD87" s="59"/>
      <c r="RYE87" s="59"/>
      <c r="RYF87" s="59"/>
      <c r="RYG87" s="59"/>
      <c r="RYH87" s="59"/>
      <c r="RYI87" s="59"/>
      <c r="RYJ87" s="59"/>
      <c r="RYK87" s="59"/>
      <c r="RYL87" s="59"/>
      <c r="RYM87" s="59"/>
      <c r="RYN87" s="59"/>
      <c r="RYO87" s="59"/>
      <c r="RYP87" s="59"/>
      <c r="RYQ87" s="59"/>
      <c r="RYR87" s="59"/>
      <c r="RYS87" s="59"/>
      <c r="RYT87" s="59"/>
      <c r="RYU87" s="59"/>
      <c r="RYV87" s="59"/>
      <c r="RYW87" s="59"/>
      <c r="RYX87" s="59"/>
      <c r="RYY87" s="59"/>
      <c r="RYZ87" s="59"/>
      <c r="RZA87" s="59"/>
      <c r="RZB87" s="59"/>
      <c r="RZC87" s="59"/>
      <c r="RZD87" s="59"/>
      <c r="RZE87" s="59"/>
      <c r="RZF87" s="59"/>
      <c r="RZG87" s="59"/>
      <c r="RZH87" s="59"/>
      <c r="RZI87" s="59"/>
      <c r="RZJ87" s="59"/>
      <c r="RZK87" s="59"/>
      <c r="RZL87" s="59"/>
      <c r="RZM87" s="59"/>
      <c r="RZN87" s="59"/>
      <c r="RZO87" s="59"/>
      <c r="RZP87" s="59"/>
      <c r="RZQ87" s="59"/>
      <c r="RZR87" s="59"/>
      <c r="RZS87" s="59"/>
      <c r="RZT87" s="59"/>
      <c r="RZU87" s="59"/>
      <c r="RZV87" s="59"/>
      <c r="RZW87" s="59"/>
      <c r="RZX87" s="59"/>
      <c r="RZY87" s="59"/>
      <c r="RZZ87" s="59"/>
      <c r="SAA87" s="59"/>
      <c r="SAB87" s="59"/>
      <c r="SAC87" s="59"/>
      <c r="SAD87" s="59"/>
      <c r="SAE87" s="59"/>
      <c r="SAF87" s="59"/>
      <c r="SAG87" s="59"/>
      <c r="SAH87" s="59"/>
      <c r="SAI87" s="59"/>
      <c r="SAJ87" s="59"/>
      <c r="SAK87" s="59"/>
      <c r="SAL87" s="59"/>
      <c r="SAM87" s="59"/>
      <c r="SAN87" s="59"/>
      <c r="SAO87" s="59"/>
      <c r="SAP87" s="59"/>
      <c r="SAQ87" s="59"/>
      <c r="SAR87" s="59"/>
      <c r="SAS87" s="59"/>
      <c r="SAT87" s="59"/>
      <c r="SAU87" s="59"/>
      <c r="SAV87" s="59"/>
      <c r="SAW87" s="59"/>
      <c r="SAX87" s="59"/>
      <c r="SAY87" s="59"/>
      <c r="SAZ87" s="59"/>
      <c r="SBA87" s="59"/>
      <c r="SBB87" s="59"/>
      <c r="SBC87" s="59"/>
      <c r="SBD87" s="59"/>
      <c r="SBE87" s="59"/>
      <c r="SBF87" s="59"/>
      <c r="SBG87" s="59"/>
      <c r="SBH87" s="59"/>
      <c r="SBI87" s="59"/>
      <c r="SBJ87" s="59"/>
      <c r="SBK87" s="59"/>
      <c r="SBL87" s="59"/>
      <c r="SBM87" s="59"/>
      <c r="SBN87" s="59"/>
      <c r="SBO87" s="59"/>
      <c r="SBP87" s="59"/>
      <c r="SBQ87" s="59"/>
      <c r="SBR87" s="59"/>
      <c r="SBS87" s="59"/>
      <c r="SBT87" s="59"/>
      <c r="SBU87" s="59"/>
      <c r="SBV87" s="59"/>
      <c r="SBW87" s="59"/>
      <c r="SBX87" s="59"/>
      <c r="SBY87" s="59"/>
      <c r="SBZ87" s="59"/>
      <c r="SCA87" s="59"/>
      <c r="SCB87" s="59"/>
      <c r="SCC87" s="59"/>
      <c r="SCD87" s="59"/>
      <c r="SCE87" s="59"/>
      <c r="SCF87" s="59"/>
      <c r="SCG87" s="59"/>
      <c r="SCH87" s="59"/>
      <c r="SCI87" s="59"/>
      <c r="SCJ87" s="59"/>
      <c r="SCK87" s="59"/>
      <c r="SCL87" s="59"/>
      <c r="SCM87" s="59"/>
      <c r="SCN87" s="59"/>
      <c r="SCO87" s="59"/>
      <c r="SCP87" s="59"/>
      <c r="SCQ87" s="59"/>
      <c r="SCR87" s="59"/>
      <c r="SCS87" s="59"/>
      <c r="SCT87" s="59"/>
      <c r="SCU87" s="59"/>
      <c r="SCV87" s="59"/>
      <c r="SCW87" s="59"/>
      <c r="SCX87" s="59"/>
      <c r="SCY87" s="59"/>
      <c r="SCZ87" s="59"/>
      <c r="SDA87" s="59"/>
      <c r="SDB87" s="59"/>
      <c r="SDC87" s="59"/>
      <c r="SDD87" s="59"/>
      <c r="SDE87" s="59"/>
      <c r="SDF87" s="59"/>
      <c r="SDG87" s="59"/>
      <c r="SDH87" s="59"/>
      <c r="SDI87" s="59"/>
      <c r="SDJ87" s="59"/>
      <c r="SDK87" s="59"/>
      <c r="SDL87" s="59"/>
      <c r="SDM87" s="59"/>
      <c r="SDN87" s="59"/>
      <c r="SDO87" s="59"/>
      <c r="SDP87" s="59"/>
      <c r="SDQ87" s="59"/>
      <c r="SDR87" s="59"/>
      <c r="SDS87" s="59"/>
      <c r="SDT87" s="59"/>
      <c r="SDU87" s="59"/>
      <c r="SDV87" s="59"/>
      <c r="SDW87" s="59"/>
      <c r="SDX87" s="59"/>
      <c r="SDY87" s="59"/>
      <c r="SDZ87" s="59"/>
      <c r="SEA87" s="59"/>
      <c r="SEB87" s="59"/>
      <c r="SEC87" s="59"/>
      <c r="SED87" s="59"/>
      <c r="SEE87" s="59"/>
      <c r="SEF87" s="59"/>
      <c r="SEG87" s="59"/>
      <c r="SEH87" s="59"/>
      <c r="SEI87" s="59"/>
      <c r="SEJ87" s="59"/>
      <c r="SEK87" s="59"/>
      <c r="SEL87" s="59"/>
      <c r="SEM87" s="59"/>
      <c r="SEN87" s="59"/>
      <c r="SEO87" s="59"/>
      <c r="SEP87" s="59"/>
      <c r="SEQ87" s="59"/>
      <c r="SER87" s="59"/>
      <c r="SES87" s="59"/>
      <c r="SET87" s="59"/>
      <c r="SEU87" s="59"/>
      <c r="SEV87" s="59"/>
      <c r="SEW87" s="59"/>
      <c r="SEX87" s="59"/>
      <c r="SEY87" s="59"/>
      <c r="SEZ87" s="59"/>
      <c r="SFA87" s="59"/>
      <c r="SFB87" s="59"/>
      <c r="SFC87" s="59"/>
      <c r="SFD87" s="59"/>
      <c r="SFE87" s="59"/>
      <c r="SFF87" s="59"/>
      <c r="SFG87" s="59"/>
      <c r="SFH87" s="59"/>
      <c r="SFI87" s="59"/>
      <c r="SFJ87" s="59"/>
      <c r="SFK87" s="59"/>
      <c r="SFL87" s="59"/>
      <c r="SFM87" s="59"/>
      <c r="SFN87" s="59"/>
      <c r="SFO87" s="59"/>
      <c r="SFP87" s="59"/>
      <c r="SFQ87" s="59"/>
      <c r="SFR87" s="59"/>
      <c r="SFS87" s="59"/>
      <c r="SFT87" s="59"/>
      <c r="SFU87" s="59"/>
      <c r="SFV87" s="59"/>
      <c r="SFW87" s="59"/>
      <c r="SFX87" s="59"/>
      <c r="SFY87" s="59"/>
      <c r="SFZ87" s="59"/>
      <c r="SGA87" s="59"/>
      <c r="SGB87" s="59"/>
      <c r="SGC87" s="59"/>
      <c r="SGD87" s="59"/>
      <c r="SGE87" s="59"/>
      <c r="SGF87" s="59"/>
      <c r="SGG87" s="59"/>
      <c r="SGH87" s="59"/>
      <c r="SGI87" s="59"/>
      <c r="SGJ87" s="59"/>
      <c r="SGK87" s="59"/>
      <c r="SGL87" s="59"/>
      <c r="SGM87" s="59"/>
      <c r="SGN87" s="59"/>
      <c r="SGO87" s="59"/>
      <c r="SGP87" s="59"/>
      <c r="SGQ87" s="59"/>
      <c r="SGR87" s="59"/>
      <c r="SGS87" s="59"/>
      <c r="SGT87" s="59"/>
      <c r="SGU87" s="59"/>
      <c r="SGV87" s="59"/>
      <c r="SGW87" s="59"/>
      <c r="SGX87" s="59"/>
      <c r="SGY87" s="59"/>
      <c r="SGZ87" s="59"/>
      <c r="SHA87" s="59"/>
      <c r="SHB87" s="59"/>
      <c r="SHC87" s="59"/>
      <c r="SHD87" s="59"/>
      <c r="SHE87" s="59"/>
      <c r="SHF87" s="59"/>
      <c r="SHG87" s="59"/>
      <c r="SHH87" s="59"/>
      <c r="SHI87" s="59"/>
      <c r="SHJ87" s="59"/>
      <c r="SHK87" s="59"/>
      <c r="SHL87" s="59"/>
      <c r="SHM87" s="59"/>
      <c r="SHN87" s="59"/>
      <c r="SHO87" s="59"/>
      <c r="SHP87" s="59"/>
      <c r="SHQ87" s="59"/>
      <c r="SHR87" s="59"/>
      <c r="SHS87" s="59"/>
      <c r="SHT87" s="59"/>
      <c r="SHU87" s="59"/>
      <c r="SHV87" s="59"/>
      <c r="SHW87" s="59"/>
      <c r="SHX87" s="59"/>
      <c r="SHY87" s="59"/>
      <c r="SHZ87" s="59"/>
      <c r="SIA87" s="59"/>
      <c r="SIB87" s="59"/>
      <c r="SIC87" s="59"/>
      <c r="SID87" s="59"/>
      <c r="SIE87" s="59"/>
      <c r="SIF87" s="59"/>
      <c r="SIG87" s="59"/>
      <c r="SIH87" s="59"/>
      <c r="SII87" s="59"/>
      <c r="SIJ87" s="59"/>
      <c r="SIK87" s="59"/>
      <c r="SIL87" s="59"/>
      <c r="SIM87" s="59"/>
      <c r="SIN87" s="59"/>
      <c r="SIO87" s="59"/>
      <c r="SIP87" s="59"/>
      <c r="SIQ87" s="59"/>
      <c r="SIR87" s="59"/>
      <c r="SIS87" s="59"/>
      <c r="SIT87" s="59"/>
      <c r="SIU87" s="59"/>
      <c r="SIV87" s="59"/>
      <c r="SIW87" s="59"/>
      <c r="SIX87" s="59"/>
      <c r="SIY87" s="59"/>
      <c r="SIZ87" s="59"/>
      <c r="SJA87" s="59"/>
      <c r="SJB87" s="59"/>
      <c r="SJC87" s="59"/>
      <c r="SJD87" s="59"/>
      <c r="SJE87" s="59"/>
      <c r="SJF87" s="59"/>
      <c r="SJG87" s="59"/>
      <c r="SJH87" s="59"/>
      <c r="SJI87" s="59"/>
      <c r="SJJ87" s="59"/>
      <c r="SJK87" s="59"/>
      <c r="SJL87" s="59"/>
      <c r="SJM87" s="59"/>
      <c r="SJN87" s="59"/>
      <c r="SJO87" s="59"/>
      <c r="SJP87" s="59"/>
      <c r="SJQ87" s="59"/>
      <c r="SJR87" s="59"/>
      <c r="SJS87" s="59"/>
      <c r="SJT87" s="59"/>
      <c r="SJU87" s="59"/>
      <c r="SJV87" s="59"/>
      <c r="SJW87" s="59"/>
      <c r="SJX87" s="59"/>
      <c r="SJY87" s="59"/>
      <c r="SJZ87" s="59"/>
      <c r="SKA87" s="59"/>
      <c r="SKB87" s="59"/>
      <c r="SKC87" s="59"/>
      <c r="SKD87" s="59"/>
      <c r="SKE87" s="59"/>
      <c r="SKF87" s="59"/>
      <c r="SKG87" s="59"/>
      <c r="SKH87" s="59"/>
      <c r="SKI87" s="59"/>
      <c r="SKJ87" s="59"/>
      <c r="SKK87" s="59"/>
      <c r="SKL87" s="59"/>
      <c r="SKM87" s="59"/>
      <c r="SKN87" s="59"/>
      <c r="SKO87" s="59"/>
      <c r="SKP87" s="59"/>
      <c r="SKQ87" s="59"/>
      <c r="SKR87" s="59"/>
      <c r="SKS87" s="59"/>
      <c r="SKT87" s="59"/>
      <c r="SKU87" s="59"/>
      <c r="SKV87" s="59"/>
      <c r="SKW87" s="59"/>
      <c r="SKX87" s="59"/>
      <c r="SKY87" s="59"/>
      <c r="SKZ87" s="59"/>
      <c r="SLA87" s="59"/>
      <c r="SLB87" s="59"/>
      <c r="SLC87" s="59"/>
      <c r="SLD87" s="59"/>
      <c r="SLE87" s="59"/>
      <c r="SLF87" s="59"/>
      <c r="SLG87" s="59"/>
      <c r="SLH87" s="59"/>
      <c r="SLI87" s="59"/>
      <c r="SLJ87" s="59"/>
      <c r="SLK87" s="59"/>
      <c r="SLL87" s="59"/>
      <c r="SLM87" s="59"/>
      <c r="SLN87" s="59"/>
      <c r="SLO87" s="59"/>
      <c r="SLP87" s="59"/>
      <c r="SLQ87" s="59"/>
      <c r="SLR87" s="59"/>
      <c r="SLS87" s="59"/>
      <c r="SLT87" s="59"/>
      <c r="SLU87" s="59"/>
      <c r="SLV87" s="59"/>
      <c r="SLW87" s="59"/>
      <c r="SLX87" s="59"/>
      <c r="SLY87" s="59"/>
      <c r="SLZ87" s="59"/>
      <c r="SMA87" s="59"/>
      <c r="SMB87" s="59"/>
      <c r="SMC87" s="59"/>
      <c r="SMD87" s="59"/>
      <c r="SME87" s="59"/>
      <c r="SMF87" s="59"/>
      <c r="SMG87" s="59"/>
      <c r="SMH87" s="59"/>
      <c r="SMI87" s="59"/>
      <c r="SMJ87" s="59"/>
      <c r="SMK87" s="59"/>
      <c r="SML87" s="59"/>
      <c r="SMM87" s="59"/>
      <c r="SMN87" s="59"/>
      <c r="SMO87" s="59"/>
      <c r="SMP87" s="59"/>
      <c r="SMQ87" s="59"/>
      <c r="SMR87" s="59"/>
      <c r="SMS87" s="59"/>
      <c r="SMT87" s="59"/>
      <c r="SMU87" s="59"/>
      <c r="SMV87" s="59"/>
      <c r="SMW87" s="59"/>
      <c r="SMX87" s="59"/>
      <c r="SMY87" s="59"/>
      <c r="SMZ87" s="59"/>
      <c r="SNA87" s="59"/>
      <c r="SNB87" s="59"/>
      <c r="SNC87" s="59"/>
      <c r="SND87" s="59"/>
      <c r="SNE87" s="59"/>
      <c r="SNF87" s="59"/>
      <c r="SNG87" s="59"/>
      <c r="SNH87" s="59"/>
      <c r="SNI87" s="59"/>
      <c r="SNJ87" s="59"/>
      <c r="SNK87" s="59"/>
      <c r="SNL87" s="59"/>
      <c r="SNM87" s="59"/>
      <c r="SNN87" s="59"/>
      <c r="SNO87" s="59"/>
      <c r="SNP87" s="59"/>
      <c r="SNQ87" s="59"/>
      <c r="SNR87" s="59"/>
      <c r="SNS87" s="59"/>
      <c r="SNT87" s="59"/>
      <c r="SNU87" s="59"/>
      <c r="SNV87" s="59"/>
      <c r="SNW87" s="59"/>
      <c r="SNX87" s="59"/>
      <c r="SNY87" s="59"/>
      <c r="SNZ87" s="59"/>
      <c r="SOA87" s="59"/>
      <c r="SOB87" s="59"/>
      <c r="SOC87" s="59"/>
      <c r="SOD87" s="59"/>
      <c r="SOE87" s="59"/>
      <c r="SOF87" s="59"/>
      <c r="SOG87" s="59"/>
      <c r="SOH87" s="59"/>
      <c r="SOI87" s="59"/>
      <c r="SOJ87" s="59"/>
      <c r="SOK87" s="59"/>
      <c r="SOL87" s="59"/>
      <c r="SOM87" s="59"/>
      <c r="SON87" s="59"/>
      <c r="SOO87" s="59"/>
      <c r="SOP87" s="59"/>
      <c r="SOQ87" s="59"/>
      <c r="SOR87" s="59"/>
      <c r="SOS87" s="59"/>
      <c r="SOT87" s="59"/>
      <c r="SOU87" s="59"/>
      <c r="SOV87" s="59"/>
      <c r="SOW87" s="59"/>
      <c r="SOX87" s="59"/>
      <c r="SOY87" s="59"/>
      <c r="SOZ87" s="59"/>
      <c r="SPA87" s="59"/>
      <c r="SPB87" s="59"/>
      <c r="SPC87" s="59"/>
      <c r="SPD87" s="59"/>
      <c r="SPE87" s="59"/>
      <c r="SPF87" s="59"/>
      <c r="SPG87" s="59"/>
      <c r="SPH87" s="59"/>
      <c r="SPI87" s="59"/>
      <c r="SPJ87" s="59"/>
      <c r="SPK87" s="59"/>
      <c r="SPL87" s="59"/>
      <c r="SPM87" s="59"/>
      <c r="SPN87" s="59"/>
      <c r="SPO87" s="59"/>
      <c r="SPP87" s="59"/>
      <c r="SPQ87" s="59"/>
      <c r="SPR87" s="59"/>
      <c r="SPS87" s="59"/>
      <c r="SPT87" s="59"/>
      <c r="SPU87" s="59"/>
      <c r="SPV87" s="59"/>
      <c r="SPW87" s="59"/>
      <c r="SPX87" s="59"/>
      <c r="SPY87" s="59"/>
      <c r="SPZ87" s="59"/>
      <c r="SQA87" s="59"/>
      <c r="SQB87" s="59"/>
      <c r="SQC87" s="59"/>
      <c r="SQD87" s="59"/>
      <c r="SQE87" s="59"/>
      <c r="SQF87" s="59"/>
      <c r="SQG87" s="59"/>
      <c r="SQH87" s="59"/>
      <c r="SQI87" s="59"/>
      <c r="SQJ87" s="59"/>
      <c r="SQK87" s="59"/>
      <c r="SQL87" s="59"/>
      <c r="SQM87" s="59"/>
      <c r="SQN87" s="59"/>
      <c r="SQO87" s="59"/>
      <c r="SQP87" s="59"/>
      <c r="SQQ87" s="59"/>
      <c r="SQR87" s="59"/>
      <c r="SQS87" s="59"/>
      <c r="SQT87" s="59"/>
      <c r="SQU87" s="59"/>
      <c r="SQV87" s="59"/>
      <c r="SQW87" s="59"/>
      <c r="SQX87" s="59"/>
      <c r="SQY87" s="59"/>
      <c r="SQZ87" s="59"/>
      <c r="SRA87" s="59"/>
      <c r="SRB87" s="59"/>
      <c r="SRC87" s="59"/>
      <c r="SRD87" s="59"/>
      <c r="SRE87" s="59"/>
      <c r="SRF87" s="59"/>
      <c r="SRG87" s="59"/>
      <c r="SRH87" s="59"/>
      <c r="SRI87" s="59"/>
      <c r="SRJ87" s="59"/>
      <c r="SRK87" s="59"/>
      <c r="SRL87" s="59"/>
      <c r="SRM87" s="59"/>
      <c r="SRN87" s="59"/>
      <c r="SRO87" s="59"/>
      <c r="SRP87" s="59"/>
      <c r="SRQ87" s="59"/>
      <c r="SRR87" s="59"/>
      <c r="SRS87" s="59"/>
      <c r="SRT87" s="59"/>
      <c r="SRU87" s="59"/>
      <c r="SRV87" s="59"/>
      <c r="SRW87" s="59"/>
      <c r="SRX87" s="59"/>
      <c r="SRY87" s="59"/>
      <c r="SRZ87" s="59"/>
      <c r="SSA87" s="59"/>
      <c r="SSB87" s="59"/>
      <c r="SSC87" s="59"/>
      <c r="SSD87" s="59"/>
      <c r="SSE87" s="59"/>
      <c r="SSF87" s="59"/>
      <c r="SSG87" s="59"/>
      <c r="SSH87" s="59"/>
      <c r="SSI87" s="59"/>
      <c r="SSJ87" s="59"/>
      <c r="SSK87" s="59"/>
      <c r="SSL87" s="59"/>
      <c r="SSM87" s="59"/>
      <c r="SSN87" s="59"/>
      <c r="SSO87" s="59"/>
      <c r="SSP87" s="59"/>
      <c r="SSQ87" s="59"/>
      <c r="SSR87" s="59"/>
      <c r="SSS87" s="59"/>
      <c r="SST87" s="59"/>
      <c r="SSU87" s="59"/>
      <c r="SSV87" s="59"/>
      <c r="SSW87" s="59"/>
      <c r="SSX87" s="59"/>
      <c r="SSY87" s="59"/>
      <c r="SSZ87" s="59"/>
      <c r="STA87" s="59"/>
      <c r="STB87" s="59"/>
      <c r="STC87" s="59"/>
      <c r="STD87" s="59"/>
      <c r="STE87" s="59"/>
      <c r="STF87" s="59"/>
      <c r="STG87" s="59"/>
      <c r="STH87" s="59"/>
      <c r="STI87" s="59"/>
      <c r="STJ87" s="59"/>
      <c r="STK87" s="59"/>
      <c r="STL87" s="59"/>
      <c r="STM87" s="59"/>
      <c r="STN87" s="59"/>
      <c r="STO87" s="59"/>
      <c r="STP87" s="59"/>
      <c r="STQ87" s="59"/>
      <c r="STR87" s="59"/>
      <c r="STS87" s="59"/>
      <c r="STT87" s="59"/>
      <c r="STU87" s="59"/>
      <c r="STV87" s="59"/>
      <c r="STW87" s="59"/>
      <c r="STX87" s="59"/>
      <c r="STY87" s="59"/>
      <c r="STZ87" s="59"/>
      <c r="SUA87" s="59"/>
      <c r="SUB87" s="59"/>
      <c r="SUC87" s="59"/>
      <c r="SUD87" s="59"/>
      <c r="SUE87" s="59"/>
      <c r="SUF87" s="59"/>
      <c r="SUG87" s="59"/>
      <c r="SUH87" s="59"/>
      <c r="SUI87" s="59"/>
      <c r="SUJ87" s="59"/>
      <c r="SUK87" s="59"/>
      <c r="SUL87" s="59"/>
      <c r="SUM87" s="59"/>
      <c r="SUN87" s="59"/>
      <c r="SUO87" s="59"/>
      <c r="SUP87" s="59"/>
      <c r="SUQ87" s="59"/>
      <c r="SUR87" s="59"/>
      <c r="SUS87" s="59"/>
      <c r="SUT87" s="59"/>
      <c r="SUU87" s="59"/>
      <c r="SUV87" s="59"/>
      <c r="SUW87" s="59"/>
      <c r="SUX87" s="59"/>
      <c r="SUY87" s="59"/>
      <c r="SUZ87" s="59"/>
      <c r="SVA87" s="59"/>
      <c r="SVB87" s="59"/>
      <c r="SVC87" s="59"/>
      <c r="SVD87" s="59"/>
      <c r="SVE87" s="59"/>
      <c r="SVF87" s="59"/>
      <c r="SVG87" s="59"/>
      <c r="SVH87" s="59"/>
      <c r="SVI87" s="59"/>
      <c r="SVJ87" s="59"/>
      <c r="SVK87" s="59"/>
      <c r="SVL87" s="59"/>
      <c r="SVM87" s="59"/>
      <c r="SVN87" s="59"/>
      <c r="SVO87" s="59"/>
      <c r="SVP87" s="59"/>
      <c r="SVQ87" s="59"/>
      <c r="SVR87" s="59"/>
      <c r="SVS87" s="59"/>
      <c r="SVT87" s="59"/>
      <c r="SVU87" s="59"/>
      <c r="SVV87" s="59"/>
      <c r="SVW87" s="59"/>
      <c r="SVX87" s="59"/>
      <c r="SVY87" s="59"/>
      <c r="SVZ87" s="59"/>
      <c r="SWA87" s="59"/>
      <c r="SWB87" s="59"/>
      <c r="SWC87" s="59"/>
      <c r="SWD87" s="59"/>
      <c r="SWE87" s="59"/>
      <c r="SWF87" s="59"/>
      <c r="SWG87" s="59"/>
      <c r="SWH87" s="59"/>
      <c r="SWI87" s="59"/>
      <c r="SWJ87" s="59"/>
      <c r="SWK87" s="59"/>
      <c r="SWL87" s="59"/>
      <c r="SWM87" s="59"/>
      <c r="SWN87" s="59"/>
      <c r="SWO87" s="59"/>
      <c r="SWP87" s="59"/>
      <c r="SWQ87" s="59"/>
      <c r="SWR87" s="59"/>
      <c r="SWS87" s="59"/>
      <c r="SWT87" s="59"/>
      <c r="SWU87" s="59"/>
      <c r="SWV87" s="59"/>
      <c r="SWW87" s="59"/>
      <c r="SWX87" s="59"/>
      <c r="SWY87" s="59"/>
      <c r="SWZ87" s="59"/>
      <c r="SXA87" s="59"/>
      <c r="SXB87" s="59"/>
      <c r="SXC87" s="59"/>
      <c r="SXD87" s="59"/>
      <c r="SXE87" s="59"/>
      <c r="SXF87" s="59"/>
      <c r="SXG87" s="59"/>
      <c r="SXH87" s="59"/>
      <c r="SXI87" s="59"/>
      <c r="SXJ87" s="59"/>
      <c r="SXK87" s="59"/>
      <c r="SXL87" s="59"/>
      <c r="SXM87" s="59"/>
      <c r="SXN87" s="59"/>
      <c r="SXO87" s="59"/>
      <c r="SXP87" s="59"/>
      <c r="SXQ87" s="59"/>
      <c r="SXR87" s="59"/>
      <c r="SXS87" s="59"/>
      <c r="SXT87" s="59"/>
      <c r="SXU87" s="59"/>
      <c r="SXV87" s="59"/>
      <c r="SXW87" s="59"/>
      <c r="SXX87" s="59"/>
      <c r="SXY87" s="59"/>
      <c r="SXZ87" s="59"/>
      <c r="SYA87" s="59"/>
      <c r="SYB87" s="59"/>
      <c r="SYC87" s="59"/>
      <c r="SYD87" s="59"/>
      <c r="SYE87" s="59"/>
      <c r="SYF87" s="59"/>
      <c r="SYG87" s="59"/>
      <c r="SYH87" s="59"/>
      <c r="SYI87" s="59"/>
      <c r="SYJ87" s="59"/>
      <c r="SYK87" s="59"/>
      <c r="SYL87" s="59"/>
      <c r="SYM87" s="59"/>
      <c r="SYN87" s="59"/>
      <c r="SYO87" s="59"/>
      <c r="SYP87" s="59"/>
      <c r="SYQ87" s="59"/>
      <c r="SYR87" s="59"/>
      <c r="SYS87" s="59"/>
      <c r="SYT87" s="59"/>
      <c r="SYU87" s="59"/>
      <c r="SYV87" s="59"/>
      <c r="SYW87" s="59"/>
      <c r="SYX87" s="59"/>
      <c r="SYY87" s="59"/>
      <c r="SYZ87" s="59"/>
      <c r="SZA87" s="59"/>
      <c r="SZB87" s="59"/>
      <c r="SZC87" s="59"/>
      <c r="SZD87" s="59"/>
      <c r="SZE87" s="59"/>
      <c r="SZF87" s="59"/>
      <c r="SZG87" s="59"/>
      <c r="SZH87" s="59"/>
      <c r="SZI87" s="59"/>
      <c r="SZJ87" s="59"/>
      <c r="SZK87" s="59"/>
      <c r="SZL87" s="59"/>
      <c r="SZM87" s="59"/>
      <c r="SZN87" s="59"/>
      <c r="SZO87" s="59"/>
      <c r="SZP87" s="59"/>
      <c r="SZQ87" s="59"/>
      <c r="SZR87" s="59"/>
      <c r="SZS87" s="59"/>
      <c r="SZT87" s="59"/>
      <c r="SZU87" s="59"/>
      <c r="SZV87" s="59"/>
      <c r="SZW87" s="59"/>
      <c r="SZX87" s="59"/>
      <c r="SZY87" s="59"/>
      <c r="SZZ87" s="59"/>
      <c r="TAA87" s="59"/>
      <c r="TAB87" s="59"/>
      <c r="TAC87" s="59"/>
      <c r="TAD87" s="59"/>
      <c r="TAE87" s="59"/>
      <c r="TAF87" s="59"/>
      <c r="TAG87" s="59"/>
      <c r="TAH87" s="59"/>
      <c r="TAI87" s="59"/>
      <c r="TAJ87" s="59"/>
      <c r="TAK87" s="59"/>
      <c r="TAL87" s="59"/>
      <c r="TAM87" s="59"/>
      <c r="TAN87" s="59"/>
      <c r="TAO87" s="59"/>
      <c r="TAP87" s="59"/>
      <c r="TAQ87" s="59"/>
      <c r="TAR87" s="59"/>
      <c r="TAS87" s="59"/>
      <c r="TAT87" s="59"/>
      <c r="TAU87" s="59"/>
      <c r="TAV87" s="59"/>
      <c r="TAW87" s="59"/>
      <c r="TAX87" s="59"/>
      <c r="TAY87" s="59"/>
      <c r="TAZ87" s="59"/>
      <c r="TBA87" s="59"/>
      <c r="TBB87" s="59"/>
      <c r="TBC87" s="59"/>
      <c r="TBD87" s="59"/>
      <c r="TBE87" s="59"/>
      <c r="TBF87" s="59"/>
      <c r="TBG87" s="59"/>
      <c r="TBH87" s="59"/>
      <c r="TBI87" s="59"/>
      <c r="TBJ87" s="59"/>
      <c r="TBK87" s="59"/>
      <c r="TBL87" s="59"/>
      <c r="TBM87" s="59"/>
      <c r="TBN87" s="59"/>
      <c r="TBO87" s="59"/>
      <c r="TBP87" s="59"/>
      <c r="TBQ87" s="59"/>
      <c r="TBR87" s="59"/>
      <c r="TBS87" s="59"/>
      <c r="TBT87" s="59"/>
      <c r="TBU87" s="59"/>
      <c r="TBV87" s="59"/>
      <c r="TBW87" s="59"/>
      <c r="TBX87" s="59"/>
      <c r="TBY87" s="59"/>
      <c r="TBZ87" s="59"/>
      <c r="TCA87" s="59"/>
      <c r="TCB87" s="59"/>
      <c r="TCC87" s="59"/>
      <c r="TCD87" s="59"/>
      <c r="TCE87" s="59"/>
      <c r="TCF87" s="59"/>
      <c r="TCG87" s="59"/>
      <c r="TCH87" s="59"/>
      <c r="TCI87" s="59"/>
      <c r="TCJ87" s="59"/>
      <c r="TCK87" s="59"/>
      <c r="TCL87" s="59"/>
      <c r="TCM87" s="59"/>
      <c r="TCN87" s="59"/>
      <c r="TCO87" s="59"/>
      <c r="TCP87" s="59"/>
      <c r="TCQ87" s="59"/>
      <c r="TCR87" s="59"/>
      <c r="TCS87" s="59"/>
      <c r="TCT87" s="59"/>
      <c r="TCU87" s="59"/>
      <c r="TCV87" s="59"/>
      <c r="TCW87" s="59"/>
      <c r="TCX87" s="59"/>
      <c r="TCY87" s="59"/>
      <c r="TCZ87" s="59"/>
      <c r="TDA87" s="59"/>
      <c r="TDB87" s="59"/>
      <c r="TDC87" s="59"/>
      <c r="TDD87" s="59"/>
      <c r="TDE87" s="59"/>
      <c r="TDF87" s="59"/>
      <c r="TDG87" s="59"/>
      <c r="TDH87" s="59"/>
      <c r="TDI87" s="59"/>
      <c r="TDJ87" s="59"/>
      <c r="TDK87" s="59"/>
      <c r="TDL87" s="59"/>
      <c r="TDM87" s="59"/>
      <c r="TDN87" s="59"/>
      <c r="TDO87" s="59"/>
      <c r="TDP87" s="59"/>
      <c r="TDQ87" s="59"/>
      <c r="TDR87" s="59"/>
      <c r="TDS87" s="59"/>
      <c r="TDT87" s="59"/>
      <c r="TDU87" s="59"/>
      <c r="TDV87" s="59"/>
      <c r="TDW87" s="59"/>
      <c r="TDX87" s="59"/>
      <c r="TDY87" s="59"/>
      <c r="TDZ87" s="59"/>
      <c r="TEA87" s="59"/>
      <c r="TEB87" s="59"/>
      <c r="TEC87" s="59"/>
      <c r="TED87" s="59"/>
      <c r="TEE87" s="59"/>
      <c r="TEF87" s="59"/>
      <c r="TEG87" s="59"/>
      <c r="TEH87" s="59"/>
      <c r="TEI87" s="59"/>
      <c r="TEJ87" s="59"/>
      <c r="TEK87" s="59"/>
      <c r="TEL87" s="59"/>
      <c r="TEM87" s="59"/>
      <c r="TEN87" s="59"/>
      <c r="TEO87" s="59"/>
      <c r="TEP87" s="59"/>
      <c r="TEQ87" s="59"/>
      <c r="TER87" s="59"/>
      <c r="TES87" s="59"/>
      <c r="TET87" s="59"/>
      <c r="TEU87" s="59"/>
      <c r="TEV87" s="59"/>
      <c r="TEW87" s="59"/>
      <c r="TEX87" s="59"/>
      <c r="TEY87" s="59"/>
      <c r="TEZ87" s="59"/>
      <c r="TFA87" s="59"/>
      <c r="TFB87" s="59"/>
      <c r="TFC87" s="59"/>
      <c r="TFD87" s="59"/>
      <c r="TFE87" s="59"/>
      <c r="TFF87" s="59"/>
      <c r="TFG87" s="59"/>
      <c r="TFH87" s="59"/>
      <c r="TFI87" s="59"/>
      <c r="TFJ87" s="59"/>
      <c r="TFK87" s="59"/>
      <c r="TFL87" s="59"/>
      <c r="TFM87" s="59"/>
      <c r="TFN87" s="59"/>
      <c r="TFO87" s="59"/>
      <c r="TFP87" s="59"/>
      <c r="TFQ87" s="59"/>
      <c r="TFR87" s="59"/>
      <c r="TFS87" s="59"/>
      <c r="TFT87" s="59"/>
      <c r="TFU87" s="59"/>
      <c r="TFV87" s="59"/>
      <c r="TFW87" s="59"/>
      <c r="TFX87" s="59"/>
      <c r="TFY87" s="59"/>
      <c r="TFZ87" s="59"/>
      <c r="TGA87" s="59"/>
      <c r="TGB87" s="59"/>
      <c r="TGC87" s="59"/>
      <c r="TGD87" s="59"/>
      <c r="TGE87" s="59"/>
      <c r="TGF87" s="59"/>
      <c r="TGG87" s="59"/>
      <c r="TGH87" s="59"/>
      <c r="TGI87" s="59"/>
      <c r="TGJ87" s="59"/>
      <c r="TGK87" s="59"/>
      <c r="TGL87" s="59"/>
      <c r="TGM87" s="59"/>
      <c r="TGN87" s="59"/>
      <c r="TGO87" s="59"/>
      <c r="TGP87" s="59"/>
      <c r="TGQ87" s="59"/>
      <c r="TGR87" s="59"/>
      <c r="TGS87" s="59"/>
      <c r="TGT87" s="59"/>
      <c r="TGU87" s="59"/>
      <c r="TGV87" s="59"/>
      <c r="TGW87" s="59"/>
      <c r="TGX87" s="59"/>
      <c r="TGY87" s="59"/>
      <c r="TGZ87" s="59"/>
      <c r="THA87" s="59"/>
      <c r="THB87" s="59"/>
      <c r="THC87" s="59"/>
      <c r="THD87" s="59"/>
      <c r="THE87" s="59"/>
      <c r="THF87" s="59"/>
      <c r="THG87" s="59"/>
      <c r="THH87" s="59"/>
      <c r="THI87" s="59"/>
      <c r="THJ87" s="59"/>
      <c r="THK87" s="59"/>
      <c r="THL87" s="59"/>
      <c r="THM87" s="59"/>
      <c r="THN87" s="59"/>
      <c r="THO87" s="59"/>
      <c r="THP87" s="59"/>
      <c r="THQ87" s="59"/>
      <c r="THR87" s="59"/>
      <c r="THS87" s="59"/>
      <c r="THT87" s="59"/>
      <c r="THU87" s="59"/>
      <c r="THV87" s="59"/>
      <c r="THW87" s="59"/>
      <c r="THX87" s="59"/>
      <c r="THY87" s="59"/>
      <c r="THZ87" s="59"/>
      <c r="TIA87" s="59"/>
      <c r="TIB87" s="59"/>
      <c r="TIC87" s="59"/>
      <c r="TID87" s="59"/>
      <c r="TIE87" s="59"/>
      <c r="TIF87" s="59"/>
      <c r="TIG87" s="59"/>
      <c r="TIH87" s="59"/>
      <c r="TII87" s="59"/>
      <c r="TIJ87" s="59"/>
      <c r="TIK87" s="59"/>
      <c r="TIL87" s="59"/>
      <c r="TIM87" s="59"/>
      <c r="TIN87" s="59"/>
      <c r="TIO87" s="59"/>
      <c r="TIP87" s="59"/>
      <c r="TIQ87" s="59"/>
      <c r="TIR87" s="59"/>
      <c r="TIS87" s="59"/>
      <c r="TIT87" s="59"/>
      <c r="TIU87" s="59"/>
      <c r="TIV87" s="59"/>
      <c r="TIW87" s="59"/>
      <c r="TIX87" s="59"/>
      <c r="TIY87" s="59"/>
      <c r="TIZ87" s="59"/>
      <c r="TJA87" s="59"/>
      <c r="TJB87" s="59"/>
      <c r="TJC87" s="59"/>
      <c r="TJD87" s="59"/>
      <c r="TJE87" s="59"/>
      <c r="TJF87" s="59"/>
      <c r="TJG87" s="59"/>
      <c r="TJH87" s="59"/>
      <c r="TJI87" s="59"/>
      <c r="TJJ87" s="59"/>
      <c r="TJK87" s="59"/>
      <c r="TJL87" s="59"/>
      <c r="TJM87" s="59"/>
      <c r="TJN87" s="59"/>
      <c r="TJO87" s="59"/>
      <c r="TJP87" s="59"/>
      <c r="TJQ87" s="59"/>
      <c r="TJR87" s="59"/>
      <c r="TJS87" s="59"/>
      <c r="TJT87" s="59"/>
      <c r="TJU87" s="59"/>
      <c r="TJV87" s="59"/>
      <c r="TJW87" s="59"/>
      <c r="TJX87" s="59"/>
      <c r="TJY87" s="59"/>
      <c r="TJZ87" s="59"/>
      <c r="TKA87" s="59"/>
      <c r="TKB87" s="59"/>
      <c r="TKC87" s="59"/>
      <c r="TKD87" s="59"/>
      <c r="TKE87" s="59"/>
      <c r="TKF87" s="59"/>
      <c r="TKG87" s="59"/>
      <c r="TKH87" s="59"/>
      <c r="TKI87" s="59"/>
      <c r="TKJ87" s="59"/>
      <c r="TKK87" s="59"/>
      <c r="TKL87" s="59"/>
      <c r="TKM87" s="59"/>
      <c r="TKN87" s="59"/>
      <c r="TKO87" s="59"/>
      <c r="TKP87" s="59"/>
      <c r="TKQ87" s="59"/>
      <c r="TKR87" s="59"/>
      <c r="TKS87" s="59"/>
      <c r="TKT87" s="59"/>
      <c r="TKU87" s="59"/>
      <c r="TKV87" s="59"/>
      <c r="TKW87" s="59"/>
      <c r="TKX87" s="59"/>
      <c r="TKY87" s="59"/>
      <c r="TKZ87" s="59"/>
      <c r="TLA87" s="59"/>
      <c r="TLB87" s="59"/>
      <c r="TLC87" s="59"/>
      <c r="TLD87" s="59"/>
      <c r="TLE87" s="59"/>
      <c r="TLF87" s="59"/>
      <c r="TLG87" s="59"/>
      <c r="TLH87" s="59"/>
      <c r="TLI87" s="59"/>
      <c r="TLJ87" s="59"/>
      <c r="TLK87" s="59"/>
      <c r="TLL87" s="59"/>
      <c r="TLM87" s="59"/>
      <c r="TLN87" s="59"/>
      <c r="TLO87" s="59"/>
      <c r="TLP87" s="59"/>
      <c r="TLQ87" s="59"/>
      <c r="TLR87" s="59"/>
      <c r="TLS87" s="59"/>
      <c r="TLT87" s="59"/>
      <c r="TLU87" s="59"/>
      <c r="TLV87" s="59"/>
      <c r="TLW87" s="59"/>
      <c r="TLX87" s="59"/>
      <c r="TLY87" s="59"/>
      <c r="TLZ87" s="59"/>
      <c r="TMA87" s="59"/>
      <c r="TMB87" s="59"/>
      <c r="TMC87" s="59"/>
      <c r="TMD87" s="59"/>
      <c r="TME87" s="59"/>
      <c r="TMF87" s="59"/>
      <c r="TMG87" s="59"/>
      <c r="TMH87" s="59"/>
      <c r="TMI87" s="59"/>
      <c r="TMJ87" s="59"/>
      <c r="TMK87" s="59"/>
      <c r="TML87" s="59"/>
      <c r="TMM87" s="59"/>
      <c r="TMN87" s="59"/>
      <c r="TMO87" s="59"/>
      <c r="TMP87" s="59"/>
      <c r="TMQ87" s="59"/>
      <c r="TMR87" s="59"/>
      <c r="TMS87" s="59"/>
      <c r="TMT87" s="59"/>
      <c r="TMU87" s="59"/>
      <c r="TMV87" s="59"/>
      <c r="TMW87" s="59"/>
      <c r="TMX87" s="59"/>
      <c r="TMY87" s="59"/>
      <c r="TMZ87" s="59"/>
      <c r="TNA87" s="59"/>
      <c r="TNB87" s="59"/>
      <c r="TNC87" s="59"/>
      <c r="TND87" s="59"/>
      <c r="TNE87" s="59"/>
      <c r="TNF87" s="59"/>
      <c r="TNG87" s="59"/>
      <c r="TNH87" s="59"/>
      <c r="TNI87" s="59"/>
      <c r="TNJ87" s="59"/>
      <c r="TNK87" s="59"/>
      <c r="TNL87" s="59"/>
      <c r="TNM87" s="59"/>
      <c r="TNN87" s="59"/>
      <c r="TNO87" s="59"/>
      <c r="TNP87" s="59"/>
      <c r="TNQ87" s="59"/>
      <c r="TNR87" s="59"/>
      <c r="TNS87" s="59"/>
      <c r="TNT87" s="59"/>
      <c r="TNU87" s="59"/>
      <c r="TNV87" s="59"/>
      <c r="TNW87" s="59"/>
      <c r="TNX87" s="59"/>
      <c r="TNY87" s="59"/>
      <c r="TNZ87" s="59"/>
      <c r="TOA87" s="59"/>
      <c r="TOB87" s="59"/>
      <c r="TOC87" s="59"/>
      <c r="TOD87" s="59"/>
      <c r="TOE87" s="59"/>
      <c r="TOF87" s="59"/>
      <c r="TOG87" s="59"/>
      <c r="TOH87" s="59"/>
      <c r="TOI87" s="59"/>
      <c r="TOJ87" s="59"/>
      <c r="TOK87" s="59"/>
      <c r="TOL87" s="59"/>
      <c r="TOM87" s="59"/>
      <c r="TON87" s="59"/>
      <c r="TOO87" s="59"/>
      <c r="TOP87" s="59"/>
      <c r="TOQ87" s="59"/>
      <c r="TOR87" s="59"/>
      <c r="TOS87" s="59"/>
      <c r="TOT87" s="59"/>
      <c r="TOU87" s="59"/>
      <c r="TOV87" s="59"/>
      <c r="TOW87" s="59"/>
      <c r="TOX87" s="59"/>
      <c r="TOY87" s="59"/>
      <c r="TOZ87" s="59"/>
      <c r="TPA87" s="59"/>
      <c r="TPB87" s="59"/>
      <c r="TPC87" s="59"/>
      <c r="TPD87" s="59"/>
      <c r="TPE87" s="59"/>
      <c r="TPF87" s="59"/>
      <c r="TPG87" s="59"/>
      <c r="TPH87" s="59"/>
      <c r="TPI87" s="59"/>
      <c r="TPJ87" s="59"/>
      <c r="TPK87" s="59"/>
      <c r="TPL87" s="59"/>
      <c r="TPM87" s="59"/>
      <c r="TPN87" s="59"/>
      <c r="TPO87" s="59"/>
      <c r="TPP87" s="59"/>
      <c r="TPQ87" s="59"/>
      <c r="TPR87" s="59"/>
      <c r="TPS87" s="59"/>
      <c r="TPT87" s="59"/>
      <c r="TPU87" s="59"/>
      <c r="TPV87" s="59"/>
      <c r="TPW87" s="59"/>
      <c r="TPX87" s="59"/>
      <c r="TPY87" s="59"/>
      <c r="TPZ87" s="59"/>
      <c r="TQA87" s="59"/>
      <c r="TQB87" s="59"/>
      <c r="TQC87" s="59"/>
      <c r="TQD87" s="59"/>
      <c r="TQE87" s="59"/>
      <c r="TQF87" s="59"/>
      <c r="TQG87" s="59"/>
      <c r="TQH87" s="59"/>
      <c r="TQI87" s="59"/>
      <c r="TQJ87" s="59"/>
      <c r="TQK87" s="59"/>
      <c r="TQL87" s="59"/>
      <c r="TQM87" s="59"/>
      <c r="TQN87" s="59"/>
      <c r="TQO87" s="59"/>
      <c r="TQP87" s="59"/>
      <c r="TQQ87" s="59"/>
      <c r="TQR87" s="59"/>
      <c r="TQS87" s="59"/>
      <c r="TQT87" s="59"/>
      <c r="TQU87" s="59"/>
      <c r="TQV87" s="59"/>
      <c r="TQW87" s="59"/>
      <c r="TQX87" s="59"/>
      <c r="TQY87" s="59"/>
      <c r="TQZ87" s="59"/>
      <c r="TRA87" s="59"/>
      <c r="TRB87" s="59"/>
      <c r="TRC87" s="59"/>
      <c r="TRD87" s="59"/>
      <c r="TRE87" s="59"/>
      <c r="TRF87" s="59"/>
      <c r="TRG87" s="59"/>
      <c r="TRH87" s="59"/>
      <c r="TRI87" s="59"/>
      <c r="TRJ87" s="59"/>
      <c r="TRK87" s="59"/>
      <c r="TRL87" s="59"/>
      <c r="TRM87" s="59"/>
      <c r="TRN87" s="59"/>
      <c r="TRO87" s="59"/>
      <c r="TRP87" s="59"/>
      <c r="TRQ87" s="59"/>
      <c r="TRR87" s="59"/>
      <c r="TRS87" s="59"/>
      <c r="TRT87" s="59"/>
      <c r="TRU87" s="59"/>
      <c r="TRV87" s="59"/>
      <c r="TRW87" s="59"/>
      <c r="TRX87" s="59"/>
      <c r="TRY87" s="59"/>
      <c r="TRZ87" s="59"/>
      <c r="TSA87" s="59"/>
      <c r="TSB87" s="59"/>
      <c r="TSC87" s="59"/>
      <c r="TSD87" s="59"/>
      <c r="TSE87" s="59"/>
      <c r="TSF87" s="59"/>
      <c r="TSG87" s="59"/>
      <c r="TSH87" s="59"/>
      <c r="TSI87" s="59"/>
      <c r="TSJ87" s="59"/>
      <c r="TSK87" s="59"/>
      <c r="TSL87" s="59"/>
      <c r="TSM87" s="59"/>
      <c r="TSN87" s="59"/>
      <c r="TSO87" s="59"/>
      <c r="TSP87" s="59"/>
      <c r="TSQ87" s="59"/>
      <c r="TSR87" s="59"/>
      <c r="TSS87" s="59"/>
      <c r="TST87" s="59"/>
      <c r="TSU87" s="59"/>
      <c r="TSV87" s="59"/>
      <c r="TSW87" s="59"/>
      <c r="TSX87" s="59"/>
      <c r="TSY87" s="59"/>
      <c r="TSZ87" s="59"/>
      <c r="TTA87" s="59"/>
      <c r="TTB87" s="59"/>
      <c r="TTC87" s="59"/>
      <c r="TTD87" s="59"/>
      <c r="TTE87" s="59"/>
      <c r="TTF87" s="59"/>
      <c r="TTG87" s="59"/>
      <c r="TTH87" s="59"/>
      <c r="TTI87" s="59"/>
      <c r="TTJ87" s="59"/>
      <c r="TTK87" s="59"/>
      <c r="TTL87" s="59"/>
      <c r="TTM87" s="59"/>
      <c r="TTN87" s="59"/>
      <c r="TTO87" s="59"/>
      <c r="TTP87" s="59"/>
      <c r="TTQ87" s="59"/>
      <c r="TTR87" s="59"/>
      <c r="TTS87" s="59"/>
      <c r="TTT87" s="59"/>
      <c r="TTU87" s="59"/>
      <c r="TTV87" s="59"/>
      <c r="TTW87" s="59"/>
      <c r="TTX87" s="59"/>
      <c r="TTY87" s="59"/>
      <c r="TTZ87" s="59"/>
      <c r="TUA87" s="59"/>
      <c r="TUB87" s="59"/>
      <c r="TUC87" s="59"/>
      <c r="TUD87" s="59"/>
      <c r="TUE87" s="59"/>
      <c r="TUF87" s="59"/>
      <c r="TUG87" s="59"/>
      <c r="TUH87" s="59"/>
      <c r="TUI87" s="59"/>
      <c r="TUJ87" s="59"/>
      <c r="TUK87" s="59"/>
      <c r="TUL87" s="59"/>
      <c r="TUM87" s="59"/>
      <c r="TUN87" s="59"/>
      <c r="TUO87" s="59"/>
      <c r="TUP87" s="59"/>
      <c r="TUQ87" s="59"/>
      <c r="TUR87" s="59"/>
      <c r="TUS87" s="59"/>
      <c r="TUT87" s="59"/>
      <c r="TUU87" s="59"/>
      <c r="TUV87" s="59"/>
      <c r="TUW87" s="59"/>
      <c r="TUX87" s="59"/>
      <c r="TUY87" s="59"/>
      <c r="TUZ87" s="59"/>
      <c r="TVA87" s="59"/>
      <c r="TVB87" s="59"/>
      <c r="TVC87" s="59"/>
      <c r="TVD87" s="59"/>
      <c r="TVE87" s="59"/>
      <c r="TVF87" s="59"/>
      <c r="TVG87" s="59"/>
      <c r="TVH87" s="59"/>
      <c r="TVI87" s="59"/>
      <c r="TVJ87" s="59"/>
      <c r="TVK87" s="59"/>
      <c r="TVL87" s="59"/>
      <c r="TVM87" s="59"/>
      <c r="TVN87" s="59"/>
      <c r="TVO87" s="59"/>
      <c r="TVP87" s="59"/>
      <c r="TVQ87" s="59"/>
      <c r="TVR87" s="59"/>
      <c r="TVS87" s="59"/>
      <c r="TVT87" s="59"/>
      <c r="TVU87" s="59"/>
      <c r="TVV87" s="59"/>
      <c r="TVW87" s="59"/>
      <c r="TVX87" s="59"/>
      <c r="TVY87" s="59"/>
      <c r="TVZ87" s="59"/>
      <c r="TWA87" s="59"/>
      <c r="TWB87" s="59"/>
      <c r="TWC87" s="59"/>
      <c r="TWD87" s="59"/>
      <c r="TWE87" s="59"/>
      <c r="TWF87" s="59"/>
      <c r="TWG87" s="59"/>
      <c r="TWH87" s="59"/>
      <c r="TWI87" s="59"/>
      <c r="TWJ87" s="59"/>
      <c r="TWK87" s="59"/>
      <c r="TWL87" s="59"/>
      <c r="TWM87" s="59"/>
      <c r="TWN87" s="59"/>
      <c r="TWO87" s="59"/>
      <c r="TWP87" s="59"/>
      <c r="TWQ87" s="59"/>
      <c r="TWR87" s="59"/>
      <c r="TWS87" s="59"/>
      <c r="TWT87" s="59"/>
      <c r="TWU87" s="59"/>
      <c r="TWV87" s="59"/>
      <c r="TWW87" s="59"/>
      <c r="TWX87" s="59"/>
      <c r="TWY87" s="59"/>
      <c r="TWZ87" s="59"/>
      <c r="TXA87" s="59"/>
      <c r="TXB87" s="59"/>
      <c r="TXC87" s="59"/>
      <c r="TXD87" s="59"/>
      <c r="TXE87" s="59"/>
      <c r="TXF87" s="59"/>
      <c r="TXG87" s="59"/>
      <c r="TXH87" s="59"/>
      <c r="TXI87" s="59"/>
      <c r="TXJ87" s="59"/>
      <c r="TXK87" s="59"/>
      <c r="TXL87" s="59"/>
      <c r="TXM87" s="59"/>
      <c r="TXN87" s="59"/>
      <c r="TXO87" s="59"/>
      <c r="TXP87" s="59"/>
      <c r="TXQ87" s="59"/>
      <c r="TXR87" s="59"/>
      <c r="TXS87" s="59"/>
      <c r="TXT87" s="59"/>
      <c r="TXU87" s="59"/>
      <c r="TXV87" s="59"/>
      <c r="TXW87" s="59"/>
      <c r="TXX87" s="59"/>
      <c r="TXY87" s="59"/>
      <c r="TXZ87" s="59"/>
      <c r="TYA87" s="59"/>
      <c r="TYB87" s="59"/>
      <c r="TYC87" s="59"/>
      <c r="TYD87" s="59"/>
      <c r="TYE87" s="59"/>
      <c r="TYF87" s="59"/>
      <c r="TYG87" s="59"/>
      <c r="TYH87" s="59"/>
      <c r="TYI87" s="59"/>
      <c r="TYJ87" s="59"/>
      <c r="TYK87" s="59"/>
      <c r="TYL87" s="59"/>
      <c r="TYM87" s="59"/>
      <c r="TYN87" s="59"/>
      <c r="TYO87" s="59"/>
      <c r="TYP87" s="59"/>
      <c r="TYQ87" s="59"/>
      <c r="TYR87" s="59"/>
      <c r="TYS87" s="59"/>
      <c r="TYT87" s="59"/>
      <c r="TYU87" s="59"/>
      <c r="TYV87" s="59"/>
      <c r="TYW87" s="59"/>
      <c r="TYX87" s="59"/>
      <c r="TYY87" s="59"/>
      <c r="TYZ87" s="59"/>
      <c r="TZA87" s="59"/>
      <c r="TZB87" s="59"/>
      <c r="TZC87" s="59"/>
      <c r="TZD87" s="59"/>
      <c r="TZE87" s="59"/>
      <c r="TZF87" s="59"/>
      <c r="TZG87" s="59"/>
      <c r="TZH87" s="59"/>
      <c r="TZI87" s="59"/>
      <c r="TZJ87" s="59"/>
      <c r="TZK87" s="59"/>
      <c r="TZL87" s="59"/>
      <c r="TZM87" s="59"/>
      <c r="TZN87" s="59"/>
      <c r="TZO87" s="59"/>
      <c r="TZP87" s="59"/>
      <c r="TZQ87" s="59"/>
      <c r="TZR87" s="59"/>
      <c r="TZS87" s="59"/>
      <c r="TZT87" s="59"/>
      <c r="TZU87" s="59"/>
      <c r="TZV87" s="59"/>
      <c r="TZW87" s="59"/>
      <c r="TZX87" s="59"/>
      <c r="TZY87" s="59"/>
      <c r="TZZ87" s="59"/>
      <c r="UAA87" s="59"/>
      <c r="UAB87" s="59"/>
      <c r="UAC87" s="59"/>
      <c r="UAD87" s="59"/>
      <c r="UAE87" s="59"/>
      <c r="UAF87" s="59"/>
      <c r="UAG87" s="59"/>
      <c r="UAH87" s="59"/>
      <c r="UAI87" s="59"/>
      <c r="UAJ87" s="59"/>
      <c r="UAK87" s="59"/>
      <c r="UAL87" s="59"/>
      <c r="UAM87" s="59"/>
      <c r="UAN87" s="59"/>
      <c r="UAO87" s="59"/>
      <c r="UAP87" s="59"/>
      <c r="UAQ87" s="59"/>
      <c r="UAR87" s="59"/>
      <c r="UAS87" s="59"/>
      <c r="UAT87" s="59"/>
      <c r="UAU87" s="59"/>
      <c r="UAV87" s="59"/>
      <c r="UAW87" s="59"/>
      <c r="UAX87" s="59"/>
      <c r="UAY87" s="59"/>
      <c r="UAZ87" s="59"/>
      <c r="UBA87" s="59"/>
      <c r="UBB87" s="59"/>
      <c r="UBC87" s="59"/>
      <c r="UBD87" s="59"/>
      <c r="UBE87" s="59"/>
      <c r="UBF87" s="59"/>
      <c r="UBG87" s="59"/>
      <c r="UBH87" s="59"/>
      <c r="UBI87" s="59"/>
      <c r="UBJ87" s="59"/>
      <c r="UBK87" s="59"/>
      <c r="UBL87" s="59"/>
      <c r="UBM87" s="59"/>
      <c r="UBN87" s="59"/>
      <c r="UBO87" s="59"/>
      <c r="UBP87" s="59"/>
      <c r="UBQ87" s="59"/>
      <c r="UBR87" s="59"/>
      <c r="UBS87" s="59"/>
      <c r="UBT87" s="59"/>
      <c r="UBU87" s="59"/>
      <c r="UBV87" s="59"/>
      <c r="UBW87" s="59"/>
      <c r="UBX87" s="59"/>
      <c r="UBY87" s="59"/>
      <c r="UBZ87" s="59"/>
      <c r="UCA87" s="59"/>
      <c r="UCB87" s="59"/>
      <c r="UCC87" s="59"/>
      <c r="UCD87" s="59"/>
      <c r="UCE87" s="59"/>
      <c r="UCF87" s="59"/>
      <c r="UCG87" s="59"/>
      <c r="UCH87" s="59"/>
      <c r="UCI87" s="59"/>
      <c r="UCJ87" s="59"/>
      <c r="UCK87" s="59"/>
      <c r="UCL87" s="59"/>
      <c r="UCM87" s="59"/>
      <c r="UCN87" s="59"/>
      <c r="UCO87" s="59"/>
      <c r="UCP87" s="59"/>
      <c r="UCQ87" s="59"/>
      <c r="UCR87" s="59"/>
      <c r="UCS87" s="59"/>
      <c r="UCT87" s="59"/>
      <c r="UCU87" s="59"/>
      <c r="UCV87" s="59"/>
      <c r="UCW87" s="59"/>
      <c r="UCX87" s="59"/>
      <c r="UCY87" s="59"/>
      <c r="UCZ87" s="59"/>
      <c r="UDA87" s="59"/>
      <c r="UDB87" s="59"/>
      <c r="UDC87" s="59"/>
      <c r="UDD87" s="59"/>
      <c r="UDE87" s="59"/>
      <c r="UDF87" s="59"/>
      <c r="UDG87" s="59"/>
      <c r="UDH87" s="59"/>
      <c r="UDI87" s="59"/>
      <c r="UDJ87" s="59"/>
      <c r="UDK87" s="59"/>
      <c r="UDL87" s="59"/>
      <c r="UDM87" s="59"/>
      <c r="UDN87" s="59"/>
      <c r="UDO87" s="59"/>
      <c r="UDP87" s="59"/>
      <c r="UDQ87" s="59"/>
      <c r="UDR87" s="59"/>
      <c r="UDS87" s="59"/>
      <c r="UDT87" s="59"/>
      <c r="UDU87" s="59"/>
      <c r="UDV87" s="59"/>
      <c r="UDW87" s="59"/>
      <c r="UDX87" s="59"/>
      <c r="UDY87" s="59"/>
      <c r="UDZ87" s="59"/>
      <c r="UEA87" s="59"/>
      <c r="UEB87" s="59"/>
      <c r="UEC87" s="59"/>
      <c r="UED87" s="59"/>
      <c r="UEE87" s="59"/>
      <c r="UEF87" s="59"/>
      <c r="UEG87" s="59"/>
      <c r="UEH87" s="59"/>
      <c r="UEI87" s="59"/>
      <c r="UEJ87" s="59"/>
      <c r="UEK87" s="59"/>
      <c r="UEL87" s="59"/>
      <c r="UEM87" s="59"/>
      <c r="UEN87" s="59"/>
      <c r="UEO87" s="59"/>
      <c r="UEP87" s="59"/>
      <c r="UEQ87" s="59"/>
      <c r="UER87" s="59"/>
      <c r="UES87" s="59"/>
      <c r="UET87" s="59"/>
      <c r="UEU87" s="59"/>
      <c r="UEV87" s="59"/>
      <c r="UEW87" s="59"/>
      <c r="UEX87" s="59"/>
      <c r="UEY87" s="59"/>
      <c r="UEZ87" s="59"/>
      <c r="UFA87" s="59"/>
      <c r="UFB87" s="59"/>
      <c r="UFC87" s="59"/>
      <c r="UFD87" s="59"/>
      <c r="UFE87" s="59"/>
      <c r="UFF87" s="59"/>
      <c r="UFG87" s="59"/>
      <c r="UFH87" s="59"/>
      <c r="UFI87" s="59"/>
      <c r="UFJ87" s="59"/>
      <c r="UFK87" s="59"/>
      <c r="UFL87" s="59"/>
      <c r="UFM87" s="59"/>
      <c r="UFN87" s="59"/>
      <c r="UFO87" s="59"/>
      <c r="UFP87" s="59"/>
      <c r="UFQ87" s="59"/>
      <c r="UFR87" s="59"/>
      <c r="UFS87" s="59"/>
      <c r="UFT87" s="59"/>
      <c r="UFU87" s="59"/>
      <c r="UFV87" s="59"/>
      <c r="UFW87" s="59"/>
      <c r="UFX87" s="59"/>
      <c r="UFY87" s="59"/>
      <c r="UFZ87" s="59"/>
      <c r="UGA87" s="59"/>
      <c r="UGB87" s="59"/>
      <c r="UGC87" s="59"/>
      <c r="UGD87" s="59"/>
      <c r="UGE87" s="59"/>
      <c r="UGF87" s="59"/>
      <c r="UGG87" s="59"/>
      <c r="UGH87" s="59"/>
      <c r="UGI87" s="59"/>
      <c r="UGJ87" s="59"/>
      <c r="UGK87" s="59"/>
      <c r="UGL87" s="59"/>
      <c r="UGM87" s="59"/>
      <c r="UGN87" s="59"/>
      <c r="UGO87" s="59"/>
      <c r="UGP87" s="59"/>
      <c r="UGQ87" s="59"/>
      <c r="UGR87" s="59"/>
      <c r="UGS87" s="59"/>
      <c r="UGT87" s="59"/>
      <c r="UGU87" s="59"/>
      <c r="UGV87" s="59"/>
      <c r="UGW87" s="59"/>
      <c r="UGX87" s="59"/>
      <c r="UGY87" s="59"/>
      <c r="UGZ87" s="59"/>
      <c r="UHA87" s="59"/>
      <c r="UHB87" s="59"/>
      <c r="UHC87" s="59"/>
      <c r="UHD87" s="59"/>
      <c r="UHE87" s="59"/>
      <c r="UHF87" s="59"/>
      <c r="UHG87" s="59"/>
      <c r="UHH87" s="59"/>
      <c r="UHI87" s="59"/>
      <c r="UHJ87" s="59"/>
      <c r="UHK87" s="59"/>
      <c r="UHL87" s="59"/>
      <c r="UHM87" s="59"/>
      <c r="UHN87" s="59"/>
      <c r="UHO87" s="59"/>
      <c r="UHP87" s="59"/>
      <c r="UHQ87" s="59"/>
      <c r="UHR87" s="59"/>
      <c r="UHS87" s="59"/>
      <c r="UHT87" s="59"/>
      <c r="UHU87" s="59"/>
      <c r="UHV87" s="59"/>
      <c r="UHW87" s="59"/>
      <c r="UHX87" s="59"/>
      <c r="UHY87" s="59"/>
      <c r="UHZ87" s="59"/>
      <c r="UIA87" s="59"/>
      <c r="UIB87" s="59"/>
      <c r="UIC87" s="59"/>
      <c r="UID87" s="59"/>
      <c r="UIE87" s="59"/>
      <c r="UIF87" s="59"/>
      <c r="UIG87" s="59"/>
      <c r="UIH87" s="59"/>
      <c r="UII87" s="59"/>
      <c r="UIJ87" s="59"/>
      <c r="UIK87" s="59"/>
      <c r="UIL87" s="59"/>
      <c r="UIM87" s="59"/>
      <c r="UIN87" s="59"/>
      <c r="UIO87" s="59"/>
      <c r="UIP87" s="59"/>
      <c r="UIQ87" s="59"/>
      <c r="UIR87" s="59"/>
      <c r="UIS87" s="59"/>
      <c r="UIT87" s="59"/>
      <c r="UIU87" s="59"/>
      <c r="UIV87" s="59"/>
      <c r="UIW87" s="59"/>
      <c r="UIX87" s="59"/>
      <c r="UIY87" s="59"/>
      <c r="UIZ87" s="59"/>
      <c r="UJA87" s="59"/>
      <c r="UJB87" s="59"/>
      <c r="UJC87" s="59"/>
      <c r="UJD87" s="59"/>
      <c r="UJE87" s="59"/>
      <c r="UJF87" s="59"/>
      <c r="UJG87" s="59"/>
      <c r="UJH87" s="59"/>
      <c r="UJI87" s="59"/>
      <c r="UJJ87" s="59"/>
      <c r="UJK87" s="59"/>
      <c r="UJL87" s="59"/>
      <c r="UJM87" s="59"/>
      <c r="UJN87" s="59"/>
      <c r="UJO87" s="59"/>
      <c r="UJP87" s="59"/>
      <c r="UJQ87" s="59"/>
      <c r="UJR87" s="59"/>
      <c r="UJS87" s="59"/>
      <c r="UJT87" s="59"/>
      <c r="UJU87" s="59"/>
      <c r="UJV87" s="59"/>
      <c r="UJW87" s="59"/>
      <c r="UJX87" s="59"/>
      <c r="UJY87" s="59"/>
      <c r="UJZ87" s="59"/>
      <c r="UKA87" s="59"/>
      <c r="UKB87" s="59"/>
      <c r="UKC87" s="59"/>
      <c r="UKD87" s="59"/>
      <c r="UKE87" s="59"/>
      <c r="UKF87" s="59"/>
      <c r="UKG87" s="59"/>
      <c r="UKH87" s="59"/>
      <c r="UKI87" s="59"/>
      <c r="UKJ87" s="59"/>
      <c r="UKK87" s="59"/>
      <c r="UKL87" s="59"/>
      <c r="UKM87" s="59"/>
      <c r="UKN87" s="59"/>
      <c r="UKO87" s="59"/>
      <c r="UKP87" s="59"/>
      <c r="UKQ87" s="59"/>
      <c r="UKR87" s="59"/>
      <c r="UKS87" s="59"/>
      <c r="UKT87" s="59"/>
      <c r="UKU87" s="59"/>
      <c r="UKV87" s="59"/>
      <c r="UKW87" s="59"/>
      <c r="UKX87" s="59"/>
      <c r="UKY87" s="59"/>
      <c r="UKZ87" s="59"/>
      <c r="ULA87" s="59"/>
      <c r="ULB87" s="59"/>
      <c r="ULC87" s="59"/>
      <c r="ULD87" s="59"/>
      <c r="ULE87" s="59"/>
      <c r="ULF87" s="59"/>
      <c r="ULG87" s="59"/>
      <c r="ULH87" s="59"/>
      <c r="ULI87" s="59"/>
      <c r="ULJ87" s="59"/>
      <c r="ULK87" s="59"/>
      <c r="ULL87" s="59"/>
      <c r="ULM87" s="59"/>
      <c r="ULN87" s="59"/>
      <c r="ULO87" s="59"/>
      <c r="ULP87" s="59"/>
      <c r="ULQ87" s="59"/>
      <c r="ULR87" s="59"/>
      <c r="ULS87" s="59"/>
      <c r="ULT87" s="59"/>
      <c r="ULU87" s="59"/>
      <c r="ULV87" s="59"/>
      <c r="ULW87" s="59"/>
      <c r="ULX87" s="59"/>
      <c r="ULY87" s="59"/>
      <c r="ULZ87" s="59"/>
      <c r="UMA87" s="59"/>
      <c r="UMB87" s="59"/>
      <c r="UMC87" s="59"/>
      <c r="UMD87" s="59"/>
      <c r="UME87" s="59"/>
      <c r="UMF87" s="59"/>
      <c r="UMG87" s="59"/>
      <c r="UMH87" s="59"/>
      <c r="UMI87" s="59"/>
      <c r="UMJ87" s="59"/>
      <c r="UMK87" s="59"/>
      <c r="UML87" s="59"/>
      <c r="UMM87" s="59"/>
      <c r="UMN87" s="59"/>
      <c r="UMO87" s="59"/>
      <c r="UMP87" s="59"/>
      <c r="UMQ87" s="59"/>
      <c r="UMR87" s="59"/>
      <c r="UMS87" s="59"/>
      <c r="UMT87" s="59"/>
      <c r="UMU87" s="59"/>
      <c r="UMV87" s="59"/>
      <c r="UMW87" s="59"/>
      <c r="UMX87" s="59"/>
      <c r="UMY87" s="59"/>
      <c r="UMZ87" s="59"/>
      <c r="UNA87" s="59"/>
      <c r="UNB87" s="59"/>
      <c r="UNC87" s="59"/>
      <c r="UND87" s="59"/>
      <c r="UNE87" s="59"/>
      <c r="UNF87" s="59"/>
      <c r="UNG87" s="59"/>
      <c r="UNH87" s="59"/>
      <c r="UNI87" s="59"/>
      <c r="UNJ87" s="59"/>
      <c r="UNK87" s="59"/>
      <c r="UNL87" s="59"/>
      <c r="UNM87" s="59"/>
      <c r="UNN87" s="59"/>
      <c r="UNO87" s="59"/>
      <c r="UNP87" s="59"/>
      <c r="UNQ87" s="59"/>
      <c r="UNR87" s="59"/>
      <c r="UNS87" s="59"/>
      <c r="UNT87" s="59"/>
      <c r="UNU87" s="59"/>
      <c r="UNV87" s="59"/>
      <c r="UNW87" s="59"/>
      <c r="UNX87" s="59"/>
      <c r="UNY87" s="59"/>
      <c r="UNZ87" s="59"/>
      <c r="UOA87" s="59"/>
      <c r="UOB87" s="59"/>
      <c r="UOC87" s="59"/>
      <c r="UOD87" s="59"/>
      <c r="UOE87" s="59"/>
      <c r="UOF87" s="59"/>
      <c r="UOG87" s="59"/>
      <c r="UOH87" s="59"/>
      <c r="UOI87" s="59"/>
      <c r="UOJ87" s="59"/>
      <c r="UOK87" s="59"/>
      <c r="UOL87" s="59"/>
      <c r="UOM87" s="59"/>
      <c r="UON87" s="59"/>
      <c r="UOO87" s="59"/>
      <c r="UOP87" s="59"/>
      <c r="UOQ87" s="59"/>
      <c r="UOR87" s="59"/>
      <c r="UOS87" s="59"/>
      <c r="UOT87" s="59"/>
      <c r="UOU87" s="59"/>
      <c r="UOV87" s="59"/>
      <c r="UOW87" s="59"/>
      <c r="UOX87" s="59"/>
      <c r="UOY87" s="59"/>
      <c r="UOZ87" s="59"/>
      <c r="UPA87" s="59"/>
      <c r="UPB87" s="59"/>
      <c r="UPC87" s="59"/>
      <c r="UPD87" s="59"/>
      <c r="UPE87" s="59"/>
      <c r="UPF87" s="59"/>
      <c r="UPG87" s="59"/>
      <c r="UPH87" s="59"/>
      <c r="UPI87" s="59"/>
      <c r="UPJ87" s="59"/>
      <c r="UPK87" s="59"/>
      <c r="UPL87" s="59"/>
      <c r="UPM87" s="59"/>
      <c r="UPN87" s="59"/>
      <c r="UPO87" s="59"/>
      <c r="UPP87" s="59"/>
      <c r="UPQ87" s="59"/>
      <c r="UPR87" s="59"/>
      <c r="UPS87" s="59"/>
      <c r="UPT87" s="59"/>
      <c r="UPU87" s="59"/>
      <c r="UPV87" s="59"/>
      <c r="UPW87" s="59"/>
      <c r="UPX87" s="59"/>
      <c r="UPY87" s="59"/>
      <c r="UPZ87" s="59"/>
      <c r="UQA87" s="59"/>
      <c r="UQB87" s="59"/>
      <c r="UQC87" s="59"/>
      <c r="UQD87" s="59"/>
      <c r="UQE87" s="59"/>
      <c r="UQF87" s="59"/>
      <c r="UQG87" s="59"/>
      <c r="UQH87" s="59"/>
      <c r="UQI87" s="59"/>
      <c r="UQJ87" s="59"/>
      <c r="UQK87" s="59"/>
      <c r="UQL87" s="59"/>
      <c r="UQM87" s="59"/>
      <c r="UQN87" s="59"/>
      <c r="UQO87" s="59"/>
      <c r="UQP87" s="59"/>
      <c r="UQQ87" s="59"/>
      <c r="UQR87" s="59"/>
      <c r="UQS87" s="59"/>
      <c r="UQT87" s="59"/>
      <c r="UQU87" s="59"/>
      <c r="UQV87" s="59"/>
      <c r="UQW87" s="59"/>
      <c r="UQX87" s="59"/>
      <c r="UQY87" s="59"/>
      <c r="UQZ87" s="59"/>
      <c r="URA87" s="59"/>
      <c r="URB87" s="59"/>
      <c r="URC87" s="59"/>
      <c r="URD87" s="59"/>
      <c r="URE87" s="59"/>
      <c r="URF87" s="59"/>
      <c r="URG87" s="59"/>
      <c r="URH87" s="59"/>
      <c r="URI87" s="59"/>
      <c r="URJ87" s="59"/>
      <c r="URK87" s="59"/>
      <c r="URL87" s="59"/>
      <c r="URM87" s="59"/>
      <c r="URN87" s="59"/>
      <c r="URO87" s="59"/>
      <c r="URP87" s="59"/>
      <c r="URQ87" s="59"/>
      <c r="URR87" s="59"/>
      <c r="URS87" s="59"/>
      <c r="URT87" s="59"/>
      <c r="URU87" s="59"/>
      <c r="URV87" s="59"/>
      <c r="URW87" s="59"/>
      <c r="URX87" s="59"/>
      <c r="URY87" s="59"/>
      <c r="URZ87" s="59"/>
      <c r="USA87" s="59"/>
      <c r="USB87" s="59"/>
      <c r="USC87" s="59"/>
      <c r="USD87" s="59"/>
      <c r="USE87" s="59"/>
      <c r="USF87" s="59"/>
      <c r="USG87" s="59"/>
      <c r="USH87" s="59"/>
      <c r="USI87" s="59"/>
      <c r="USJ87" s="59"/>
      <c r="USK87" s="59"/>
      <c r="USL87" s="59"/>
      <c r="USM87" s="59"/>
      <c r="USN87" s="59"/>
      <c r="USO87" s="59"/>
      <c r="USP87" s="59"/>
      <c r="USQ87" s="59"/>
      <c r="USR87" s="59"/>
      <c r="USS87" s="59"/>
      <c r="UST87" s="59"/>
      <c r="USU87" s="59"/>
      <c r="USV87" s="59"/>
      <c r="USW87" s="59"/>
      <c r="USX87" s="59"/>
      <c r="USY87" s="59"/>
      <c r="USZ87" s="59"/>
      <c r="UTA87" s="59"/>
      <c r="UTB87" s="59"/>
      <c r="UTC87" s="59"/>
      <c r="UTD87" s="59"/>
      <c r="UTE87" s="59"/>
      <c r="UTF87" s="59"/>
      <c r="UTG87" s="59"/>
      <c r="UTH87" s="59"/>
      <c r="UTI87" s="59"/>
      <c r="UTJ87" s="59"/>
      <c r="UTK87" s="59"/>
      <c r="UTL87" s="59"/>
      <c r="UTM87" s="59"/>
      <c r="UTN87" s="59"/>
      <c r="UTO87" s="59"/>
      <c r="UTP87" s="59"/>
      <c r="UTQ87" s="59"/>
      <c r="UTR87" s="59"/>
      <c r="UTS87" s="59"/>
      <c r="UTT87" s="59"/>
      <c r="UTU87" s="59"/>
      <c r="UTV87" s="59"/>
      <c r="UTW87" s="59"/>
      <c r="UTX87" s="59"/>
      <c r="UTY87" s="59"/>
      <c r="UTZ87" s="59"/>
      <c r="UUA87" s="59"/>
      <c r="UUB87" s="59"/>
      <c r="UUC87" s="59"/>
      <c r="UUD87" s="59"/>
      <c r="UUE87" s="59"/>
      <c r="UUF87" s="59"/>
      <c r="UUG87" s="59"/>
      <c r="UUH87" s="59"/>
      <c r="UUI87" s="59"/>
      <c r="UUJ87" s="59"/>
      <c r="UUK87" s="59"/>
      <c r="UUL87" s="59"/>
      <c r="UUM87" s="59"/>
      <c r="UUN87" s="59"/>
      <c r="UUO87" s="59"/>
      <c r="UUP87" s="59"/>
      <c r="UUQ87" s="59"/>
      <c r="UUR87" s="59"/>
      <c r="UUS87" s="59"/>
      <c r="UUT87" s="59"/>
      <c r="UUU87" s="59"/>
      <c r="UUV87" s="59"/>
      <c r="UUW87" s="59"/>
      <c r="UUX87" s="59"/>
      <c r="UUY87" s="59"/>
      <c r="UUZ87" s="59"/>
      <c r="UVA87" s="59"/>
      <c r="UVB87" s="59"/>
      <c r="UVC87" s="59"/>
      <c r="UVD87" s="59"/>
      <c r="UVE87" s="59"/>
      <c r="UVF87" s="59"/>
      <c r="UVG87" s="59"/>
      <c r="UVH87" s="59"/>
      <c r="UVI87" s="59"/>
      <c r="UVJ87" s="59"/>
      <c r="UVK87" s="59"/>
      <c r="UVL87" s="59"/>
      <c r="UVM87" s="59"/>
      <c r="UVN87" s="59"/>
      <c r="UVO87" s="59"/>
      <c r="UVP87" s="59"/>
      <c r="UVQ87" s="59"/>
      <c r="UVR87" s="59"/>
      <c r="UVS87" s="59"/>
      <c r="UVT87" s="59"/>
      <c r="UVU87" s="59"/>
      <c r="UVV87" s="59"/>
      <c r="UVW87" s="59"/>
      <c r="UVX87" s="59"/>
      <c r="UVY87" s="59"/>
      <c r="UVZ87" s="59"/>
      <c r="UWA87" s="59"/>
      <c r="UWB87" s="59"/>
      <c r="UWC87" s="59"/>
      <c r="UWD87" s="59"/>
      <c r="UWE87" s="59"/>
      <c r="UWF87" s="59"/>
      <c r="UWG87" s="59"/>
      <c r="UWH87" s="59"/>
      <c r="UWI87" s="59"/>
      <c r="UWJ87" s="59"/>
      <c r="UWK87" s="59"/>
      <c r="UWL87" s="59"/>
      <c r="UWM87" s="59"/>
      <c r="UWN87" s="59"/>
      <c r="UWO87" s="59"/>
      <c r="UWP87" s="59"/>
      <c r="UWQ87" s="59"/>
      <c r="UWR87" s="59"/>
      <c r="UWS87" s="59"/>
      <c r="UWT87" s="59"/>
      <c r="UWU87" s="59"/>
      <c r="UWV87" s="59"/>
      <c r="UWW87" s="59"/>
      <c r="UWX87" s="59"/>
      <c r="UWY87" s="59"/>
      <c r="UWZ87" s="59"/>
      <c r="UXA87" s="59"/>
      <c r="UXB87" s="59"/>
      <c r="UXC87" s="59"/>
      <c r="UXD87" s="59"/>
      <c r="UXE87" s="59"/>
      <c r="UXF87" s="59"/>
      <c r="UXG87" s="59"/>
      <c r="UXH87" s="59"/>
      <c r="UXI87" s="59"/>
      <c r="UXJ87" s="59"/>
      <c r="UXK87" s="59"/>
      <c r="UXL87" s="59"/>
      <c r="UXM87" s="59"/>
      <c r="UXN87" s="59"/>
      <c r="UXO87" s="59"/>
      <c r="UXP87" s="59"/>
      <c r="UXQ87" s="59"/>
      <c r="UXR87" s="59"/>
      <c r="UXS87" s="59"/>
      <c r="UXT87" s="59"/>
      <c r="UXU87" s="59"/>
      <c r="UXV87" s="59"/>
      <c r="UXW87" s="59"/>
      <c r="UXX87" s="59"/>
      <c r="UXY87" s="59"/>
      <c r="UXZ87" s="59"/>
      <c r="UYA87" s="59"/>
      <c r="UYB87" s="59"/>
      <c r="UYC87" s="59"/>
      <c r="UYD87" s="59"/>
      <c r="UYE87" s="59"/>
      <c r="UYF87" s="59"/>
      <c r="UYG87" s="59"/>
      <c r="UYH87" s="59"/>
      <c r="UYI87" s="59"/>
      <c r="UYJ87" s="59"/>
      <c r="UYK87" s="59"/>
      <c r="UYL87" s="59"/>
      <c r="UYM87" s="59"/>
      <c r="UYN87" s="59"/>
      <c r="UYO87" s="59"/>
      <c r="UYP87" s="59"/>
      <c r="UYQ87" s="59"/>
      <c r="UYR87" s="59"/>
      <c r="UYS87" s="59"/>
      <c r="UYT87" s="59"/>
      <c r="UYU87" s="59"/>
      <c r="UYV87" s="59"/>
      <c r="UYW87" s="59"/>
      <c r="UYX87" s="59"/>
      <c r="UYY87" s="59"/>
      <c r="UYZ87" s="59"/>
      <c r="UZA87" s="59"/>
      <c r="UZB87" s="59"/>
      <c r="UZC87" s="59"/>
      <c r="UZD87" s="59"/>
      <c r="UZE87" s="59"/>
      <c r="UZF87" s="59"/>
      <c r="UZG87" s="59"/>
      <c r="UZH87" s="59"/>
      <c r="UZI87" s="59"/>
      <c r="UZJ87" s="59"/>
      <c r="UZK87" s="59"/>
      <c r="UZL87" s="59"/>
      <c r="UZM87" s="59"/>
      <c r="UZN87" s="59"/>
      <c r="UZO87" s="59"/>
      <c r="UZP87" s="59"/>
      <c r="UZQ87" s="59"/>
      <c r="UZR87" s="59"/>
      <c r="UZS87" s="59"/>
      <c r="UZT87" s="59"/>
      <c r="UZU87" s="59"/>
      <c r="UZV87" s="59"/>
      <c r="UZW87" s="59"/>
      <c r="UZX87" s="59"/>
      <c r="UZY87" s="59"/>
      <c r="UZZ87" s="59"/>
      <c r="VAA87" s="59"/>
      <c r="VAB87" s="59"/>
      <c r="VAC87" s="59"/>
      <c r="VAD87" s="59"/>
      <c r="VAE87" s="59"/>
      <c r="VAF87" s="59"/>
      <c r="VAG87" s="59"/>
      <c r="VAH87" s="59"/>
      <c r="VAI87" s="59"/>
      <c r="VAJ87" s="59"/>
      <c r="VAK87" s="59"/>
      <c r="VAL87" s="59"/>
      <c r="VAM87" s="59"/>
      <c r="VAN87" s="59"/>
      <c r="VAO87" s="59"/>
      <c r="VAP87" s="59"/>
      <c r="VAQ87" s="59"/>
      <c r="VAR87" s="59"/>
      <c r="VAS87" s="59"/>
      <c r="VAT87" s="59"/>
      <c r="VAU87" s="59"/>
      <c r="VAV87" s="59"/>
      <c r="VAW87" s="59"/>
      <c r="VAX87" s="59"/>
      <c r="VAY87" s="59"/>
      <c r="VAZ87" s="59"/>
      <c r="VBA87" s="59"/>
      <c r="VBB87" s="59"/>
      <c r="VBC87" s="59"/>
      <c r="VBD87" s="59"/>
      <c r="VBE87" s="59"/>
      <c r="VBF87" s="59"/>
      <c r="VBG87" s="59"/>
      <c r="VBH87" s="59"/>
      <c r="VBI87" s="59"/>
      <c r="VBJ87" s="59"/>
      <c r="VBK87" s="59"/>
      <c r="VBL87" s="59"/>
      <c r="VBM87" s="59"/>
      <c r="VBN87" s="59"/>
      <c r="VBO87" s="59"/>
      <c r="VBP87" s="59"/>
      <c r="VBQ87" s="59"/>
      <c r="VBR87" s="59"/>
      <c r="VBS87" s="59"/>
      <c r="VBT87" s="59"/>
      <c r="VBU87" s="59"/>
      <c r="VBV87" s="59"/>
      <c r="VBW87" s="59"/>
      <c r="VBX87" s="59"/>
      <c r="VBY87" s="59"/>
      <c r="VBZ87" s="59"/>
      <c r="VCA87" s="59"/>
      <c r="VCB87" s="59"/>
      <c r="VCC87" s="59"/>
      <c r="VCD87" s="59"/>
      <c r="VCE87" s="59"/>
      <c r="VCF87" s="59"/>
      <c r="VCG87" s="59"/>
      <c r="VCH87" s="59"/>
      <c r="VCI87" s="59"/>
      <c r="VCJ87" s="59"/>
      <c r="VCK87" s="59"/>
      <c r="VCL87" s="59"/>
      <c r="VCM87" s="59"/>
      <c r="VCN87" s="59"/>
      <c r="VCO87" s="59"/>
      <c r="VCP87" s="59"/>
      <c r="VCQ87" s="59"/>
      <c r="VCR87" s="59"/>
      <c r="VCS87" s="59"/>
      <c r="VCT87" s="59"/>
      <c r="VCU87" s="59"/>
      <c r="VCV87" s="59"/>
      <c r="VCW87" s="59"/>
      <c r="VCX87" s="59"/>
      <c r="VCY87" s="59"/>
      <c r="VCZ87" s="59"/>
      <c r="VDA87" s="59"/>
      <c r="VDB87" s="59"/>
      <c r="VDC87" s="59"/>
      <c r="VDD87" s="59"/>
      <c r="VDE87" s="59"/>
      <c r="VDF87" s="59"/>
      <c r="VDG87" s="59"/>
      <c r="VDH87" s="59"/>
      <c r="VDI87" s="59"/>
      <c r="VDJ87" s="59"/>
      <c r="VDK87" s="59"/>
      <c r="VDL87" s="59"/>
      <c r="VDM87" s="59"/>
      <c r="VDN87" s="59"/>
      <c r="VDO87" s="59"/>
      <c r="VDP87" s="59"/>
      <c r="VDQ87" s="59"/>
      <c r="VDR87" s="59"/>
      <c r="VDS87" s="59"/>
      <c r="VDT87" s="59"/>
      <c r="VDU87" s="59"/>
      <c r="VDV87" s="59"/>
      <c r="VDW87" s="59"/>
      <c r="VDX87" s="59"/>
      <c r="VDY87" s="59"/>
      <c r="VDZ87" s="59"/>
      <c r="VEA87" s="59"/>
      <c r="VEB87" s="59"/>
      <c r="VEC87" s="59"/>
      <c r="VED87" s="59"/>
      <c r="VEE87" s="59"/>
      <c r="VEF87" s="59"/>
      <c r="VEG87" s="59"/>
      <c r="VEH87" s="59"/>
      <c r="VEI87" s="59"/>
      <c r="VEJ87" s="59"/>
      <c r="VEK87" s="59"/>
      <c r="VEL87" s="59"/>
      <c r="VEM87" s="59"/>
      <c r="VEN87" s="59"/>
      <c r="VEO87" s="59"/>
      <c r="VEP87" s="59"/>
      <c r="VEQ87" s="59"/>
      <c r="VER87" s="59"/>
      <c r="VES87" s="59"/>
      <c r="VET87" s="59"/>
      <c r="VEU87" s="59"/>
      <c r="VEV87" s="59"/>
      <c r="VEW87" s="59"/>
      <c r="VEX87" s="59"/>
      <c r="VEY87" s="59"/>
      <c r="VEZ87" s="59"/>
      <c r="VFA87" s="59"/>
      <c r="VFB87" s="59"/>
      <c r="VFC87" s="59"/>
      <c r="VFD87" s="59"/>
      <c r="VFE87" s="59"/>
      <c r="VFF87" s="59"/>
      <c r="VFG87" s="59"/>
      <c r="VFH87" s="59"/>
      <c r="VFI87" s="59"/>
      <c r="VFJ87" s="59"/>
      <c r="VFK87" s="59"/>
      <c r="VFL87" s="59"/>
      <c r="VFM87" s="59"/>
      <c r="VFN87" s="59"/>
      <c r="VFO87" s="59"/>
      <c r="VFP87" s="59"/>
      <c r="VFQ87" s="59"/>
      <c r="VFR87" s="59"/>
      <c r="VFS87" s="59"/>
      <c r="VFT87" s="59"/>
      <c r="VFU87" s="59"/>
      <c r="VFV87" s="59"/>
      <c r="VFW87" s="59"/>
      <c r="VFX87" s="59"/>
      <c r="VFY87" s="59"/>
      <c r="VFZ87" s="59"/>
      <c r="VGA87" s="59"/>
      <c r="VGB87" s="59"/>
      <c r="VGC87" s="59"/>
      <c r="VGD87" s="59"/>
      <c r="VGE87" s="59"/>
      <c r="VGF87" s="59"/>
      <c r="VGG87" s="59"/>
      <c r="VGH87" s="59"/>
      <c r="VGI87" s="59"/>
      <c r="VGJ87" s="59"/>
      <c r="VGK87" s="59"/>
      <c r="VGL87" s="59"/>
      <c r="VGM87" s="59"/>
      <c r="VGN87" s="59"/>
      <c r="VGO87" s="59"/>
      <c r="VGP87" s="59"/>
      <c r="VGQ87" s="59"/>
      <c r="VGR87" s="59"/>
      <c r="VGS87" s="59"/>
      <c r="VGT87" s="59"/>
      <c r="VGU87" s="59"/>
      <c r="VGV87" s="59"/>
      <c r="VGW87" s="59"/>
      <c r="VGX87" s="59"/>
      <c r="VGY87" s="59"/>
      <c r="VGZ87" s="59"/>
      <c r="VHA87" s="59"/>
      <c r="VHB87" s="59"/>
      <c r="VHC87" s="59"/>
      <c r="VHD87" s="59"/>
      <c r="VHE87" s="59"/>
      <c r="VHF87" s="59"/>
      <c r="VHG87" s="59"/>
      <c r="VHH87" s="59"/>
      <c r="VHI87" s="59"/>
      <c r="VHJ87" s="59"/>
      <c r="VHK87" s="59"/>
      <c r="VHL87" s="59"/>
      <c r="VHM87" s="59"/>
      <c r="VHN87" s="59"/>
      <c r="VHO87" s="59"/>
      <c r="VHP87" s="59"/>
      <c r="VHQ87" s="59"/>
      <c r="VHR87" s="59"/>
      <c r="VHS87" s="59"/>
      <c r="VHT87" s="59"/>
      <c r="VHU87" s="59"/>
      <c r="VHV87" s="59"/>
      <c r="VHW87" s="59"/>
      <c r="VHX87" s="59"/>
      <c r="VHY87" s="59"/>
      <c r="VHZ87" s="59"/>
      <c r="VIA87" s="59"/>
      <c r="VIB87" s="59"/>
      <c r="VIC87" s="59"/>
      <c r="VID87" s="59"/>
      <c r="VIE87" s="59"/>
      <c r="VIF87" s="59"/>
      <c r="VIG87" s="59"/>
      <c r="VIH87" s="59"/>
      <c r="VII87" s="59"/>
      <c r="VIJ87" s="59"/>
      <c r="VIK87" s="59"/>
      <c r="VIL87" s="59"/>
      <c r="VIM87" s="59"/>
      <c r="VIN87" s="59"/>
      <c r="VIO87" s="59"/>
      <c r="VIP87" s="59"/>
      <c r="VIQ87" s="59"/>
      <c r="VIR87" s="59"/>
      <c r="VIS87" s="59"/>
      <c r="VIT87" s="59"/>
      <c r="VIU87" s="59"/>
      <c r="VIV87" s="59"/>
      <c r="VIW87" s="59"/>
      <c r="VIX87" s="59"/>
      <c r="VIY87" s="59"/>
      <c r="VIZ87" s="59"/>
      <c r="VJA87" s="59"/>
      <c r="VJB87" s="59"/>
      <c r="VJC87" s="59"/>
      <c r="VJD87" s="59"/>
      <c r="VJE87" s="59"/>
      <c r="VJF87" s="59"/>
      <c r="VJG87" s="59"/>
      <c r="VJH87" s="59"/>
      <c r="VJI87" s="59"/>
      <c r="VJJ87" s="59"/>
      <c r="VJK87" s="59"/>
      <c r="VJL87" s="59"/>
      <c r="VJM87" s="59"/>
      <c r="VJN87" s="59"/>
      <c r="VJO87" s="59"/>
      <c r="VJP87" s="59"/>
      <c r="VJQ87" s="59"/>
      <c r="VJR87" s="59"/>
      <c r="VJS87" s="59"/>
      <c r="VJT87" s="59"/>
      <c r="VJU87" s="59"/>
      <c r="VJV87" s="59"/>
      <c r="VJW87" s="59"/>
      <c r="VJX87" s="59"/>
      <c r="VJY87" s="59"/>
      <c r="VJZ87" s="59"/>
      <c r="VKA87" s="59"/>
      <c r="VKB87" s="59"/>
      <c r="VKC87" s="59"/>
      <c r="VKD87" s="59"/>
      <c r="VKE87" s="59"/>
      <c r="VKF87" s="59"/>
      <c r="VKG87" s="59"/>
      <c r="VKH87" s="59"/>
      <c r="VKI87" s="59"/>
      <c r="VKJ87" s="59"/>
      <c r="VKK87" s="59"/>
      <c r="VKL87" s="59"/>
      <c r="VKM87" s="59"/>
      <c r="VKN87" s="59"/>
      <c r="VKO87" s="59"/>
      <c r="VKP87" s="59"/>
      <c r="VKQ87" s="59"/>
      <c r="VKR87" s="59"/>
      <c r="VKS87" s="59"/>
      <c r="VKT87" s="59"/>
      <c r="VKU87" s="59"/>
      <c r="VKV87" s="59"/>
      <c r="VKW87" s="59"/>
      <c r="VKX87" s="59"/>
      <c r="VKY87" s="59"/>
      <c r="VKZ87" s="59"/>
      <c r="VLA87" s="59"/>
      <c r="VLB87" s="59"/>
      <c r="VLC87" s="59"/>
      <c r="VLD87" s="59"/>
      <c r="VLE87" s="59"/>
      <c r="VLF87" s="59"/>
      <c r="VLG87" s="59"/>
      <c r="VLH87" s="59"/>
      <c r="VLI87" s="59"/>
      <c r="VLJ87" s="59"/>
      <c r="VLK87" s="59"/>
      <c r="VLL87" s="59"/>
      <c r="VLM87" s="59"/>
      <c r="VLN87" s="59"/>
      <c r="VLO87" s="59"/>
      <c r="VLP87" s="59"/>
      <c r="VLQ87" s="59"/>
      <c r="VLR87" s="59"/>
      <c r="VLS87" s="59"/>
      <c r="VLT87" s="59"/>
      <c r="VLU87" s="59"/>
      <c r="VLV87" s="59"/>
      <c r="VLW87" s="59"/>
      <c r="VLX87" s="59"/>
      <c r="VLY87" s="59"/>
      <c r="VLZ87" s="59"/>
      <c r="VMA87" s="59"/>
      <c r="VMB87" s="59"/>
      <c r="VMC87" s="59"/>
      <c r="VMD87" s="59"/>
      <c r="VME87" s="59"/>
      <c r="VMF87" s="59"/>
      <c r="VMG87" s="59"/>
      <c r="VMH87" s="59"/>
      <c r="VMI87" s="59"/>
      <c r="VMJ87" s="59"/>
      <c r="VMK87" s="59"/>
      <c r="VML87" s="59"/>
      <c r="VMM87" s="59"/>
      <c r="VMN87" s="59"/>
      <c r="VMO87" s="59"/>
      <c r="VMP87" s="59"/>
      <c r="VMQ87" s="59"/>
      <c r="VMR87" s="59"/>
      <c r="VMS87" s="59"/>
      <c r="VMT87" s="59"/>
      <c r="VMU87" s="59"/>
      <c r="VMV87" s="59"/>
      <c r="VMW87" s="59"/>
      <c r="VMX87" s="59"/>
      <c r="VMY87" s="59"/>
      <c r="VMZ87" s="59"/>
      <c r="VNA87" s="59"/>
      <c r="VNB87" s="59"/>
      <c r="VNC87" s="59"/>
      <c r="VND87" s="59"/>
      <c r="VNE87" s="59"/>
      <c r="VNF87" s="59"/>
      <c r="VNG87" s="59"/>
      <c r="VNH87" s="59"/>
      <c r="VNI87" s="59"/>
      <c r="VNJ87" s="59"/>
      <c r="VNK87" s="59"/>
      <c r="VNL87" s="59"/>
      <c r="VNM87" s="59"/>
      <c r="VNN87" s="59"/>
      <c r="VNO87" s="59"/>
      <c r="VNP87" s="59"/>
      <c r="VNQ87" s="59"/>
      <c r="VNR87" s="59"/>
      <c r="VNS87" s="59"/>
      <c r="VNT87" s="59"/>
      <c r="VNU87" s="59"/>
      <c r="VNV87" s="59"/>
      <c r="VNW87" s="59"/>
      <c r="VNX87" s="59"/>
      <c r="VNY87" s="59"/>
      <c r="VNZ87" s="59"/>
      <c r="VOA87" s="59"/>
      <c r="VOB87" s="59"/>
      <c r="VOC87" s="59"/>
      <c r="VOD87" s="59"/>
      <c r="VOE87" s="59"/>
      <c r="VOF87" s="59"/>
      <c r="VOG87" s="59"/>
      <c r="VOH87" s="59"/>
      <c r="VOI87" s="59"/>
      <c r="VOJ87" s="59"/>
      <c r="VOK87" s="59"/>
      <c r="VOL87" s="59"/>
      <c r="VOM87" s="59"/>
      <c r="VON87" s="59"/>
      <c r="VOO87" s="59"/>
      <c r="VOP87" s="59"/>
      <c r="VOQ87" s="59"/>
      <c r="VOR87" s="59"/>
      <c r="VOS87" s="59"/>
      <c r="VOT87" s="59"/>
      <c r="VOU87" s="59"/>
      <c r="VOV87" s="59"/>
      <c r="VOW87" s="59"/>
      <c r="VOX87" s="59"/>
      <c r="VOY87" s="59"/>
      <c r="VOZ87" s="59"/>
      <c r="VPA87" s="59"/>
      <c r="VPB87" s="59"/>
      <c r="VPC87" s="59"/>
      <c r="VPD87" s="59"/>
      <c r="VPE87" s="59"/>
      <c r="VPF87" s="59"/>
      <c r="VPG87" s="59"/>
      <c r="VPH87" s="59"/>
      <c r="VPI87" s="59"/>
      <c r="VPJ87" s="59"/>
      <c r="VPK87" s="59"/>
      <c r="VPL87" s="59"/>
      <c r="VPM87" s="59"/>
      <c r="VPN87" s="59"/>
      <c r="VPO87" s="59"/>
      <c r="VPP87" s="59"/>
      <c r="VPQ87" s="59"/>
      <c r="VPR87" s="59"/>
      <c r="VPS87" s="59"/>
      <c r="VPT87" s="59"/>
      <c r="VPU87" s="59"/>
      <c r="VPV87" s="59"/>
      <c r="VPW87" s="59"/>
      <c r="VPX87" s="59"/>
      <c r="VPY87" s="59"/>
      <c r="VPZ87" s="59"/>
      <c r="VQA87" s="59"/>
      <c r="VQB87" s="59"/>
      <c r="VQC87" s="59"/>
      <c r="VQD87" s="59"/>
      <c r="VQE87" s="59"/>
      <c r="VQF87" s="59"/>
      <c r="VQG87" s="59"/>
      <c r="VQH87" s="59"/>
      <c r="VQI87" s="59"/>
      <c r="VQJ87" s="59"/>
      <c r="VQK87" s="59"/>
      <c r="VQL87" s="59"/>
      <c r="VQM87" s="59"/>
      <c r="VQN87" s="59"/>
      <c r="VQO87" s="59"/>
      <c r="VQP87" s="59"/>
      <c r="VQQ87" s="59"/>
      <c r="VQR87" s="59"/>
      <c r="VQS87" s="59"/>
      <c r="VQT87" s="59"/>
      <c r="VQU87" s="59"/>
      <c r="VQV87" s="59"/>
      <c r="VQW87" s="59"/>
      <c r="VQX87" s="59"/>
      <c r="VQY87" s="59"/>
      <c r="VQZ87" s="59"/>
      <c r="VRA87" s="59"/>
      <c r="VRB87" s="59"/>
      <c r="VRC87" s="59"/>
      <c r="VRD87" s="59"/>
      <c r="VRE87" s="59"/>
      <c r="VRF87" s="59"/>
      <c r="VRG87" s="59"/>
      <c r="VRH87" s="59"/>
      <c r="VRI87" s="59"/>
      <c r="VRJ87" s="59"/>
      <c r="VRK87" s="59"/>
      <c r="VRL87" s="59"/>
      <c r="VRM87" s="59"/>
      <c r="VRN87" s="59"/>
      <c r="VRO87" s="59"/>
      <c r="VRP87" s="59"/>
      <c r="VRQ87" s="59"/>
      <c r="VRR87" s="59"/>
      <c r="VRS87" s="59"/>
      <c r="VRT87" s="59"/>
      <c r="VRU87" s="59"/>
      <c r="VRV87" s="59"/>
      <c r="VRW87" s="59"/>
      <c r="VRX87" s="59"/>
      <c r="VRY87" s="59"/>
      <c r="VRZ87" s="59"/>
      <c r="VSA87" s="59"/>
      <c r="VSB87" s="59"/>
      <c r="VSC87" s="59"/>
      <c r="VSD87" s="59"/>
      <c r="VSE87" s="59"/>
      <c r="VSF87" s="59"/>
      <c r="VSG87" s="59"/>
      <c r="VSH87" s="59"/>
      <c r="VSI87" s="59"/>
      <c r="VSJ87" s="59"/>
      <c r="VSK87" s="59"/>
      <c r="VSL87" s="59"/>
      <c r="VSM87" s="59"/>
      <c r="VSN87" s="59"/>
      <c r="VSO87" s="59"/>
      <c r="VSP87" s="59"/>
      <c r="VSQ87" s="59"/>
      <c r="VSR87" s="59"/>
      <c r="VSS87" s="59"/>
      <c r="VST87" s="59"/>
      <c r="VSU87" s="59"/>
      <c r="VSV87" s="59"/>
      <c r="VSW87" s="59"/>
      <c r="VSX87" s="59"/>
      <c r="VSY87" s="59"/>
      <c r="VSZ87" s="59"/>
      <c r="VTA87" s="59"/>
      <c r="VTB87" s="59"/>
      <c r="VTC87" s="59"/>
      <c r="VTD87" s="59"/>
      <c r="VTE87" s="59"/>
      <c r="VTF87" s="59"/>
      <c r="VTG87" s="59"/>
      <c r="VTH87" s="59"/>
      <c r="VTI87" s="59"/>
      <c r="VTJ87" s="59"/>
      <c r="VTK87" s="59"/>
      <c r="VTL87" s="59"/>
      <c r="VTM87" s="59"/>
      <c r="VTN87" s="59"/>
      <c r="VTO87" s="59"/>
      <c r="VTP87" s="59"/>
      <c r="VTQ87" s="59"/>
      <c r="VTR87" s="59"/>
      <c r="VTS87" s="59"/>
      <c r="VTT87" s="59"/>
      <c r="VTU87" s="59"/>
      <c r="VTV87" s="59"/>
      <c r="VTW87" s="59"/>
      <c r="VTX87" s="59"/>
      <c r="VTY87" s="59"/>
      <c r="VTZ87" s="59"/>
      <c r="VUA87" s="59"/>
      <c r="VUB87" s="59"/>
      <c r="VUC87" s="59"/>
      <c r="VUD87" s="59"/>
      <c r="VUE87" s="59"/>
      <c r="VUF87" s="59"/>
      <c r="VUG87" s="59"/>
      <c r="VUH87" s="59"/>
      <c r="VUI87" s="59"/>
      <c r="VUJ87" s="59"/>
      <c r="VUK87" s="59"/>
      <c r="VUL87" s="59"/>
      <c r="VUM87" s="59"/>
      <c r="VUN87" s="59"/>
      <c r="VUO87" s="59"/>
      <c r="VUP87" s="59"/>
      <c r="VUQ87" s="59"/>
      <c r="VUR87" s="59"/>
      <c r="VUS87" s="59"/>
      <c r="VUT87" s="59"/>
      <c r="VUU87" s="59"/>
      <c r="VUV87" s="59"/>
      <c r="VUW87" s="59"/>
      <c r="VUX87" s="59"/>
      <c r="VUY87" s="59"/>
      <c r="VUZ87" s="59"/>
      <c r="VVA87" s="59"/>
      <c r="VVB87" s="59"/>
      <c r="VVC87" s="59"/>
      <c r="VVD87" s="59"/>
      <c r="VVE87" s="59"/>
      <c r="VVF87" s="59"/>
      <c r="VVG87" s="59"/>
      <c r="VVH87" s="59"/>
      <c r="VVI87" s="59"/>
      <c r="VVJ87" s="59"/>
      <c r="VVK87" s="59"/>
      <c r="VVL87" s="59"/>
      <c r="VVM87" s="59"/>
      <c r="VVN87" s="59"/>
      <c r="VVO87" s="59"/>
      <c r="VVP87" s="59"/>
      <c r="VVQ87" s="59"/>
      <c r="VVR87" s="59"/>
      <c r="VVS87" s="59"/>
      <c r="VVT87" s="59"/>
      <c r="VVU87" s="59"/>
      <c r="VVV87" s="59"/>
      <c r="VVW87" s="59"/>
      <c r="VVX87" s="59"/>
      <c r="VVY87" s="59"/>
      <c r="VVZ87" s="59"/>
      <c r="VWA87" s="59"/>
      <c r="VWB87" s="59"/>
      <c r="VWC87" s="59"/>
      <c r="VWD87" s="59"/>
      <c r="VWE87" s="59"/>
      <c r="VWF87" s="59"/>
      <c r="VWG87" s="59"/>
      <c r="VWH87" s="59"/>
      <c r="VWI87" s="59"/>
      <c r="VWJ87" s="59"/>
      <c r="VWK87" s="59"/>
      <c r="VWL87" s="59"/>
      <c r="VWM87" s="59"/>
      <c r="VWN87" s="59"/>
      <c r="VWO87" s="59"/>
      <c r="VWP87" s="59"/>
      <c r="VWQ87" s="59"/>
      <c r="VWR87" s="59"/>
      <c r="VWS87" s="59"/>
      <c r="VWT87" s="59"/>
      <c r="VWU87" s="59"/>
      <c r="VWV87" s="59"/>
      <c r="VWW87" s="59"/>
      <c r="VWX87" s="59"/>
      <c r="VWY87" s="59"/>
      <c r="VWZ87" s="59"/>
      <c r="VXA87" s="59"/>
      <c r="VXB87" s="59"/>
      <c r="VXC87" s="59"/>
      <c r="VXD87" s="59"/>
      <c r="VXE87" s="59"/>
      <c r="VXF87" s="59"/>
      <c r="VXG87" s="59"/>
      <c r="VXH87" s="59"/>
      <c r="VXI87" s="59"/>
      <c r="VXJ87" s="59"/>
      <c r="VXK87" s="59"/>
      <c r="VXL87" s="59"/>
      <c r="VXM87" s="59"/>
      <c r="VXN87" s="59"/>
      <c r="VXO87" s="59"/>
      <c r="VXP87" s="59"/>
      <c r="VXQ87" s="59"/>
      <c r="VXR87" s="59"/>
      <c r="VXS87" s="59"/>
      <c r="VXT87" s="59"/>
      <c r="VXU87" s="59"/>
      <c r="VXV87" s="59"/>
      <c r="VXW87" s="59"/>
      <c r="VXX87" s="59"/>
      <c r="VXY87" s="59"/>
      <c r="VXZ87" s="59"/>
      <c r="VYA87" s="59"/>
      <c r="VYB87" s="59"/>
      <c r="VYC87" s="59"/>
      <c r="VYD87" s="59"/>
      <c r="VYE87" s="59"/>
      <c r="VYF87" s="59"/>
      <c r="VYG87" s="59"/>
      <c r="VYH87" s="59"/>
      <c r="VYI87" s="59"/>
      <c r="VYJ87" s="59"/>
      <c r="VYK87" s="59"/>
      <c r="VYL87" s="59"/>
      <c r="VYM87" s="59"/>
      <c r="VYN87" s="59"/>
      <c r="VYO87" s="59"/>
      <c r="VYP87" s="59"/>
      <c r="VYQ87" s="59"/>
      <c r="VYR87" s="59"/>
      <c r="VYS87" s="59"/>
      <c r="VYT87" s="59"/>
      <c r="VYU87" s="59"/>
      <c r="VYV87" s="59"/>
      <c r="VYW87" s="59"/>
      <c r="VYX87" s="59"/>
      <c r="VYY87" s="59"/>
      <c r="VYZ87" s="59"/>
      <c r="VZA87" s="59"/>
      <c r="VZB87" s="59"/>
      <c r="VZC87" s="59"/>
      <c r="VZD87" s="59"/>
      <c r="VZE87" s="59"/>
      <c r="VZF87" s="59"/>
      <c r="VZG87" s="59"/>
      <c r="VZH87" s="59"/>
      <c r="VZI87" s="59"/>
      <c r="VZJ87" s="59"/>
      <c r="VZK87" s="59"/>
      <c r="VZL87" s="59"/>
      <c r="VZM87" s="59"/>
      <c r="VZN87" s="59"/>
      <c r="VZO87" s="59"/>
      <c r="VZP87" s="59"/>
      <c r="VZQ87" s="59"/>
      <c r="VZR87" s="59"/>
      <c r="VZS87" s="59"/>
      <c r="VZT87" s="59"/>
      <c r="VZU87" s="59"/>
      <c r="VZV87" s="59"/>
      <c r="VZW87" s="59"/>
      <c r="VZX87" s="59"/>
      <c r="VZY87" s="59"/>
      <c r="VZZ87" s="59"/>
      <c r="WAA87" s="59"/>
      <c r="WAB87" s="59"/>
      <c r="WAC87" s="59"/>
      <c r="WAD87" s="59"/>
      <c r="WAE87" s="59"/>
      <c r="WAF87" s="59"/>
      <c r="WAG87" s="59"/>
      <c r="WAH87" s="59"/>
      <c r="WAI87" s="59"/>
      <c r="WAJ87" s="59"/>
      <c r="WAK87" s="59"/>
      <c r="WAL87" s="59"/>
      <c r="WAM87" s="59"/>
      <c r="WAN87" s="59"/>
      <c r="WAO87" s="59"/>
      <c r="WAP87" s="59"/>
      <c r="WAQ87" s="59"/>
      <c r="WAR87" s="59"/>
      <c r="WAS87" s="59"/>
      <c r="WAT87" s="59"/>
      <c r="WAU87" s="59"/>
      <c r="WAV87" s="59"/>
      <c r="WAW87" s="59"/>
      <c r="WAX87" s="59"/>
      <c r="WAY87" s="59"/>
      <c r="WAZ87" s="59"/>
      <c r="WBA87" s="59"/>
      <c r="WBB87" s="59"/>
      <c r="WBC87" s="59"/>
      <c r="WBD87" s="59"/>
      <c r="WBE87" s="59"/>
      <c r="WBF87" s="59"/>
      <c r="WBG87" s="59"/>
      <c r="WBH87" s="59"/>
      <c r="WBI87" s="59"/>
      <c r="WBJ87" s="59"/>
      <c r="WBK87" s="59"/>
      <c r="WBL87" s="59"/>
      <c r="WBM87" s="59"/>
      <c r="WBN87" s="59"/>
      <c r="WBO87" s="59"/>
      <c r="WBP87" s="59"/>
      <c r="WBQ87" s="59"/>
      <c r="WBR87" s="59"/>
      <c r="WBS87" s="59"/>
      <c r="WBT87" s="59"/>
      <c r="WBU87" s="59"/>
      <c r="WBV87" s="59"/>
      <c r="WBW87" s="59"/>
      <c r="WBX87" s="59"/>
      <c r="WBY87" s="59"/>
      <c r="WBZ87" s="59"/>
      <c r="WCA87" s="59"/>
      <c r="WCB87" s="59"/>
      <c r="WCC87" s="59"/>
      <c r="WCD87" s="59"/>
      <c r="WCE87" s="59"/>
      <c r="WCF87" s="59"/>
      <c r="WCG87" s="59"/>
      <c r="WCH87" s="59"/>
      <c r="WCI87" s="59"/>
      <c r="WCJ87" s="59"/>
      <c r="WCK87" s="59"/>
      <c r="WCL87" s="59"/>
      <c r="WCM87" s="59"/>
      <c r="WCN87" s="59"/>
      <c r="WCO87" s="59"/>
      <c r="WCP87" s="59"/>
      <c r="WCQ87" s="59"/>
      <c r="WCR87" s="59"/>
      <c r="WCS87" s="59"/>
      <c r="WCT87" s="59"/>
      <c r="WCU87" s="59"/>
      <c r="WCV87" s="59"/>
      <c r="WCW87" s="59"/>
      <c r="WCX87" s="59"/>
      <c r="WCY87" s="59"/>
      <c r="WCZ87" s="59"/>
      <c r="WDA87" s="59"/>
      <c r="WDB87" s="59"/>
      <c r="WDC87" s="59"/>
      <c r="WDD87" s="59"/>
      <c r="WDE87" s="59"/>
      <c r="WDF87" s="59"/>
      <c r="WDG87" s="59"/>
      <c r="WDH87" s="59"/>
      <c r="WDI87" s="59"/>
      <c r="WDJ87" s="59"/>
      <c r="WDK87" s="59"/>
      <c r="WDL87" s="59"/>
      <c r="WDM87" s="59"/>
      <c r="WDN87" s="59"/>
      <c r="WDO87" s="59"/>
      <c r="WDP87" s="59"/>
      <c r="WDQ87" s="59"/>
      <c r="WDR87" s="59"/>
      <c r="WDS87" s="59"/>
      <c r="WDT87" s="59"/>
      <c r="WDU87" s="59"/>
      <c r="WDV87" s="59"/>
      <c r="WDW87" s="59"/>
      <c r="WDX87" s="59"/>
      <c r="WDY87" s="59"/>
      <c r="WDZ87" s="59"/>
      <c r="WEA87" s="59"/>
      <c r="WEB87" s="59"/>
      <c r="WEC87" s="59"/>
      <c r="WED87" s="59"/>
      <c r="WEE87" s="59"/>
      <c r="WEF87" s="59"/>
      <c r="WEG87" s="59"/>
      <c r="WEH87" s="59"/>
      <c r="WEI87" s="59"/>
      <c r="WEJ87" s="59"/>
      <c r="WEK87" s="59"/>
      <c r="WEL87" s="59"/>
      <c r="WEM87" s="59"/>
      <c r="WEN87" s="59"/>
      <c r="WEO87" s="59"/>
      <c r="WEP87" s="59"/>
      <c r="WEQ87" s="59"/>
      <c r="WER87" s="59"/>
      <c r="WES87" s="59"/>
      <c r="WET87" s="59"/>
      <c r="WEU87" s="59"/>
      <c r="WEV87" s="59"/>
      <c r="WEW87" s="59"/>
      <c r="WEX87" s="59"/>
      <c r="WEY87" s="59"/>
      <c r="WEZ87" s="59"/>
      <c r="WFA87" s="59"/>
      <c r="WFB87" s="59"/>
      <c r="WFC87" s="59"/>
      <c r="WFD87" s="59"/>
      <c r="WFE87" s="59"/>
      <c r="WFF87" s="59"/>
      <c r="WFG87" s="59"/>
      <c r="WFH87" s="59"/>
      <c r="WFI87" s="59"/>
      <c r="WFJ87" s="59"/>
      <c r="WFK87" s="59"/>
      <c r="WFL87" s="59"/>
      <c r="WFM87" s="59"/>
      <c r="WFN87" s="59"/>
      <c r="WFO87" s="59"/>
      <c r="WFP87" s="59"/>
      <c r="WFQ87" s="59"/>
      <c r="WFR87" s="59"/>
      <c r="WFS87" s="59"/>
      <c r="WFT87" s="59"/>
      <c r="WFU87" s="59"/>
      <c r="WFV87" s="59"/>
      <c r="WFW87" s="59"/>
      <c r="WFX87" s="59"/>
      <c r="WFY87" s="59"/>
      <c r="WFZ87" s="59"/>
      <c r="WGA87" s="59"/>
      <c r="WGB87" s="59"/>
      <c r="WGC87" s="59"/>
      <c r="WGD87" s="59"/>
      <c r="WGE87" s="59"/>
      <c r="WGF87" s="59"/>
      <c r="WGG87" s="59"/>
      <c r="WGH87" s="59"/>
      <c r="WGI87" s="59"/>
      <c r="WGJ87" s="59"/>
      <c r="WGK87" s="59"/>
      <c r="WGL87" s="59"/>
      <c r="WGM87" s="59"/>
      <c r="WGN87" s="59"/>
      <c r="WGO87" s="59"/>
      <c r="WGP87" s="59"/>
      <c r="WGQ87" s="59"/>
      <c r="WGR87" s="59"/>
      <c r="WGS87" s="59"/>
      <c r="WGT87" s="59"/>
      <c r="WGU87" s="59"/>
      <c r="WGV87" s="59"/>
      <c r="WGW87" s="59"/>
      <c r="WGX87" s="59"/>
      <c r="WGY87" s="59"/>
      <c r="WGZ87" s="59"/>
      <c r="WHA87" s="59"/>
      <c r="WHB87" s="59"/>
      <c r="WHC87" s="59"/>
      <c r="WHD87" s="59"/>
      <c r="WHE87" s="59"/>
      <c r="WHF87" s="59"/>
      <c r="WHG87" s="59"/>
      <c r="WHH87" s="59"/>
      <c r="WHI87" s="59"/>
      <c r="WHJ87" s="59"/>
      <c r="WHK87" s="59"/>
      <c r="WHL87" s="59"/>
      <c r="WHM87" s="59"/>
      <c r="WHN87" s="59"/>
      <c r="WHO87" s="59"/>
      <c r="WHP87" s="59"/>
      <c r="WHQ87" s="59"/>
      <c r="WHR87" s="59"/>
      <c r="WHS87" s="59"/>
      <c r="WHT87" s="59"/>
      <c r="WHU87" s="59"/>
      <c r="WHV87" s="59"/>
      <c r="WHW87" s="59"/>
      <c r="WHX87" s="59"/>
      <c r="WHY87" s="59"/>
      <c r="WHZ87" s="59"/>
      <c r="WIA87" s="59"/>
      <c r="WIB87" s="59"/>
      <c r="WIC87" s="59"/>
      <c r="WID87" s="59"/>
      <c r="WIE87" s="59"/>
      <c r="WIF87" s="59"/>
      <c r="WIG87" s="59"/>
      <c r="WIH87" s="59"/>
      <c r="WII87" s="59"/>
      <c r="WIJ87" s="59"/>
      <c r="WIK87" s="59"/>
      <c r="WIL87" s="59"/>
      <c r="WIM87" s="59"/>
      <c r="WIN87" s="59"/>
      <c r="WIO87" s="59"/>
      <c r="WIP87" s="59"/>
      <c r="WIQ87" s="59"/>
      <c r="WIR87" s="59"/>
      <c r="WIS87" s="59"/>
      <c r="WIT87" s="59"/>
      <c r="WIU87" s="59"/>
      <c r="WIV87" s="59"/>
      <c r="WIW87" s="59"/>
      <c r="WIX87" s="59"/>
      <c r="WIY87" s="59"/>
      <c r="WIZ87" s="59"/>
      <c r="WJA87" s="59"/>
      <c r="WJB87" s="59"/>
      <c r="WJC87" s="59"/>
      <c r="WJD87" s="59"/>
      <c r="WJE87" s="59"/>
      <c r="WJF87" s="59"/>
      <c r="WJG87" s="59"/>
      <c r="WJH87" s="59"/>
      <c r="WJI87" s="59"/>
      <c r="WJJ87" s="59"/>
      <c r="WJK87" s="59"/>
      <c r="WJL87" s="59"/>
      <c r="WJM87" s="59"/>
      <c r="WJN87" s="59"/>
      <c r="WJO87" s="59"/>
      <c r="WJP87" s="59"/>
      <c r="WJQ87" s="59"/>
      <c r="WJR87" s="59"/>
      <c r="WJS87" s="59"/>
      <c r="WJT87" s="59"/>
      <c r="WJU87" s="59"/>
      <c r="WJV87" s="59"/>
      <c r="WJW87" s="59"/>
      <c r="WJX87" s="59"/>
      <c r="WJY87" s="59"/>
      <c r="WJZ87" s="59"/>
      <c r="WKA87" s="59"/>
      <c r="WKB87" s="59"/>
      <c r="WKC87" s="59"/>
      <c r="WKD87" s="59"/>
      <c r="WKE87" s="59"/>
      <c r="WKF87" s="59"/>
      <c r="WKG87" s="59"/>
      <c r="WKH87" s="59"/>
      <c r="WKI87" s="59"/>
      <c r="WKJ87" s="59"/>
      <c r="WKK87" s="59"/>
      <c r="WKL87" s="59"/>
      <c r="WKM87" s="59"/>
      <c r="WKN87" s="59"/>
      <c r="WKO87" s="59"/>
      <c r="WKP87" s="59"/>
      <c r="WKQ87" s="59"/>
      <c r="WKR87" s="59"/>
      <c r="WKS87" s="59"/>
      <c r="WKT87" s="59"/>
      <c r="WKU87" s="59"/>
      <c r="WKV87" s="59"/>
      <c r="WKW87" s="59"/>
      <c r="WKX87" s="59"/>
      <c r="WKY87" s="59"/>
      <c r="WKZ87" s="59"/>
      <c r="WLA87" s="59"/>
      <c r="WLB87" s="59"/>
      <c r="WLC87" s="59"/>
      <c r="WLD87" s="59"/>
      <c r="WLE87" s="59"/>
      <c r="WLF87" s="59"/>
      <c r="WLG87" s="59"/>
      <c r="WLH87" s="59"/>
      <c r="WLI87" s="59"/>
      <c r="WLJ87" s="59"/>
      <c r="WLK87" s="59"/>
      <c r="WLL87" s="59"/>
      <c r="WLM87" s="59"/>
      <c r="WLN87" s="59"/>
      <c r="WLO87" s="59"/>
      <c r="WLP87" s="59"/>
      <c r="WLQ87" s="59"/>
      <c r="WLR87" s="59"/>
      <c r="WLS87" s="59"/>
      <c r="WLT87" s="59"/>
      <c r="WLU87" s="59"/>
      <c r="WLV87" s="59"/>
      <c r="WLW87" s="59"/>
      <c r="WLX87" s="59"/>
      <c r="WLY87" s="59"/>
      <c r="WLZ87" s="59"/>
      <c r="WMA87" s="59"/>
      <c r="WMB87" s="59"/>
      <c r="WMC87" s="59"/>
      <c r="WMD87" s="59"/>
      <c r="WME87" s="59"/>
      <c r="WMF87" s="59"/>
      <c r="WMG87" s="59"/>
      <c r="WMH87" s="59"/>
      <c r="WMI87" s="59"/>
      <c r="WMJ87" s="59"/>
      <c r="WMK87" s="59"/>
      <c r="WML87" s="59"/>
      <c r="WMM87" s="59"/>
      <c r="WMN87" s="59"/>
      <c r="WMO87" s="59"/>
      <c r="WMP87" s="59"/>
      <c r="WMQ87" s="59"/>
      <c r="WMR87" s="59"/>
      <c r="WMS87" s="59"/>
      <c r="WMT87" s="59"/>
      <c r="WMU87" s="59"/>
      <c r="WMV87" s="59"/>
      <c r="WMW87" s="59"/>
      <c r="WMX87" s="59"/>
      <c r="WMY87" s="59"/>
      <c r="WMZ87" s="59"/>
      <c r="WNA87" s="59"/>
      <c r="WNB87" s="59"/>
      <c r="WNC87" s="59"/>
      <c r="WND87" s="59"/>
      <c r="WNE87" s="59"/>
      <c r="WNF87" s="59"/>
      <c r="WNG87" s="59"/>
      <c r="WNH87" s="59"/>
      <c r="WNI87" s="59"/>
      <c r="WNJ87" s="59"/>
      <c r="WNK87" s="59"/>
      <c r="WNL87" s="59"/>
      <c r="WNM87" s="59"/>
      <c r="WNN87" s="59"/>
      <c r="WNO87" s="59"/>
      <c r="WNP87" s="59"/>
      <c r="WNQ87" s="59"/>
      <c r="WNR87" s="59"/>
      <c r="WNS87" s="59"/>
      <c r="WNT87" s="59"/>
      <c r="WNU87" s="59"/>
      <c r="WNV87" s="59"/>
      <c r="WNW87" s="59"/>
      <c r="WNX87" s="59"/>
      <c r="WNY87" s="59"/>
      <c r="WNZ87" s="59"/>
      <c r="WOA87" s="59"/>
      <c r="WOB87" s="59"/>
      <c r="WOC87" s="59"/>
      <c r="WOD87" s="59"/>
      <c r="WOE87" s="59"/>
      <c r="WOF87" s="59"/>
      <c r="WOG87" s="59"/>
      <c r="WOH87" s="59"/>
      <c r="WOI87" s="59"/>
      <c r="WOJ87" s="59"/>
      <c r="WOK87" s="59"/>
      <c r="WOL87" s="59"/>
      <c r="WOM87" s="59"/>
      <c r="WON87" s="59"/>
      <c r="WOO87" s="59"/>
      <c r="WOP87" s="59"/>
      <c r="WOQ87" s="59"/>
      <c r="WOR87" s="59"/>
      <c r="WOS87" s="59"/>
      <c r="WOT87" s="59"/>
      <c r="WOU87" s="59"/>
      <c r="WOV87" s="59"/>
      <c r="WOW87" s="59"/>
      <c r="WOX87" s="59"/>
      <c r="WOY87" s="59"/>
      <c r="WOZ87" s="59"/>
      <c r="WPA87" s="59"/>
      <c r="WPB87" s="59"/>
      <c r="WPC87" s="59"/>
      <c r="WPD87" s="59"/>
      <c r="WPE87" s="59"/>
      <c r="WPF87" s="59"/>
      <c r="WPG87" s="59"/>
      <c r="WPH87" s="59"/>
      <c r="WPI87" s="59"/>
      <c r="WPJ87" s="59"/>
      <c r="WPK87" s="59"/>
      <c r="WPL87" s="59"/>
      <c r="WPM87" s="59"/>
      <c r="WPN87" s="59"/>
      <c r="WPO87" s="59"/>
      <c r="WPP87" s="59"/>
      <c r="WPQ87" s="59"/>
      <c r="WPR87" s="59"/>
      <c r="WPS87" s="59"/>
      <c r="WPT87" s="59"/>
      <c r="WPU87" s="59"/>
      <c r="WPV87" s="59"/>
      <c r="WPW87" s="59"/>
      <c r="WPX87" s="59"/>
      <c r="WPY87" s="59"/>
      <c r="WPZ87" s="59"/>
      <c r="WQA87" s="59"/>
      <c r="WQB87" s="59"/>
      <c r="WQC87" s="59"/>
      <c r="WQD87" s="59"/>
      <c r="WQE87" s="59"/>
      <c r="WQF87" s="59"/>
      <c r="WQG87" s="59"/>
      <c r="WQH87" s="59"/>
      <c r="WQI87" s="59"/>
      <c r="WQJ87" s="59"/>
      <c r="WQK87" s="59"/>
      <c r="WQL87" s="59"/>
      <c r="WQM87" s="59"/>
      <c r="WQN87" s="59"/>
      <c r="WQO87" s="59"/>
      <c r="WQP87" s="59"/>
      <c r="WQQ87" s="59"/>
      <c r="WQR87" s="59"/>
      <c r="WQS87" s="59"/>
      <c r="WQT87" s="59"/>
      <c r="WQU87" s="59"/>
      <c r="WQV87" s="59"/>
      <c r="WQW87" s="59"/>
      <c r="WQX87" s="59"/>
      <c r="WQY87" s="59"/>
      <c r="WQZ87" s="59"/>
      <c r="WRA87" s="59"/>
      <c r="WRB87" s="59"/>
      <c r="WRC87" s="59"/>
      <c r="WRD87" s="59"/>
      <c r="WRE87" s="59"/>
      <c r="WRF87" s="59"/>
      <c r="WRG87" s="59"/>
      <c r="WRH87" s="59"/>
      <c r="WRI87" s="59"/>
      <c r="WRJ87" s="59"/>
      <c r="WRK87" s="59"/>
      <c r="WRL87" s="59"/>
      <c r="WRM87" s="59"/>
      <c r="WRN87" s="59"/>
      <c r="WRO87" s="59"/>
      <c r="WRP87" s="59"/>
      <c r="WRQ87" s="59"/>
      <c r="WRR87" s="59"/>
      <c r="WRS87" s="59"/>
      <c r="WRT87" s="59"/>
      <c r="WRU87" s="59"/>
      <c r="WRV87" s="59"/>
      <c r="WRW87" s="59"/>
      <c r="WRX87" s="59"/>
      <c r="WRY87" s="59"/>
      <c r="WRZ87" s="59"/>
      <c r="WSA87" s="59"/>
      <c r="WSB87" s="59"/>
      <c r="WSC87" s="59"/>
      <c r="WSD87" s="59"/>
      <c r="WSE87" s="59"/>
      <c r="WSF87" s="59"/>
      <c r="WSG87" s="59"/>
      <c r="WSH87" s="59"/>
      <c r="WSI87" s="59"/>
      <c r="WSJ87" s="59"/>
      <c r="WSK87" s="59"/>
      <c r="WSL87" s="59"/>
      <c r="WSM87" s="59"/>
      <c r="WSN87" s="59"/>
      <c r="WSO87" s="59"/>
      <c r="WSP87" s="59"/>
      <c r="WSQ87" s="59"/>
      <c r="WSR87" s="59"/>
      <c r="WSS87" s="59"/>
      <c r="WST87" s="59"/>
      <c r="WSU87" s="59"/>
      <c r="WSV87" s="59"/>
      <c r="WSW87" s="59"/>
      <c r="WSX87" s="59"/>
      <c r="WSY87" s="59"/>
      <c r="WSZ87" s="59"/>
      <c r="WTA87" s="59"/>
      <c r="WTB87" s="59"/>
      <c r="WTC87" s="59"/>
      <c r="WTD87" s="59"/>
      <c r="WTE87" s="59"/>
      <c r="WTF87" s="59"/>
      <c r="WTG87" s="59"/>
      <c r="WTH87" s="59"/>
      <c r="WTI87" s="59"/>
      <c r="WTJ87" s="59"/>
      <c r="WTK87" s="59"/>
      <c r="WTL87" s="59"/>
      <c r="WTM87" s="59"/>
      <c r="WTN87" s="59"/>
      <c r="WTO87" s="59"/>
      <c r="WTP87" s="59"/>
      <c r="WTQ87" s="59"/>
      <c r="WTR87" s="59"/>
      <c r="WTS87" s="59"/>
      <c r="WTT87" s="59"/>
      <c r="WTU87" s="59"/>
      <c r="WTV87" s="59"/>
      <c r="WTW87" s="59"/>
      <c r="WTX87" s="59"/>
      <c r="WTY87" s="59"/>
      <c r="WTZ87" s="59"/>
      <c r="WUA87" s="59"/>
      <c r="WUB87" s="59"/>
      <c r="WUC87" s="59"/>
      <c r="WUD87" s="59"/>
      <c r="WUE87" s="59"/>
      <c r="WUF87" s="59"/>
      <c r="WUG87" s="59"/>
      <c r="WUH87" s="59"/>
      <c r="WUI87" s="59"/>
      <c r="WUJ87" s="59"/>
      <c r="WUK87" s="59"/>
      <c r="WUL87" s="59"/>
      <c r="WUM87" s="59"/>
      <c r="WUN87" s="59"/>
      <c r="WUO87" s="59"/>
      <c r="WUP87" s="59"/>
      <c r="WUQ87" s="59"/>
      <c r="WUR87" s="59"/>
      <c r="WUS87" s="59"/>
      <c r="WUT87" s="59"/>
      <c r="WUU87" s="59"/>
      <c r="WUV87" s="59"/>
      <c r="WUW87" s="59"/>
      <c r="WUX87" s="59"/>
      <c r="WUY87" s="59"/>
      <c r="WUZ87" s="59"/>
      <c r="WVA87" s="59"/>
      <c r="WVB87" s="59"/>
      <c r="WVC87" s="59"/>
      <c r="WVD87" s="59"/>
      <c r="WVE87" s="59"/>
      <c r="WVF87" s="59"/>
      <c r="WVG87" s="59"/>
      <c r="WVH87" s="59"/>
      <c r="WVI87" s="59"/>
      <c r="WVJ87" s="59"/>
      <c r="WVK87" s="59"/>
      <c r="WVL87" s="59"/>
      <c r="WVM87" s="59"/>
      <c r="WVN87" s="59"/>
      <c r="WVO87" s="59"/>
      <c r="WVP87" s="59"/>
      <c r="WVQ87" s="59"/>
      <c r="WVR87" s="59"/>
      <c r="WVS87" s="59"/>
      <c r="WVT87" s="59"/>
      <c r="WVU87" s="59"/>
      <c r="WVV87" s="59"/>
      <c r="WVW87" s="59"/>
      <c r="WVX87" s="59"/>
      <c r="WVY87" s="59"/>
      <c r="WVZ87" s="59"/>
      <c r="WWA87" s="59"/>
      <c r="WWB87" s="59"/>
      <c r="WWC87" s="59"/>
      <c r="WWD87" s="59"/>
      <c r="WWE87" s="59"/>
      <c r="WWF87" s="59"/>
      <c r="WWG87" s="59"/>
      <c r="WWH87" s="59"/>
      <c r="WWI87" s="59"/>
      <c r="WWJ87" s="59"/>
      <c r="WWK87" s="59"/>
      <c r="WWL87" s="59"/>
      <c r="WWM87" s="59"/>
      <c r="WWN87" s="59"/>
      <c r="WWO87" s="59"/>
      <c r="WWP87" s="59"/>
      <c r="WWQ87" s="59"/>
      <c r="WWR87" s="59"/>
      <c r="WWS87" s="59"/>
      <c r="WWT87" s="59"/>
      <c r="WWU87" s="59"/>
      <c r="WWV87" s="59"/>
      <c r="WWW87" s="59"/>
      <c r="WWX87" s="59"/>
      <c r="WWY87" s="59"/>
      <c r="WWZ87" s="59"/>
      <c r="WXA87" s="59"/>
      <c r="WXB87" s="59"/>
      <c r="WXC87" s="59"/>
      <c r="WXD87" s="59"/>
      <c r="WXE87" s="59"/>
      <c r="WXF87" s="59"/>
      <c r="WXG87" s="59"/>
      <c r="WXH87" s="59"/>
      <c r="WXI87" s="59"/>
      <c r="WXJ87" s="59"/>
      <c r="WXK87" s="59"/>
      <c r="WXL87" s="59"/>
      <c r="WXM87" s="59"/>
      <c r="WXN87" s="59"/>
      <c r="WXO87" s="59"/>
      <c r="WXP87" s="59"/>
      <c r="WXQ87" s="59"/>
      <c r="WXR87" s="59"/>
      <c r="WXS87" s="59"/>
      <c r="WXT87" s="59"/>
      <c r="WXU87" s="59"/>
      <c r="WXV87" s="59"/>
      <c r="WXW87" s="59"/>
      <c r="WXX87" s="59"/>
      <c r="WXY87" s="59"/>
      <c r="WXZ87" s="59"/>
      <c r="WYA87" s="59"/>
      <c r="WYB87" s="59"/>
      <c r="WYC87" s="59"/>
      <c r="WYD87" s="59"/>
      <c r="WYE87" s="59"/>
      <c r="WYF87" s="59"/>
      <c r="WYG87" s="59"/>
      <c r="WYH87" s="59"/>
      <c r="WYI87" s="59"/>
      <c r="WYJ87" s="59"/>
      <c r="WYK87" s="59"/>
      <c r="WYL87" s="59"/>
      <c r="WYM87" s="59"/>
      <c r="WYN87" s="59"/>
      <c r="WYO87" s="59"/>
      <c r="WYP87" s="59"/>
      <c r="WYQ87" s="59"/>
      <c r="WYR87" s="59"/>
      <c r="WYS87" s="59"/>
      <c r="WYT87" s="59"/>
      <c r="WYU87" s="59"/>
      <c r="WYV87" s="59"/>
      <c r="WYW87" s="59"/>
      <c r="WYX87" s="59"/>
      <c r="WYY87" s="59"/>
      <c r="WYZ87" s="59"/>
      <c r="WZA87" s="59"/>
      <c r="WZB87" s="59"/>
      <c r="WZC87" s="59"/>
      <c r="WZD87" s="59"/>
      <c r="WZE87" s="59"/>
      <c r="WZF87" s="59"/>
      <c r="WZG87" s="59"/>
      <c r="WZH87" s="59"/>
      <c r="WZI87" s="59"/>
      <c r="WZJ87" s="59"/>
      <c r="WZK87" s="59"/>
      <c r="WZL87" s="59"/>
      <c r="WZM87" s="59"/>
      <c r="WZN87" s="59"/>
      <c r="WZO87" s="59"/>
      <c r="WZP87" s="59"/>
      <c r="WZQ87" s="59"/>
      <c r="WZR87" s="59"/>
      <c r="WZS87" s="59"/>
      <c r="WZT87" s="59"/>
      <c r="WZU87" s="59"/>
      <c r="WZV87" s="59"/>
      <c r="WZW87" s="59"/>
      <c r="WZX87" s="59"/>
      <c r="WZY87" s="59"/>
      <c r="WZZ87" s="59"/>
      <c r="XAA87" s="59"/>
      <c r="XAB87" s="59"/>
      <c r="XAC87" s="59"/>
      <c r="XAD87" s="59"/>
      <c r="XAE87" s="59"/>
      <c r="XAF87" s="59"/>
      <c r="XAG87" s="59"/>
      <c r="XAH87" s="59"/>
      <c r="XAI87" s="59"/>
      <c r="XAJ87" s="59"/>
      <c r="XAK87" s="59"/>
      <c r="XAL87" s="59"/>
      <c r="XAM87" s="59"/>
      <c r="XAN87" s="59"/>
      <c r="XAO87" s="59"/>
      <c r="XAP87" s="59"/>
      <c r="XAQ87" s="59"/>
      <c r="XAR87" s="59"/>
      <c r="XAS87" s="59"/>
      <c r="XAT87" s="59"/>
      <c r="XAU87" s="59"/>
      <c r="XAV87" s="59"/>
      <c r="XAW87" s="59"/>
      <c r="XAX87" s="59"/>
      <c r="XAY87" s="59"/>
      <c r="XAZ87" s="59"/>
      <c r="XBA87" s="59"/>
      <c r="XBB87" s="59"/>
      <c r="XBC87" s="59"/>
      <c r="XBD87" s="59"/>
      <c r="XBE87" s="59"/>
      <c r="XBF87" s="59"/>
      <c r="XBG87" s="59"/>
      <c r="XBH87" s="59"/>
      <c r="XBI87" s="59"/>
      <c r="XBJ87" s="59"/>
      <c r="XBK87" s="59"/>
      <c r="XBL87" s="59"/>
      <c r="XBM87" s="59"/>
      <c r="XBN87" s="59"/>
      <c r="XBO87" s="59"/>
      <c r="XBP87" s="59"/>
      <c r="XBQ87" s="59"/>
      <c r="XBR87" s="59"/>
      <c r="XBS87" s="59"/>
      <c r="XBT87" s="59"/>
      <c r="XBU87" s="59"/>
      <c r="XBV87" s="59"/>
      <c r="XBW87" s="59"/>
      <c r="XBX87" s="59"/>
      <c r="XBY87" s="59"/>
      <c r="XBZ87" s="59"/>
      <c r="XCA87" s="59"/>
      <c r="XCB87" s="59"/>
      <c r="XCC87" s="59"/>
      <c r="XCD87" s="59"/>
      <c r="XCE87" s="59"/>
      <c r="XCF87" s="59"/>
      <c r="XCG87" s="59"/>
      <c r="XCH87" s="59"/>
      <c r="XCI87" s="59"/>
      <c r="XCJ87" s="59"/>
      <c r="XCK87" s="59"/>
      <c r="XCL87" s="59"/>
      <c r="XCM87" s="59"/>
      <c r="XCN87" s="59"/>
      <c r="XCO87" s="59"/>
      <c r="XCP87" s="59"/>
      <c r="XCQ87" s="59"/>
      <c r="XCR87" s="59"/>
      <c r="XCS87" s="59"/>
      <c r="XCT87" s="59"/>
      <c r="XCU87" s="59"/>
      <c r="XCV87" s="59"/>
      <c r="XCW87" s="59"/>
      <c r="XCX87" s="59"/>
      <c r="XCY87" s="59"/>
      <c r="XCZ87" s="59"/>
      <c r="XDA87" s="59"/>
      <c r="XDB87" s="59"/>
      <c r="XDC87" s="59"/>
      <c r="XDD87" s="59"/>
      <c r="XDE87" s="59"/>
      <c r="XDF87" s="59"/>
      <c r="XDG87" s="59"/>
      <c r="XDH87" s="59"/>
      <c r="XDI87" s="59"/>
      <c r="XDJ87" s="59"/>
      <c r="XDK87" s="59"/>
      <c r="XDL87" s="59"/>
      <c r="XDM87" s="59"/>
      <c r="XDN87" s="59"/>
      <c r="XDO87" s="59"/>
      <c r="XDP87" s="59"/>
      <c r="XDQ87" s="59"/>
      <c r="XDR87" s="59"/>
      <c r="XDS87" s="59"/>
      <c r="XDT87" s="59"/>
      <c r="XDU87" s="59"/>
      <c r="XDV87" s="59"/>
      <c r="XDW87" s="59"/>
      <c r="XDX87" s="59"/>
      <c r="XDY87" s="59"/>
      <c r="XDZ87" s="59"/>
      <c r="XEA87" s="59"/>
      <c r="XEB87" s="59"/>
      <c r="XEM87" s="59"/>
      <c r="XEN87" s="59"/>
      <c r="XEO87" s="59"/>
    </row>
    <row r="88" spans="1:16372" s="81" customFormat="1" ht="50.15" customHeight="1">
      <c r="A88" s="72" t="s">
        <v>76</v>
      </c>
      <c r="B88" s="72" t="s">
        <v>77</v>
      </c>
      <c r="C88" s="72" t="s">
        <v>78</v>
      </c>
      <c r="D88" s="72" t="s">
        <v>838</v>
      </c>
      <c r="E88" s="72" t="s">
        <v>407</v>
      </c>
      <c r="F88" s="72" t="s">
        <v>407</v>
      </c>
      <c r="G88" s="73" t="s">
        <v>82</v>
      </c>
      <c r="H88" s="73" t="s">
        <v>839</v>
      </c>
      <c r="I88" s="61" t="s">
        <v>1538</v>
      </c>
      <c r="J88" s="74" t="s">
        <v>485</v>
      </c>
      <c r="K88" s="73" t="s">
        <v>840</v>
      </c>
      <c r="L88" s="74">
        <v>88</v>
      </c>
      <c r="M88" s="75" t="s">
        <v>841</v>
      </c>
      <c r="N88" s="74" t="s">
        <v>1</v>
      </c>
      <c r="O88" s="76" t="s">
        <v>87</v>
      </c>
      <c r="P88" s="76"/>
      <c r="Q88" s="76" t="s">
        <v>87</v>
      </c>
      <c r="R88" s="76"/>
      <c r="S88" s="76"/>
      <c r="T88" s="76"/>
      <c r="U88" s="76"/>
      <c r="V88" s="76"/>
      <c r="W88" s="76"/>
      <c r="X88" s="76"/>
      <c r="Y88" s="76"/>
      <c r="Z88" s="76"/>
      <c r="AA88" s="76"/>
      <c r="AB88" s="76"/>
      <c r="AC88" s="76"/>
      <c r="AD88" s="76"/>
      <c r="AE88" s="76"/>
      <c r="AF88" s="76"/>
      <c r="AG88" s="76"/>
      <c r="AH88" s="76"/>
      <c r="AI88" s="76"/>
      <c r="AJ88" s="76"/>
      <c r="AK88" s="76"/>
      <c r="AL88" s="74" t="s">
        <v>98</v>
      </c>
      <c r="AM88" s="76" t="s">
        <v>842</v>
      </c>
      <c r="AN88" s="74" t="s">
        <v>104</v>
      </c>
      <c r="AO88" s="74" t="s">
        <v>91</v>
      </c>
      <c r="AP88" s="74">
        <v>0</v>
      </c>
      <c r="AQ88" s="73" t="s">
        <v>843</v>
      </c>
      <c r="AR88" s="73" t="s">
        <v>844</v>
      </c>
      <c r="AS88" s="2">
        <v>0</v>
      </c>
      <c r="AT88" s="2">
        <v>0</v>
      </c>
      <c r="AU88" s="2">
        <v>100</v>
      </c>
      <c r="AV88" s="2">
        <v>100</v>
      </c>
      <c r="AW88" s="3">
        <v>100</v>
      </c>
      <c r="AX88" s="3">
        <v>100</v>
      </c>
      <c r="AY88" s="2">
        <v>0</v>
      </c>
      <c r="AZ88" s="77">
        <v>100</v>
      </c>
      <c r="BA88" s="2"/>
      <c r="BB88" s="2">
        <f t="shared" ref="BB88:BB149" si="107">AV88-BA88</f>
        <v>100</v>
      </c>
      <c r="BC88" s="17">
        <f t="shared" ref="BC88:BC151" si="108">AW88</f>
        <v>100</v>
      </c>
      <c r="BD88" s="78">
        <v>0</v>
      </c>
      <c r="BE88" s="78">
        <v>0</v>
      </c>
      <c r="BF88" s="78">
        <v>0</v>
      </c>
      <c r="BG88" s="79"/>
      <c r="BH88" s="78">
        <f>BG88</f>
        <v>0</v>
      </c>
      <c r="BI88" s="78">
        <f t="shared" ref="BI88:BJ88" si="109">BH88</f>
        <v>0</v>
      </c>
      <c r="BJ88" s="78">
        <f t="shared" si="109"/>
        <v>0</v>
      </c>
      <c r="BK88" s="79"/>
      <c r="BL88" s="78">
        <f>BK88</f>
        <v>0</v>
      </c>
      <c r="BM88" s="78">
        <f t="shared" ref="BM88:BN88" si="110">BL88</f>
        <v>0</v>
      </c>
      <c r="BN88" s="78">
        <f t="shared" si="110"/>
        <v>0</v>
      </c>
      <c r="BO88" s="80">
        <f t="shared" ref="BO88:BO110" si="111">AW88</f>
        <v>100</v>
      </c>
    </row>
    <row r="89" spans="1:16372" s="81" customFormat="1" ht="50.15" customHeight="1">
      <c r="A89" s="72" t="s">
        <v>76</v>
      </c>
      <c r="B89" s="72" t="s">
        <v>77</v>
      </c>
      <c r="C89" s="72" t="s">
        <v>78</v>
      </c>
      <c r="D89" s="72" t="s">
        <v>838</v>
      </c>
      <c r="E89" s="72" t="s">
        <v>407</v>
      </c>
      <c r="F89" s="72" t="s">
        <v>481</v>
      </c>
      <c r="G89" s="73" t="s">
        <v>82</v>
      </c>
      <c r="H89" s="73" t="s">
        <v>839</v>
      </c>
      <c r="I89" s="73" t="s">
        <v>1540</v>
      </c>
      <c r="J89" s="74" t="s">
        <v>485</v>
      </c>
      <c r="K89" s="73" t="s">
        <v>840</v>
      </c>
      <c r="L89" s="74">
        <v>89</v>
      </c>
      <c r="M89" s="75" t="s">
        <v>763</v>
      </c>
      <c r="N89" s="74" t="s">
        <v>1</v>
      </c>
      <c r="O89" s="76" t="s">
        <v>87</v>
      </c>
      <c r="P89" s="76"/>
      <c r="Q89" s="76"/>
      <c r="R89" s="76"/>
      <c r="S89" s="76"/>
      <c r="T89" s="76"/>
      <c r="U89" s="76"/>
      <c r="V89" s="76"/>
      <c r="W89" s="76"/>
      <c r="X89" s="76"/>
      <c r="Y89" s="76"/>
      <c r="Z89" s="76"/>
      <c r="AA89" s="76"/>
      <c r="AB89" s="76"/>
      <c r="AC89" s="76"/>
      <c r="AD89" s="76"/>
      <c r="AE89" s="76"/>
      <c r="AF89" s="76"/>
      <c r="AG89" s="76"/>
      <c r="AH89" s="76"/>
      <c r="AI89" s="76"/>
      <c r="AJ89" s="76"/>
      <c r="AK89" s="76"/>
      <c r="AL89" s="74" t="s">
        <v>88</v>
      </c>
      <c r="AM89" s="76" t="s">
        <v>89</v>
      </c>
      <c r="AN89" s="74" t="s">
        <v>104</v>
      </c>
      <c r="AO89" s="74" t="s">
        <v>105</v>
      </c>
      <c r="AP89" s="74">
        <v>0</v>
      </c>
      <c r="AQ89" s="73" t="s">
        <v>845</v>
      </c>
      <c r="AR89" s="73" t="s">
        <v>846</v>
      </c>
      <c r="AS89" s="2">
        <v>0</v>
      </c>
      <c r="AT89" s="2">
        <v>0</v>
      </c>
      <c r="AU89" s="2">
        <v>96</v>
      </c>
      <c r="AV89" s="2">
        <v>96</v>
      </c>
      <c r="AW89" s="3">
        <v>96</v>
      </c>
      <c r="AX89" s="3">
        <v>96</v>
      </c>
      <c r="AY89" s="2">
        <v>0</v>
      </c>
      <c r="AZ89" s="77">
        <v>96</v>
      </c>
      <c r="BA89" s="2"/>
      <c r="BB89" s="2">
        <f t="shared" si="107"/>
        <v>96</v>
      </c>
      <c r="BC89" s="17">
        <f t="shared" si="108"/>
        <v>96</v>
      </c>
      <c r="BD89" s="78">
        <v>0</v>
      </c>
      <c r="BE89" s="78">
        <f>BD89</f>
        <v>0</v>
      </c>
      <c r="BF89" s="79">
        <v>96</v>
      </c>
      <c r="BG89" s="78">
        <f>BF89</f>
        <v>96</v>
      </c>
      <c r="BH89" s="78">
        <f>BG89</f>
        <v>96</v>
      </c>
      <c r="BI89" s="79">
        <v>96</v>
      </c>
      <c r="BJ89" s="78">
        <f>BI89</f>
        <v>96</v>
      </c>
      <c r="BK89" s="78">
        <f>BJ89</f>
        <v>96</v>
      </c>
      <c r="BL89" s="79">
        <v>96</v>
      </c>
      <c r="BM89" s="78">
        <f>BL89</f>
        <v>96</v>
      </c>
      <c r="BN89" s="78">
        <f>BM89</f>
        <v>96</v>
      </c>
      <c r="BO89" s="80">
        <f t="shared" si="111"/>
        <v>96</v>
      </c>
    </row>
    <row r="90" spans="1:16372" s="81" customFormat="1" ht="50.15" customHeight="1">
      <c r="A90" s="72" t="s">
        <v>76</v>
      </c>
      <c r="B90" s="72" t="s">
        <v>77</v>
      </c>
      <c r="C90" s="72" t="s">
        <v>78</v>
      </c>
      <c r="D90" s="72" t="s">
        <v>838</v>
      </c>
      <c r="E90" s="72" t="s">
        <v>407</v>
      </c>
      <c r="F90" s="72" t="s">
        <v>487</v>
      </c>
      <c r="G90" s="73" t="s">
        <v>82</v>
      </c>
      <c r="H90" s="73" t="s">
        <v>839</v>
      </c>
      <c r="I90" s="73" t="s">
        <v>1540</v>
      </c>
      <c r="J90" s="74" t="s">
        <v>485</v>
      </c>
      <c r="K90" s="73" t="s">
        <v>840</v>
      </c>
      <c r="L90" s="74">
        <v>90</v>
      </c>
      <c r="M90" s="75" t="s">
        <v>764</v>
      </c>
      <c r="N90" s="74" t="s">
        <v>1</v>
      </c>
      <c r="O90" s="76"/>
      <c r="P90" s="76"/>
      <c r="Q90" s="76"/>
      <c r="R90" s="76"/>
      <c r="S90" s="76"/>
      <c r="T90" s="76"/>
      <c r="U90" s="76"/>
      <c r="V90" s="76"/>
      <c r="W90" s="76"/>
      <c r="X90" s="76"/>
      <c r="Y90" s="76"/>
      <c r="Z90" s="76"/>
      <c r="AA90" s="76"/>
      <c r="AB90" s="76"/>
      <c r="AC90" s="76"/>
      <c r="AD90" s="76"/>
      <c r="AE90" s="76"/>
      <c r="AF90" s="76"/>
      <c r="AG90" s="76"/>
      <c r="AH90" s="76"/>
      <c r="AI90" s="76"/>
      <c r="AJ90" s="76"/>
      <c r="AK90" s="76"/>
      <c r="AL90" s="74" t="s">
        <v>98</v>
      </c>
      <c r="AM90" s="76" t="s">
        <v>847</v>
      </c>
      <c r="AN90" s="74" t="s">
        <v>168</v>
      </c>
      <c r="AO90" s="74" t="s">
        <v>105</v>
      </c>
      <c r="AP90" s="74">
        <v>0</v>
      </c>
      <c r="AQ90" s="73" t="s">
        <v>848</v>
      </c>
      <c r="AR90" s="73" t="s">
        <v>849</v>
      </c>
      <c r="AS90" s="2">
        <v>39</v>
      </c>
      <c r="AT90" s="2">
        <v>29</v>
      </c>
      <c r="AU90" s="2">
        <v>20</v>
      </c>
      <c r="AV90" s="2">
        <v>15</v>
      </c>
      <c r="AW90" s="3">
        <v>10</v>
      </c>
      <c r="AX90" s="3">
        <v>10</v>
      </c>
      <c r="AY90" s="2">
        <v>0</v>
      </c>
      <c r="AZ90" s="2">
        <v>21</v>
      </c>
      <c r="BA90" s="2">
        <v>15</v>
      </c>
      <c r="BB90" s="2">
        <f t="shared" si="107"/>
        <v>0</v>
      </c>
      <c r="BC90" s="17">
        <f t="shared" si="108"/>
        <v>10</v>
      </c>
      <c r="BD90" s="78">
        <f>BA90</f>
        <v>15</v>
      </c>
      <c r="BE90" s="78">
        <f>BD90</f>
        <v>15</v>
      </c>
      <c r="BF90" s="78">
        <f>BE90</f>
        <v>15</v>
      </c>
      <c r="BG90" s="78">
        <f>BF90</f>
        <v>15</v>
      </c>
      <c r="BH90" s="78">
        <f>BG90</f>
        <v>15</v>
      </c>
      <c r="BI90" s="79">
        <v>10</v>
      </c>
      <c r="BJ90" s="78">
        <f>BI90</f>
        <v>10</v>
      </c>
      <c r="BK90" s="78">
        <f>BJ90</f>
        <v>10</v>
      </c>
      <c r="BL90" s="78">
        <f>BK90</f>
        <v>10</v>
      </c>
      <c r="BM90" s="78">
        <f>BL90</f>
        <v>10</v>
      </c>
      <c r="BN90" s="78">
        <f>BM90</f>
        <v>10</v>
      </c>
      <c r="BO90" s="80">
        <f t="shared" si="111"/>
        <v>10</v>
      </c>
    </row>
    <row r="91" spans="1:16372" s="81" customFormat="1" ht="50.15" customHeight="1">
      <c r="A91" s="72" t="s">
        <v>76</v>
      </c>
      <c r="B91" s="72" t="s">
        <v>77</v>
      </c>
      <c r="C91" s="72" t="s">
        <v>78</v>
      </c>
      <c r="D91" s="72" t="s">
        <v>838</v>
      </c>
      <c r="E91" s="72" t="s">
        <v>407</v>
      </c>
      <c r="F91" s="72" t="s">
        <v>487</v>
      </c>
      <c r="G91" s="73" t="s">
        <v>82</v>
      </c>
      <c r="H91" s="73" t="s">
        <v>839</v>
      </c>
      <c r="I91" s="73" t="s">
        <v>1540</v>
      </c>
      <c r="J91" s="74" t="s">
        <v>485</v>
      </c>
      <c r="K91" s="73" t="s">
        <v>840</v>
      </c>
      <c r="L91" s="74">
        <v>91</v>
      </c>
      <c r="M91" s="75" t="s">
        <v>765</v>
      </c>
      <c r="N91" s="74" t="s">
        <v>1</v>
      </c>
      <c r="O91" s="76" t="s">
        <v>87</v>
      </c>
      <c r="P91" s="76"/>
      <c r="Q91" s="76"/>
      <c r="R91" s="76"/>
      <c r="S91" s="76"/>
      <c r="T91" s="76"/>
      <c r="U91" s="76"/>
      <c r="V91" s="76"/>
      <c r="W91" s="76"/>
      <c r="X91" s="76"/>
      <c r="Y91" s="76"/>
      <c r="Z91" s="76"/>
      <c r="AA91" s="76"/>
      <c r="AB91" s="76"/>
      <c r="AC91" s="76"/>
      <c r="AD91" s="76"/>
      <c r="AE91" s="76"/>
      <c r="AF91" s="76"/>
      <c r="AG91" s="76"/>
      <c r="AH91" s="76"/>
      <c r="AI91" s="76"/>
      <c r="AJ91" s="76"/>
      <c r="AK91" s="76"/>
      <c r="AL91" s="74" t="s">
        <v>98</v>
      </c>
      <c r="AM91" s="76" t="s">
        <v>89</v>
      </c>
      <c r="AN91" s="74" t="s">
        <v>104</v>
      </c>
      <c r="AO91" s="74" t="s">
        <v>105</v>
      </c>
      <c r="AP91" s="74">
        <v>0</v>
      </c>
      <c r="AQ91" s="73" t="s">
        <v>850</v>
      </c>
      <c r="AR91" s="73" t="s">
        <v>851</v>
      </c>
      <c r="AS91" s="2">
        <v>96</v>
      </c>
      <c r="AT91" s="2">
        <v>96</v>
      </c>
      <c r="AU91" s="2">
        <v>96</v>
      </c>
      <c r="AV91" s="2">
        <v>96</v>
      </c>
      <c r="AW91" s="3">
        <v>96</v>
      </c>
      <c r="AX91" s="3">
        <v>96</v>
      </c>
      <c r="AY91" s="2">
        <v>0</v>
      </c>
      <c r="AZ91" s="77">
        <v>192</v>
      </c>
      <c r="BA91" s="2">
        <v>96</v>
      </c>
      <c r="BB91" s="2">
        <f t="shared" si="107"/>
        <v>0</v>
      </c>
      <c r="BC91" s="17">
        <f t="shared" si="108"/>
        <v>96</v>
      </c>
      <c r="BD91" s="78">
        <v>0</v>
      </c>
      <c r="BE91" s="78">
        <f t="shared" ref="BE91:BE94" si="112">BD91</f>
        <v>0</v>
      </c>
      <c r="BF91" s="79">
        <v>20</v>
      </c>
      <c r="BG91" s="78">
        <f t="shared" ref="BG91:BH94" si="113">BF91</f>
        <v>20</v>
      </c>
      <c r="BH91" s="78">
        <f t="shared" si="113"/>
        <v>20</v>
      </c>
      <c r="BI91" s="79">
        <v>50</v>
      </c>
      <c r="BJ91" s="78">
        <f t="shared" ref="BJ91:BK94" si="114">BI91</f>
        <v>50</v>
      </c>
      <c r="BK91" s="78">
        <f t="shared" si="114"/>
        <v>50</v>
      </c>
      <c r="BL91" s="79">
        <v>80</v>
      </c>
      <c r="BM91" s="78">
        <f t="shared" ref="BM91:BN94" si="115">BL91</f>
        <v>80</v>
      </c>
      <c r="BN91" s="78">
        <f t="shared" si="115"/>
        <v>80</v>
      </c>
      <c r="BO91" s="80">
        <f t="shared" si="111"/>
        <v>96</v>
      </c>
    </row>
    <row r="92" spans="1:16372" s="81" customFormat="1" ht="50.15" customHeight="1">
      <c r="A92" s="72" t="s">
        <v>76</v>
      </c>
      <c r="B92" s="72" t="s">
        <v>77</v>
      </c>
      <c r="C92" s="72" t="s">
        <v>78</v>
      </c>
      <c r="D92" s="72" t="s">
        <v>838</v>
      </c>
      <c r="E92" s="72" t="s">
        <v>407</v>
      </c>
      <c r="F92" s="72" t="s">
        <v>493</v>
      </c>
      <c r="G92" s="73" t="s">
        <v>82</v>
      </c>
      <c r="H92" s="73" t="s">
        <v>839</v>
      </c>
      <c r="I92" s="73" t="s">
        <v>1540</v>
      </c>
      <c r="J92" s="74" t="s">
        <v>485</v>
      </c>
      <c r="K92" s="73" t="s">
        <v>840</v>
      </c>
      <c r="L92" s="74">
        <v>189</v>
      </c>
      <c r="M92" s="75" t="s">
        <v>761</v>
      </c>
      <c r="N92" s="74" t="s">
        <v>1</v>
      </c>
      <c r="O92" s="76" t="s">
        <v>87</v>
      </c>
      <c r="P92" s="76"/>
      <c r="Q92" s="76"/>
      <c r="R92" s="76"/>
      <c r="S92" s="76"/>
      <c r="T92" s="76"/>
      <c r="U92" s="76"/>
      <c r="V92" s="76"/>
      <c r="W92" s="76"/>
      <c r="X92" s="76"/>
      <c r="Y92" s="76"/>
      <c r="Z92" s="76"/>
      <c r="AA92" s="76"/>
      <c r="AB92" s="76"/>
      <c r="AC92" s="76"/>
      <c r="AD92" s="76"/>
      <c r="AE92" s="76"/>
      <c r="AF92" s="76"/>
      <c r="AG92" s="76"/>
      <c r="AH92" s="76"/>
      <c r="AI92" s="76"/>
      <c r="AJ92" s="76"/>
      <c r="AK92" s="76"/>
      <c r="AL92" s="74" t="s">
        <v>98</v>
      </c>
      <c r="AM92" s="76" t="s">
        <v>89</v>
      </c>
      <c r="AN92" s="74" t="s">
        <v>113</v>
      </c>
      <c r="AO92" s="74" t="s">
        <v>105</v>
      </c>
      <c r="AP92" s="74">
        <v>0</v>
      </c>
      <c r="AQ92" s="73" t="s">
        <v>852</v>
      </c>
      <c r="AR92" s="73" t="s">
        <v>136</v>
      </c>
      <c r="AS92" s="2">
        <v>0</v>
      </c>
      <c r="AT92" s="2">
        <v>0</v>
      </c>
      <c r="AU92" s="2">
        <v>70</v>
      </c>
      <c r="AV92" s="2">
        <v>96</v>
      </c>
      <c r="AW92" s="3">
        <v>96</v>
      </c>
      <c r="AX92" s="3">
        <v>96</v>
      </c>
      <c r="AY92" s="2">
        <v>0</v>
      </c>
      <c r="AZ92" s="77">
        <v>72</v>
      </c>
      <c r="BA92" s="2">
        <v>68</v>
      </c>
      <c r="BB92" s="2">
        <f t="shared" si="107"/>
        <v>28</v>
      </c>
      <c r="BC92" s="17">
        <f t="shared" si="108"/>
        <v>96</v>
      </c>
      <c r="BD92" s="78">
        <v>0</v>
      </c>
      <c r="BE92" s="78">
        <f t="shared" si="112"/>
        <v>0</v>
      </c>
      <c r="BF92" s="79">
        <v>10</v>
      </c>
      <c r="BG92" s="78">
        <f t="shared" si="113"/>
        <v>10</v>
      </c>
      <c r="BH92" s="78">
        <f t="shared" si="113"/>
        <v>10</v>
      </c>
      <c r="BI92" s="79">
        <v>30</v>
      </c>
      <c r="BJ92" s="78">
        <f t="shared" si="114"/>
        <v>30</v>
      </c>
      <c r="BK92" s="78">
        <f t="shared" si="114"/>
        <v>30</v>
      </c>
      <c r="BL92" s="79">
        <v>70</v>
      </c>
      <c r="BM92" s="78">
        <f t="shared" si="115"/>
        <v>70</v>
      </c>
      <c r="BN92" s="78">
        <f t="shared" si="115"/>
        <v>70</v>
      </c>
      <c r="BO92" s="80">
        <f t="shared" si="111"/>
        <v>96</v>
      </c>
    </row>
    <row r="93" spans="1:16372" s="81" customFormat="1" ht="50.15" customHeight="1">
      <c r="A93" s="72" t="s">
        <v>76</v>
      </c>
      <c r="B93" s="72" t="s">
        <v>77</v>
      </c>
      <c r="C93" s="72" t="s">
        <v>78</v>
      </c>
      <c r="D93" s="72" t="s">
        <v>838</v>
      </c>
      <c r="E93" s="72" t="s">
        <v>407</v>
      </c>
      <c r="F93" s="72" t="s">
        <v>493</v>
      </c>
      <c r="G93" s="73" t="s">
        <v>82</v>
      </c>
      <c r="H93" s="73" t="s">
        <v>839</v>
      </c>
      <c r="I93" s="73" t="s">
        <v>1540</v>
      </c>
      <c r="J93" s="82" t="s">
        <v>485</v>
      </c>
      <c r="K93" s="73" t="s">
        <v>840</v>
      </c>
      <c r="L93" s="74">
        <v>244</v>
      </c>
      <c r="M93" s="75" t="s">
        <v>853</v>
      </c>
      <c r="N93" s="74" t="s">
        <v>1</v>
      </c>
      <c r="O93" s="76"/>
      <c r="P93" s="76"/>
      <c r="Q93" s="76"/>
      <c r="R93" s="76"/>
      <c r="S93" s="76"/>
      <c r="T93" s="76"/>
      <c r="U93" s="76"/>
      <c r="V93" s="76"/>
      <c r="W93" s="76"/>
      <c r="X93" s="76"/>
      <c r="Y93" s="76"/>
      <c r="Z93" s="76"/>
      <c r="AA93" s="76"/>
      <c r="AB93" s="76"/>
      <c r="AC93" s="76"/>
      <c r="AD93" s="76"/>
      <c r="AE93" s="76"/>
      <c r="AF93" s="76"/>
      <c r="AG93" s="76"/>
      <c r="AH93" s="76"/>
      <c r="AI93" s="76"/>
      <c r="AJ93" s="76"/>
      <c r="AK93" s="76"/>
      <c r="AL93" s="74" t="s">
        <v>98</v>
      </c>
      <c r="AM93" s="76" t="s">
        <v>89</v>
      </c>
      <c r="AN93" s="74" t="s">
        <v>104</v>
      </c>
      <c r="AO93" s="74" t="s">
        <v>291</v>
      </c>
      <c r="AP93" s="74">
        <v>0</v>
      </c>
      <c r="AQ93" s="73" t="s">
        <v>854</v>
      </c>
      <c r="AR93" s="73" t="s">
        <v>855</v>
      </c>
      <c r="AS93" s="2">
        <v>0</v>
      </c>
      <c r="AT93" s="2">
        <v>0</v>
      </c>
      <c r="AU93" s="2">
        <v>0</v>
      </c>
      <c r="AV93" s="2">
        <v>90</v>
      </c>
      <c r="AW93" s="3">
        <v>90</v>
      </c>
      <c r="AX93" s="3">
        <v>90</v>
      </c>
      <c r="AY93" s="2">
        <v>0</v>
      </c>
      <c r="AZ93" s="2">
        <v>0</v>
      </c>
      <c r="BA93" s="2" t="s">
        <v>856</v>
      </c>
      <c r="BB93" s="2" t="e">
        <f t="shared" si="107"/>
        <v>#VALUE!</v>
      </c>
      <c r="BC93" s="17">
        <f t="shared" si="108"/>
        <v>90</v>
      </c>
      <c r="BD93" s="78">
        <v>0</v>
      </c>
      <c r="BE93" s="78">
        <f t="shared" si="112"/>
        <v>0</v>
      </c>
      <c r="BF93" s="79">
        <v>90</v>
      </c>
      <c r="BG93" s="78">
        <f t="shared" si="113"/>
        <v>90</v>
      </c>
      <c r="BH93" s="78">
        <f t="shared" si="113"/>
        <v>90</v>
      </c>
      <c r="BI93" s="79">
        <v>90</v>
      </c>
      <c r="BJ93" s="78">
        <f t="shared" si="114"/>
        <v>90</v>
      </c>
      <c r="BK93" s="78">
        <f t="shared" si="114"/>
        <v>90</v>
      </c>
      <c r="BL93" s="79">
        <v>90</v>
      </c>
      <c r="BM93" s="78">
        <f t="shared" si="115"/>
        <v>90</v>
      </c>
      <c r="BN93" s="78">
        <f t="shared" si="115"/>
        <v>90</v>
      </c>
      <c r="BO93" s="80">
        <f t="shared" si="111"/>
        <v>90</v>
      </c>
    </row>
    <row r="94" spans="1:16372" s="81" customFormat="1" ht="50.15" customHeight="1">
      <c r="A94" s="72" t="s">
        <v>76</v>
      </c>
      <c r="B94" s="72" t="s">
        <v>77</v>
      </c>
      <c r="C94" s="72" t="s">
        <v>78</v>
      </c>
      <c r="D94" s="72" t="s">
        <v>838</v>
      </c>
      <c r="E94" s="72" t="s">
        <v>407</v>
      </c>
      <c r="F94" s="72" t="s">
        <v>493</v>
      </c>
      <c r="G94" s="73" t="s">
        <v>82</v>
      </c>
      <c r="H94" s="73" t="s">
        <v>839</v>
      </c>
      <c r="I94" s="73" t="s">
        <v>1540</v>
      </c>
      <c r="J94" s="82" t="s">
        <v>485</v>
      </c>
      <c r="K94" s="73" t="s">
        <v>840</v>
      </c>
      <c r="L94" s="74">
        <v>245</v>
      </c>
      <c r="M94" s="75" t="s">
        <v>762</v>
      </c>
      <c r="N94" s="74" t="s">
        <v>1</v>
      </c>
      <c r="O94" s="76"/>
      <c r="P94" s="76"/>
      <c r="Q94" s="76"/>
      <c r="R94" s="76"/>
      <c r="S94" s="76"/>
      <c r="T94" s="76"/>
      <c r="U94" s="76"/>
      <c r="V94" s="76"/>
      <c r="W94" s="76"/>
      <c r="X94" s="76"/>
      <c r="Y94" s="76"/>
      <c r="Z94" s="76"/>
      <c r="AA94" s="76"/>
      <c r="AB94" s="76"/>
      <c r="AC94" s="76"/>
      <c r="AD94" s="76"/>
      <c r="AE94" s="76"/>
      <c r="AF94" s="76"/>
      <c r="AG94" s="76"/>
      <c r="AH94" s="76"/>
      <c r="AI94" s="76"/>
      <c r="AJ94" s="76"/>
      <c r="AK94" s="76"/>
      <c r="AL94" s="74" t="s">
        <v>155</v>
      </c>
      <c r="AM94" s="76" t="s">
        <v>89</v>
      </c>
      <c r="AN94" s="74" t="s">
        <v>104</v>
      </c>
      <c r="AO94" s="74" t="s">
        <v>291</v>
      </c>
      <c r="AP94" s="74">
        <v>0</v>
      </c>
      <c r="AQ94" s="73" t="s">
        <v>857</v>
      </c>
      <c r="AR94" s="73" t="s">
        <v>858</v>
      </c>
      <c r="AS94" s="2">
        <v>0</v>
      </c>
      <c r="AT94" s="2">
        <v>0</v>
      </c>
      <c r="AU94" s="2">
        <v>0</v>
      </c>
      <c r="AV94" s="2">
        <v>100</v>
      </c>
      <c r="AW94" s="3">
        <v>100</v>
      </c>
      <c r="AX94" s="3">
        <v>100</v>
      </c>
      <c r="AY94" s="2">
        <v>0</v>
      </c>
      <c r="AZ94" s="2">
        <v>0</v>
      </c>
      <c r="BA94" s="2">
        <v>30</v>
      </c>
      <c r="BB94" s="2">
        <f t="shared" si="107"/>
        <v>70</v>
      </c>
      <c r="BC94" s="17">
        <f t="shared" si="108"/>
        <v>100</v>
      </c>
      <c r="BD94" s="78">
        <v>0</v>
      </c>
      <c r="BE94" s="78">
        <f t="shared" si="112"/>
        <v>0</v>
      </c>
      <c r="BF94" s="79">
        <v>10</v>
      </c>
      <c r="BG94" s="78">
        <f t="shared" si="113"/>
        <v>10</v>
      </c>
      <c r="BH94" s="78">
        <f t="shared" si="113"/>
        <v>10</v>
      </c>
      <c r="BI94" s="79">
        <v>10</v>
      </c>
      <c r="BJ94" s="78">
        <f t="shared" si="114"/>
        <v>10</v>
      </c>
      <c r="BK94" s="78">
        <f t="shared" si="114"/>
        <v>10</v>
      </c>
      <c r="BL94" s="79">
        <v>10</v>
      </c>
      <c r="BM94" s="78">
        <f t="shared" si="115"/>
        <v>10</v>
      </c>
      <c r="BN94" s="78">
        <f t="shared" si="115"/>
        <v>10</v>
      </c>
      <c r="BO94" s="80">
        <f t="shared" si="111"/>
        <v>100</v>
      </c>
    </row>
    <row r="95" spans="1:16372" s="81" customFormat="1" ht="50.15" customHeight="1">
      <c r="A95" s="72" t="s">
        <v>76</v>
      </c>
      <c r="B95" s="72" t="s">
        <v>77</v>
      </c>
      <c r="C95" s="72" t="s">
        <v>78</v>
      </c>
      <c r="D95" s="72" t="s">
        <v>838</v>
      </c>
      <c r="E95" s="72" t="s">
        <v>407</v>
      </c>
      <c r="F95" s="72" t="s">
        <v>407</v>
      </c>
      <c r="G95" s="73" t="s">
        <v>82</v>
      </c>
      <c r="H95" s="61" t="s">
        <v>283</v>
      </c>
      <c r="I95" s="61" t="s">
        <v>1538</v>
      </c>
      <c r="J95" s="74" t="s">
        <v>485</v>
      </c>
      <c r="K95" s="73" t="s">
        <v>840</v>
      </c>
      <c r="L95" s="74">
        <v>468</v>
      </c>
      <c r="M95" s="75" t="s">
        <v>766</v>
      </c>
      <c r="N95" s="74" t="s">
        <v>5</v>
      </c>
      <c r="O95" s="76"/>
      <c r="P95" s="76"/>
      <c r="Q95" s="76" t="s">
        <v>87</v>
      </c>
      <c r="R95" s="76"/>
      <c r="S95" s="76"/>
      <c r="T95" s="76"/>
      <c r="U95" s="76"/>
      <c r="V95" s="76"/>
      <c r="W95" s="76"/>
      <c r="X95" s="76"/>
      <c r="Y95" s="76"/>
      <c r="Z95" s="76"/>
      <c r="AA95" s="76"/>
      <c r="AB95" s="76"/>
      <c r="AC95" s="76"/>
      <c r="AD95" s="76"/>
      <c r="AE95" s="76"/>
      <c r="AF95" s="76"/>
      <c r="AG95" s="76"/>
      <c r="AH95" s="76"/>
      <c r="AI95" s="76"/>
      <c r="AJ95" s="76"/>
      <c r="AK95" s="76"/>
      <c r="AL95" s="74" t="s">
        <v>88</v>
      </c>
      <c r="AM95" s="76" t="s">
        <v>125</v>
      </c>
      <c r="AN95" s="74" t="s">
        <v>113</v>
      </c>
      <c r="AO95" s="74" t="s">
        <v>105</v>
      </c>
      <c r="AP95" s="74">
        <v>0</v>
      </c>
      <c r="AQ95" s="73" t="s">
        <v>859</v>
      </c>
      <c r="AR95" s="73" t="s">
        <v>860</v>
      </c>
      <c r="AS95" s="2">
        <v>0</v>
      </c>
      <c r="AT95" s="2">
        <v>0</v>
      </c>
      <c r="AU95" s="2">
        <v>0</v>
      </c>
      <c r="AV95" s="2">
        <v>0</v>
      </c>
      <c r="AW95" s="3">
        <v>1</v>
      </c>
      <c r="AX95" s="3">
        <v>1</v>
      </c>
      <c r="AY95" s="2">
        <v>0</v>
      </c>
      <c r="AZ95" s="2">
        <v>0</v>
      </c>
      <c r="BA95" s="2">
        <v>0</v>
      </c>
      <c r="BB95" s="2">
        <f t="shared" si="107"/>
        <v>0</v>
      </c>
      <c r="BC95" s="17">
        <f t="shared" si="108"/>
        <v>1</v>
      </c>
      <c r="BD95" s="78">
        <v>0</v>
      </c>
      <c r="BE95" s="78">
        <v>0</v>
      </c>
      <c r="BF95" s="78">
        <v>0</v>
      </c>
      <c r="BG95" s="78">
        <v>0</v>
      </c>
      <c r="BH95" s="78">
        <v>0</v>
      </c>
      <c r="BI95" s="78">
        <v>0</v>
      </c>
      <c r="BJ95" s="78">
        <v>0</v>
      </c>
      <c r="BK95" s="78">
        <v>0</v>
      </c>
      <c r="BL95" s="78">
        <v>0</v>
      </c>
      <c r="BM95" s="78">
        <v>0</v>
      </c>
      <c r="BN95" s="78">
        <v>0</v>
      </c>
      <c r="BO95" s="80">
        <f t="shared" si="111"/>
        <v>1</v>
      </c>
    </row>
    <row r="96" spans="1:16372" s="81" customFormat="1" ht="50.15" customHeight="1">
      <c r="A96" s="72" t="s">
        <v>76</v>
      </c>
      <c r="B96" s="72" t="s">
        <v>77</v>
      </c>
      <c r="C96" s="72" t="s">
        <v>78</v>
      </c>
      <c r="D96" s="72" t="s">
        <v>838</v>
      </c>
      <c r="E96" s="72" t="s">
        <v>407</v>
      </c>
      <c r="F96" s="72" t="s">
        <v>407</v>
      </c>
      <c r="G96" s="73" t="s">
        <v>82</v>
      </c>
      <c r="H96" s="61" t="s">
        <v>283</v>
      </c>
      <c r="I96" s="61" t="s">
        <v>1538</v>
      </c>
      <c r="J96" s="74" t="s">
        <v>485</v>
      </c>
      <c r="K96" s="73" t="s">
        <v>840</v>
      </c>
      <c r="L96" s="74">
        <v>469</v>
      </c>
      <c r="M96" s="75" t="s">
        <v>767</v>
      </c>
      <c r="N96" s="74" t="s">
        <v>5</v>
      </c>
      <c r="O96" s="76"/>
      <c r="P96" s="76"/>
      <c r="Q96" s="76" t="s">
        <v>87</v>
      </c>
      <c r="R96" s="76"/>
      <c r="S96" s="76"/>
      <c r="T96" s="76"/>
      <c r="U96" s="76"/>
      <c r="V96" s="76"/>
      <c r="W96" s="76"/>
      <c r="X96" s="76"/>
      <c r="Y96" s="76"/>
      <c r="Z96" s="76"/>
      <c r="AA96" s="76"/>
      <c r="AB96" s="76"/>
      <c r="AC96" s="76"/>
      <c r="AD96" s="76"/>
      <c r="AE96" s="76"/>
      <c r="AF96" s="76"/>
      <c r="AG96" s="76"/>
      <c r="AH96" s="76"/>
      <c r="AI96" s="76"/>
      <c r="AJ96" s="76"/>
      <c r="AK96" s="76"/>
      <c r="AL96" s="74" t="s">
        <v>88</v>
      </c>
      <c r="AM96" s="76" t="s">
        <v>125</v>
      </c>
      <c r="AN96" s="74" t="s">
        <v>117</v>
      </c>
      <c r="AO96" s="74" t="s">
        <v>291</v>
      </c>
      <c r="AP96" s="74">
        <v>0</v>
      </c>
      <c r="AQ96" s="73" t="s">
        <v>861</v>
      </c>
      <c r="AR96" s="73" t="s">
        <v>862</v>
      </c>
      <c r="AS96" s="2">
        <v>0</v>
      </c>
      <c r="AT96" s="2">
        <v>0</v>
      </c>
      <c r="AU96" s="2">
        <v>30</v>
      </c>
      <c r="AV96" s="2">
        <v>50</v>
      </c>
      <c r="AW96" s="3">
        <v>20</v>
      </c>
      <c r="AX96" s="3">
        <v>100</v>
      </c>
      <c r="AY96" s="2">
        <v>0</v>
      </c>
      <c r="AZ96" s="2">
        <v>0</v>
      </c>
      <c r="BA96" s="2">
        <v>0</v>
      </c>
      <c r="BB96" s="2">
        <f t="shared" si="107"/>
        <v>50</v>
      </c>
      <c r="BC96" s="17">
        <f t="shared" si="108"/>
        <v>20</v>
      </c>
      <c r="BD96" s="78">
        <v>0</v>
      </c>
      <c r="BE96" s="78">
        <v>0</v>
      </c>
      <c r="BF96" s="78">
        <v>0</v>
      </c>
      <c r="BG96" s="78">
        <v>0</v>
      </c>
      <c r="BH96" s="78">
        <v>0</v>
      </c>
      <c r="BI96" s="78">
        <v>0</v>
      </c>
      <c r="BJ96" s="78">
        <v>0</v>
      </c>
      <c r="BK96" s="78">
        <v>0</v>
      </c>
      <c r="BL96" s="78">
        <v>0</v>
      </c>
      <c r="BM96" s="78">
        <v>0</v>
      </c>
      <c r="BN96" s="78">
        <v>0</v>
      </c>
      <c r="BO96" s="80">
        <f t="shared" si="111"/>
        <v>20</v>
      </c>
    </row>
    <row r="97" spans="1:69" s="81" customFormat="1" ht="50.15" customHeight="1">
      <c r="A97" s="72" t="s">
        <v>76</v>
      </c>
      <c r="B97" s="72" t="s">
        <v>77</v>
      </c>
      <c r="C97" s="72" t="s">
        <v>78</v>
      </c>
      <c r="D97" s="72" t="s">
        <v>838</v>
      </c>
      <c r="E97" s="72" t="s">
        <v>407</v>
      </c>
      <c r="F97" s="72" t="s">
        <v>407</v>
      </c>
      <c r="G97" s="73" t="s">
        <v>82</v>
      </c>
      <c r="H97" s="61" t="s">
        <v>283</v>
      </c>
      <c r="I97" s="61" t="s">
        <v>1538</v>
      </c>
      <c r="J97" s="74" t="s">
        <v>485</v>
      </c>
      <c r="K97" s="73" t="s">
        <v>840</v>
      </c>
      <c r="L97" s="74">
        <v>470</v>
      </c>
      <c r="M97" s="75" t="s">
        <v>863</v>
      </c>
      <c r="N97" s="74" t="s">
        <v>5</v>
      </c>
      <c r="O97" s="76"/>
      <c r="P97" s="76"/>
      <c r="Q97" s="76" t="s">
        <v>87</v>
      </c>
      <c r="R97" s="76"/>
      <c r="S97" s="76"/>
      <c r="T97" s="76"/>
      <c r="U97" s="76"/>
      <c r="V97" s="76"/>
      <c r="W97" s="76"/>
      <c r="X97" s="76"/>
      <c r="Y97" s="76"/>
      <c r="Z97" s="76"/>
      <c r="AA97" s="76"/>
      <c r="AB97" s="76"/>
      <c r="AC97" s="76"/>
      <c r="AD97" s="76"/>
      <c r="AE97" s="76"/>
      <c r="AF97" s="76"/>
      <c r="AG97" s="76"/>
      <c r="AH97" s="76"/>
      <c r="AI97" s="76"/>
      <c r="AJ97" s="76"/>
      <c r="AK97" s="76"/>
      <c r="AL97" s="74" t="s">
        <v>88</v>
      </c>
      <c r="AM97" s="76" t="s">
        <v>125</v>
      </c>
      <c r="AN97" s="74" t="s">
        <v>113</v>
      </c>
      <c r="AO97" s="74" t="s">
        <v>291</v>
      </c>
      <c r="AP97" s="74">
        <v>0</v>
      </c>
      <c r="AQ97" s="73" t="s">
        <v>864</v>
      </c>
      <c r="AR97" s="73" t="s">
        <v>865</v>
      </c>
      <c r="AS97" s="2">
        <v>0</v>
      </c>
      <c r="AT97" s="2">
        <v>0</v>
      </c>
      <c r="AU97" s="2">
        <v>100</v>
      </c>
      <c r="AV97" s="2">
        <v>0</v>
      </c>
      <c r="AW97" s="3">
        <v>0</v>
      </c>
      <c r="AX97" s="3">
        <v>100</v>
      </c>
      <c r="AY97" s="2">
        <v>0</v>
      </c>
      <c r="AZ97" s="2">
        <v>0</v>
      </c>
      <c r="BA97" s="2">
        <v>0</v>
      </c>
      <c r="BB97" s="2">
        <f t="shared" si="107"/>
        <v>0</v>
      </c>
      <c r="BC97" s="17">
        <f t="shared" si="108"/>
        <v>0</v>
      </c>
      <c r="BD97" s="78">
        <v>0</v>
      </c>
      <c r="BE97" s="78">
        <v>0</v>
      </c>
      <c r="BF97" s="78">
        <v>0</v>
      </c>
      <c r="BG97" s="78">
        <v>0</v>
      </c>
      <c r="BH97" s="78">
        <v>0</v>
      </c>
      <c r="BI97" s="78">
        <v>0</v>
      </c>
      <c r="BJ97" s="78">
        <v>0</v>
      </c>
      <c r="BK97" s="78">
        <v>0</v>
      </c>
      <c r="BL97" s="78">
        <v>0</v>
      </c>
      <c r="BM97" s="78">
        <v>0</v>
      </c>
      <c r="BN97" s="78">
        <v>0</v>
      </c>
      <c r="BO97" s="80">
        <f t="shared" si="111"/>
        <v>0</v>
      </c>
    </row>
    <row r="98" spans="1:69" s="81" customFormat="1" ht="50.15" customHeight="1">
      <c r="A98" s="72" t="s">
        <v>76</v>
      </c>
      <c r="B98" s="72" t="s">
        <v>77</v>
      </c>
      <c r="C98" s="72" t="s">
        <v>78</v>
      </c>
      <c r="D98" s="72" t="s">
        <v>838</v>
      </c>
      <c r="E98" s="72" t="s">
        <v>407</v>
      </c>
      <c r="F98" s="72" t="s">
        <v>407</v>
      </c>
      <c r="G98" s="73" t="s">
        <v>82</v>
      </c>
      <c r="H98" s="61" t="s">
        <v>283</v>
      </c>
      <c r="I98" s="61" t="s">
        <v>1538</v>
      </c>
      <c r="J98" s="74" t="s">
        <v>485</v>
      </c>
      <c r="K98" s="73" t="s">
        <v>840</v>
      </c>
      <c r="L98" s="74">
        <v>471</v>
      </c>
      <c r="M98" s="75" t="s">
        <v>866</v>
      </c>
      <c r="N98" s="74" t="s">
        <v>5</v>
      </c>
      <c r="O98" s="76"/>
      <c r="P98" s="76"/>
      <c r="Q98" s="76" t="s">
        <v>87</v>
      </c>
      <c r="R98" s="76"/>
      <c r="S98" s="76"/>
      <c r="T98" s="76"/>
      <c r="U98" s="76"/>
      <c r="V98" s="76"/>
      <c r="W98" s="76"/>
      <c r="X98" s="76"/>
      <c r="Y98" s="76"/>
      <c r="Z98" s="76"/>
      <c r="AA98" s="76"/>
      <c r="AB98" s="76"/>
      <c r="AC98" s="76"/>
      <c r="AD98" s="76"/>
      <c r="AE98" s="76"/>
      <c r="AF98" s="76"/>
      <c r="AG98" s="76"/>
      <c r="AH98" s="76"/>
      <c r="AI98" s="76"/>
      <c r="AJ98" s="76"/>
      <c r="AK98" s="76"/>
      <c r="AL98" s="74" t="s">
        <v>155</v>
      </c>
      <c r="AM98" s="76" t="s">
        <v>125</v>
      </c>
      <c r="AN98" s="74" t="s">
        <v>113</v>
      </c>
      <c r="AO98" s="74" t="s">
        <v>291</v>
      </c>
      <c r="AP98" s="74">
        <v>0</v>
      </c>
      <c r="AQ98" s="73" t="s">
        <v>867</v>
      </c>
      <c r="AR98" s="73" t="s">
        <v>361</v>
      </c>
      <c r="AS98" s="2">
        <v>100</v>
      </c>
      <c r="AT98" s="2">
        <v>0</v>
      </c>
      <c r="AU98" s="2">
        <v>0</v>
      </c>
      <c r="AV98" s="2">
        <v>100</v>
      </c>
      <c r="AW98" s="3">
        <v>100</v>
      </c>
      <c r="AX98" s="3">
        <v>100</v>
      </c>
      <c r="AY98" s="2">
        <v>0</v>
      </c>
      <c r="AZ98" s="2">
        <v>100</v>
      </c>
      <c r="BA98" s="2">
        <v>0</v>
      </c>
      <c r="BB98" s="2">
        <f t="shared" si="107"/>
        <v>100</v>
      </c>
      <c r="BC98" s="17">
        <f t="shared" si="108"/>
        <v>100</v>
      </c>
      <c r="BD98" s="78">
        <v>0</v>
      </c>
      <c r="BE98" s="78">
        <v>0</v>
      </c>
      <c r="BF98" s="78">
        <v>0</v>
      </c>
      <c r="BG98" s="78">
        <v>0</v>
      </c>
      <c r="BH98" s="78">
        <v>0</v>
      </c>
      <c r="BI98" s="78">
        <v>0</v>
      </c>
      <c r="BJ98" s="78">
        <v>0</v>
      </c>
      <c r="BK98" s="78">
        <v>0</v>
      </c>
      <c r="BL98" s="78">
        <v>0</v>
      </c>
      <c r="BM98" s="78">
        <v>0</v>
      </c>
      <c r="BN98" s="78">
        <v>0</v>
      </c>
      <c r="BO98" s="80">
        <f t="shared" si="111"/>
        <v>100</v>
      </c>
    </row>
    <row r="99" spans="1:69" s="81" customFormat="1" ht="50.15" customHeight="1">
      <c r="A99" s="72" t="s">
        <v>76</v>
      </c>
      <c r="B99" s="72" t="s">
        <v>77</v>
      </c>
      <c r="C99" s="72" t="s">
        <v>78</v>
      </c>
      <c r="D99" s="72" t="s">
        <v>838</v>
      </c>
      <c r="E99" s="72" t="s">
        <v>407</v>
      </c>
      <c r="F99" s="72" t="s">
        <v>407</v>
      </c>
      <c r="G99" s="73" t="s">
        <v>82</v>
      </c>
      <c r="H99" s="61" t="s">
        <v>283</v>
      </c>
      <c r="I99" s="61" t="s">
        <v>1538</v>
      </c>
      <c r="J99" s="74" t="s">
        <v>485</v>
      </c>
      <c r="K99" s="73" t="s">
        <v>840</v>
      </c>
      <c r="L99" s="74">
        <v>472</v>
      </c>
      <c r="M99" s="75" t="s">
        <v>868</v>
      </c>
      <c r="N99" s="74" t="s">
        <v>5</v>
      </c>
      <c r="O99" s="76"/>
      <c r="P99" s="76"/>
      <c r="Q99" s="76" t="s">
        <v>87</v>
      </c>
      <c r="R99" s="76"/>
      <c r="S99" s="76"/>
      <c r="T99" s="76"/>
      <c r="U99" s="76"/>
      <c r="V99" s="76"/>
      <c r="W99" s="76"/>
      <c r="X99" s="76"/>
      <c r="Y99" s="76"/>
      <c r="Z99" s="76"/>
      <c r="AA99" s="76"/>
      <c r="AB99" s="76"/>
      <c r="AC99" s="76"/>
      <c r="AD99" s="76"/>
      <c r="AE99" s="76"/>
      <c r="AF99" s="76"/>
      <c r="AG99" s="76"/>
      <c r="AH99" s="76"/>
      <c r="AI99" s="76"/>
      <c r="AJ99" s="76"/>
      <c r="AK99" s="76"/>
      <c r="AL99" s="74" t="s">
        <v>88</v>
      </c>
      <c r="AM99" s="76" t="s">
        <v>125</v>
      </c>
      <c r="AN99" s="74" t="s">
        <v>113</v>
      </c>
      <c r="AO99" s="74" t="s">
        <v>105</v>
      </c>
      <c r="AP99" s="74">
        <v>0</v>
      </c>
      <c r="AQ99" s="73" t="s">
        <v>869</v>
      </c>
      <c r="AR99" s="73" t="s">
        <v>870</v>
      </c>
      <c r="AS99" s="2">
        <v>0</v>
      </c>
      <c r="AT99" s="2">
        <v>0</v>
      </c>
      <c r="AU99" s="2">
        <v>0</v>
      </c>
      <c r="AV99" s="2">
        <v>0</v>
      </c>
      <c r="AW99" s="3">
        <v>1</v>
      </c>
      <c r="AX99" s="3">
        <v>1</v>
      </c>
      <c r="AY99" s="2">
        <v>0</v>
      </c>
      <c r="AZ99" s="2">
        <v>0</v>
      </c>
      <c r="BA99" s="2">
        <v>0</v>
      </c>
      <c r="BB99" s="2">
        <f t="shared" si="107"/>
        <v>0</v>
      </c>
      <c r="BC99" s="17">
        <f t="shared" si="108"/>
        <v>1</v>
      </c>
      <c r="BD99" s="78">
        <v>0</v>
      </c>
      <c r="BE99" s="78">
        <v>0</v>
      </c>
      <c r="BF99" s="78">
        <v>0</v>
      </c>
      <c r="BG99" s="78">
        <v>0</v>
      </c>
      <c r="BH99" s="78">
        <v>0</v>
      </c>
      <c r="BI99" s="78">
        <v>0</v>
      </c>
      <c r="BJ99" s="78">
        <v>0</v>
      </c>
      <c r="BK99" s="78">
        <v>0</v>
      </c>
      <c r="BL99" s="78">
        <v>0</v>
      </c>
      <c r="BM99" s="78">
        <v>0</v>
      </c>
      <c r="BN99" s="78">
        <v>0</v>
      </c>
      <c r="BO99" s="80">
        <f t="shared" si="111"/>
        <v>1</v>
      </c>
    </row>
    <row r="100" spans="1:69" s="81" customFormat="1" ht="50.15" customHeight="1">
      <c r="A100" s="72" t="s">
        <v>76</v>
      </c>
      <c r="B100" s="72" t="s">
        <v>77</v>
      </c>
      <c r="C100" s="72" t="s">
        <v>78</v>
      </c>
      <c r="D100" s="72" t="s">
        <v>838</v>
      </c>
      <c r="E100" s="72" t="s">
        <v>407</v>
      </c>
      <c r="F100" s="72" t="s">
        <v>407</v>
      </c>
      <c r="G100" s="73" t="s">
        <v>82</v>
      </c>
      <c r="H100" s="61" t="s">
        <v>283</v>
      </c>
      <c r="I100" s="61" t="s">
        <v>1538</v>
      </c>
      <c r="J100" s="74" t="s">
        <v>485</v>
      </c>
      <c r="K100" s="73" t="s">
        <v>840</v>
      </c>
      <c r="L100" s="74">
        <v>473</v>
      </c>
      <c r="M100" s="75" t="s">
        <v>768</v>
      </c>
      <c r="N100" s="74" t="s">
        <v>5</v>
      </c>
      <c r="O100" s="76"/>
      <c r="P100" s="76"/>
      <c r="Q100" s="76" t="s">
        <v>87</v>
      </c>
      <c r="R100" s="76"/>
      <c r="S100" s="76"/>
      <c r="T100" s="76"/>
      <c r="U100" s="76"/>
      <c r="V100" s="76"/>
      <c r="W100" s="76"/>
      <c r="X100" s="76"/>
      <c r="Y100" s="76"/>
      <c r="Z100" s="76"/>
      <c r="AA100" s="76"/>
      <c r="AB100" s="76"/>
      <c r="AC100" s="76"/>
      <c r="AD100" s="76"/>
      <c r="AE100" s="76"/>
      <c r="AF100" s="76"/>
      <c r="AG100" s="76"/>
      <c r="AH100" s="76"/>
      <c r="AI100" s="76"/>
      <c r="AJ100" s="76"/>
      <c r="AK100" s="76"/>
      <c r="AL100" s="74" t="s">
        <v>155</v>
      </c>
      <c r="AM100" s="76" t="s">
        <v>89</v>
      </c>
      <c r="AN100" s="74" t="s">
        <v>113</v>
      </c>
      <c r="AO100" s="74" t="s">
        <v>291</v>
      </c>
      <c r="AP100" s="74">
        <v>0</v>
      </c>
      <c r="AQ100" s="73" t="s">
        <v>871</v>
      </c>
      <c r="AR100" s="73" t="s">
        <v>872</v>
      </c>
      <c r="AS100" s="2">
        <v>0</v>
      </c>
      <c r="AT100" s="2">
        <v>0</v>
      </c>
      <c r="AU100" s="2">
        <v>100</v>
      </c>
      <c r="AV100" s="2">
        <v>100</v>
      </c>
      <c r="AW100" s="3">
        <v>100</v>
      </c>
      <c r="AX100" s="3">
        <v>100</v>
      </c>
      <c r="AY100" s="2">
        <v>0</v>
      </c>
      <c r="AZ100" s="2">
        <v>0</v>
      </c>
      <c r="BA100" s="2">
        <v>0</v>
      </c>
      <c r="BB100" s="2">
        <f t="shared" si="107"/>
        <v>100</v>
      </c>
      <c r="BC100" s="17">
        <f t="shared" si="108"/>
        <v>100</v>
      </c>
      <c r="BD100" s="78">
        <v>0</v>
      </c>
      <c r="BE100" s="78">
        <f>BD100</f>
        <v>0</v>
      </c>
      <c r="BF100" s="79"/>
      <c r="BG100" s="78">
        <f>BF100</f>
        <v>0</v>
      </c>
      <c r="BH100" s="78">
        <f>BG100</f>
        <v>0</v>
      </c>
      <c r="BI100" s="79"/>
      <c r="BJ100" s="78">
        <f>BI100</f>
        <v>0</v>
      </c>
      <c r="BK100" s="78">
        <f>BJ100</f>
        <v>0</v>
      </c>
      <c r="BL100" s="79"/>
      <c r="BM100" s="78">
        <f>BL100</f>
        <v>0</v>
      </c>
      <c r="BN100" s="78">
        <f>BM100</f>
        <v>0</v>
      </c>
      <c r="BO100" s="80">
        <f t="shared" si="111"/>
        <v>100</v>
      </c>
    </row>
    <row r="101" spans="1:69" s="81" customFormat="1" ht="50.15" customHeight="1">
      <c r="A101" s="72" t="s">
        <v>76</v>
      </c>
      <c r="B101" s="72" t="s">
        <v>77</v>
      </c>
      <c r="C101" s="72" t="s">
        <v>78</v>
      </c>
      <c r="D101" s="72" t="s">
        <v>838</v>
      </c>
      <c r="E101" s="72" t="s">
        <v>407</v>
      </c>
      <c r="F101" s="72" t="s">
        <v>407</v>
      </c>
      <c r="G101" s="73" t="s">
        <v>82</v>
      </c>
      <c r="H101" s="61" t="s">
        <v>283</v>
      </c>
      <c r="I101" s="61" t="s">
        <v>1538</v>
      </c>
      <c r="J101" s="74" t="s">
        <v>485</v>
      </c>
      <c r="K101" s="73" t="s">
        <v>840</v>
      </c>
      <c r="L101" s="74">
        <v>474</v>
      </c>
      <c r="M101" s="75" t="s">
        <v>769</v>
      </c>
      <c r="N101" s="74" t="s">
        <v>5</v>
      </c>
      <c r="O101" s="76"/>
      <c r="P101" s="76"/>
      <c r="Q101" s="76" t="s">
        <v>87</v>
      </c>
      <c r="R101" s="76"/>
      <c r="S101" s="76"/>
      <c r="T101" s="76"/>
      <c r="U101" s="76"/>
      <c r="V101" s="76"/>
      <c r="W101" s="76"/>
      <c r="X101" s="76"/>
      <c r="Y101" s="76"/>
      <c r="Z101" s="76"/>
      <c r="AA101" s="76"/>
      <c r="AB101" s="76"/>
      <c r="AC101" s="76"/>
      <c r="AD101" s="76"/>
      <c r="AE101" s="76"/>
      <c r="AF101" s="76"/>
      <c r="AG101" s="76"/>
      <c r="AH101" s="76"/>
      <c r="AI101" s="76"/>
      <c r="AJ101" s="76"/>
      <c r="AK101" s="76"/>
      <c r="AL101" s="74" t="s">
        <v>88</v>
      </c>
      <c r="AM101" s="76" t="s">
        <v>125</v>
      </c>
      <c r="AN101" s="74" t="s">
        <v>113</v>
      </c>
      <c r="AO101" s="74" t="s">
        <v>105</v>
      </c>
      <c r="AP101" s="74">
        <v>0</v>
      </c>
      <c r="AQ101" s="73" t="s">
        <v>873</v>
      </c>
      <c r="AR101" s="73" t="s">
        <v>874</v>
      </c>
      <c r="AS101" s="2">
        <v>0</v>
      </c>
      <c r="AT101" s="2">
        <v>0</v>
      </c>
      <c r="AU101" s="2">
        <v>1</v>
      </c>
      <c r="AV101" s="2">
        <v>0</v>
      </c>
      <c r="AW101" s="3">
        <v>1</v>
      </c>
      <c r="AX101" s="3">
        <v>1</v>
      </c>
      <c r="AY101" s="2">
        <v>0</v>
      </c>
      <c r="AZ101" s="2">
        <v>0</v>
      </c>
      <c r="BA101" s="2">
        <v>0</v>
      </c>
      <c r="BB101" s="2">
        <f t="shared" si="107"/>
        <v>0</v>
      </c>
      <c r="BC101" s="17">
        <f t="shared" si="108"/>
        <v>1</v>
      </c>
      <c r="BD101" s="78">
        <v>0</v>
      </c>
      <c r="BE101" s="78">
        <v>0</v>
      </c>
      <c r="BF101" s="78">
        <v>0</v>
      </c>
      <c r="BG101" s="78">
        <v>0</v>
      </c>
      <c r="BH101" s="78">
        <v>0</v>
      </c>
      <c r="BI101" s="78">
        <v>0</v>
      </c>
      <c r="BJ101" s="78">
        <v>0</v>
      </c>
      <c r="BK101" s="78">
        <v>0</v>
      </c>
      <c r="BL101" s="78">
        <v>0</v>
      </c>
      <c r="BM101" s="78">
        <v>0</v>
      </c>
      <c r="BN101" s="78">
        <v>0</v>
      </c>
      <c r="BO101" s="80">
        <f t="shared" si="111"/>
        <v>1</v>
      </c>
    </row>
    <row r="102" spans="1:69" s="81" customFormat="1" ht="50.15" customHeight="1">
      <c r="A102" s="72" t="s">
        <v>76</v>
      </c>
      <c r="B102" s="72" t="s">
        <v>77</v>
      </c>
      <c r="C102" s="72" t="s">
        <v>78</v>
      </c>
      <c r="D102" s="72" t="s">
        <v>838</v>
      </c>
      <c r="E102" s="72" t="s">
        <v>407</v>
      </c>
      <c r="F102" s="72" t="s">
        <v>493</v>
      </c>
      <c r="G102" s="73" t="s">
        <v>82</v>
      </c>
      <c r="H102" s="73" t="s">
        <v>839</v>
      </c>
      <c r="I102" s="61" t="s">
        <v>1538</v>
      </c>
      <c r="J102" s="74" t="s">
        <v>485</v>
      </c>
      <c r="K102" s="73" t="s">
        <v>840</v>
      </c>
      <c r="L102" s="74">
        <v>106</v>
      </c>
      <c r="M102" s="75" t="s">
        <v>875</v>
      </c>
      <c r="N102" s="74" t="s">
        <v>3</v>
      </c>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4" t="s">
        <v>88</v>
      </c>
      <c r="AM102" s="76" t="s">
        <v>125</v>
      </c>
      <c r="AN102" s="74" t="s">
        <v>113</v>
      </c>
      <c r="AO102" s="74" t="s">
        <v>91</v>
      </c>
      <c r="AP102" s="74">
        <v>0</v>
      </c>
      <c r="AQ102" s="73" t="s">
        <v>876</v>
      </c>
      <c r="AR102" s="83" t="s">
        <v>877</v>
      </c>
      <c r="AS102" s="2">
        <v>0</v>
      </c>
      <c r="AT102" s="2">
        <v>0</v>
      </c>
      <c r="AU102" s="2">
        <v>0</v>
      </c>
      <c r="AV102" s="2">
        <v>75</v>
      </c>
      <c r="AW102" s="3">
        <v>80</v>
      </c>
      <c r="AX102" s="3">
        <v>80</v>
      </c>
      <c r="AY102" s="2">
        <v>0</v>
      </c>
      <c r="AZ102" s="2">
        <v>0</v>
      </c>
      <c r="BA102" s="2"/>
      <c r="BB102" s="2">
        <f t="shared" si="107"/>
        <v>75</v>
      </c>
      <c r="BC102" s="17">
        <f t="shared" si="108"/>
        <v>80</v>
      </c>
      <c r="BD102" s="78">
        <v>0</v>
      </c>
      <c r="BE102" s="78">
        <v>0</v>
      </c>
      <c r="BF102" s="78">
        <v>0</v>
      </c>
      <c r="BG102" s="78">
        <v>0</v>
      </c>
      <c r="BH102" s="78">
        <v>0</v>
      </c>
      <c r="BI102" s="78">
        <v>0</v>
      </c>
      <c r="BJ102" s="78">
        <v>0</v>
      </c>
      <c r="BK102" s="78">
        <v>0</v>
      </c>
      <c r="BL102" s="78">
        <v>0</v>
      </c>
      <c r="BM102" s="78">
        <v>0</v>
      </c>
      <c r="BN102" s="78">
        <v>0</v>
      </c>
      <c r="BO102" s="80">
        <f t="shared" si="111"/>
        <v>80</v>
      </c>
    </row>
    <row r="103" spans="1:69" s="81" customFormat="1" ht="50.15" customHeight="1">
      <c r="A103" s="72" t="s">
        <v>76</v>
      </c>
      <c r="B103" s="72" t="s">
        <v>77</v>
      </c>
      <c r="C103" s="72" t="s">
        <v>78</v>
      </c>
      <c r="D103" s="72" t="s">
        <v>838</v>
      </c>
      <c r="E103" s="72" t="s">
        <v>407</v>
      </c>
      <c r="F103" s="72" t="s">
        <v>493</v>
      </c>
      <c r="G103" s="73" t="s">
        <v>82</v>
      </c>
      <c r="H103" s="73" t="s">
        <v>839</v>
      </c>
      <c r="I103" s="61" t="s">
        <v>1538</v>
      </c>
      <c r="J103" s="74" t="s">
        <v>485</v>
      </c>
      <c r="K103" s="73" t="s">
        <v>840</v>
      </c>
      <c r="L103" s="74">
        <v>107</v>
      </c>
      <c r="M103" s="75" t="s">
        <v>878</v>
      </c>
      <c r="N103" s="74" t="s">
        <v>3</v>
      </c>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4" t="s">
        <v>879</v>
      </c>
      <c r="AM103" s="76" t="s">
        <v>125</v>
      </c>
      <c r="AN103" s="74" t="s">
        <v>113</v>
      </c>
      <c r="AO103" s="74" t="s">
        <v>91</v>
      </c>
      <c r="AP103" s="74">
        <v>0</v>
      </c>
      <c r="AQ103" s="84" t="s">
        <v>880</v>
      </c>
      <c r="AR103" s="84" t="s">
        <v>881</v>
      </c>
      <c r="AS103" s="2">
        <v>0</v>
      </c>
      <c r="AT103" s="2">
        <v>0</v>
      </c>
      <c r="AU103" s="2">
        <v>70</v>
      </c>
      <c r="AV103" s="2">
        <v>80</v>
      </c>
      <c r="AW103" s="3">
        <v>90</v>
      </c>
      <c r="AX103" s="3">
        <v>90</v>
      </c>
      <c r="AY103" s="2">
        <v>0</v>
      </c>
      <c r="AZ103" s="2">
        <v>0</v>
      </c>
      <c r="BA103" s="2"/>
      <c r="BB103" s="2">
        <f t="shared" si="107"/>
        <v>80</v>
      </c>
      <c r="BC103" s="17">
        <f t="shared" si="108"/>
        <v>90</v>
      </c>
      <c r="BD103" s="78">
        <v>0</v>
      </c>
      <c r="BE103" s="78">
        <v>0</v>
      </c>
      <c r="BF103" s="78">
        <v>0</v>
      </c>
      <c r="BG103" s="78">
        <v>0</v>
      </c>
      <c r="BH103" s="78">
        <v>0</v>
      </c>
      <c r="BI103" s="78">
        <v>0</v>
      </c>
      <c r="BJ103" s="78">
        <v>0</v>
      </c>
      <c r="BK103" s="78">
        <v>0</v>
      </c>
      <c r="BL103" s="78">
        <v>0</v>
      </c>
      <c r="BM103" s="78">
        <v>0</v>
      </c>
      <c r="BN103" s="78">
        <v>0</v>
      </c>
      <c r="BO103" s="80">
        <f t="shared" si="111"/>
        <v>90</v>
      </c>
    </row>
    <row r="104" spans="1:69" s="81" customFormat="1" ht="50.15" customHeight="1">
      <c r="A104" s="72" t="s">
        <v>76</v>
      </c>
      <c r="B104" s="72" t="s">
        <v>77</v>
      </c>
      <c r="C104" s="72" t="s">
        <v>78</v>
      </c>
      <c r="D104" s="72" t="s">
        <v>838</v>
      </c>
      <c r="E104" s="72" t="s">
        <v>407</v>
      </c>
      <c r="F104" s="72" t="s">
        <v>493</v>
      </c>
      <c r="G104" s="73" t="s">
        <v>82</v>
      </c>
      <c r="H104" s="61" t="s">
        <v>278</v>
      </c>
      <c r="I104" s="61" t="s">
        <v>1538</v>
      </c>
      <c r="J104" s="74" t="s">
        <v>485</v>
      </c>
      <c r="K104" s="73" t="s">
        <v>751</v>
      </c>
      <c r="L104" s="74">
        <v>222</v>
      </c>
      <c r="M104" s="75" t="s">
        <v>882</v>
      </c>
      <c r="N104" s="74" t="s">
        <v>6</v>
      </c>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4" t="s">
        <v>88</v>
      </c>
      <c r="AM104" s="76" t="s">
        <v>125</v>
      </c>
      <c r="AN104" s="74" t="s">
        <v>117</v>
      </c>
      <c r="AO104" s="74" t="s">
        <v>105</v>
      </c>
      <c r="AP104" s="74">
        <v>0</v>
      </c>
      <c r="AQ104" s="85" t="s">
        <v>883</v>
      </c>
      <c r="AR104" s="86" t="s">
        <v>884</v>
      </c>
      <c r="AS104" s="2">
        <v>0</v>
      </c>
      <c r="AT104" s="2">
        <v>0</v>
      </c>
      <c r="AU104" s="2">
        <v>0</v>
      </c>
      <c r="AV104" s="2">
        <v>1</v>
      </c>
      <c r="AW104" s="3">
        <v>0</v>
      </c>
      <c r="AX104" s="3">
        <v>1</v>
      </c>
      <c r="AY104" s="2">
        <v>0</v>
      </c>
      <c r="AZ104" s="2">
        <v>0</v>
      </c>
      <c r="BA104" s="2">
        <v>0</v>
      </c>
      <c r="BB104" s="2">
        <f t="shared" si="107"/>
        <v>1</v>
      </c>
      <c r="BC104" s="17">
        <f t="shared" si="108"/>
        <v>0</v>
      </c>
      <c r="BD104" s="78">
        <v>0</v>
      </c>
      <c r="BE104" s="78">
        <v>0</v>
      </c>
      <c r="BF104" s="78">
        <v>0</v>
      </c>
      <c r="BG104" s="78">
        <v>0</v>
      </c>
      <c r="BH104" s="78">
        <v>0</v>
      </c>
      <c r="BI104" s="78">
        <v>0</v>
      </c>
      <c r="BJ104" s="78">
        <v>0</v>
      </c>
      <c r="BK104" s="78">
        <v>0</v>
      </c>
      <c r="BL104" s="78">
        <v>0</v>
      </c>
      <c r="BM104" s="78">
        <v>0</v>
      </c>
      <c r="BN104" s="78">
        <v>0</v>
      </c>
      <c r="BO104" s="80">
        <f t="shared" si="111"/>
        <v>0</v>
      </c>
    </row>
    <row r="105" spans="1:69" s="81" customFormat="1" ht="50.15" customHeight="1">
      <c r="A105" s="72" t="s">
        <v>76</v>
      </c>
      <c r="B105" s="72" t="s">
        <v>77</v>
      </c>
      <c r="C105" s="72" t="s">
        <v>78</v>
      </c>
      <c r="D105" s="72" t="s">
        <v>838</v>
      </c>
      <c r="E105" s="72" t="s">
        <v>407</v>
      </c>
      <c r="F105" s="73" t="s">
        <v>407</v>
      </c>
      <c r="G105" s="87" t="s">
        <v>82</v>
      </c>
      <c r="H105" s="61" t="s">
        <v>278</v>
      </c>
      <c r="I105" s="61" t="s">
        <v>1538</v>
      </c>
      <c r="J105" s="74" t="s">
        <v>485</v>
      </c>
      <c r="K105" s="73" t="s">
        <v>840</v>
      </c>
      <c r="L105" s="74">
        <v>326</v>
      </c>
      <c r="M105" s="75" t="s">
        <v>885</v>
      </c>
      <c r="N105" s="74" t="s">
        <v>6</v>
      </c>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4" t="s">
        <v>155</v>
      </c>
      <c r="AM105" s="76" t="s">
        <v>847</v>
      </c>
      <c r="AN105" s="74" t="s">
        <v>117</v>
      </c>
      <c r="AO105" s="74" t="s">
        <v>291</v>
      </c>
      <c r="AP105" s="74">
        <v>0</v>
      </c>
      <c r="AQ105" s="73" t="s">
        <v>886</v>
      </c>
      <c r="AR105" s="73" t="s">
        <v>887</v>
      </c>
      <c r="AS105" s="2">
        <v>0</v>
      </c>
      <c r="AT105" s="2">
        <v>0</v>
      </c>
      <c r="AU105" s="2">
        <v>0</v>
      </c>
      <c r="AV105" s="2">
        <v>70</v>
      </c>
      <c r="AW105" s="3">
        <v>30</v>
      </c>
      <c r="AX105" s="3">
        <v>100</v>
      </c>
      <c r="AY105" s="2">
        <v>0</v>
      </c>
      <c r="AZ105" s="2">
        <v>0</v>
      </c>
      <c r="BA105" s="2">
        <v>0</v>
      </c>
      <c r="BB105" s="2">
        <f t="shared" si="107"/>
        <v>70</v>
      </c>
      <c r="BC105" s="17">
        <f t="shared" si="108"/>
        <v>30</v>
      </c>
      <c r="BD105" s="78">
        <v>0</v>
      </c>
      <c r="BE105" s="78">
        <v>0</v>
      </c>
      <c r="BF105" s="78">
        <v>0</v>
      </c>
      <c r="BG105" s="78">
        <v>0</v>
      </c>
      <c r="BH105" s="78">
        <v>0</v>
      </c>
      <c r="BI105" s="79"/>
      <c r="BJ105" s="78">
        <f t="shared" ref="BJ105:BN109" si="116">BI105</f>
        <v>0</v>
      </c>
      <c r="BK105" s="78">
        <f t="shared" si="116"/>
        <v>0</v>
      </c>
      <c r="BL105" s="78">
        <f t="shared" si="116"/>
        <v>0</v>
      </c>
      <c r="BM105" s="78">
        <f t="shared" si="116"/>
        <v>0</v>
      </c>
      <c r="BN105" s="78">
        <f t="shared" si="116"/>
        <v>0</v>
      </c>
      <c r="BO105" s="80">
        <f t="shared" si="111"/>
        <v>30</v>
      </c>
    </row>
    <row r="106" spans="1:69" s="81" customFormat="1" ht="50.15" customHeight="1">
      <c r="A106" s="72" t="s">
        <v>76</v>
      </c>
      <c r="B106" s="72" t="s">
        <v>77</v>
      </c>
      <c r="C106" s="72" t="s">
        <v>78</v>
      </c>
      <c r="D106" s="72" t="s">
        <v>838</v>
      </c>
      <c r="E106" s="72" t="s">
        <v>407</v>
      </c>
      <c r="F106" s="72" t="s">
        <v>493</v>
      </c>
      <c r="G106" s="73" t="s">
        <v>82</v>
      </c>
      <c r="H106" s="61" t="s">
        <v>278</v>
      </c>
      <c r="I106" s="61" t="s">
        <v>1538</v>
      </c>
      <c r="J106" s="74" t="s">
        <v>485</v>
      </c>
      <c r="K106" s="73" t="s">
        <v>840</v>
      </c>
      <c r="L106" s="74">
        <v>224</v>
      </c>
      <c r="M106" s="75" t="s">
        <v>888</v>
      </c>
      <c r="N106" s="74" t="s">
        <v>6</v>
      </c>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4" t="s">
        <v>155</v>
      </c>
      <c r="AM106" s="76" t="s">
        <v>143</v>
      </c>
      <c r="AN106" s="74" t="s">
        <v>889</v>
      </c>
      <c r="AO106" s="74" t="s">
        <v>291</v>
      </c>
      <c r="AP106" s="74">
        <v>0</v>
      </c>
      <c r="AQ106" s="88" t="s">
        <v>890</v>
      </c>
      <c r="AR106" s="86" t="s">
        <v>891</v>
      </c>
      <c r="AS106" s="2">
        <v>0</v>
      </c>
      <c r="AT106" s="2">
        <v>0</v>
      </c>
      <c r="AU106" s="2">
        <v>0</v>
      </c>
      <c r="AV106" s="2">
        <v>0</v>
      </c>
      <c r="AW106" s="3">
        <v>100</v>
      </c>
      <c r="AX106" s="3">
        <v>100</v>
      </c>
      <c r="AY106" s="2">
        <v>0</v>
      </c>
      <c r="AZ106" s="2">
        <v>0</v>
      </c>
      <c r="BA106" s="2">
        <v>0</v>
      </c>
      <c r="BB106" s="2">
        <f t="shared" si="107"/>
        <v>0</v>
      </c>
      <c r="BC106" s="17">
        <f t="shared" si="108"/>
        <v>100</v>
      </c>
      <c r="BD106" s="78">
        <v>0</v>
      </c>
      <c r="BE106" s="78">
        <v>0</v>
      </c>
      <c r="BF106" s="78">
        <v>0</v>
      </c>
      <c r="BG106" s="78">
        <v>0</v>
      </c>
      <c r="BH106" s="78">
        <v>0</v>
      </c>
      <c r="BI106" s="79">
        <v>0</v>
      </c>
      <c r="BJ106" s="78">
        <f t="shared" si="116"/>
        <v>0</v>
      </c>
      <c r="BK106" s="78">
        <f t="shared" si="116"/>
        <v>0</v>
      </c>
      <c r="BL106" s="78">
        <f t="shared" si="116"/>
        <v>0</v>
      </c>
      <c r="BM106" s="78">
        <f t="shared" si="116"/>
        <v>0</v>
      </c>
      <c r="BN106" s="78">
        <f t="shared" si="116"/>
        <v>0</v>
      </c>
      <c r="BO106" s="80">
        <f t="shared" si="111"/>
        <v>100</v>
      </c>
    </row>
    <row r="107" spans="1:69" s="81" customFormat="1" ht="50.15" customHeight="1">
      <c r="A107" s="72" t="s">
        <v>76</v>
      </c>
      <c r="B107" s="72" t="s">
        <v>77</v>
      </c>
      <c r="C107" s="72" t="s">
        <v>78</v>
      </c>
      <c r="D107" s="72" t="s">
        <v>838</v>
      </c>
      <c r="E107" s="72" t="s">
        <v>407</v>
      </c>
      <c r="F107" s="72" t="s">
        <v>493</v>
      </c>
      <c r="G107" s="73" t="s">
        <v>82</v>
      </c>
      <c r="H107" s="61" t="s">
        <v>278</v>
      </c>
      <c r="I107" s="61" t="s">
        <v>1538</v>
      </c>
      <c r="J107" s="74" t="s">
        <v>485</v>
      </c>
      <c r="K107" s="73" t="s">
        <v>840</v>
      </c>
      <c r="L107" s="74">
        <v>225</v>
      </c>
      <c r="M107" s="75" t="s">
        <v>892</v>
      </c>
      <c r="N107" s="74" t="s">
        <v>6</v>
      </c>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4" t="s">
        <v>88</v>
      </c>
      <c r="AM107" s="76" t="s">
        <v>143</v>
      </c>
      <c r="AN107" s="74" t="s">
        <v>117</v>
      </c>
      <c r="AO107" s="74" t="s">
        <v>291</v>
      </c>
      <c r="AP107" s="74">
        <v>0</v>
      </c>
      <c r="AQ107" s="88" t="s">
        <v>893</v>
      </c>
      <c r="AR107" s="86" t="s">
        <v>894</v>
      </c>
      <c r="AS107" s="2">
        <v>0</v>
      </c>
      <c r="AT107" s="2">
        <v>0</v>
      </c>
      <c r="AU107" s="2">
        <v>50</v>
      </c>
      <c r="AV107" s="2">
        <v>50</v>
      </c>
      <c r="AW107" s="3">
        <v>0</v>
      </c>
      <c r="AX107" s="3">
        <v>100</v>
      </c>
      <c r="AY107" s="2">
        <v>0</v>
      </c>
      <c r="AZ107" s="2">
        <v>20</v>
      </c>
      <c r="BA107" s="2">
        <v>0</v>
      </c>
      <c r="BB107" s="2">
        <f t="shared" si="107"/>
        <v>50</v>
      </c>
      <c r="BC107" s="17">
        <f t="shared" si="108"/>
        <v>0</v>
      </c>
      <c r="BD107" s="78">
        <v>0</v>
      </c>
      <c r="BE107" s="78">
        <v>0</v>
      </c>
      <c r="BF107" s="78">
        <v>0</v>
      </c>
      <c r="BG107" s="78">
        <v>0</v>
      </c>
      <c r="BH107" s="78">
        <v>0</v>
      </c>
      <c r="BI107" s="79">
        <v>100</v>
      </c>
      <c r="BJ107" s="78">
        <f t="shared" si="116"/>
        <v>100</v>
      </c>
      <c r="BK107" s="78">
        <f t="shared" si="116"/>
        <v>100</v>
      </c>
      <c r="BL107" s="78">
        <f t="shared" si="116"/>
        <v>100</v>
      </c>
      <c r="BM107" s="78">
        <f t="shared" si="116"/>
        <v>100</v>
      </c>
      <c r="BN107" s="78">
        <f t="shared" si="116"/>
        <v>100</v>
      </c>
      <c r="BO107" s="80">
        <f t="shared" si="111"/>
        <v>0</v>
      </c>
    </row>
    <row r="108" spans="1:69" s="81" customFormat="1" ht="50.15" customHeight="1">
      <c r="A108" s="72" t="s">
        <v>76</v>
      </c>
      <c r="B108" s="72" t="s">
        <v>77</v>
      </c>
      <c r="C108" s="72" t="s">
        <v>78</v>
      </c>
      <c r="D108" s="72" t="s">
        <v>838</v>
      </c>
      <c r="E108" s="72" t="s">
        <v>407</v>
      </c>
      <c r="F108" s="72" t="s">
        <v>493</v>
      </c>
      <c r="G108" s="73" t="s">
        <v>82</v>
      </c>
      <c r="H108" s="61" t="s">
        <v>278</v>
      </c>
      <c r="I108" s="61" t="s">
        <v>1538</v>
      </c>
      <c r="J108" s="74" t="s">
        <v>485</v>
      </c>
      <c r="K108" s="73" t="s">
        <v>840</v>
      </c>
      <c r="L108" s="74">
        <v>226</v>
      </c>
      <c r="M108" s="75" t="s">
        <v>895</v>
      </c>
      <c r="N108" s="74" t="s">
        <v>6</v>
      </c>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4" t="s">
        <v>88</v>
      </c>
      <c r="AM108" s="76" t="s">
        <v>143</v>
      </c>
      <c r="AN108" s="74" t="s">
        <v>117</v>
      </c>
      <c r="AO108" s="74" t="s">
        <v>291</v>
      </c>
      <c r="AP108" s="74">
        <v>0</v>
      </c>
      <c r="AQ108" s="88" t="s">
        <v>896</v>
      </c>
      <c r="AR108" s="86" t="s">
        <v>897</v>
      </c>
      <c r="AS108" s="2">
        <v>0</v>
      </c>
      <c r="AT108" s="2">
        <v>0</v>
      </c>
      <c r="AU108" s="2">
        <v>0</v>
      </c>
      <c r="AV108" s="2">
        <v>0</v>
      </c>
      <c r="AW108" s="3">
        <v>100</v>
      </c>
      <c r="AX108" s="3">
        <v>100</v>
      </c>
      <c r="AY108" s="2">
        <v>0</v>
      </c>
      <c r="AZ108" s="2">
        <v>0</v>
      </c>
      <c r="BA108" s="2">
        <v>0</v>
      </c>
      <c r="BB108" s="2">
        <f t="shared" si="107"/>
        <v>0</v>
      </c>
      <c r="BC108" s="17">
        <f t="shared" si="108"/>
        <v>100</v>
      </c>
      <c r="BD108" s="78">
        <v>0</v>
      </c>
      <c r="BE108" s="78">
        <v>0</v>
      </c>
      <c r="BF108" s="78">
        <v>0</v>
      </c>
      <c r="BG108" s="78">
        <v>0</v>
      </c>
      <c r="BH108" s="78">
        <v>0</v>
      </c>
      <c r="BI108" s="79">
        <v>0</v>
      </c>
      <c r="BJ108" s="78">
        <f t="shared" si="116"/>
        <v>0</v>
      </c>
      <c r="BK108" s="78">
        <f t="shared" si="116"/>
        <v>0</v>
      </c>
      <c r="BL108" s="78">
        <f t="shared" si="116"/>
        <v>0</v>
      </c>
      <c r="BM108" s="78">
        <f t="shared" si="116"/>
        <v>0</v>
      </c>
      <c r="BN108" s="78">
        <f t="shared" si="116"/>
        <v>0</v>
      </c>
      <c r="BO108" s="80">
        <f t="shared" si="111"/>
        <v>100</v>
      </c>
    </row>
    <row r="109" spans="1:69" s="81" customFormat="1" ht="50.15" customHeight="1">
      <c r="A109" s="72" t="s">
        <v>76</v>
      </c>
      <c r="B109" s="72" t="s">
        <v>77</v>
      </c>
      <c r="C109" s="72" t="s">
        <v>78</v>
      </c>
      <c r="D109" s="72" t="s">
        <v>838</v>
      </c>
      <c r="E109" s="72" t="s">
        <v>407</v>
      </c>
      <c r="F109" s="72" t="s">
        <v>493</v>
      </c>
      <c r="G109" s="73" t="s">
        <v>82</v>
      </c>
      <c r="H109" s="61" t="s">
        <v>278</v>
      </c>
      <c r="I109" s="61" t="s">
        <v>1538</v>
      </c>
      <c r="J109" s="74" t="s">
        <v>485</v>
      </c>
      <c r="K109" s="73" t="s">
        <v>840</v>
      </c>
      <c r="L109" s="74">
        <v>227</v>
      </c>
      <c r="M109" s="75" t="s">
        <v>898</v>
      </c>
      <c r="N109" s="74" t="s">
        <v>6</v>
      </c>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4" t="s">
        <v>88</v>
      </c>
      <c r="AM109" s="76" t="s">
        <v>143</v>
      </c>
      <c r="AN109" s="74" t="s">
        <v>117</v>
      </c>
      <c r="AO109" s="74" t="s">
        <v>291</v>
      </c>
      <c r="AP109" s="74">
        <v>0</v>
      </c>
      <c r="AQ109" s="88" t="s">
        <v>899</v>
      </c>
      <c r="AR109" s="86" t="s">
        <v>900</v>
      </c>
      <c r="AS109" s="2">
        <v>0</v>
      </c>
      <c r="AT109" s="2">
        <v>0</v>
      </c>
      <c r="AU109" s="2">
        <v>0</v>
      </c>
      <c r="AV109" s="2">
        <v>0</v>
      </c>
      <c r="AW109" s="3">
        <v>100</v>
      </c>
      <c r="AX109" s="3">
        <v>100</v>
      </c>
      <c r="AY109" s="2">
        <v>0</v>
      </c>
      <c r="AZ109" s="2">
        <v>0</v>
      </c>
      <c r="BA109" s="2">
        <v>0</v>
      </c>
      <c r="BB109" s="2">
        <f t="shared" si="107"/>
        <v>0</v>
      </c>
      <c r="BC109" s="17">
        <f t="shared" si="108"/>
        <v>100</v>
      </c>
      <c r="BD109" s="78">
        <v>0</v>
      </c>
      <c r="BE109" s="78">
        <v>0</v>
      </c>
      <c r="BF109" s="78">
        <v>0</v>
      </c>
      <c r="BG109" s="78">
        <v>0</v>
      </c>
      <c r="BH109" s="78">
        <v>0</v>
      </c>
      <c r="BI109" s="79">
        <v>0</v>
      </c>
      <c r="BJ109" s="78">
        <f t="shared" si="116"/>
        <v>0</v>
      </c>
      <c r="BK109" s="78">
        <f t="shared" si="116"/>
        <v>0</v>
      </c>
      <c r="BL109" s="78">
        <f t="shared" si="116"/>
        <v>0</v>
      </c>
      <c r="BM109" s="78">
        <f t="shared" si="116"/>
        <v>0</v>
      </c>
      <c r="BN109" s="78">
        <f t="shared" si="116"/>
        <v>0</v>
      </c>
      <c r="BO109" s="80">
        <f t="shared" si="111"/>
        <v>100</v>
      </c>
    </row>
    <row r="110" spans="1:69" s="81" customFormat="1" ht="50.15" customHeight="1">
      <c r="A110" s="72" t="s">
        <v>76</v>
      </c>
      <c r="B110" s="72" t="s">
        <v>77</v>
      </c>
      <c r="C110" s="72" t="s">
        <v>78</v>
      </c>
      <c r="D110" s="72" t="s">
        <v>838</v>
      </c>
      <c r="E110" s="72" t="s">
        <v>407</v>
      </c>
      <c r="F110" s="72" t="s">
        <v>493</v>
      </c>
      <c r="G110" s="73" t="s">
        <v>82</v>
      </c>
      <c r="H110" s="61" t="s">
        <v>278</v>
      </c>
      <c r="I110" s="61" t="s">
        <v>1538</v>
      </c>
      <c r="J110" s="74" t="s">
        <v>485</v>
      </c>
      <c r="K110" s="73" t="s">
        <v>840</v>
      </c>
      <c r="L110" s="74">
        <v>228</v>
      </c>
      <c r="M110" s="75" t="s">
        <v>901</v>
      </c>
      <c r="N110" s="74" t="s">
        <v>6</v>
      </c>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4" t="s">
        <v>155</v>
      </c>
      <c r="AM110" s="76" t="s">
        <v>125</v>
      </c>
      <c r="AN110" s="74" t="s">
        <v>117</v>
      </c>
      <c r="AO110" s="74" t="s">
        <v>291</v>
      </c>
      <c r="AP110" s="74">
        <v>0</v>
      </c>
      <c r="AQ110" s="88" t="s">
        <v>902</v>
      </c>
      <c r="AR110" s="86" t="s">
        <v>903</v>
      </c>
      <c r="AS110" s="2">
        <v>0</v>
      </c>
      <c r="AT110" s="2">
        <v>0</v>
      </c>
      <c r="AU110" s="2">
        <v>0</v>
      </c>
      <c r="AV110" s="2">
        <v>70</v>
      </c>
      <c r="AW110" s="3">
        <v>30</v>
      </c>
      <c r="AX110" s="3">
        <v>100</v>
      </c>
      <c r="AY110" s="2">
        <v>0</v>
      </c>
      <c r="AZ110" s="2">
        <v>0</v>
      </c>
      <c r="BA110" s="2">
        <v>0</v>
      </c>
      <c r="BB110" s="2">
        <f t="shared" si="107"/>
        <v>70</v>
      </c>
      <c r="BC110" s="17">
        <f t="shared" si="108"/>
        <v>30</v>
      </c>
      <c r="BD110" s="78">
        <v>0</v>
      </c>
      <c r="BE110" s="78">
        <v>0</v>
      </c>
      <c r="BF110" s="78">
        <v>0</v>
      </c>
      <c r="BG110" s="78">
        <v>0</v>
      </c>
      <c r="BH110" s="78">
        <v>0</v>
      </c>
      <c r="BI110" s="78">
        <v>0</v>
      </c>
      <c r="BJ110" s="78">
        <v>0</v>
      </c>
      <c r="BK110" s="78">
        <v>0</v>
      </c>
      <c r="BL110" s="78">
        <v>0</v>
      </c>
      <c r="BM110" s="78">
        <v>0</v>
      </c>
      <c r="BN110" s="78">
        <v>0</v>
      </c>
      <c r="BO110" s="80">
        <f t="shared" si="111"/>
        <v>30</v>
      </c>
    </row>
    <row r="111" spans="1:69" s="91" customFormat="1" ht="50.15" customHeight="1">
      <c r="A111" s="72" t="s">
        <v>76</v>
      </c>
      <c r="B111" s="72" t="s">
        <v>77</v>
      </c>
      <c r="C111" s="72" t="s">
        <v>78</v>
      </c>
      <c r="D111" s="72" t="s">
        <v>904</v>
      </c>
      <c r="E111" s="72" t="s">
        <v>399</v>
      </c>
      <c r="F111" s="72" t="s">
        <v>458</v>
      </c>
      <c r="G111" s="73" t="s">
        <v>282</v>
      </c>
      <c r="H111" s="73" t="s">
        <v>245</v>
      </c>
      <c r="I111" s="61" t="s">
        <v>245</v>
      </c>
      <c r="J111" s="74" t="s">
        <v>488</v>
      </c>
      <c r="K111" s="73" t="s">
        <v>905</v>
      </c>
      <c r="L111" s="74">
        <v>52</v>
      </c>
      <c r="M111" s="73" t="s">
        <v>906</v>
      </c>
      <c r="N111" s="74" t="s">
        <v>3</v>
      </c>
      <c r="O111" s="76"/>
      <c r="P111" s="76"/>
      <c r="Q111" s="76" t="s">
        <v>87</v>
      </c>
      <c r="R111" s="76" t="s">
        <v>87</v>
      </c>
      <c r="S111" s="76"/>
      <c r="T111" s="76"/>
      <c r="U111" s="76"/>
      <c r="V111" s="76"/>
      <c r="W111" s="76"/>
      <c r="X111" s="76"/>
      <c r="Y111" s="76"/>
      <c r="Z111" s="76"/>
      <c r="AA111" s="76"/>
      <c r="AB111" s="76"/>
      <c r="AC111" s="76"/>
      <c r="AD111" s="76"/>
      <c r="AE111" s="76"/>
      <c r="AF111" s="76"/>
      <c r="AG111" s="76"/>
      <c r="AH111" s="76"/>
      <c r="AI111" s="76"/>
      <c r="AJ111" s="76"/>
      <c r="AK111" s="76"/>
      <c r="AL111" s="74" t="s">
        <v>88</v>
      </c>
      <c r="AM111" s="89" t="s">
        <v>143</v>
      </c>
      <c r="AN111" s="74" t="s">
        <v>117</v>
      </c>
      <c r="AO111" s="74" t="s">
        <v>105</v>
      </c>
      <c r="AP111" s="74">
        <v>0</v>
      </c>
      <c r="AQ111" s="73" t="s">
        <v>907</v>
      </c>
      <c r="AR111" s="73" t="s">
        <v>908</v>
      </c>
      <c r="AS111" s="2">
        <v>683</v>
      </c>
      <c r="AT111" s="2">
        <v>420</v>
      </c>
      <c r="AU111" s="2">
        <v>827</v>
      </c>
      <c r="AV111" s="2">
        <v>1299</v>
      </c>
      <c r="AW111" s="3">
        <v>741</v>
      </c>
      <c r="AX111" s="3">
        <v>3287</v>
      </c>
      <c r="AY111" s="2">
        <v>420</v>
      </c>
      <c r="AZ111" s="90">
        <v>736</v>
      </c>
      <c r="BA111" s="2">
        <v>0</v>
      </c>
      <c r="BB111" s="2">
        <f t="shared" si="107"/>
        <v>1299</v>
      </c>
      <c r="BC111" s="17">
        <f t="shared" si="108"/>
        <v>741</v>
      </c>
      <c r="BD111" s="78"/>
      <c r="BE111" s="78"/>
      <c r="BF111" s="78"/>
      <c r="BG111" s="78"/>
      <c r="BH111" s="78"/>
      <c r="BI111" s="79">
        <v>370</v>
      </c>
      <c r="BJ111" s="78">
        <f>+BI111</f>
        <v>370</v>
      </c>
      <c r="BK111" s="78">
        <f>+BI111</f>
        <v>370</v>
      </c>
      <c r="BL111" s="78">
        <f>+BI111</f>
        <v>370</v>
      </c>
      <c r="BM111" s="78">
        <f>+BI111</f>
        <v>370</v>
      </c>
      <c r="BN111" s="78">
        <f>+BI111</f>
        <v>370</v>
      </c>
      <c r="BO111" s="80">
        <v>741</v>
      </c>
      <c r="BP111" s="57" t="s">
        <v>1491</v>
      </c>
      <c r="BQ111" s="57" t="s">
        <v>1492</v>
      </c>
    </row>
    <row r="112" spans="1:69" s="91" customFormat="1" ht="50.15" customHeight="1">
      <c r="A112" s="72" t="s">
        <v>76</v>
      </c>
      <c r="B112" s="72" t="s">
        <v>77</v>
      </c>
      <c r="C112" s="72" t="s">
        <v>78</v>
      </c>
      <c r="D112" s="72" t="s">
        <v>904</v>
      </c>
      <c r="E112" s="72" t="s">
        <v>399</v>
      </c>
      <c r="F112" s="72" t="s">
        <v>458</v>
      </c>
      <c r="G112" s="73" t="s">
        <v>282</v>
      </c>
      <c r="H112" s="73" t="s">
        <v>245</v>
      </c>
      <c r="I112" s="61" t="s">
        <v>245</v>
      </c>
      <c r="J112" s="74" t="s">
        <v>488</v>
      </c>
      <c r="K112" s="73" t="s">
        <v>905</v>
      </c>
      <c r="L112" s="74">
        <v>53</v>
      </c>
      <c r="M112" s="73" t="s">
        <v>909</v>
      </c>
      <c r="N112" s="74" t="s">
        <v>3</v>
      </c>
      <c r="O112" s="76"/>
      <c r="P112" s="76"/>
      <c r="Q112" s="76" t="s">
        <v>87</v>
      </c>
      <c r="R112" s="76" t="s">
        <v>87</v>
      </c>
      <c r="S112" s="76"/>
      <c r="T112" s="76"/>
      <c r="U112" s="76"/>
      <c r="V112" s="76"/>
      <c r="W112" s="76"/>
      <c r="X112" s="76"/>
      <c r="Y112" s="76"/>
      <c r="Z112" s="76"/>
      <c r="AA112" s="76"/>
      <c r="AB112" s="76"/>
      <c r="AC112" s="76"/>
      <c r="AD112" s="76"/>
      <c r="AE112" s="76"/>
      <c r="AF112" s="76"/>
      <c r="AG112" s="76"/>
      <c r="AH112" s="76"/>
      <c r="AI112" s="76"/>
      <c r="AJ112" s="76"/>
      <c r="AK112" s="76"/>
      <c r="AL112" s="74" t="s">
        <v>88</v>
      </c>
      <c r="AM112" s="89" t="s">
        <v>143</v>
      </c>
      <c r="AN112" s="74" t="s">
        <v>117</v>
      </c>
      <c r="AO112" s="74" t="s">
        <v>105</v>
      </c>
      <c r="AP112" s="74">
        <v>0</v>
      </c>
      <c r="AQ112" s="73" t="s">
        <v>910</v>
      </c>
      <c r="AR112" s="73" t="s">
        <v>908</v>
      </c>
      <c r="AS112" s="2">
        <v>834</v>
      </c>
      <c r="AT112" s="2">
        <v>624</v>
      </c>
      <c r="AU112" s="2">
        <v>1053</v>
      </c>
      <c r="AV112" s="2">
        <v>2499</v>
      </c>
      <c r="AW112" s="3">
        <v>2253</v>
      </c>
      <c r="AX112" s="3">
        <v>6429</v>
      </c>
      <c r="AY112" s="2">
        <v>624</v>
      </c>
      <c r="AZ112" s="90">
        <v>1271</v>
      </c>
      <c r="BA112" s="92">
        <v>0</v>
      </c>
      <c r="BB112" s="2">
        <f t="shared" si="107"/>
        <v>2499</v>
      </c>
      <c r="BC112" s="17">
        <f t="shared" si="108"/>
        <v>2253</v>
      </c>
      <c r="BD112" s="78"/>
      <c r="BE112" s="78"/>
      <c r="BF112" s="78"/>
      <c r="BG112" s="78"/>
      <c r="BH112" s="78"/>
      <c r="BI112" s="79">
        <v>1000</v>
      </c>
      <c r="BJ112" s="78">
        <f>+BI112</f>
        <v>1000</v>
      </c>
      <c r="BK112" s="78">
        <f>+BI112</f>
        <v>1000</v>
      </c>
      <c r="BL112" s="78">
        <f>+BI112</f>
        <v>1000</v>
      </c>
      <c r="BM112" s="78">
        <f>+BI112</f>
        <v>1000</v>
      </c>
      <c r="BN112" s="78">
        <f>+BI112</f>
        <v>1000</v>
      </c>
      <c r="BO112" s="80">
        <v>2253</v>
      </c>
      <c r="BP112" s="57" t="s">
        <v>1491</v>
      </c>
      <c r="BQ112" s="57" t="s">
        <v>1492</v>
      </c>
    </row>
    <row r="113" spans="1:69" s="91" customFormat="1" ht="50.15" customHeight="1">
      <c r="A113" s="72" t="s">
        <v>76</v>
      </c>
      <c r="B113" s="72" t="s">
        <v>77</v>
      </c>
      <c r="C113" s="72" t="s">
        <v>78</v>
      </c>
      <c r="D113" s="72" t="s">
        <v>904</v>
      </c>
      <c r="E113" s="72" t="s">
        <v>399</v>
      </c>
      <c r="F113" s="72" t="s">
        <v>458</v>
      </c>
      <c r="G113" s="73" t="s">
        <v>282</v>
      </c>
      <c r="H113" s="73" t="s">
        <v>83</v>
      </c>
      <c r="I113" s="61" t="s">
        <v>1535</v>
      </c>
      <c r="J113" s="74" t="s">
        <v>488</v>
      </c>
      <c r="K113" s="73" t="s">
        <v>905</v>
      </c>
      <c r="L113" s="74">
        <v>55</v>
      </c>
      <c r="M113" s="73" t="s">
        <v>911</v>
      </c>
      <c r="N113" s="74" t="s">
        <v>4</v>
      </c>
      <c r="O113" s="76" t="s">
        <v>87</v>
      </c>
      <c r="P113" s="76"/>
      <c r="Q113" s="76" t="s">
        <v>87</v>
      </c>
      <c r="R113" s="76" t="s">
        <v>87</v>
      </c>
      <c r="S113" s="76"/>
      <c r="T113" s="76"/>
      <c r="U113" s="76"/>
      <c r="V113" s="76"/>
      <c r="W113" s="76"/>
      <c r="X113" s="76"/>
      <c r="Y113" s="76"/>
      <c r="Z113" s="76"/>
      <c r="AA113" s="76"/>
      <c r="AB113" s="76"/>
      <c r="AC113" s="76"/>
      <c r="AD113" s="76"/>
      <c r="AE113" s="76"/>
      <c r="AF113" s="76"/>
      <c r="AG113" s="76"/>
      <c r="AH113" s="76"/>
      <c r="AI113" s="76"/>
      <c r="AJ113" s="76"/>
      <c r="AK113" s="76"/>
      <c r="AL113" s="74" t="s">
        <v>88</v>
      </c>
      <c r="AM113" s="76" t="s">
        <v>160</v>
      </c>
      <c r="AN113" s="74" t="s">
        <v>117</v>
      </c>
      <c r="AO113" s="74" t="s">
        <v>105</v>
      </c>
      <c r="AP113" s="74">
        <v>60</v>
      </c>
      <c r="AQ113" s="73" t="s">
        <v>912</v>
      </c>
      <c r="AR113" s="73" t="s">
        <v>913</v>
      </c>
      <c r="AS113" s="2">
        <v>0</v>
      </c>
      <c r="AT113" s="5">
        <v>2654</v>
      </c>
      <c r="AU113" s="2">
        <v>557</v>
      </c>
      <c r="AV113" s="2">
        <v>2798</v>
      </c>
      <c r="AW113" s="3">
        <v>523</v>
      </c>
      <c r="AX113" s="10">
        <v>6532</v>
      </c>
      <c r="AY113" s="5">
        <v>2654</v>
      </c>
      <c r="AZ113" s="5">
        <v>557</v>
      </c>
      <c r="BA113" s="2">
        <v>457</v>
      </c>
      <c r="BB113" s="2">
        <f t="shared" si="107"/>
        <v>2341</v>
      </c>
      <c r="BC113" s="17">
        <f t="shared" si="108"/>
        <v>523</v>
      </c>
      <c r="BD113" s="93">
        <v>296</v>
      </c>
      <c r="BE113" s="93">
        <v>526</v>
      </c>
      <c r="BF113" s="93">
        <v>778</v>
      </c>
      <c r="BG113" s="93">
        <v>1140</v>
      </c>
      <c r="BH113" s="93">
        <v>1444</v>
      </c>
      <c r="BI113" s="93">
        <v>1725</v>
      </c>
      <c r="BJ113" s="93">
        <v>2027</v>
      </c>
      <c r="BK113" s="93">
        <v>2289</v>
      </c>
      <c r="BL113" s="93">
        <v>2344</v>
      </c>
      <c r="BM113" s="93">
        <v>2470</v>
      </c>
      <c r="BN113" s="93">
        <v>2522</v>
      </c>
      <c r="BO113" s="80">
        <v>2698</v>
      </c>
      <c r="BP113" s="57" t="s">
        <v>1493</v>
      </c>
      <c r="BQ113" s="57" t="s">
        <v>1494</v>
      </c>
    </row>
    <row r="114" spans="1:69" s="91" customFormat="1" ht="50.15" customHeight="1">
      <c r="A114" s="72" t="s">
        <v>76</v>
      </c>
      <c r="B114" s="72" t="s">
        <v>77</v>
      </c>
      <c r="C114" s="72" t="s">
        <v>78</v>
      </c>
      <c r="D114" s="72" t="s">
        <v>904</v>
      </c>
      <c r="E114" s="72" t="s">
        <v>399</v>
      </c>
      <c r="F114" s="72" t="s">
        <v>458</v>
      </c>
      <c r="G114" s="73" t="s">
        <v>282</v>
      </c>
      <c r="H114" s="73" t="s">
        <v>83</v>
      </c>
      <c r="I114" s="61" t="s">
        <v>1535</v>
      </c>
      <c r="J114" s="74" t="s">
        <v>488</v>
      </c>
      <c r="K114" s="73" t="s">
        <v>905</v>
      </c>
      <c r="L114" s="74">
        <v>56</v>
      </c>
      <c r="M114" s="73" t="s">
        <v>914</v>
      </c>
      <c r="N114" s="74" t="s">
        <v>4</v>
      </c>
      <c r="O114" s="76" t="s">
        <v>87</v>
      </c>
      <c r="P114" s="76"/>
      <c r="Q114" s="94" t="s">
        <v>87</v>
      </c>
      <c r="R114" s="76" t="s">
        <v>87</v>
      </c>
      <c r="S114" s="76"/>
      <c r="T114" s="76"/>
      <c r="U114" s="76"/>
      <c r="V114" s="76"/>
      <c r="W114" s="76"/>
      <c r="X114" s="76"/>
      <c r="Y114" s="76"/>
      <c r="Z114" s="76"/>
      <c r="AA114" s="76"/>
      <c r="AB114" s="76"/>
      <c r="AC114" s="76"/>
      <c r="AD114" s="76"/>
      <c r="AE114" s="76"/>
      <c r="AF114" s="76" t="s">
        <v>87</v>
      </c>
      <c r="AG114" s="76" t="s">
        <v>87</v>
      </c>
      <c r="AH114" s="76"/>
      <c r="AI114" s="76"/>
      <c r="AJ114" s="76" t="s">
        <v>87</v>
      </c>
      <c r="AK114" s="76"/>
      <c r="AL114" s="74" t="s">
        <v>88</v>
      </c>
      <c r="AM114" s="76" t="s">
        <v>160</v>
      </c>
      <c r="AN114" s="74" t="s">
        <v>117</v>
      </c>
      <c r="AO114" s="74" t="s">
        <v>105</v>
      </c>
      <c r="AP114" s="74">
        <v>60</v>
      </c>
      <c r="AQ114" s="73" t="s">
        <v>915</v>
      </c>
      <c r="AR114" s="73" t="s">
        <v>916</v>
      </c>
      <c r="AS114" s="2">
        <v>0</v>
      </c>
      <c r="AT114" s="5">
        <v>1520</v>
      </c>
      <c r="AU114" s="5">
        <v>2274</v>
      </c>
      <c r="AV114" s="5">
        <v>4411</v>
      </c>
      <c r="AW114" s="9">
        <v>3247</v>
      </c>
      <c r="AX114" s="9">
        <v>11452</v>
      </c>
      <c r="AY114" s="5">
        <v>1948</v>
      </c>
      <c r="AZ114" s="5">
        <v>2277</v>
      </c>
      <c r="BA114" s="2">
        <v>3192</v>
      </c>
      <c r="BB114" s="2">
        <f>AV114-BA114</f>
        <v>1219</v>
      </c>
      <c r="BC114" s="17">
        <f t="shared" si="108"/>
        <v>3247</v>
      </c>
      <c r="BD114" s="79">
        <v>237</v>
      </c>
      <c r="BE114" s="79">
        <v>293</v>
      </c>
      <c r="BF114" s="79">
        <v>556</v>
      </c>
      <c r="BG114" s="79">
        <v>865</v>
      </c>
      <c r="BH114" s="93">
        <v>1168</v>
      </c>
      <c r="BI114" s="93">
        <v>1645</v>
      </c>
      <c r="BJ114" s="93">
        <v>2081</v>
      </c>
      <c r="BK114" s="93">
        <v>2456</v>
      </c>
      <c r="BL114" s="93">
        <v>2714</v>
      </c>
      <c r="BM114" s="93">
        <v>3029</v>
      </c>
      <c r="BN114" s="93">
        <v>3408</v>
      </c>
      <c r="BO114" s="80">
        <v>4035</v>
      </c>
      <c r="BP114" s="57" t="s">
        <v>1495</v>
      </c>
      <c r="BQ114" s="57" t="s">
        <v>1496</v>
      </c>
    </row>
    <row r="115" spans="1:69" s="91" customFormat="1" ht="50.15" customHeight="1">
      <c r="A115" s="72" t="s">
        <v>76</v>
      </c>
      <c r="B115" s="72" t="s">
        <v>77</v>
      </c>
      <c r="C115" s="72" t="s">
        <v>78</v>
      </c>
      <c r="D115" s="72" t="s">
        <v>904</v>
      </c>
      <c r="E115" s="72" t="s">
        <v>399</v>
      </c>
      <c r="F115" s="72" t="s">
        <v>458</v>
      </c>
      <c r="G115" s="73" t="s">
        <v>282</v>
      </c>
      <c r="H115" s="73" t="s">
        <v>245</v>
      </c>
      <c r="I115" s="73" t="s">
        <v>245</v>
      </c>
      <c r="J115" s="74" t="s">
        <v>488</v>
      </c>
      <c r="K115" s="73" t="s">
        <v>905</v>
      </c>
      <c r="L115" s="74">
        <v>58</v>
      </c>
      <c r="M115" s="73" t="s">
        <v>917</v>
      </c>
      <c r="N115" s="74" t="s">
        <v>1</v>
      </c>
      <c r="O115" s="76"/>
      <c r="P115" s="76"/>
      <c r="Q115" s="76" t="s">
        <v>87</v>
      </c>
      <c r="R115" s="76" t="s">
        <v>87</v>
      </c>
      <c r="S115" s="76"/>
      <c r="T115" s="76"/>
      <c r="U115" s="76"/>
      <c r="V115" s="76"/>
      <c r="W115" s="76"/>
      <c r="X115" s="76"/>
      <c r="Y115" s="76"/>
      <c r="Z115" s="76"/>
      <c r="AA115" s="76"/>
      <c r="AB115" s="76"/>
      <c r="AC115" s="76"/>
      <c r="AD115" s="76"/>
      <c r="AE115" s="76"/>
      <c r="AF115" s="76"/>
      <c r="AG115" s="76"/>
      <c r="AH115" s="76"/>
      <c r="AI115" s="76"/>
      <c r="AJ115" s="76"/>
      <c r="AK115" s="76"/>
      <c r="AL115" s="74" t="s">
        <v>88</v>
      </c>
      <c r="AM115" s="76" t="s">
        <v>160</v>
      </c>
      <c r="AN115" s="74" t="s">
        <v>117</v>
      </c>
      <c r="AO115" s="74" t="s">
        <v>105</v>
      </c>
      <c r="AP115" s="74">
        <v>0</v>
      </c>
      <c r="AQ115" s="73" t="s">
        <v>918</v>
      </c>
      <c r="AR115" s="73" t="s">
        <v>919</v>
      </c>
      <c r="AS115" s="2">
        <v>0</v>
      </c>
      <c r="AT115" s="2">
        <v>0</v>
      </c>
      <c r="AU115" s="2">
        <v>965</v>
      </c>
      <c r="AV115" s="2">
        <v>2000</v>
      </c>
      <c r="AW115" s="3">
        <v>1500</v>
      </c>
      <c r="AX115" s="3">
        <v>4465</v>
      </c>
      <c r="AY115" s="2">
        <v>0</v>
      </c>
      <c r="AZ115" s="77">
        <v>927</v>
      </c>
      <c r="BA115" s="2"/>
      <c r="BB115" s="2">
        <f t="shared" si="107"/>
        <v>2000</v>
      </c>
      <c r="BC115" s="17">
        <f t="shared" si="108"/>
        <v>1500</v>
      </c>
      <c r="BD115" s="79">
        <v>100</v>
      </c>
      <c r="BE115" s="79">
        <v>200</v>
      </c>
      <c r="BF115" s="79">
        <v>300</v>
      </c>
      <c r="BG115" s="79">
        <v>400</v>
      </c>
      <c r="BH115" s="79">
        <v>500</v>
      </c>
      <c r="BI115" s="79">
        <v>600</v>
      </c>
      <c r="BJ115" s="79">
        <v>750</v>
      </c>
      <c r="BK115" s="79">
        <v>900</v>
      </c>
      <c r="BL115" s="79">
        <v>1050</v>
      </c>
      <c r="BM115" s="79">
        <v>1200</v>
      </c>
      <c r="BN115" s="79">
        <v>1350</v>
      </c>
      <c r="BO115" s="80">
        <v>1500</v>
      </c>
      <c r="BP115" s="262" t="s">
        <v>1497</v>
      </c>
      <c r="BQ115" s="57" t="s">
        <v>1498</v>
      </c>
    </row>
    <row r="116" spans="1:69" s="91" customFormat="1" ht="50.15" customHeight="1">
      <c r="A116" s="72" t="s">
        <v>76</v>
      </c>
      <c r="B116" s="72" t="s">
        <v>77</v>
      </c>
      <c r="C116" s="72" t="s">
        <v>78</v>
      </c>
      <c r="D116" s="72" t="s">
        <v>904</v>
      </c>
      <c r="E116" s="72" t="s">
        <v>399</v>
      </c>
      <c r="F116" s="72" t="s">
        <v>458</v>
      </c>
      <c r="G116" s="73" t="s">
        <v>282</v>
      </c>
      <c r="H116" s="61" t="s">
        <v>283</v>
      </c>
      <c r="I116" s="61" t="s">
        <v>1538</v>
      </c>
      <c r="J116" s="74" t="s">
        <v>488</v>
      </c>
      <c r="K116" s="73" t="s">
        <v>905</v>
      </c>
      <c r="L116" s="74">
        <v>476</v>
      </c>
      <c r="M116" s="95" t="s">
        <v>920</v>
      </c>
      <c r="N116" s="74" t="s">
        <v>5</v>
      </c>
      <c r="O116" s="76"/>
      <c r="P116" s="76"/>
      <c r="Q116" s="76" t="s">
        <v>87</v>
      </c>
      <c r="R116" s="76"/>
      <c r="S116" s="76"/>
      <c r="T116" s="76"/>
      <c r="U116" s="76"/>
      <c r="V116" s="76"/>
      <c r="W116" s="76"/>
      <c r="X116" s="76"/>
      <c r="Y116" s="76"/>
      <c r="Z116" s="76"/>
      <c r="AA116" s="76"/>
      <c r="AB116" s="76"/>
      <c r="AC116" s="76"/>
      <c r="AD116" s="76"/>
      <c r="AE116" s="76"/>
      <c r="AF116" s="76"/>
      <c r="AG116" s="76"/>
      <c r="AH116" s="76"/>
      <c r="AI116" s="76"/>
      <c r="AJ116" s="76"/>
      <c r="AK116" s="76"/>
      <c r="AL116" s="74" t="s">
        <v>155</v>
      </c>
      <c r="AM116" s="76" t="s">
        <v>125</v>
      </c>
      <c r="AN116" s="74" t="s">
        <v>117</v>
      </c>
      <c r="AO116" s="74" t="s">
        <v>291</v>
      </c>
      <c r="AP116" s="74">
        <v>0</v>
      </c>
      <c r="AQ116" s="75" t="s">
        <v>921</v>
      </c>
      <c r="AR116" s="73" t="s">
        <v>922</v>
      </c>
      <c r="AS116" s="2">
        <v>0</v>
      </c>
      <c r="AT116" s="2">
        <v>0</v>
      </c>
      <c r="AU116" s="2">
        <v>40</v>
      </c>
      <c r="AV116" s="2">
        <v>35</v>
      </c>
      <c r="AW116" s="3">
        <v>25</v>
      </c>
      <c r="AX116" s="3">
        <v>100</v>
      </c>
      <c r="AY116" s="2">
        <v>0</v>
      </c>
      <c r="AZ116" s="2">
        <v>43</v>
      </c>
      <c r="BA116" s="2">
        <v>35</v>
      </c>
      <c r="BB116" s="2">
        <f t="shared" si="107"/>
        <v>0</v>
      </c>
      <c r="BC116" s="17">
        <f>AW116</f>
        <v>25</v>
      </c>
      <c r="BD116" s="78"/>
      <c r="BE116" s="78"/>
      <c r="BF116" s="78"/>
      <c r="BG116" s="78"/>
      <c r="BH116" s="78"/>
      <c r="BI116" s="78"/>
      <c r="BJ116" s="78"/>
      <c r="BK116" s="78"/>
      <c r="BL116" s="78"/>
      <c r="BM116" s="78"/>
      <c r="BN116" s="78"/>
      <c r="BO116" s="80">
        <v>25</v>
      </c>
      <c r="BP116" s="262" t="s">
        <v>1497</v>
      </c>
      <c r="BQ116" s="57" t="s">
        <v>1499</v>
      </c>
    </row>
    <row r="117" spans="1:69" s="91" customFormat="1" ht="50.15" customHeight="1">
      <c r="A117" s="72" t="s">
        <v>76</v>
      </c>
      <c r="B117" s="72" t="s">
        <v>77</v>
      </c>
      <c r="C117" s="72" t="s">
        <v>78</v>
      </c>
      <c r="D117" s="72" t="s">
        <v>904</v>
      </c>
      <c r="E117" s="72" t="s">
        <v>399</v>
      </c>
      <c r="F117" s="72" t="s">
        <v>458</v>
      </c>
      <c r="G117" s="73" t="s">
        <v>282</v>
      </c>
      <c r="H117" s="61" t="s">
        <v>283</v>
      </c>
      <c r="I117" s="61" t="s">
        <v>1538</v>
      </c>
      <c r="J117" s="74" t="s">
        <v>488</v>
      </c>
      <c r="K117" s="73" t="s">
        <v>905</v>
      </c>
      <c r="L117" s="74">
        <v>207</v>
      </c>
      <c r="M117" s="73" t="s">
        <v>752</v>
      </c>
      <c r="N117" s="74" t="s">
        <v>5</v>
      </c>
      <c r="O117" s="76"/>
      <c r="P117" s="76"/>
      <c r="Q117" s="76" t="s">
        <v>87</v>
      </c>
      <c r="R117" s="76"/>
      <c r="S117" s="76"/>
      <c r="T117" s="76"/>
      <c r="U117" s="76"/>
      <c r="V117" s="76"/>
      <c r="W117" s="76"/>
      <c r="X117" s="76"/>
      <c r="Y117" s="76"/>
      <c r="Z117" s="76"/>
      <c r="AA117" s="76"/>
      <c r="AB117" s="76"/>
      <c r="AC117" s="76"/>
      <c r="AD117" s="76"/>
      <c r="AE117" s="76"/>
      <c r="AF117" s="76"/>
      <c r="AG117" s="76"/>
      <c r="AH117" s="76"/>
      <c r="AI117" s="76"/>
      <c r="AJ117" s="76"/>
      <c r="AK117" s="76"/>
      <c r="AL117" s="74" t="s">
        <v>88</v>
      </c>
      <c r="AM117" s="76" t="s">
        <v>160</v>
      </c>
      <c r="AN117" s="74" t="s">
        <v>117</v>
      </c>
      <c r="AO117" s="74" t="s">
        <v>105</v>
      </c>
      <c r="AP117" s="74">
        <v>0</v>
      </c>
      <c r="AQ117" s="73" t="s">
        <v>918</v>
      </c>
      <c r="AR117" s="73" t="s">
        <v>923</v>
      </c>
      <c r="AS117" s="2">
        <v>0</v>
      </c>
      <c r="AT117" s="2">
        <v>0</v>
      </c>
      <c r="AU117" s="2">
        <v>140</v>
      </c>
      <c r="AV117" s="2">
        <v>150</v>
      </c>
      <c r="AW117" s="3">
        <v>60</v>
      </c>
      <c r="AX117" s="3">
        <v>350</v>
      </c>
      <c r="AY117" s="2">
        <v>0</v>
      </c>
      <c r="AZ117" s="2">
        <v>118</v>
      </c>
      <c r="BA117" s="2"/>
      <c r="BB117" s="2">
        <f t="shared" si="107"/>
        <v>150</v>
      </c>
      <c r="BC117" s="17">
        <f t="shared" si="108"/>
        <v>60</v>
      </c>
      <c r="BD117" s="79">
        <v>0</v>
      </c>
      <c r="BE117" s="79">
        <v>5</v>
      </c>
      <c r="BF117" s="79">
        <v>5</v>
      </c>
      <c r="BG117" s="79">
        <v>5</v>
      </c>
      <c r="BH117" s="79">
        <v>5</v>
      </c>
      <c r="BI117" s="79">
        <v>5</v>
      </c>
      <c r="BJ117" s="79">
        <v>5</v>
      </c>
      <c r="BK117" s="79">
        <v>5</v>
      </c>
      <c r="BL117" s="79">
        <v>7</v>
      </c>
      <c r="BM117" s="79">
        <v>5</v>
      </c>
      <c r="BN117" s="79">
        <v>5</v>
      </c>
      <c r="BO117" s="80">
        <v>8</v>
      </c>
      <c r="BP117" s="57" t="s">
        <v>1497</v>
      </c>
      <c r="BQ117" s="57"/>
    </row>
    <row r="118" spans="1:69" s="91" customFormat="1" ht="50.15" customHeight="1">
      <c r="A118" s="72" t="s">
        <v>76</v>
      </c>
      <c r="B118" s="72" t="s">
        <v>77</v>
      </c>
      <c r="C118" s="72" t="s">
        <v>78</v>
      </c>
      <c r="D118" s="72" t="s">
        <v>904</v>
      </c>
      <c r="E118" s="72" t="s">
        <v>399</v>
      </c>
      <c r="F118" s="72" t="s">
        <v>458</v>
      </c>
      <c r="G118" s="73" t="s">
        <v>82</v>
      </c>
      <c r="H118" s="61" t="s">
        <v>278</v>
      </c>
      <c r="I118" s="61" t="s">
        <v>1538</v>
      </c>
      <c r="J118" s="74" t="s">
        <v>488</v>
      </c>
      <c r="K118" s="73" t="s">
        <v>905</v>
      </c>
      <c r="L118" s="74">
        <v>219</v>
      </c>
      <c r="M118" s="73" t="s">
        <v>924</v>
      </c>
      <c r="N118" s="74" t="s">
        <v>6</v>
      </c>
      <c r="O118" s="76"/>
      <c r="P118" s="76"/>
      <c r="Q118" s="76"/>
      <c r="R118" s="76" t="s">
        <v>87</v>
      </c>
      <c r="S118" s="76"/>
      <c r="T118" s="76"/>
      <c r="U118" s="76"/>
      <c r="V118" s="76"/>
      <c r="W118" s="76"/>
      <c r="X118" s="76"/>
      <c r="Y118" s="76"/>
      <c r="Z118" s="76"/>
      <c r="AA118" s="76"/>
      <c r="AB118" s="76"/>
      <c r="AC118" s="76"/>
      <c r="AD118" s="76"/>
      <c r="AE118" s="76"/>
      <c r="AF118" s="76"/>
      <c r="AG118" s="76"/>
      <c r="AH118" s="76"/>
      <c r="AI118" s="76"/>
      <c r="AJ118" s="76"/>
      <c r="AK118" s="76"/>
      <c r="AL118" s="74" t="s">
        <v>88</v>
      </c>
      <c r="AM118" s="76" t="s">
        <v>143</v>
      </c>
      <c r="AN118" s="74" t="s">
        <v>113</v>
      </c>
      <c r="AO118" s="74" t="s">
        <v>91</v>
      </c>
      <c r="AP118" s="74">
        <v>0</v>
      </c>
      <c r="AQ118" s="73" t="s">
        <v>925</v>
      </c>
      <c r="AR118" s="73" t="s">
        <v>926</v>
      </c>
      <c r="AS118" s="2">
        <v>0</v>
      </c>
      <c r="AT118" s="2">
        <v>0</v>
      </c>
      <c r="AU118" s="2">
        <v>100</v>
      </c>
      <c r="AV118" s="2">
        <v>100</v>
      </c>
      <c r="AW118" s="3">
        <v>100</v>
      </c>
      <c r="AX118" s="3">
        <v>100</v>
      </c>
      <c r="AY118" s="2">
        <v>0</v>
      </c>
      <c r="AZ118" s="2">
        <v>100</v>
      </c>
      <c r="BA118" s="2">
        <v>0</v>
      </c>
      <c r="BB118" s="2">
        <f t="shared" si="107"/>
        <v>100</v>
      </c>
      <c r="BC118" s="17">
        <f t="shared" si="108"/>
        <v>100</v>
      </c>
      <c r="BD118" s="78"/>
      <c r="BE118" s="78"/>
      <c r="BF118" s="78"/>
      <c r="BG118" s="78"/>
      <c r="BH118" s="78"/>
      <c r="BI118" s="79">
        <v>50</v>
      </c>
      <c r="BJ118" s="78">
        <f t="shared" ref="BJ118:BJ123" si="117">+BI118</f>
        <v>50</v>
      </c>
      <c r="BK118" s="78">
        <f>+BI118</f>
        <v>50</v>
      </c>
      <c r="BL118" s="78">
        <f>+BI118</f>
        <v>50</v>
      </c>
      <c r="BM118" s="78">
        <f>+BI118</f>
        <v>50</v>
      </c>
      <c r="BN118" s="78">
        <f>+BI118</f>
        <v>50</v>
      </c>
      <c r="BO118" s="80">
        <v>50</v>
      </c>
      <c r="BP118" s="57" t="s">
        <v>1497</v>
      </c>
      <c r="BQ118" s="57"/>
    </row>
    <row r="119" spans="1:69" s="91" customFormat="1" ht="50.15" customHeight="1">
      <c r="A119" s="72" t="s">
        <v>76</v>
      </c>
      <c r="B119" s="72" t="s">
        <v>77</v>
      </c>
      <c r="C119" s="72" t="s">
        <v>78</v>
      </c>
      <c r="D119" s="72" t="s">
        <v>904</v>
      </c>
      <c r="E119" s="72" t="s">
        <v>399</v>
      </c>
      <c r="F119" s="72" t="s">
        <v>458</v>
      </c>
      <c r="G119" s="73" t="s">
        <v>82</v>
      </c>
      <c r="H119" s="61" t="s">
        <v>278</v>
      </c>
      <c r="I119" s="61" t="s">
        <v>1538</v>
      </c>
      <c r="J119" s="74" t="s">
        <v>488</v>
      </c>
      <c r="K119" s="73" t="s">
        <v>905</v>
      </c>
      <c r="L119" s="74">
        <v>220</v>
      </c>
      <c r="M119" s="73" t="s">
        <v>753</v>
      </c>
      <c r="N119" s="74" t="s">
        <v>6</v>
      </c>
      <c r="O119" s="76"/>
      <c r="P119" s="76"/>
      <c r="Q119" s="76"/>
      <c r="R119" s="76" t="s">
        <v>87</v>
      </c>
      <c r="S119" s="76"/>
      <c r="T119" s="76"/>
      <c r="U119" s="76"/>
      <c r="V119" s="76"/>
      <c r="W119" s="76"/>
      <c r="X119" s="76"/>
      <c r="Y119" s="76"/>
      <c r="Z119" s="76"/>
      <c r="AA119" s="76"/>
      <c r="AB119" s="76"/>
      <c r="AC119" s="76"/>
      <c r="AD119" s="76"/>
      <c r="AE119" s="76"/>
      <c r="AF119" s="76"/>
      <c r="AG119" s="76"/>
      <c r="AH119" s="76"/>
      <c r="AI119" s="76"/>
      <c r="AJ119" s="76"/>
      <c r="AK119" s="76"/>
      <c r="AL119" s="74" t="s">
        <v>88</v>
      </c>
      <c r="AM119" s="76" t="s">
        <v>143</v>
      </c>
      <c r="AN119" s="74" t="s">
        <v>117</v>
      </c>
      <c r="AO119" s="74" t="s">
        <v>91</v>
      </c>
      <c r="AP119" s="74">
        <v>0</v>
      </c>
      <c r="AQ119" s="73" t="s">
        <v>927</v>
      </c>
      <c r="AR119" s="73" t="s">
        <v>923</v>
      </c>
      <c r="AS119" s="2">
        <v>0</v>
      </c>
      <c r="AT119" s="2">
        <v>15</v>
      </c>
      <c r="AU119" s="2">
        <v>20</v>
      </c>
      <c r="AV119" s="2">
        <v>30</v>
      </c>
      <c r="AW119" s="3">
        <v>35</v>
      </c>
      <c r="AX119" s="3">
        <v>100</v>
      </c>
      <c r="AY119" s="2">
        <v>0</v>
      </c>
      <c r="AZ119" s="77">
        <v>20</v>
      </c>
      <c r="BA119" s="2">
        <v>0</v>
      </c>
      <c r="BB119" s="2">
        <f t="shared" si="107"/>
        <v>30</v>
      </c>
      <c r="BC119" s="17">
        <f t="shared" si="108"/>
        <v>35</v>
      </c>
      <c r="BD119" s="78"/>
      <c r="BE119" s="78"/>
      <c r="BF119" s="78"/>
      <c r="BG119" s="78"/>
      <c r="BH119" s="78"/>
      <c r="BI119" s="79">
        <v>17.5</v>
      </c>
      <c r="BJ119" s="78">
        <f t="shared" si="117"/>
        <v>17.5</v>
      </c>
      <c r="BK119" s="78">
        <f>+BI119</f>
        <v>17.5</v>
      </c>
      <c r="BL119" s="78">
        <f>+BI119</f>
        <v>17.5</v>
      </c>
      <c r="BM119" s="78">
        <f>+BI119</f>
        <v>17.5</v>
      </c>
      <c r="BN119" s="78">
        <f>+BI119</f>
        <v>17.5</v>
      </c>
      <c r="BO119" s="80">
        <v>17.5</v>
      </c>
      <c r="BP119" s="57" t="s">
        <v>1497</v>
      </c>
      <c r="BQ119" s="57"/>
    </row>
    <row r="120" spans="1:69" s="91" customFormat="1" ht="50.15" customHeight="1">
      <c r="A120" s="72" t="s">
        <v>76</v>
      </c>
      <c r="B120" s="72" t="s">
        <v>77</v>
      </c>
      <c r="C120" s="72" t="s">
        <v>78</v>
      </c>
      <c r="D120" s="72" t="s">
        <v>904</v>
      </c>
      <c r="E120" s="72" t="s">
        <v>399</v>
      </c>
      <c r="F120" s="72" t="s">
        <v>458</v>
      </c>
      <c r="G120" s="73" t="s">
        <v>282</v>
      </c>
      <c r="H120" s="73" t="s">
        <v>245</v>
      </c>
      <c r="I120" s="61" t="s">
        <v>245</v>
      </c>
      <c r="J120" s="74" t="s">
        <v>488</v>
      </c>
      <c r="K120" s="73" t="s">
        <v>905</v>
      </c>
      <c r="L120" s="74">
        <v>239</v>
      </c>
      <c r="M120" s="73" t="s">
        <v>928</v>
      </c>
      <c r="N120" s="74" t="s">
        <v>3</v>
      </c>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4" t="s">
        <v>88</v>
      </c>
      <c r="AM120" s="76" t="s">
        <v>89</v>
      </c>
      <c r="AN120" s="74" t="s">
        <v>117</v>
      </c>
      <c r="AO120" s="74" t="s">
        <v>105</v>
      </c>
      <c r="AP120" s="74">
        <v>0</v>
      </c>
      <c r="AQ120" s="73" t="s">
        <v>929</v>
      </c>
      <c r="AR120" s="73" t="s">
        <v>930</v>
      </c>
      <c r="AS120" s="2">
        <v>0</v>
      </c>
      <c r="AT120" s="2">
        <v>0</v>
      </c>
      <c r="AU120" s="2">
        <v>275</v>
      </c>
      <c r="AV120" s="2">
        <v>212</v>
      </c>
      <c r="AW120" s="3">
        <v>104</v>
      </c>
      <c r="AX120" s="3">
        <v>591</v>
      </c>
      <c r="AY120" s="2">
        <v>0</v>
      </c>
      <c r="AZ120" s="96">
        <v>0</v>
      </c>
      <c r="BA120" s="2">
        <v>119</v>
      </c>
      <c r="BB120" s="2">
        <f t="shared" si="107"/>
        <v>93</v>
      </c>
      <c r="BC120" s="17">
        <f t="shared" si="108"/>
        <v>104</v>
      </c>
      <c r="BD120" s="78"/>
      <c r="BE120" s="78"/>
      <c r="BF120" s="79">
        <v>26</v>
      </c>
      <c r="BG120" s="78">
        <f>+BF120</f>
        <v>26</v>
      </c>
      <c r="BH120" s="78">
        <f>+BG120</f>
        <v>26</v>
      </c>
      <c r="BI120" s="79">
        <v>52</v>
      </c>
      <c r="BJ120" s="78">
        <f t="shared" si="117"/>
        <v>52</v>
      </c>
      <c r="BK120" s="78">
        <f>+BJ120</f>
        <v>52</v>
      </c>
      <c r="BL120" s="79">
        <v>78</v>
      </c>
      <c r="BM120" s="78">
        <f>+BL120</f>
        <v>78</v>
      </c>
      <c r="BN120" s="78">
        <f>+BM120</f>
        <v>78</v>
      </c>
      <c r="BO120" s="79">
        <v>104</v>
      </c>
      <c r="BP120" s="57" t="s">
        <v>1500</v>
      </c>
      <c r="BQ120" s="57"/>
    </row>
    <row r="121" spans="1:69" s="91" customFormat="1" ht="50.15" customHeight="1">
      <c r="A121" s="72" t="s">
        <v>76</v>
      </c>
      <c r="B121" s="72" t="s">
        <v>77</v>
      </c>
      <c r="C121" s="72" t="s">
        <v>78</v>
      </c>
      <c r="D121" s="72" t="s">
        <v>904</v>
      </c>
      <c r="E121" s="72" t="s">
        <v>399</v>
      </c>
      <c r="F121" s="72" t="s">
        <v>458</v>
      </c>
      <c r="G121" s="73" t="s">
        <v>82</v>
      </c>
      <c r="H121" s="73" t="s">
        <v>121</v>
      </c>
      <c r="I121" s="73" t="s">
        <v>1537</v>
      </c>
      <c r="J121" s="74">
        <v>45</v>
      </c>
      <c r="K121" s="73" t="s">
        <v>410</v>
      </c>
      <c r="L121" s="74">
        <v>288</v>
      </c>
      <c r="M121" s="73" t="s">
        <v>931</v>
      </c>
      <c r="N121" s="74" t="s">
        <v>1</v>
      </c>
      <c r="O121" s="76" t="s">
        <v>87</v>
      </c>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4" t="s">
        <v>155</v>
      </c>
      <c r="AM121" s="76" t="s">
        <v>89</v>
      </c>
      <c r="AN121" s="74" t="s">
        <v>104</v>
      </c>
      <c r="AO121" s="74" t="s">
        <v>91</v>
      </c>
      <c r="AP121" s="74">
        <v>0</v>
      </c>
      <c r="AQ121" s="73" t="s">
        <v>932</v>
      </c>
      <c r="AR121" s="73" t="s">
        <v>933</v>
      </c>
      <c r="AS121" s="2">
        <v>0</v>
      </c>
      <c r="AT121" s="2">
        <v>0</v>
      </c>
      <c r="AU121" s="2">
        <v>0</v>
      </c>
      <c r="AV121" s="2">
        <v>100</v>
      </c>
      <c r="AW121" s="3">
        <v>100</v>
      </c>
      <c r="AX121" s="3">
        <v>100</v>
      </c>
      <c r="AY121" s="2">
        <v>0</v>
      </c>
      <c r="AZ121" s="2">
        <v>0</v>
      </c>
      <c r="BA121" s="2">
        <v>100</v>
      </c>
      <c r="BB121" s="2">
        <f t="shared" si="107"/>
        <v>0</v>
      </c>
      <c r="BC121" s="17">
        <f t="shared" si="108"/>
        <v>100</v>
      </c>
      <c r="BD121" s="78"/>
      <c r="BE121" s="78"/>
      <c r="BF121" s="79">
        <v>100</v>
      </c>
      <c r="BG121" s="78">
        <f>+BF121</f>
        <v>100</v>
      </c>
      <c r="BH121" s="78">
        <f>+BG121</f>
        <v>100</v>
      </c>
      <c r="BI121" s="79">
        <v>100</v>
      </c>
      <c r="BJ121" s="78">
        <f t="shared" si="117"/>
        <v>100</v>
      </c>
      <c r="BK121" s="78">
        <f>+BJ121</f>
        <v>100</v>
      </c>
      <c r="BL121" s="79">
        <v>100</v>
      </c>
      <c r="BM121" s="78">
        <f>+BL121</f>
        <v>100</v>
      </c>
      <c r="BN121" s="78">
        <f>+BM121</f>
        <v>100</v>
      </c>
      <c r="BO121" s="80">
        <v>100</v>
      </c>
      <c r="BP121" s="57" t="s">
        <v>1501</v>
      </c>
      <c r="BQ121" s="57"/>
    </row>
    <row r="122" spans="1:69" s="91" customFormat="1" ht="50.15" customHeight="1">
      <c r="A122" s="72" t="s">
        <v>76</v>
      </c>
      <c r="B122" s="72" t="s">
        <v>77</v>
      </c>
      <c r="C122" s="72" t="s">
        <v>78</v>
      </c>
      <c r="D122" s="72" t="s">
        <v>904</v>
      </c>
      <c r="E122" s="72" t="s">
        <v>399</v>
      </c>
      <c r="F122" s="72" t="s">
        <v>458</v>
      </c>
      <c r="G122" s="73" t="s">
        <v>82</v>
      </c>
      <c r="H122" s="73" t="s">
        <v>121</v>
      </c>
      <c r="I122" s="73" t="s">
        <v>1537</v>
      </c>
      <c r="J122" s="74">
        <v>45</v>
      </c>
      <c r="K122" s="73" t="s">
        <v>410</v>
      </c>
      <c r="L122" s="74">
        <v>289</v>
      </c>
      <c r="M122" s="73" t="s">
        <v>934</v>
      </c>
      <c r="N122" s="74" t="s">
        <v>1</v>
      </c>
      <c r="O122" s="76" t="s">
        <v>87</v>
      </c>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4" t="s">
        <v>155</v>
      </c>
      <c r="AM122" s="76" t="s">
        <v>935</v>
      </c>
      <c r="AN122" s="74" t="s">
        <v>117</v>
      </c>
      <c r="AO122" s="74" t="s">
        <v>105</v>
      </c>
      <c r="AP122" s="74">
        <v>30</v>
      </c>
      <c r="AQ122" s="73" t="s">
        <v>936</v>
      </c>
      <c r="AR122" s="73" t="s">
        <v>443</v>
      </c>
      <c r="AS122" s="2">
        <v>0</v>
      </c>
      <c r="AT122" s="2">
        <v>0</v>
      </c>
      <c r="AU122" s="2">
        <v>0</v>
      </c>
      <c r="AV122" s="2">
        <v>6</v>
      </c>
      <c r="AW122" s="3">
        <v>6</v>
      </c>
      <c r="AX122" s="3">
        <v>6</v>
      </c>
      <c r="AY122" s="2">
        <v>0</v>
      </c>
      <c r="AZ122" s="2">
        <v>0</v>
      </c>
      <c r="BA122" s="2"/>
      <c r="BB122" s="2">
        <f t="shared" si="107"/>
        <v>6</v>
      </c>
      <c r="BC122" s="17">
        <f t="shared" si="108"/>
        <v>6</v>
      </c>
      <c r="BD122" s="78"/>
      <c r="BE122" s="79">
        <v>1</v>
      </c>
      <c r="BF122" s="78">
        <f>+BE122</f>
        <v>1</v>
      </c>
      <c r="BG122" s="79">
        <v>2</v>
      </c>
      <c r="BH122" s="78">
        <f>+BG122</f>
        <v>2</v>
      </c>
      <c r="BI122" s="79">
        <v>3</v>
      </c>
      <c r="BJ122" s="78">
        <f t="shared" si="117"/>
        <v>3</v>
      </c>
      <c r="BK122" s="79">
        <v>4</v>
      </c>
      <c r="BL122" s="78">
        <f>+BK122</f>
        <v>4</v>
      </c>
      <c r="BM122" s="79">
        <v>5</v>
      </c>
      <c r="BN122" s="78">
        <f>+BM122</f>
        <v>5</v>
      </c>
      <c r="BO122" s="80">
        <v>6</v>
      </c>
      <c r="BP122" s="57" t="s">
        <v>1501</v>
      </c>
      <c r="BQ122" s="57"/>
    </row>
    <row r="123" spans="1:69" s="91" customFormat="1" ht="50.15" customHeight="1">
      <c r="A123" s="72" t="s">
        <v>76</v>
      </c>
      <c r="B123" s="72" t="s">
        <v>77</v>
      </c>
      <c r="C123" s="72" t="s">
        <v>78</v>
      </c>
      <c r="D123" s="72" t="s">
        <v>904</v>
      </c>
      <c r="E123" s="72" t="s">
        <v>399</v>
      </c>
      <c r="F123" s="72" t="s">
        <v>458</v>
      </c>
      <c r="G123" s="73" t="s">
        <v>392</v>
      </c>
      <c r="H123" s="73" t="s">
        <v>245</v>
      </c>
      <c r="I123" s="61" t="s">
        <v>245</v>
      </c>
      <c r="J123" s="74">
        <v>45</v>
      </c>
      <c r="K123" s="73" t="s">
        <v>410</v>
      </c>
      <c r="L123" s="74">
        <v>308</v>
      </c>
      <c r="M123" s="73" t="s">
        <v>937</v>
      </c>
      <c r="N123" s="74" t="s">
        <v>1</v>
      </c>
      <c r="O123" s="76" t="s">
        <v>87</v>
      </c>
      <c r="P123" s="76"/>
      <c r="Q123" s="76" t="s">
        <v>87</v>
      </c>
      <c r="R123" s="76" t="s">
        <v>87</v>
      </c>
      <c r="S123" s="76"/>
      <c r="T123" s="76"/>
      <c r="U123" s="76"/>
      <c r="V123" s="76"/>
      <c r="W123" s="76"/>
      <c r="X123" s="76"/>
      <c r="Y123" s="76"/>
      <c r="Z123" s="76"/>
      <c r="AA123" s="76"/>
      <c r="AB123" s="76"/>
      <c r="AC123" s="76"/>
      <c r="AD123" s="76"/>
      <c r="AE123" s="76"/>
      <c r="AF123" s="76"/>
      <c r="AG123" s="76"/>
      <c r="AH123" s="76"/>
      <c r="AI123" s="76"/>
      <c r="AJ123" s="76"/>
      <c r="AK123" s="76"/>
      <c r="AL123" s="74" t="s">
        <v>98</v>
      </c>
      <c r="AM123" s="97" t="s">
        <v>160</v>
      </c>
      <c r="AN123" s="74" t="s">
        <v>117</v>
      </c>
      <c r="AO123" s="74" t="s">
        <v>105</v>
      </c>
      <c r="AP123" s="74">
        <v>0</v>
      </c>
      <c r="AQ123" s="73" t="s">
        <v>938</v>
      </c>
      <c r="AR123" s="73" t="s">
        <v>939</v>
      </c>
      <c r="AS123" s="2">
        <v>0</v>
      </c>
      <c r="AT123" s="2">
        <v>0</v>
      </c>
      <c r="AU123" s="2">
        <v>0</v>
      </c>
      <c r="AV123" s="2">
        <v>120</v>
      </c>
      <c r="AW123" s="3">
        <v>85</v>
      </c>
      <c r="AX123" s="3">
        <f>+AV123++AW123</f>
        <v>205</v>
      </c>
      <c r="AY123" s="2">
        <v>0</v>
      </c>
      <c r="AZ123" s="2">
        <v>0</v>
      </c>
      <c r="BA123" s="2">
        <v>31</v>
      </c>
      <c r="BB123" s="2">
        <f t="shared" si="107"/>
        <v>89</v>
      </c>
      <c r="BC123" s="17">
        <f t="shared" si="108"/>
        <v>85</v>
      </c>
      <c r="BD123" s="78">
        <v>0</v>
      </c>
      <c r="BE123" s="78">
        <v>0</v>
      </c>
      <c r="BF123" s="79">
        <v>21</v>
      </c>
      <c r="BG123" s="78">
        <f>+BF123</f>
        <v>21</v>
      </c>
      <c r="BH123" s="78">
        <f>+BF123</f>
        <v>21</v>
      </c>
      <c r="BI123" s="79">
        <v>42</v>
      </c>
      <c r="BJ123" s="78">
        <f t="shared" si="117"/>
        <v>42</v>
      </c>
      <c r="BK123" s="78">
        <f>+BI123</f>
        <v>42</v>
      </c>
      <c r="BL123" s="79">
        <v>63</v>
      </c>
      <c r="BM123" s="78">
        <f>+BL123</f>
        <v>63</v>
      </c>
      <c r="BN123" s="78">
        <f>+BL123</f>
        <v>63</v>
      </c>
      <c r="BO123" s="80">
        <v>85</v>
      </c>
      <c r="BP123" s="57" t="s">
        <v>1502</v>
      </c>
      <c r="BQ123" s="57" t="s">
        <v>1503</v>
      </c>
    </row>
    <row r="124" spans="1:69" s="23" customFormat="1" ht="50.15" customHeight="1">
      <c r="A124" s="98" t="s">
        <v>76</v>
      </c>
      <c r="B124" s="98" t="s">
        <v>77</v>
      </c>
      <c r="C124" s="98" t="s">
        <v>78</v>
      </c>
      <c r="D124" s="98" t="s">
        <v>904</v>
      </c>
      <c r="E124" s="98" t="s">
        <v>399</v>
      </c>
      <c r="F124" s="98" t="s">
        <v>490</v>
      </c>
      <c r="G124" s="99" t="s">
        <v>82</v>
      </c>
      <c r="H124" s="100" t="s">
        <v>121</v>
      </c>
      <c r="I124" s="73" t="s">
        <v>1537</v>
      </c>
      <c r="J124" s="101">
        <v>45</v>
      </c>
      <c r="K124" s="100" t="s">
        <v>410</v>
      </c>
      <c r="L124" s="101">
        <v>67</v>
      </c>
      <c r="M124" s="95" t="s">
        <v>754</v>
      </c>
      <c r="N124" s="101" t="s">
        <v>4</v>
      </c>
      <c r="O124" s="102" t="s">
        <v>87</v>
      </c>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1" t="s">
        <v>98</v>
      </c>
      <c r="AM124" s="102" t="s">
        <v>125</v>
      </c>
      <c r="AN124" s="101" t="s">
        <v>113</v>
      </c>
      <c r="AO124" s="101" t="s">
        <v>91</v>
      </c>
      <c r="AP124" s="101">
        <v>150</v>
      </c>
      <c r="AQ124" s="100" t="s">
        <v>940</v>
      </c>
      <c r="AR124" s="100" t="s">
        <v>941</v>
      </c>
      <c r="AS124" s="103">
        <v>83.6</v>
      </c>
      <c r="AT124" s="103">
        <v>84.8</v>
      </c>
      <c r="AU124" s="103">
        <v>85.4</v>
      </c>
      <c r="AV124" s="103">
        <v>85.9</v>
      </c>
      <c r="AW124" s="104">
        <v>86.5</v>
      </c>
      <c r="AX124" s="104">
        <v>86.5</v>
      </c>
      <c r="AY124" s="103">
        <v>0</v>
      </c>
      <c r="AZ124" s="103">
        <v>86.15</v>
      </c>
      <c r="BA124" s="103">
        <v>0</v>
      </c>
      <c r="BB124" s="103">
        <f t="shared" si="107"/>
        <v>85.9</v>
      </c>
      <c r="BC124" s="105">
        <f t="shared" si="108"/>
        <v>86.5</v>
      </c>
      <c r="BD124" s="106">
        <v>0</v>
      </c>
      <c r="BE124" s="106">
        <v>0</v>
      </c>
      <c r="BF124" s="106">
        <v>0</v>
      </c>
      <c r="BG124" s="106">
        <v>0</v>
      </c>
      <c r="BH124" s="106">
        <v>0</v>
      </c>
      <c r="BI124" s="106">
        <v>0</v>
      </c>
      <c r="BJ124" s="106">
        <v>0</v>
      </c>
      <c r="BK124" s="106">
        <v>0</v>
      </c>
      <c r="BL124" s="106">
        <v>0</v>
      </c>
      <c r="BM124" s="106">
        <v>0</v>
      </c>
      <c r="BN124" s="106">
        <v>0</v>
      </c>
      <c r="BO124" s="106">
        <f t="shared" ref="BO124:BO163" si="118">AW124</f>
        <v>86.5</v>
      </c>
      <c r="BP124" s="102" t="s">
        <v>1504</v>
      </c>
      <c r="BQ124" s="102"/>
    </row>
    <row r="125" spans="1:69" s="23" customFormat="1" ht="50.15" customHeight="1">
      <c r="A125" s="98" t="s">
        <v>76</v>
      </c>
      <c r="B125" s="98" t="s">
        <v>77</v>
      </c>
      <c r="C125" s="98" t="s">
        <v>78</v>
      </c>
      <c r="D125" s="98" t="s">
        <v>904</v>
      </c>
      <c r="E125" s="98" t="s">
        <v>399</v>
      </c>
      <c r="F125" s="98" t="s">
        <v>490</v>
      </c>
      <c r="G125" s="99" t="s">
        <v>82</v>
      </c>
      <c r="H125" s="100" t="s">
        <v>121</v>
      </c>
      <c r="I125" s="73" t="s">
        <v>1537</v>
      </c>
      <c r="J125" s="101">
        <v>45</v>
      </c>
      <c r="K125" s="100" t="s">
        <v>410</v>
      </c>
      <c r="L125" s="101">
        <v>285</v>
      </c>
      <c r="M125" s="95" t="s">
        <v>942</v>
      </c>
      <c r="N125" s="101" t="s">
        <v>1</v>
      </c>
      <c r="O125" s="102" t="s">
        <v>87</v>
      </c>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1" t="s">
        <v>155</v>
      </c>
      <c r="AM125" s="102" t="s">
        <v>89</v>
      </c>
      <c r="AN125" s="101" t="s">
        <v>113</v>
      </c>
      <c r="AO125" s="101" t="s">
        <v>105</v>
      </c>
      <c r="AP125" s="101">
        <v>0</v>
      </c>
      <c r="AQ125" s="100" t="s">
        <v>943</v>
      </c>
      <c r="AR125" s="100" t="s">
        <v>944</v>
      </c>
      <c r="AS125" s="103">
        <v>0</v>
      </c>
      <c r="AT125" s="103">
        <v>0</v>
      </c>
      <c r="AU125" s="103">
        <v>0</v>
      </c>
      <c r="AV125" s="103">
        <v>40</v>
      </c>
      <c r="AW125" s="104">
        <v>40</v>
      </c>
      <c r="AX125" s="104">
        <v>40</v>
      </c>
      <c r="AY125" s="103">
        <v>0</v>
      </c>
      <c r="AZ125" s="103">
        <v>0</v>
      </c>
      <c r="BA125" s="103">
        <v>0</v>
      </c>
      <c r="BB125" s="103">
        <f t="shared" si="107"/>
        <v>40</v>
      </c>
      <c r="BC125" s="105">
        <f t="shared" si="108"/>
        <v>40</v>
      </c>
      <c r="BD125" s="106">
        <v>0</v>
      </c>
      <c r="BE125" s="106">
        <f>BD125</f>
        <v>0</v>
      </c>
      <c r="BF125" s="107">
        <v>10</v>
      </c>
      <c r="BG125" s="106">
        <f>BF125</f>
        <v>10</v>
      </c>
      <c r="BH125" s="106">
        <f>BG125</f>
        <v>10</v>
      </c>
      <c r="BI125" s="107">
        <v>20</v>
      </c>
      <c r="BJ125" s="106">
        <f>BI125</f>
        <v>20</v>
      </c>
      <c r="BK125" s="106">
        <v>20</v>
      </c>
      <c r="BL125" s="107">
        <v>30</v>
      </c>
      <c r="BM125" s="106">
        <v>30</v>
      </c>
      <c r="BN125" s="106">
        <f>BM125</f>
        <v>30</v>
      </c>
      <c r="BO125" s="106">
        <f t="shared" si="118"/>
        <v>40</v>
      </c>
      <c r="BP125" s="263" t="s">
        <v>1505</v>
      </c>
      <c r="BQ125" s="102" t="s">
        <v>1506</v>
      </c>
    </row>
    <row r="126" spans="1:69" s="23" customFormat="1" ht="50.15" customHeight="1">
      <c r="A126" s="98" t="s">
        <v>76</v>
      </c>
      <c r="B126" s="98" t="s">
        <v>77</v>
      </c>
      <c r="C126" s="98" t="s">
        <v>78</v>
      </c>
      <c r="D126" s="98" t="s">
        <v>904</v>
      </c>
      <c r="E126" s="98" t="s">
        <v>399</v>
      </c>
      <c r="F126" s="98" t="s">
        <v>490</v>
      </c>
      <c r="G126" s="99" t="s">
        <v>82</v>
      </c>
      <c r="H126" s="100" t="s">
        <v>121</v>
      </c>
      <c r="I126" s="73" t="s">
        <v>1537</v>
      </c>
      <c r="J126" s="101">
        <v>45</v>
      </c>
      <c r="K126" s="100" t="s">
        <v>410</v>
      </c>
      <c r="L126" s="101">
        <v>286</v>
      </c>
      <c r="M126" s="95" t="s">
        <v>945</v>
      </c>
      <c r="N126" s="101" t="s">
        <v>1</v>
      </c>
      <c r="O126" s="102" t="s">
        <v>87</v>
      </c>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1" t="s">
        <v>155</v>
      </c>
      <c r="AM126" s="102" t="s">
        <v>89</v>
      </c>
      <c r="AN126" s="101" t="s">
        <v>113</v>
      </c>
      <c r="AO126" s="101" t="s">
        <v>105</v>
      </c>
      <c r="AP126" s="101">
        <v>0</v>
      </c>
      <c r="AQ126" s="100" t="s">
        <v>946</v>
      </c>
      <c r="AR126" s="100" t="s">
        <v>947</v>
      </c>
      <c r="AS126" s="103">
        <v>0</v>
      </c>
      <c r="AT126" s="103">
        <v>0</v>
      </c>
      <c r="AU126" s="103">
        <v>0</v>
      </c>
      <c r="AV126" s="103">
        <v>40</v>
      </c>
      <c r="AW126" s="104">
        <v>40</v>
      </c>
      <c r="AX126" s="104">
        <v>40</v>
      </c>
      <c r="AY126" s="103">
        <v>0</v>
      </c>
      <c r="AZ126" s="103">
        <v>0</v>
      </c>
      <c r="BA126" s="103">
        <v>42</v>
      </c>
      <c r="BB126" s="103">
        <f t="shared" si="107"/>
        <v>-2</v>
      </c>
      <c r="BC126" s="105">
        <f t="shared" si="108"/>
        <v>40</v>
      </c>
      <c r="BD126" s="106">
        <v>0</v>
      </c>
      <c r="BE126" s="106">
        <f>BD126</f>
        <v>0</v>
      </c>
      <c r="BF126" s="107">
        <v>10</v>
      </c>
      <c r="BG126" s="106">
        <v>10</v>
      </c>
      <c r="BH126" s="106">
        <v>10</v>
      </c>
      <c r="BI126" s="107">
        <v>20</v>
      </c>
      <c r="BJ126" s="106">
        <v>20</v>
      </c>
      <c r="BK126" s="106">
        <v>20</v>
      </c>
      <c r="BL126" s="107">
        <v>30</v>
      </c>
      <c r="BM126" s="106">
        <v>30</v>
      </c>
      <c r="BN126" s="106">
        <v>30</v>
      </c>
      <c r="BO126" s="106">
        <f t="shared" si="118"/>
        <v>40</v>
      </c>
      <c r="BP126" s="264" t="s">
        <v>1507</v>
      </c>
      <c r="BQ126" s="102" t="s">
        <v>1508</v>
      </c>
    </row>
    <row r="127" spans="1:69" s="23" customFormat="1" ht="50.15" customHeight="1">
      <c r="A127" s="98" t="s">
        <v>76</v>
      </c>
      <c r="B127" s="98" t="s">
        <v>77</v>
      </c>
      <c r="C127" s="98" t="s">
        <v>78</v>
      </c>
      <c r="D127" s="98" t="s">
        <v>904</v>
      </c>
      <c r="E127" s="98" t="s">
        <v>399</v>
      </c>
      <c r="F127" s="98" t="s">
        <v>490</v>
      </c>
      <c r="G127" s="99" t="s">
        <v>392</v>
      </c>
      <c r="H127" s="100" t="s">
        <v>245</v>
      </c>
      <c r="I127" s="61" t="s">
        <v>245</v>
      </c>
      <c r="J127" s="101">
        <v>45</v>
      </c>
      <c r="K127" s="100" t="s">
        <v>410</v>
      </c>
      <c r="L127" s="101">
        <v>295</v>
      </c>
      <c r="M127" s="95" t="s">
        <v>755</v>
      </c>
      <c r="N127" s="101" t="s">
        <v>4</v>
      </c>
      <c r="O127" s="102" t="s">
        <v>87</v>
      </c>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1" t="s">
        <v>98</v>
      </c>
      <c r="AM127" s="102" t="s">
        <v>125</v>
      </c>
      <c r="AN127" s="101" t="s">
        <v>113</v>
      </c>
      <c r="AO127" s="101" t="s">
        <v>91</v>
      </c>
      <c r="AP127" s="101">
        <v>150</v>
      </c>
      <c r="AQ127" s="100" t="s">
        <v>948</v>
      </c>
      <c r="AR127" s="108" t="s">
        <v>949</v>
      </c>
      <c r="AS127" s="103">
        <v>78.2</v>
      </c>
      <c r="AT127" s="103">
        <v>80</v>
      </c>
      <c r="AU127" s="103">
        <v>81</v>
      </c>
      <c r="AV127" s="103">
        <v>82.5</v>
      </c>
      <c r="AW127" s="104">
        <v>84</v>
      </c>
      <c r="AX127" s="104">
        <v>84</v>
      </c>
      <c r="AY127" s="103">
        <v>0</v>
      </c>
      <c r="AZ127" s="103">
        <v>80.900000000000006</v>
      </c>
      <c r="BA127" s="103">
        <v>0</v>
      </c>
      <c r="BB127" s="103">
        <f t="shared" si="107"/>
        <v>82.5</v>
      </c>
      <c r="BC127" s="105">
        <f t="shared" si="108"/>
        <v>84</v>
      </c>
      <c r="BD127" s="106">
        <v>0</v>
      </c>
      <c r="BE127" s="106">
        <v>0</v>
      </c>
      <c r="BF127" s="106">
        <v>0</v>
      </c>
      <c r="BG127" s="106">
        <v>0</v>
      </c>
      <c r="BH127" s="106">
        <v>0</v>
      </c>
      <c r="BI127" s="106">
        <v>0</v>
      </c>
      <c r="BJ127" s="106">
        <v>0</v>
      </c>
      <c r="BK127" s="106">
        <v>0</v>
      </c>
      <c r="BL127" s="106">
        <v>0</v>
      </c>
      <c r="BM127" s="106">
        <v>0</v>
      </c>
      <c r="BN127" s="106">
        <v>0</v>
      </c>
      <c r="BO127" s="106">
        <f t="shared" si="118"/>
        <v>84</v>
      </c>
      <c r="BP127" s="102" t="s">
        <v>1504</v>
      </c>
      <c r="BQ127" s="102" t="s">
        <v>1509</v>
      </c>
    </row>
    <row r="128" spans="1:69" s="23" customFormat="1" ht="50.15" customHeight="1">
      <c r="A128" s="98" t="s">
        <v>76</v>
      </c>
      <c r="B128" s="98" t="s">
        <v>77</v>
      </c>
      <c r="C128" s="98" t="s">
        <v>78</v>
      </c>
      <c r="D128" s="98" t="s">
        <v>904</v>
      </c>
      <c r="E128" s="98" t="s">
        <v>399</v>
      </c>
      <c r="F128" s="98" t="s">
        <v>490</v>
      </c>
      <c r="G128" s="99" t="s">
        <v>392</v>
      </c>
      <c r="H128" s="100" t="s">
        <v>245</v>
      </c>
      <c r="I128" s="61" t="s">
        <v>245</v>
      </c>
      <c r="J128" s="101">
        <v>45</v>
      </c>
      <c r="K128" s="100" t="s">
        <v>410</v>
      </c>
      <c r="L128" s="101">
        <v>296</v>
      </c>
      <c r="M128" s="95" t="s">
        <v>950</v>
      </c>
      <c r="N128" s="101" t="s">
        <v>1</v>
      </c>
      <c r="O128" s="102" t="s">
        <v>87</v>
      </c>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1" t="s">
        <v>98</v>
      </c>
      <c r="AM128" s="109" t="s">
        <v>89</v>
      </c>
      <c r="AN128" s="101" t="s">
        <v>113</v>
      </c>
      <c r="AO128" s="101" t="s">
        <v>105</v>
      </c>
      <c r="AP128" s="101">
        <v>0</v>
      </c>
      <c r="AQ128" s="100" t="s">
        <v>951</v>
      </c>
      <c r="AR128" s="100" t="s">
        <v>952</v>
      </c>
      <c r="AS128" s="103">
        <v>0</v>
      </c>
      <c r="AT128" s="103">
        <v>0</v>
      </c>
      <c r="AU128" s="103">
        <v>0</v>
      </c>
      <c r="AV128" s="110">
        <v>10400</v>
      </c>
      <c r="AW128" s="104">
        <v>200</v>
      </c>
      <c r="AX128" s="111">
        <v>10400</v>
      </c>
      <c r="AY128" s="103">
        <v>0</v>
      </c>
      <c r="AZ128" s="103">
        <v>0</v>
      </c>
      <c r="BA128" s="103">
        <v>0</v>
      </c>
      <c r="BB128" s="103">
        <f t="shared" si="107"/>
        <v>10400</v>
      </c>
      <c r="BC128" s="105">
        <f t="shared" si="108"/>
        <v>200</v>
      </c>
      <c r="BD128" s="106">
        <v>0</v>
      </c>
      <c r="BE128" s="106">
        <f>BD128</f>
        <v>0</v>
      </c>
      <c r="BF128" s="107">
        <v>0</v>
      </c>
      <c r="BG128" s="106">
        <v>0</v>
      </c>
      <c r="BH128" s="106">
        <v>0</v>
      </c>
      <c r="BI128" s="107">
        <v>100</v>
      </c>
      <c r="BJ128" s="106">
        <v>100</v>
      </c>
      <c r="BK128" s="107">
        <v>100</v>
      </c>
      <c r="BL128" s="107">
        <v>150</v>
      </c>
      <c r="BM128" s="106">
        <f>BL128</f>
        <v>150</v>
      </c>
      <c r="BN128" s="106">
        <f>BM128</f>
        <v>150</v>
      </c>
      <c r="BO128" s="106">
        <f t="shared" si="118"/>
        <v>200</v>
      </c>
      <c r="BP128" s="102" t="s">
        <v>1510</v>
      </c>
      <c r="BQ128" s="265" t="s">
        <v>1511</v>
      </c>
    </row>
    <row r="129" spans="1:69" s="23" customFormat="1" ht="50.15" customHeight="1">
      <c r="A129" s="98" t="s">
        <v>76</v>
      </c>
      <c r="B129" s="98" t="s">
        <v>77</v>
      </c>
      <c r="C129" s="98" t="s">
        <v>78</v>
      </c>
      <c r="D129" s="98" t="s">
        <v>904</v>
      </c>
      <c r="E129" s="98" t="s">
        <v>399</v>
      </c>
      <c r="F129" s="98" t="s">
        <v>490</v>
      </c>
      <c r="G129" s="99" t="s">
        <v>437</v>
      </c>
      <c r="H129" s="100" t="s">
        <v>83</v>
      </c>
      <c r="I129" s="61" t="s">
        <v>1535</v>
      </c>
      <c r="J129" s="101">
        <v>45</v>
      </c>
      <c r="K129" s="100" t="s">
        <v>410</v>
      </c>
      <c r="L129" s="101">
        <v>70</v>
      </c>
      <c r="M129" s="95" t="s">
        <v>756</v>
      </c>
      <c r="N129" s="101" t="s">
        <v>4</v>
      </c>
      <c r="O129" s="102" t="s">
        <v>87</v>
      </c>
      <c r="P129" s="102"/>
      <c r="Q129" s="102"/>
      <c r="R129" s="102" t="s">
        <v>87</v>
      </c>
      <c r="S129" s="102"/>
      <c r="T129" s="102"/>
      <c r="U129" s="102"/>
      <c r="V129" s="102"/>
      <c r="W129" s="102"/>
      <c r="X129" s="102"/>
      <c r="Y129" s="102"/>
      <c r="Z129" s="102"/>
      <c r="AA129" s="102"/>
      <c r="AB129" s="102"/>
      <c r="AC129" s="102"/>
      <c r="AD129" s="102"/>
      <c r="AE129" s="102"/>
      <c r="AF129" s="102"/>
      <c r="AG129" s="102"/>
      <c r="AH129" s="102"/>
      <c r="AI129" s="102"/>
      <c r="AJ129" s="102"/>
      <c r="AK129" s="102"/>
      <c r="AL129" s="101" t="s">
        <v>98</v>
      </c>
      <c r="AM129" s="102" t="s">
        <v>125</v>
      </c>
      <c r="AN129" s="101" t="s">
        <v>168</v>
      </c>
      <c r="AO129" s="101" t="s">
        <v>91</v>
      </c>
      <c r="AP129" s="101">
        <v>180</v>
      </c>
      <c r="AQ129" s="100" t="s">
        <v>953</v>
      </c>
      <c r="AR129" s="100" t="s">
        <v>954</v>
      </c>
      <c r="AS129" s="103">
        <v>3.08</v>
      </c>
      <c r="AT129" s="103">
        <v>2.96</v>
      </c>
      <c r="AU129" s="103">
        <v>2.87</v>
      </c>
      <c r="AV129" s="103">
        <v>2.79</v>
      </c>
      <c r="AW129" s="104">
        <v>2.7</v>
      </c>
      <c r="AX129" s="104">
        <v>2.7</v>
      </c>
      <c r="AY129" s="103">
        <v>3.13</v>
      </c>
      <c r="AZ129" s="112">
        <v>2.5</v>
      </c>
      <c r="BA129" s="103">
        <v>0</v>
      </c>
      <c r="BB129" s="103">
        <f t="shared" si="107"/>
        <v>2.79</v>
      </c>
      <c r="BC129" s="105">
        <f t="shared" si="108"/>
        <v>2.7</v>
      </c>
      <c r="BD129" s="106">
        <v>0</v>
      </c>
      <c r="BE129" s="106">
        <v>0</v>
      </c>
      <c r="BF129" s="106">
        <v>0</v>
      </c>
      <c r="BG129" s="106">
        <v>0</v>
      </c>
      <c r="BH129" s="106">
        <v>0</v>
      </c>
      <c r="BI129" s="106">
        <v>0</v>
      </c>
      <c r="BJ129" s="106">
        <v>0</v>
      </c>
      <c r="BK129" s="106">
        <v>0</v>
      </c>
      <c r="BL129" s="106">
        <v>0</v>
      </c>
      <c r="BM129" s="106">
        <v>0</v>
      </c>
      <c r="BN129" s="106">
        <v>0</v>
      </c>
      <c r="BO129" s="106">
        <f t="shared" si="118"/>
        <v>2.7</v>
      </c>
      <c r="BP129" s="102" t="s">
        <v>1505</v>
      </c>
      <c r="BQ129" s="102" t="s">
        <v>1506</v>
      </c>
    </row>
    <row r="130" spans="1:69" s="23" customFormat="1" ht="50.15" customHeight="1">
      <c r="A130" s="98" t="s">
        <v>76</v>
      </c>
      <c r="B130" s="98" t="s">
        <v>77</v>
      </c>
      <c r="C130" s="98" t="s">
        <v>78</v>
      </c>
      <c r="D130" s="98" t="s">
        <v>904</v>
      </c>
      <c r="E130" s="98" t="s">
        <v>399</v>
      </c>
      <c r="F130" s="98" t="s">
        <v>490</v>
      </c>
      <c r="G130" s="99" t="s">
        <v>437</v>
      </c>
      <c r="H130" s="100" t="s">
        <v>83</v>
      </c>
      <c r="I130" s="61" t="s">
        <v>1535</v>
      </c>
      <c r="J130" s="101">
        <v>45</v>
      </c>
      <c r="K130" s="100" t="s">
        <v>410</v>
      </c>
      <c r="L130" s="101">
        <v>301</v>
      </c>
      <c r="M130" s="95" t="s">
        <v>955</v>
      </c>
      <c r="N130" s="101" t="s">
        <v>1</v>
      </c>
      <c r="O130" s="102" t="s">
        <v>109</v>
      </c>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1" t="s">
        <v>155</v>
      </c>
      <c r="AM130" s="102" t="s">
        <v>935</v>
      </c>
      <c r="AN130" s="101" t="s">
        <v>113</v>
      </c>
      <c r="AO130" s="101" t="s">
        <v>105</v>
      </c>
      <c r="AP130" s="101">
        <v>0</v>
      </c>
      <c r="AQ130" s="100" t="s">
        <v>956</v>
      </c>
      <c r="AR130" s="100" t="s">
        <v>957</v>
      </c>
      <c r="AS130" s="103">
        <v>0</v>
      </c>
      <c r="AT130" s="103">
        <v>0</v>
      </c>
      <c r="AU130" s="103">
        <v>0</v>
      </c>
      <c r="AV130" s="103">
        <v>96</v>
      </c>
      <c r="AW130" s="104">
        <v>60</v>
      </c>
      <c r="AX130" s="104">
        <v>96</v>
      </c>
      <c r="AY130" s="103">
        <v>0</v>
      </c>
      <c r="AZ130" s="103">
        <v>0</v>
      </c>
      <c r="BA130" s="103">
        <v>10</v>
      </c>
      <c r="BB130" s="103">
        <f t="shared" si="107"/>
        <v>86</v>
      </c>
      <c r="BC130" s="105">
        <f t="shared" si="108"/>
        <v>60</v>
      </c>
      <c r="BD130" s="106">
        <v>0</v>
      </c>
      <c r="BE130" s="106">
        <v>10</v>
      </c>
      <c r="BF130" s="107">
        <v>10</v>
      </c>
      <c r="BG130" s="106">
        <v>20</v>
      </c>
      <c r="BH130" s="106">
        <v>20</v>
      </c>
      <c r="BI130" s="107">
        <v>30</v>
      </c>
      <c r="BJ130" s="106">
        <v>30</v>
      </c>
      <c r="BK130" s="106">
        <v>40</v>
      </c>
      <c r="BL130" s="107">
        <v>40</v>
      </c>
      <c r="BM130" s="106">
        <v>50</v>
      </c>
      <c r="BN130" s="106">
        <v>50</v>
      </c>
      <c r="BO130" s="106">
        <f t="shared" si="118"/>
        <v>60</v>
      </c>
      <c r="BP130" s="102" t="s">
        <v>1512</v>
      </c>
      <c r="BQ130" s="102" t="s">
        <v>1513</v>
      </c>
    </row>
    <row r="131" spans="1:69" s="23" customFormat="1" ht="50.15" customHeight="1">
      <c r="A131" s="98" t="s">
        <v>76</v>
      </c>
      <c r="B131" s="98" t="s">
        <v>77</v>
      </c>
      <c r="C131" s="98" t="s">
        <v>78</v>
      </c>
      <c r="D131" s="98" t="s">
        <v>904</v>
      </c>
      <c r="E131" s="98" t="s">
        <v>399</v>
      </c>
      <c r="F131" s="98" t="s">
        <v>490</v>
      </c>
      <c r="G131" s="99" t="s">
        <v>437</v>
      </c>
      <c r="H131" s="100" t="s">
        <v>83</v>
      </c>
      <c r="I131" s="61" t="s">
        <v>1535</v>
      </c>
      <c r="J131" s="101">
        <v>45</v>
      </c>
      <c r="K131" s="100" t="s">
        <v>410</v>
      </c>
      <c r="L131" s="101">
        <v>302</v>
      </c>
      <c r="M131" s="95" t="s">
        <v>958</v>
      </c>
      <c r="N131" s="101" t="s">
        <v>1</v>
      </c>
      <c r="O131" s="102" t="s">
        <v>87</v>
      </c>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1" t="s">
        <v>155</v>
      </c>
      <c r="AM131" s="102" t="s">
        <v>89</v>
      </c>
      <c r="AN131" s="101" t="s">
        <v>113</v>
      </c>
      <c r="AO131" s="101" t="s">
        <v>105</v>
      </c>
      <c r="AP131" s="101">
        <v>0</v>
      </c>
      <c r="AQ131" s="100" t="s">
        <v>959</v>
      </c>
      <c r="AR131" s="100" t="s">
        <v>960</v>
      </c>
      <c r="AS131" s="103">
        <v>0</v>
      </c>
      <c r="AT131" s="103">
        <v>0</v>
      </c>
      <c r="AU131" s="103">
        <v>0</v>
      </c>
      <c r="AV131" s="103">
        <v>96</v>
      </c>
      <c r="AW131" s="104">
        <v>30</v>
      </c>
      <c r="AX131" s="104">
        <v>96</v>
      </c>
      <c r="AY131" s="103">
        <v>0</v>
      </c>
      <c r="AZ131" s="103">
        <v>0</v>
      </c>
      <c r="BA131" s="103">
        <v>0</v>
      </c>
      <c r="BB131" s="103">
        <f t="shared" si="107"/>
        <v>96</v>
      </c>
      <c r="BC131" s="105">
        <f t="shared" si="108"/>
        <v>30</v>
      </c>
      <c r="BD131" s="106">
        <v>0</v>
      </c>
      <c r="BE131" s="106">
        <f>BD131</f>
        <v>0</v>
      </c>
      <c r="BF131" s="107">
        <v>10</v>
      </c>
      <c r="BG131" s="106">
        <v>10</v>
      </c>
      <c r="BH131" s="106">
        <v>10</v>
      </c>
      <c r="BI131" s="107">
        <v>20</v>
      </c>
      <c r="BJ131" s="106">
        <v>20</v>
      </c>
      <c r="BK131" s="106">
        <f>BJ131</f>
        <v>20</v>
      </c>
      <c r="BL131" s="107">
        <v>30</v>
      </c>
      <c r="BM131" s="106">
        <v>30</v>
      </c>
      <c r="BN131" s="106">
        <v>30</v>
      </c>
      <c r="BO131" s="106">
        <f t="shared" si="118"/>
        <v>30</v>
      </c>
      <c r="BP131" s="102" t="s">
        <v>1514</v>
      </c>
      <c r="BQ131" s="102" t="s">
        <v>1515</v>
      </c>
    </row>
    <row r="132" spans="1:69" s="23" customFormat="1" ht="50.15" customHeight="1">
      <c r="A132" s="98" t="s">
        <v>76</v>
      </c>
      <c r="B132" s="98" t="s">
        <v>77</v>
      </c>
      <c r="C132" s="98" t="s">
        <v>78</v>
      </c>
      <c r="D132" s="98" t="s">
        <v>904</v>
      </c>
      <c r="E132" s="98" t="s">
        <v>399</v>
      </c>
      <c r="F132" s="98" t="s">
        <v>490</v>
      </c>
      <c r="G132" s="99" t="s">
        <v>437</v>
      </c>
      <c r="H132" s="100" t="s">
        <v>245</v>
      </c>
      <c r="I132" s="61" t="s">
        <v>245</v>
      </c>
      <c r="J132" s="101">
        <v>45</v>
      </c>
      <c r="K132" s="100" t="s">
        <v>410</v>
      </c>
      <c r="L132" s="101">
        <v>71</v>
      </c>
      <c r="M132" s="95" t="s">
        <v>757</v>
      </c>
      <c r="N132" s="101" t="s">
        <v>4</v>
      </c>
      <c r="O132" s="102" t="s">
        <v>87</v>
      </c>
      <c r="P132" s="102"/>
      <c r="Q132" s="102"/>
      <c r="R132" s="102" t="s">
        <v>87</v>
      </c>
      <c r="S132" s="102"/>
      <c r="T132" s="102" t="s">
        <v>87</v>
      </c>
      <c r="U132" s="102"/>
      <c r="V132" s="102" t="s">
        <v>87</v>
      </c>
      <c r="W132" s="102"/>
      <c r="X132" s="102"/>
      <c r="Y132" s="102"/>
      <c r="Z132" s="102"/>
      <c r="AA132" s="102"/>
      <c r="AB132" s="102"/>
      <c r="AC132" s="102"/>
      <c r="AD132" s="102"/>
      <c r="AE132" s="102"/>
      <c r="AF132" s="102"/>
      <c r="AG132" s="102"/>
      <c r="AH132" s="102"/>
      <c r="AI132" s="102"/>
      <c r="AJ132" s="102"/>
      <c r="AK132" s="102"/>
      <c r="AL132" s="101" t="s">
        <v>98</v>
      </c>
      <c r="AM132" s="102" t="s">
        <v>125</v>
      </c>
      <c r="AN132" s="101" t="s">
        <v>168</v>
      </c>
      <c r="AO132" s="101" t="s">
        <v>91</v>
      </c>
      <c r="AP132" s="101">
        <v>90</v>
      </c>
      <c r="AQ132" s="100" t="s">
        <v>961</v>
      </c>
      <c r="AR132" s="100" t="s">
        <v>962</v>
      </c>
      <c r="AS132" s="103">
        <v>4.91</v>
      </c>
      <c r="AT132" s="103">
        <v>4.8</v>
      </c>
      <c r="AU132" s="103">
        <v>4.5999999999999996</v>
      </c>
      <c r="AV132" s="103">
        <v>4.4000000000000004</v>
      </c>
      <c r="AW132" s="104">
        <v>4.2</v>
      </c>
      <c r="AX132" s="104">
        <v>4.2</v>
      </c>
      <c r="AY132" s="103">
        <v>4.8</v>
      </c>
      <c r="AZ132" s="112">
        <v>4.4000000000000004</v>
      </c>
      <c r="BA132" s="103">
        <v>0</v>
      </c>
      <c r="BB132" s="103">
        <f t="shared" si="107"/>
        <v>4.4000000000000004</v>
      </c>
      <c r="BC132" s="105">
        <f t="shared" si="108"/>
        <v>4.2</v>
      </c>
      <c r="BD132" s="106">
        <v>0</v>
      </c>
      <c r="BE132" s="106">
        <v>0</v>
      </c>
      <c r="BF132" s="106">
        <v>0</v>
      </c>
      <c r="BG132" s="106">
        <v>0</v>
      </c>
      <c r="BH132" s="106">
        <v>0</v>
      </c>
      <c r="BI132" s="106">
        <v>0</v>
      </c>
      <c r="BJ132" s="106">
        <v>0</v>
      </c>
      <c r="BK132" s="106">
        <v>0</v>
      </c>
      <c r="BL132" s="106">
        <v>0</v>
      </c>
      <c r="BM132" s="106">
        <v>0</v>
      </c>
      <c r="BN132" s="106">
        <v>0</v>
      </c>
      <c r="BO132" s="106">
        <f t="shared" si="118"/>
        <v>4.2</v>
      </c>
      <c r="BP132" s="102" t="s">
        <v>1504</v>
      </c>
      <c r="BQ132" s="102" t="s">
        <v>1506</v>
      </c>
    </row>
    <row r="133" spans="1:69" s="23" customFormat="1" ht="50.15" customHeight="1">
      <c r="A133" s="98" t="s">
        <v>76</v>
      </c>
      <c r="B133" s="98" t="s">
        <v>77</v>
      </c>
      <c r="C133" s="98" t="s">
        <v>78</v>
      </c>
      <c r="D133" s="98" t="s">
        <v>904</v>
      </c>
      <c r="E133" s="98" t="s">
        <v>399</v>
      </c>
      <c r="F133" s="98" t="s">
        <v>490</v>
      </c>
      <c r="G133" s="99" t="s">
        <v>437</v>
      </c>
      <c r="H133" s="100" t="s">
        <v>245</v>
      </c>
      <c r="I133" s="61" t="s">
        <v>245</v>
      </c>
      <c r="J133" s="101">
        <v>45</v>
      </c>
      <c r="K133" s="100" t="s">
        <v>410</v>
      </c>
      <c r="L133" s="101">
        <v>303</v>
      </c>
      <c r="M133" s="95" t="s">
        <v>963</v>
      </c>
      <c r="N133" s="101" t="s">
        <v>1</v>
      </c>
      <c r="O133" s="102" t="s">
        <v>87</v>
      </c>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1" t="s">
        <v>155</v>
      </c>
      <c r="AM133" s="109" t="s">
        <v>89</v>
      </c>
      <c r="AN133" s="101" t="s">
        <v>113</v>
      </c>
      <c r="AO133" s="101" t="s">
        <v>105</v>
      </c>
      <c r="AP133" s="101">
        <v>0</v>
      </c>
      <c r="AQ133" s="100" t="s">
        <v>964</v>
      </c>
      <c r="AR133" s="100" t="s">
        <v>965</v>
      </c>
      <c r="AS133" s="103">
        <v>0</v>
      </c>
      <c r="AT133" s="103">
        <v>0</v>
      </c>
      <c r="AU133" s="103">
        <v>0</v>
      </c>
      <c r="AV133" s="103">
        <v>57</v>
      </c>
      <c r="AW133" s="104">
        <v>20</v>
      </c>
      <c r="AX133" s="104">
        <v>57</v>
      </c>
      <c r="AY133" s="103">
        <v>0</v>
      </c>
      <c r="AZ133" s="103">
        <v>0</v>
      </c>
      <c r="BA133" s="103">
        <v>0</v>
      </c>
      <c r="BB133" s="103">
        <f t="shared" si="107"/>
        <v>57</v>
      </c>
      <c r="BC133" s="105">
        <f t="shared" si="108"/>
        <v>20</v>
      </c>
      <c r="BD133" s="106">
        <v>0</v>
      </c>
      <c r="BE133" s="106">
        <f>BD133</f>
        <v>0</v>
      </c>
      <c r="BF133" s="107">
        <v>0</v>
      </c>
      <c r="BG133" s="106">
        <f>BF133</f>
        <v>0</v>
      </c>
      <c r="BH133" s="106">
        <f>BG133</f>
        <v>0</v>
      </c>
      <c r="BI133" s="107">
        <v>10</v>
      </c>
      <c r="BJ133" s="106">
        <v>10</v>
      </c>
      <c r="BK133" s="106">
        <f>BJ133</f>
        <v>10</v>
      </c>
      <c r="BL133" s="107">
        <v>15</v>
      </c>
      <c r="BM133" s="106">
        <v>15</v>
      </c>
      <c r="BN133" s="106">
        <v>15</v>
      </c>
      <c r="BO133" s="106">
        <f t="shared" si="118"/>
        <v>20</v>
      </c>
      <c r="BP133" s="102" t="s">
        <v>1516</v>
      </c>
      <c r="BQ133" s="102" t="s">
        <v>1517</v>
      </c>
    </row>
    <row r="134" spans="1:69" s="23" customFormat="1" ht="50.15" customHeight="1">
      <c r="A134" s="98" t="s">
        <v>76</v>
      </c>
      <c r="B134" s="98" t="s">
        <v>77</v>
      </c>
      <c r="C134" s="98" t="s">
        <v>78</v>
      </c>
      <c r="D134" s="98" t="s">
        <v>904</v>
      </c>
      <c r="E134" s="98" t="s">
        <v>399</v>
      </c>
      <c r="F134" s="98" t="s">
        <v>490</v>
      </c>
      <c r="G134" s="99" t="s">
        <v>437</v>
      </c>
      <c r="H134" s="100" t="s">
        <v>245</v>
      </c>
      <c r="I134" s="61" t="s">
        <v>245</v>
      </c>
      <c r="J134" s="101">
        <v>45</v>
      </c>
      <c r="K134" s="100" t="s">
        <v>410</v>
      </c>
      <c r="L134" s="101">
        <v>304</v>
      </c>
      <c r="M134" s="95" t="s">
        <v>966</v>
      </c>
      <c r="N134" s="101" t="s">
        <v>1</v>
      </c>
      <c r="O134" s="102" t="s">
        <v>87</v>
      </c>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1" t="s">
        <v>155</v>
      </c>
      <c r="AM134" s="102" t="s">
        <v>89</v>
      </c>
      <c r="AN134" s="101" t="s">
        <v>117</v>
      </c>
      <c r="AO134" s="101" t="s">
        <v>105</v>
      </c>
      <c r="AP134" s="101">
        <v>0</v>
      </c>
      <c r="AQ134" s="100" t="s">
        <v>967</v>
      </c>
      <c r="AR134" s="100" t="s">
        <v>968</v>
      </c>
      <c r="AS134" s="103">
        <v>0</v>
      </c>
      <c r="AT134" s="103">
        <v>0</v>
      </c>
      <c r="AU134" s="103">
        <v>0</v>
      </c>
      <c r="AV134" s="103">
        <v>16</v>
      </c>
      <c r="AW134" s="104">
        <v>7</v>
      </c>
      <c r="AX134" s="104">
        <v>16</v>
      </c>
      <c r="AY134" s="103">
        <v>0</v>
      </c>
      <c r="AZ134" s="103">
        <v>0</v>
      </c>
      <c r="BA134" s="103">
        <v>45</v>
      </c>
      <c r="BB134" s="103">
        <f t="shared" si="107"/>
        <v>-29</v>
      </c>
      <c r="BC134" s="105">
        <f t="shared" si="108"/>
        <v>7</v>
      </c>
      <c r="BD134" s="106">
        <v>0</v>
      </c>
      <c r="BE134" s="106">
        <f>BD134</f>
        <v>0</v>
      </c>
      <c r="BF134" s="107">
        <v>2</v>
      </c>
      <c r="BG134" s="106">
        <v>2</v>
      </c>
      <c r="BH134" s="106">
        <v>20</v>
      </c>
      <c r="BI134" s="107">
        <v>4</v>
      </c>
      <c r="BJ134" s="106">
        <v>4</v>
      </c>
      <c r="BK134" s="106">
        <f>BJ134</f>
        <v>4</v>
      </c>
      <c r="BL134" s="107">
        <v>6</v>
      </c>
      <c r="BM134" s="106">
        <v>6</v>
      </c>
      <c r="BN134" s="106">
        <f>BM134</f>
        <v>6</v>
      </c>
      <c r="BO134" s="106">
        <f t="shared" si="118"/>
        <v>7</v>
      </c>
      <c r="BP134" s="102" t="s">
        <v>1504</v>
      </c>
      <c r="BQ134" s="102" t="s">
        <v>1506</v>
      </c>
    </row>
    <row r="135" spans="1:69" s="23" customFormat="1" ht="50.15" customHeight="1">
      <c r="A135" s="98" t="s">
        <v>76</v>
      </c>
      <c r="B135" s="98" t="s">
        <v>77</v>
      </c>
      <c r="C135" s="98" t="s">
        <v>78</v>
      </c>
      <c r="D135" s="98" t="s">
        <v>904</v>
      </c>
      <c r="E135" s="98" t="s">
        <v>399</v>
      </c>
      <c r="F135" s="98" t="s">
        <v>969</v>
      </c>
      <c r="G135" s="99" t="s">
        <v>437</v>
      </c>
      <c r="H135" s="100" t="s">
        <v>245</v>
      </c>
      <c r="I135" s="61" t="s">
        <v>245</v>
      </c>
      <c r="J135" s="101">
        <v>45</v>
      </c>
      <c r="K135" s="100" t="s">
        <v>410</v>
      </c>
      <c r="L135" s="101">
        <v>72</v>
      </c>
      <c r="M135" s="95" t="s">
        <v>970</v>
      </c>
      <c r="N135" s="101" t="s">
        <v>3</v>
      </c>
      <c r="O135" s="102"/>
      <c r="P135" s="102">
        <v>3932</v>
      </c>
      <c r="Q135" s="102"/>
      <c r="R135" s="102" t="s">
        <v>87</v>
      </c>
      <c r="S135" s="102"/>
      <c r="T135" s="102" t="s">
        <v>87</v>
      </c>
      <c r="U135" s="102"/>
      <c r="V135" s="102" t="s">
        <v>87</v>
      </c>
      <c r="W135" s="102"/>
      <c r="X135" s="102"/>
      <c r="Y135" s="102"/>
      <c r="Z135" s="102"/>
      <c r="AA135" s="102"/>
      <c r="AB135" s="102"/>
      <c r="AC135" s="102"/>
      <c r="AD135" s="102"/>
      <c r="AE135" s="102"/>
      <c r="AF135" s="102"/>
      <c r="AG135" s="102"/>
      <c r="AH135" s="102"/>
      <c r="AI135" s="102"/>
      <c r="AJ135" s="102"/>
      <c r="AK135" s="102"/>
      <c r="AL135" s="101" t="s">
        <v>88</v>
      </c>
      <c r="AM135" s="102" t="s">
        <v>125</v>
      </c>
      <c r="AN135" s="101" t="s">
        <v>117</v>
      </c>
      <c r="AO135" s="101" t="s">
        <v>105</v>
      </c>
      <c r="AP135" s="101">
        <v>0</v>
      </c>
      <c r="AQ135" s="100" t="s">
        <v>971</v>
      </c>
      <c r="AR135" s="100" t="s">
        <v>962</v>
      </c>
      <c r="AS135" s="103">
        <v>15804</v>
      </c>
      <c r="AT135" s="103">
        <v>2000</v>
      </c>
      <c r="AU135" s="103">
        <v>2000</v>
      </c>
      <c r="AV135" s="103">
        <v>2000</v>
      </c>
      <c r="AW135" s="104">
        <v>2000</v>
      </c>
      <c r="AX135" s="104">
        <v>8000</v>
      </c>
      <c r="AY135" s="103">
        <v>2000</v>
      </c>
      <c r="AZ135" s="112">
        <v>0</v>
      </c>
      <c r="BA135" s="103">
        <v>0</v>
      </c>
      <c r="BB135" s="103">
        <f t="shared" si="107"/>
        <v>2000</v>
      </c>
      <c r="BC135" s="105">
        <f t="shared" si="108"/>
        <v>2000</v>
      </c>
      <c r="BD135" s="106">
        <v>0</v>
      </c>
      <c r="BE135" s="106">
        <v>0</v>
      </c>
      <c r="BF135" s="106">
        <v>0</v>
      </c>
      <c r="BG135" s="106">
        <v>0</v>
      </c>
      <c r="BH135" s="106">
        <v>0</v>
      </c>
      <c r="BI135" s="106">
        <v>0</v>
      </c>
      <c r="BJ135" s="106">
        <v>0</v>
      </c>
      <c r="BK135" s="106">
        <v>0</v>
      </c>
      <c r="BL135" s="106">
        <v>0</v>
      </c>
      <c r="BM135" s="106">
        <v>0</v>
      </c>
      <c r="BN135" s="106">
        <v>0</v>
      </c>
      <c r="BO135" s="106">
        <f t="shared" si="118"/>
        <v>2000</v>
      </c>
      <c r="BP135" s="102" t="s">
        <v>1518</v>
      </c>
      <c r="BQ135" s="102" t="s">
        <v>1506</v>
      </c>
    </row>
    <row r="136" spans="1:69" s="23" customFormat="1" ht="50.15" customHeight="1">
      <c r="A136" s="98" t="s">
        <v>76</v>
      </c>
      <c r="B136" s="98" t="s">
        <v>77</v>
      </c>
      <c r="C136" s="98" t="s">
        <v>78</v>
      </c>
      <c r="D136" s="98" t="s">
        <v>904</v>
      </c>
      <c r="E136" s="98" t="s">
        <v>399</v>
      </c>
      <c r="F136" s="98" t="s">
        <v>969</v>
      </c>
      <c r="G136" s="99" t="s">
        <v>392</v>
      </c>
      <c r="H136" s="100" t="s">
        <v>245</v>
      </c>
      <c r="I136" s="61" t="s">
        <v>245</v>
      </c>
      <c r="J136" s="101">
        <v>45</v>
      </c>
      <c r="K136" s="100" t="s">
        <v>410</v>
      </c>
      <c r="L136" s="101">
        <v>73</v>
      </c>
      <c r="M136" s="95" t="s">
        <v>972</v>
      </c>
      <c r="N136" s="101" t="s">
        <v>3</v>
      </c>
      <c r="O136" s="102"/>
      <c r="P136" s="102">
        <v>3932</v>
      </c>
      <c r="Q136" s="102"/>
      <c r="R136" s="102" t="s">
        <v>87</v>
      </c>
      <c r="S136" s="102"/>
      <c r="T136" s="102" t="s">
        <v>87</v>
      </c>
      <c r="U136" s="102"/>
      <c r="V136" s="102" t="s">
        <v>87</v>
      </c>
      <c r="W136" s="102"/>
      <c r="X136" s="102"/>
      <c r="Y136" s="102"/>
      <c r="Z136" s="102"/>
      <c r="AA136" s="102"/>
      <c r="AB136" s="102"/>
      <c r="AC136" s="102"/>
      <c r="AD136" s="102"/>
      <c r="AE136" s="102"/>
      <c r="AF136" s="102"/>
      <c r="AG136" s="102"/>
      <c r="AH136" s="102"/>
      <c r="AI136" s="102"/>
      <c r="AJ136" s="102"/>
      <c r="AK136" s="102"/>
      <c r="AL136" s="101" t="s">
        <v>88</v>
      </c>
      <c r="AM136" s="102" t="s">
        <v>125</v>
      </c>
      <c r="AN136" s="101" t="s">
        <v>117</v>
      </c>
      <c r="AO136" s="101" t="s">
        <v>105</v>
      </c>
      <c r="AP136" s="101">
        <v>0</v>
      </c>
      <c r="AQ136" s="100" t="s">
        <v>973</v>
      </c>
      <c r="AR136" s="100" t="s">
        <v>962</v>
      </c>
      <c r="AS136" s="103">
        <v>6811</v>
      </c>
      <c r="AT136" s="103">
        <v>500</v>
      </c>
      <c r="AU136" s="103">
        <v>500</v>
      </c>
      <c r="AV136" s="103">
        <v>500</v>
      </c>
      <c r="AW136" s="104">
        <v>500</v>
      </c>
      <c r="AX136" s="104">
        <v>2000</v>
      </c>
      <c r="AY136" s="103">
        <v>0</v>
      </c>
      <c r="AZ136" s="112">
        <v>0</v>
      </c>
      <c r="BA136" s="103">
        <v>0</v>
      </c>
      <c r="BB136" s="103">
        <f t="shared" si="107"/>
        <v>500</v>
      </c>
      <c r="BC136" s="105">
        <f t="shared" si="108"/>
        <v>500</v>
      </c>
      <c r="BD136" s="106">
        <v>0</v>
      </c>
      <c r="BE136" s="106">
        <v>0</v>
      </c>
      <c r="BF136" s="106">
        <v>0</v>
      </c>
      <c r="BG136" s="106">
        <v>0</v>
      </c>
      <c r="BH136" s="106">
        <v>0</v>
      </c>
      <c r="BI136" s="106">
        <v>0</v>
      </c>
      <c r="BJ136" s="106">
        <v>0</v>
      </c>
      <c r="BK136" s="106">
        <v>0</v>
      </c>
      <c r="BL136" s="106">
        <v>0</v>
      </c>
      <c r="BM136" s="106">
        <v>0</v>
      </c>
      <c r="BN136" s="106">
        <v>0</v>
      </c>
      <c r="BO136" s="106">
        <f t="shared" si="118"/>
        <v>500</v>
      </c>
      <c r="BP136" s="102" t="s">
        <v>1504</v>
      </c>
      <c r="BQ136" s="102" t="s">
        <v>1506</v>
      </c>
    </row>
    <row r="137" spans="1:69" s="23" customFormat="1" ht="50.15" customHeight="1">
      <c r="A137" s="98" t="s">
        <v>76</v>
      </c>
      <c r="B137" s="98" t="s">
        <v>77</v>
      </c>
      <c r="C137" s="98" t="s">
        <v>78</v>
      </c>
      <c r="D137" s="98" t="s">
        <v>904</v>
      </c>
      <c r="E137" s="98" t="s">
        <v>399</v>
      </c>
      <c r="F137" s="98" t="s">
        <v>969</v>
      </c>
      <c r="G137" s="99" t="s">
        <v>392</v>
      </c>
      <c r="H137" s="100" t="s">
        <v>245</v>
      </c>
      <c r="I137" s="61" t="s">
        <v>245</v>
      </c>
      <c r="J137" s="101">
        <v>45</v>
      </c>
      <c r="K137" s="100" t="s">
        <v>410</v>
      </c>
      <c r="L137" s="101">
        <v>74</v>
      </c>
      <c r="M137" s="95" t="s">
        <v>974</v>
      </c>
      <c r="N137" s="101" t="s">
        <v>3</v>
      </c>
      <c r="O137" s="102" t="s">
        <v>87</v>
      </c>
      <c r="P137" s="102"/>
      <c r="Q137" s="102"/>
      <c r="R137" s="102"/>
      <c r="S137" s="102"/>
      <c r="T137" s="102" t="s">
        <v>87</v>
      </c>
      <c r="U137" s="102"/>
      <c r="V137" s="102" t="s">
        <v>87</v>
      </c>
      <c r="W137" s="102"/>
      <c r="X137" s="102"/>
      <c r="Y137" s="102"/>
      <c r="Z137" s="102"/>
      <c r="AA137" s="102"/>
      <c r="AB137" s="102"/>
      <c r="AC137" s="102"/>
      <c r="AD137" s="102"/>
      <c r="AE137" s="102"/>
      <c r="AF137" s="102"/>
      <c r="AG137" s="102"/>
      <c r="AH137" s="102"/>
      <c r="AI137" s="102"/>
      <c r="AJ137" s="102"/>
      <c r="AK137" s="102"/>
      <c r="AL137" s="101" t="s">
        <v>88</v>
      </c>
      <c r="AM137" s="102" t="s">
        <v>125</v>
      </c>
      <c r="AN137" s="101" t="s">
        <v>90</v>
      </c>
      <c r="AO137" s="101" t="s">
        <v>91</v>
      </c>
      <c r="AP137" s="101">
        <v>0</v>
      </c>
      <c r="AQ137" s="100" t="s">
        <v>975</v>
      </c>
      <c r="AR137" s="100" t="s">
        <v>976</v>
      </c>
      <c r="AS137" s="103">
        <v>3.3000000000000003</v>
      </c>
      <c r="AT137" s="103">
        <v>4.7</v>
      </c>
      <c r="AU137" s="103">
        <v>6.2</v>
      </c>
      <c r="AV137" s="103">
        <v>7.7</v>
      </c>
      <c r="AW137" s="104">
        <v>9.1999999999999993</v>
      </c>
      <c r="AX137" s="104">
        <v>9.1999999999999993</v>
      </c>
      <c r="AY137" s="103">
        <v>0</v>
      </c>
      <c r="AZ137" s="112">
        <v>0</v>
      </c>
      <c r="BA137" s="103">
        <v>0</v>
      </c>
      <c r="BB137" s="103">
        <f t="shared" si="107"/>
        <v>7.7</v>
      </c>
      <c r="BC137" s="105">
        <f t="shared" si="108"/>
        <v>9.1999999999999993</v>
      </c>
      <c r="BD137" s="106">
        <f>BA137</f>
        <v>0</v>
      </c>
      <c r="BE137" s="106">
        <f>BA137</f>
        <v>0</v>
      </c>
      <c r="BF137" s="106">
        <f>BA137</f>
        <v>0</v>
      </c>
      <c r="BG137" s="106">
        <f>BA137</f>
        <v>0</v>
      </c>
      <c r="BH137" s="106">
        <f t="shared" ref="BH137:BN139" si="119">BG137</f>
        <v>0</v>
      </c>
      <c r="BI137" s="106">
        <f t="shared" si="119"/>
        <v>0</v>
      </c>
      <c r="BJ137" s="106">
        <f t="shared" si="119"/>
        <v>0</v>
      </c>
      <c r="BK137" s="106">
        <f t="shared" si="119"/>
        <v>0</v>
      </c>
      <c r="BL137" s="106">
        <f t="shared" si="119"/>
        <v>0</v>
      </c>
      <c r="BM137" s="106">
        <f t="shared" si="119"/>
        <v>0</v>
      </c>
      <c r="BN137" s="106">
        <f t="shared" si="119"/>
        <v>0</v>
      </c>
      <c r="BO137" s="106">
        <f t="shared" si="118"/>
        <v>9.1999999999999993</v>
      </c>
      <c r="BP137" s="102" t="s">
        <v>1504</v>
      </c>
      <c r="BQ137" s="102" t="s">
        <v>1506</v>
      </c>
    </row>
    <row r="138" spans="1:69" s="23" customFormat="1" ht="50.15" customHeight="1">
      <c r="A138" s="98" t="s">
        <v>76</v>
      </c>
      <c r="B138" s="98" t="s">
        <v>77</v>
      </c>
      <c r="C138" s="98" t="s">
        <v>78</v>
      </c>
      <c r="D138" s="98" t="s">
        <v>904</v>
      </c>
      <c r="E138" s="98" t="s">
        <v>399</v>
      </c>
      <c r="F138" s="98" t="s">
        <v>969</v>
      </c>
      <c r="G138" s="99" t="s">
        <v>392</v>
      </c>
      <c r="H138" s="100" t="s">
        <v>245</v>
      </c>
      <c r="I138" s="61" t="s">
        <v>245</v>
      </c>
      <c r="J138" s="101">
        <v>45</v>
      </c>
      <c r="K138" s="100" t="s">
        <v>410</v>
      </c>
      <c r="L138" s="101">
        <v>75</v>
      </c>
      <c r="M138" s="95" t="s">
        <v>977</v>
      </c>
      <c r="N138" s="101" t="s">
        <v>3</v>
      </c>
      <c r="O138" s="102" t="s">
        <v>87</v>
      </c>
      <c r="P138" s="102"/>
      <c r="Q138" s="102"/>
      <c r="R138" s="102"/>
      <c r="S138" s="102"/>
      <c r="T138" s="102" t="s">
        <v>87</v>
      </c>
      <c r="U138" s="102"/>
      <c r="V138" s="102" t="s">
        <v>87</v>
      </c>
      <c r="W138" s="102"/>
      <c r="X138" s="102"/>
      <c r="Y138" s="102"/>
      <c r="Z138" s="102"/>
      <c r="AA138" s="102"/>
      <c r="AB138" s="102"/>
      <c r="AC138" s="102"/>
      <c r="AD138" s="102"/>
      <c r="AE138" s="102"/>
      <c r="AF138" s="102"/>
      <c r="AG138" s="102"/>
      <c r="AH138" s="102"/>
      <c r="AI138" s="102"/>
      <c r="AJ138" s="102"/>
      <c r="AK138" s="102"/>
      <c r="AL138" s="101" t="s">
        <v>88</v>
      </c>
      <c r="AM138" s="102" t="s">
        <v>125</v>
      </c>
      <c r="AN138" s="101" t="s">
        <v>90</v>
      </c>
      <c r="AO138" s="101" t="s">
        <v>91</v>
      </c>
      <c r="AP138" s="101">
        <v>0</v>
      </c>
      <c r="AQ138" s="100" t="s">
        <v>978</v>
      </c>
      <c r="AR138" s="100" t="s">
        <v>976</v>
      </c>
      <c r="AS138" s="103">
        <v>6.8000000000000007</v>
      </c>
      <c r="AT138" s="103">
        <v>9.8000000000000007</v>
      </c>
      <c r="AU138" s="103">
        <v>12.9</v>
      </c>
      <c r="AV138" s="103">
        <v>15.9</v>
      </c>
      <c r="AW138" s="104">
        <v>18.899999999999999</v>
      </c>
      <c r="AX138" s="104">
        <v>18.899999999999999</v>
      </c>
      <c r="AY138" s="103">
        <v>0</v>
      </c>
      <c r="AZ138" s="112">
        <v>0</v>
      </c>
      <c r="BA138" s="103">
        <v>0</v>
      </c>
      <c r="BB138" s="103">
        <f t="shared" si="107"/>
        <v>15.9</v>
      </c>
      <c r="BC138" s="105">
        <f t="shared" si="108"/>
        <v>18.899999999999999</v>
      </c>
      <c r="BD138" s="106">
        <f>BA138</f>
        <v>0</v>
      </c>
      <c r="BE138" s="106">
        <f>BA138</f>
        <v>0</v>
      </c>
      <c r="BF138" s="106">
        <f>BA138</f>
        <v>0</v>
      </c>
      <c r="BG138" s="106">
        <f>BA138</f>
        <v>0</v>
      </c>
      <c r="BH138" s="106">
        <f t="shared" si="119"/>
        <v>0</v>
      </c>
      <c r="BI138" s="106">
        <f t="shared" si="119"/>
        <v>0</v>
      </c>
      <c r="BJ138" s="106">
        <f t="shared" si="119"/>
        <v>0</v>
      </c>
      <c r="BK138" s="106">
        <f t="shared" si="119"/>
        <v>0</v>
      </c>
      <c r="BL138" s="106">
        <f t="shared" si="119"/>
        <v>0</v>
      </c>
      <c r="BM138" s="106">
        <f t="shared" si="119"/>
        <v>0</v>
      </c>
      <c r="BN138" s="106">
        <f t="shared" si="119"/>
        <v>0</v>
      </c>
      <c r="BO138" s="106">
        <f t="shared" si="118"/>
        <v>18.899999999999999</v>
      </c>
      <c r="BP138" s="102" t="s">
        <v>1504</v>
      </c>
      <c r="BQ138" s="102" t="s">
        <v>1506</v>
      </c>
    </row>
    <row r="139" spans="1:69" s="23" customFormat="1" ht="50.15" customHeight="1">
      <c r="A139" s="98" t="s">
        <v>76</v>
      </c>
      <c r="B139" s="98" t="s">
        <v>77</v>
      </c>
      <c r="C139" s="98" t="s">
        <v>78</v>
      </c>
      <c r="D139" s="98" t="s">
        <v>904</v>
      </c>
      <c r="E139" s="98" t="s">
        <v>399</v>
      </c>
      <c r="F139" s="98" t="s">
        <v>490</v>
      </c>
      <c r="G139" s="99" t="s">
        <v>392</v>
      </c>
      <c r="H139" s="100" t="s">
        <v>245</v>
      </c>
      <c r="I139" s="61" t="s">
        <v>245</v>
      </c>
      <c r="J139" s="101">
        <v>45</v>
      </c>
      <c r="K139" s="100" t="s">
        <v>410</v>
      </c>
      <c r="L139" s="101">
        <v>76</v>
      </c>
      <c r="M139" s="95" t="s">
        <v>758</v>
      </c>
      <c r="N139" s="101" t="s">
        <v>4</v>
      </c>
      <c r="O139" s="102" t="s">
        <v>87</v>
      </c>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1" t="s">
        <v>98</v>
      </c>
      <c r="AM139" s="102" t="s">
        <v>125</v>
      </c>
      <c r="AN139" s="101" t="s">
        <v>90</v>
      </c>
      <c r="AO139" s="101" t="s">
        <v>91</v>
      </c>
      <c r="AP139" s="101">
        <v>60</v>
      </c>
      <c r="AQ139" s="100" t="s">
        <v>979</v>
      </c>
      <c r="AR139" s="100" t="s">
        <v>976</v>
      </c>
      <c r="AS139" s="103">
        <v>0</v>
      </c>
      <c r="AT139" s="103">
        <v>8</v>
      </c>
      <c r="AU139" s="103">
        <v>16</v>
      </c>
      <c r="AV139" s="103">
        <v>34</v>
      </c>
      <c r="AW139" s="104">
        <v>50</v>
      </c>
      <c r="AX139" s="104">
        <v>50</v>
      </c>
      <c r="AY139" s="103">
        <v>5</v>
      </c>
      <c r="AZ139" s="113">
        <v>14.4</v>
      </c>
      <c r="BA139" s="103">
        <v>14.4</v>
      </c>
      <c r="BB139" s="103">
        <f t="shared" si="107"/>
        <v>19.600000000000001</v>
      </c>
      <c r="BC139" s="105">
        <f t="shared" si="108"/>
        <v>50</v>
      </c>
      <c r="BD139" s="106">
        <f>BA139</f>
        <v>14.4</v>
      </c>
      <c r="BE139" s="106">
        <f>BA139</f>
        <v>14.4</v>
      </c>
      <c r="BF139" s="106">
        <f>BA139</f>
        <v>14.4</v>
      </c>
      <c r="BG139" s="106">
        <f>BA139</f>
        <v>14.4</v>
      </c>
      <c r="BH139" s="106">
        <f t="shared" si="119"/>
        <v>14.4</v>
      </c>
      <c r="BI139" s="106">
        <f t="shared" si="119"/>
        <v>14.4</v>
      </c>
      <c r="BJ139" s="106">
        <f t="shared" si="119"/>
        <v>14.4</v>
      </c>
      <c r="BK139" s="106">
        <f t="shared" si="119"/>
        <v>14.4</v>
      </c>
      <c r="BL139" s="106">
        <f t="shared" si="119"/>
        <v>14.4</v>
      </c>
      <c r="BM139" s="106">
        <f t="shared" si="119"/>
        <v>14.4</v>
      </c>
      <c r="BN139" s="106">
        <f t="shared" si="119"/>
        <v>14.4</v>
      </c>
      <c r="BO139" s="106">
        <f t="shared" si="118"/>
        <v>50</v>
      </c>
      <c r="BP139" s="102" t="s">
        <v>1519</v>
      </c>
      <c r="BQ139" s="102" t="s">
        <v>1506</v>
      </c>
    </row>
    <row r="140" spans="1:69" s="23" customFormat="1" ht="50.15" customHeight="1">
      <c r="A140" s="98" t="s">
        <v>76</v>
      </c>
      <c r="B140" s="98" t="s">
        <v>77</v>
      </c>
      <c r="C140" s="98" t="s">
        <v>78</v>
      </c>
      <c r="D140" s="98" t="s">
        <v>904</v>
      </c>
      <c r="E140" s="98" t="s">
        <v>399</v>
      </c>
      <c r="F140" s="98" t="s">
        <v>490</v>
      </c>
      <c r="G140" s="99" t="s">
        <v>392</v>
      </c>
      <c r="H140" s="100" t="s">
        <v>245</v>
      </c>
      <c r="I140" s="61" t="s">
        <v>245</v>
      </c>
      <c r="J140" s="101">
        <v>45</v>
      </c>
      <c r="K140" s="100" t="s">
        <v>410</v>
      </c>
      <c r="L140" s="101">
        <v>307</v>
      </c>
      <c r="M140" s="95" t="s">
        <v>980</v>
      </c>
      <c r="N140" s="101" t="s">
        <v>1</v>
      </c>
      <c r="O140" s="102" t="s">
        <v>109</v>
      </c>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1" t="s">
        <v>155</v>
      </c>
      <c r="AM140" s="102" t="s">
        <v>143</v>
      </c>
      <c r="AN140" s="101" t="s">
        <v>117</v>
      </c>
      <c r="AO140" s="101" t="s">
        <v>105</v>
      </c>
      <c r="AP140" s="101">
        <v>0</v>
      </c>
      <c r="AQ140" s="100" t="s">
        <v>981</v>
      </c>
      <c r="AR140" s="100" t="s">
        <v>982</v>
      </c>
      <c r="AS140" s="103">
        <v>0</v>
      </c>
      <c r="AT140" s="103">
        <v>0</v>
      </c>
      <c r="AU140" s="103">
        <v>0</v>
      </c>
      <c r="AV140" s="103">
        <v>6</v>
      </c>
      <c r="AW140" s="104">
        <v>2</v>
      </c>
      <c r="AX140" s="104">
        <v>6</v>
      </c>
      <c r="AY140" s="103">
        <v>0</v>
      </c>
      <c r="AZ140" s="103">
        <v>0</v>
      </c>
      <c r="BA140" s="103"/>
      <c r="BB140" s="103">
        <f t="shared" si="107"/>
        <v>6</v>
      </c>
      <c r="BC140" s="105">
        <f t="shared" si="108"/>
        <v>2</v>
      </c>
      <c r="BD140" s="106">
        <v>0</v>
      </c>
      <c r="BE140" s="107">
        <v>0</v>
      </c>
      <c r="BF140" s="106">
        <f>BE140</f>
        <v>0</v>
      </c>
      <c r="BG140" s="107">
        <v>0</v>
      </c>
      <c r="BH140" s="106">
        <f>BG140</f>
        <v>0</v>
      </c>
      <c r="BI140" s="107">
        <v>1</v>
      </c>
      <c r="BJ140" s="106">
        <v>1</v>
      </c>
      <c r="BK140" s="107">
        <v>1</v>
      </c>
      <c r="BL140" s="106">
        <v>1</v>
      </c>
      <c r="BM140" s="107">
        <v>1</v>
      </c>
      <c r="BN140" s="106">
        <v>1</v>
      </c>
      <c r="BO140" s="106">
        <f t="shared" si="118"/>
        <v>2</v>
      </c>
      <c r="BP140" s="102" t="s">
        <v>1520</v>
      </c>
      <c r="BQ140" s="102" t="s">
        <v>1517</v>
      </c>
    </row>
    <row r="141" spans="1:69" s="23" customFormat="1" ht="50.15" customHeight="1">
      <c r="A141" s="98" t="s">
        <v>76</v>
      </c>
      <c r="B141" s="98" t="s">
        <v>77</v>
      </c>
      <c r="C141" s="98" t="s">
        <v>78</v>
      </c>
      <c r="D141" s="98" t="s">
        <v>904</v>
      </c>
      <c r="E141" s="98" t="s">
        <v>399</v>
      </c>
      <c r="F141" s="98" t="s">
        <v>969</v>
      </c>
      <c r="G141" s="99" t="s">
        <v>408</v>
      </c>
      <c r="H141" s="100" t="s">
        <v>245</v>
      </c>
      <c r="I141" s="61" t="s">
        <v>245</v>
      </c>
      <c r="J141" s="101">
        <v>45</v>
      </c>
      <c r="K141" s="100" t="s">
        <v>410</v>
      </c>
      <c r="L141" s="101">
        <v>78</v>
      </c>
      <c r="M141" s="95" t="s">
        <v>983</v>
      </c>
      <c r="N141" s="101" t="s">
        <v>3</v>
      </c>
      <c r="O141" s="102" t="s">
        <v>87</v>
      </c>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1" t="s">
        <v>88</v>
      </c>
      <c r="AM141" s="102" t="s">
        <v>143</v>
      </c>
      <c r="AN141" s="101" t="s">
        <v>113</v>
      </c>
      <c r="AO141" s="101" t="s">
        <v>91</v>
      </c>
      <c r="AP141" s="101">
        <v>0</v>
      </c>
      <c r="AQ141" s="100" t="s">
        <v>984</v>
      </c>
      <c r="AR141" s="100" t="s">
        <v>985</v>
      </c>
      <c r="AS141" s="103">
        <v>0</v>
      </c>
      <c r="AT141" s="103">
        <v>74</v>
      </c>
      <c r="AU141" s="103">
        <v>100</v>
      </c>
      <c r="AV141" s="103">
        <v>100</v>
      </c>
      <c r="AW141" s="104">
        <v>100</v>
      </c>
      <c r="AX141" s="104">
        <v>100</v>
      </c>
      <c r="AY141" s="103">
        <v>0</v>
      </c>
      <c r="AZ141" s="103">
        <v>48.893999999999998</v>
      </c>
      <c r="BA141" s="103">
        <v>0</v>
      </c>
      <c r="BB141" s="103">
        <f t="shared" si="107"/>
        <v>100</v>
      </c>
      <c r="BC141" s="105">
        <f t="shared" si="108"/>
        <v>100</v>
      </c>
      <c r="BD141" s="106">
        <v>0</v>
      </c>
      <c r="BE141" s="106">
        <v>0</v>
      </c>
      <c r="BF141" s="106">
        <v>0</v>
      </c>
      <c r="BG141" s="106">
        <v>0</v>
      </c>
      <c r="BH141" s="106">
        <v>0</v>
      </c>
      <c r="BI141" s="107">
        <v>100</v>
      </c>
      <c r="BJ141" s="107">
        <v>100</v>
      </c>
      <c r="BK141" s="107">
        <v>100</v>
      </c>
      <c r="BL141" s="106">
        <f t="shared" ref="BL141:BN143" si="120">BK141</f>
        <v>100</v>
      </c>
      <c r="BM141" s="106">
        <f t="shared" si="120"/>
        <v>100</v>
      </c>
      <c r="BN141" s="106">
        <f t="shared" si="120"/>
        <v>100</v>
      </c>
      <c r="BO141" s="106">
        <f t="shared" si="118"/>
        <v>100</v>
      </c>
      <c r="BP141" s="102" t="s">
        <v>1521</v>
      </c>
      <c r="BQ141" s="102"/>
    </row>
    <row r="142" spans="1:69" s="23" customFormat="1" ht="50.15" customHeight="1">
      <c r="A142" s="98" t="s">
        <v>76</v>
      </c>
      <c r="B142" s="98" t="s">
        <v>77</v>
      </c>
      <c r="C142" s="98" t="s">
        <v>78</v>
      </c>
      <c r="D142" s="98" t="s">
        <v>904</v>
      </c>
      <c r="E142" s="98" t="s">
        <v>399</v>
      </c>
      <c r="F142" s="98" t="s">
        <v>969</v>
      </c>
      <c r="G142" s="99" t="s">
        <v>408</v>
      </c>
      <c r="H142" s="100" t="s">
        <v>245</v>
      </c>
      <c r="I142" s="61" t="s">
        <v>245</v>
      </c>
      <c r="J142" s="101">
        <v>45</v>
      </c>
      <c r="K142" s="100" t="s">
        <v>410</v>
      </c>
      <c r="L142" s="101">
        <v>507</v>
      </c>
      <c r="M142" s="95" t="s">
        <v>986</v>
      </c>
      <c r="N142" s="101" t="s">
        <v>3</v>
      </c>
      <c r="O142" s="102" t="s">
        <v>87</v>
      </c>
      <c r="P142" s="102"/>
      <c r="Q142" s="102"/>
      <c r="R142" s="102"/>
      <c r="S142" s="102"/>
      <c r="T142" s="102" t="s">
        <v>87</v>
      </c>
      <c r="U142" s="102"/>
      <c r="V142" s="102" t="s">
        <v>87</v>
      </c>
      <c r="W142" s="102"/>
      <c r="X142" s="102"/>
      <c r="Y142" s="102"/>
      <c r="Z142" s="102"/>
      <c r="AA142" s="102"/>
      <c r="AB142" s="102"/>
      <c r="AC142" s="102"/>
      <c r="AD142" s="102"/>
      <c r="AE142" s="102"/>
      <c r="AF142" s="102"/>
      <c r="AG142" s="102"/>
      <c r="AH142" s="102"/>
      <c r="AI142" s="102"/>
      <c r="AJ142" s="102"/>
      <c r="AK142" s="102"/>
      <c r="AL142" s="101" t="s">
        <v>88</v>
      </c>
      <c r="AM142" s="102" t="s">
        <v>125</v>
      </c>
      <c r="AN142" s="101" t="s">
        <v>90</v>
      </c>
      <c r="AO142" s="101" t="s">
        <v>91</v>
      </c>
      <c r="AP142" s="101">
        <v>0</v>
      </c>
      <c r="AQ142" s="100" t="s">
        <v>987</v>
      </c>
      <c r="AR142" s="100" t="s">
        <v>988</v>
      </c>
      <c r="AS142" s="103">
        <v>0</v>
      </c>
      <c r="AT142" s="103">
        <v>4.7</v>
      </c>
      <c r="AU142" s="103">
        <v>6.2</v>
      </c>
      <c r="AV142" s="103">
        <v>7.7</v>
      </c>
      <c r="AW142" s="104">
        <v>9.1999999999999993</v>
      </c>
      <c r="AX142" s="104">
        <v>9.1999999999999993</v>
      </c>
      <c r="AY142" s="103">
        <v>0</v>
      </c>
      <c r="AZ142" s="112">
        <v>0</v>
      </c>
      <c r="BA142" s="103">
        <v>0</v>
      </c>
      <c r="BB142" s="103">
        <f t="shared" si="107"/>
        <v>7.7</v>
      </c>
      <c r="BC142" s="105">
        <f t="shared" si="108"/>
        <v>9.1999999999999993</v>
      </c>
      <c r="BD142" s="106">
        <f>BA142</f>
        <v>0</v>
      </c>
      <c r="BE142" s="106">
        <f>BA142</f>
        <v>0</v>
      </c>
      <c r="BF142" s="106">
        <f>BA142</f>
        <v>0</v>
      </c>
      <c r="BG142" s="106">
        <f>BA142</f>
        <v>0</v>
      </c>
      <c r="BH142" s="106">
        <f t="shared" ref="BH142:BK143" si="121">BG142</f>
        <v>0</v>
      </c>
      <c r="BI142" s="106">
        <f t="shared" si="121"/>
        <v>0</v>
      </c>
      <c r="BJ142" s="106">
        <f t="shared" si="121"/>
        <v>0</v>
      </c>
      <c r="BK142" s="106">
        <f t="shared" si="121"/>
        <v>0</v>
      </c>
      <c r="BL142" s="106">
        <f t="shared" si="120"/>
        <v>0</v>
      </c>
      <c r="BM142" s="106">
        <f t="shared" si="120"/>
        <v>0</v>
      </c>
      <c r="BN142" s="106">
        <f t="shared" si="120"/>
        <v>0</v>
      </c>
      <c r="BO142" s="106">
        <f t="shared" si="118"/>
        <v>9.1999999999999993</v>
      </c>
      <c r="BP142" s="102" t="s">
        <v>1519</v>
      </c>
      <c r="BQ142" s="102"/>
    </row>
    <row r="143" spans="1:69" s="23" customFormat="1" ht="50.15" customHeight="1">
      <c r="A143" s="98" t="s">
        <v>76</v>
      </c>
      <c r="B143" s="98" t="s">
        <v>77</v>
      </c>
      <c r="C143" s="98" t="s">
        <v>78</v>
      </c>
      <c r="D143" s="98" t="s">
        <v>904</v>
      </c>
      <c r="E143" s="98" t="s">
        <v>399</v>
      </c>
      <c r="F143" s="98" t="s">
        <v>969</v>
      </c>
      <c r="G143" s="99" t="s">
        <v>408</v>
      </c>
      <c r="H143" s="100" t="s">
        <v>245</v>
      </c>
      <c r="I143" s="61" t="s">
        <v>245</v>
      </c>
      <c r="J143" s="101">
        <v>45</v>
      </c>
      <c r="K143" s="100" t="s">
        <v>410</v>
      </c>
      <c r="L143" s="101">
        <v>508</v>
      </c>
      <c r="M143" s="95" t="s">
        <v>989</v>
      </c>
      <c r="N143" s="101" t="s">
        <v>3</v>
      </c>
      <c r="O143" s="102" t="s">
        <v>87</v>
      </c>
      <c r="P143" s="102"/>
      <c r="Q143" s="102"/>
      <c r="R143" s="102"/>
      <c r="S143" s="102"/>
      <c r="T143" s="102" t="s">
        <v>87</v>
      </c>
      <c r="U143" s="102"/>
      <c r="V143" s="102" t="s">
        <v>87</v>
      </c>
      <c r="W143" s="102"/>
      <c r="X143" s="102"/>
      <c r="Y143" s="102"/>
      <c r="Z143" s="102"/>
      <c r="AA143" s="102"/>
      <c r="AB143" s="102"/>
      <c r="AC143" s="102"/>
      <c r="AD143" s="102"/>
      <c r="AE143" s="102"/>
      <c r="AF143" s="102"/>
      <c r="AG143" s="102"/>
      <c r="AH143" s="102"/>
      <c r="AI143" s="102"/>
      <c r="AJ143" s="102"/>
      <c r="AK143" s="102"/>
      <c r="AL143" s="101" t="s">
        <v>88</v>
      </c>
      <c r="AM143" s="102" t="s">
        <v>125</v>
      </c>
      <c r="AN143" s="101" t="s">
        <v>90</v>
      </c>
      <c r="AO143" s="101" t="s">
        <v>91</v>
      </c>
      <c r="AP143" s="101">
        <v>0</v>
      </c>
      <c r="AQ143" s="100" t="s">
        <v>990</v>
      </c>
      <c r="AR143" s="114" t="s">
        <v>991</v>
      </c>
      <c r="AS143" s="103">
        <v>0</v>
      </c>
      <c r="AT143" s="103">
        <v>9.8000000000000007</v>
      </c>
      <c r="AU143" s="103">
        <v>12.9</v>
      </c>
      <c r="AV143" s="103">
        <v>15.9</v>
      </c>
      <c r="AW143" s="104">
        <v>18.899999999999999</v>
      </c>
      <c r="AX143" s="104">
        <v>18.899999999999999</v>
      </c>
      <c r="AY143" s="103">
        <v>0</v>
      </c>
      <c r="AZ143" s="112">
        <v>0</v>
      </c>
      <c r="BA143" s="103">
        <v>0</v>
      </c>
      <c r="BB143" s="103">
        <f t="shared" si="107"/>
        <v>15.9</v>
      </c>
      <c r="BC143" s="105">
        <f t="shared" si="108"/>
        <v>18.899999999999999</v>
      </c>
      <c r="BD143" s="106">
        <f>BA143</f>
        <v>0</v>
      </c>
      <c r="BE143" s="106">
        <f>BA143</f>
        <v>0</v>
      </c>
      <c r="BF143" s="106">
        <f>BA143</f>
        <v>0</v>
      </c>
      <c r="BG143" s="106">
        <f>BA143</f>
        <v>0</v>
      </c>
      <c r="BH143" s="106">
        <f t="shared" si="121"/>
        <v>0</v>
      </c>
      <c r="BI143" s="106">
        <f t="shared" si="121"/>
        <v>0</v>
      </c>
      <c r="BJ143" s="106">
        <f t="shared" si="121"/>
        <v>0</v>
      </c>
      <c r="BK143" s="106">
        <f t="shared" si="121"/>
        <v>0</v>
      </c>
      <c r="BL143" s="106">
        <f t="shared" si="120"/>
        <v>0</v>
      </c>
      <c r="BM143" s="106">
        <f t="shared" si="120"/>
        <v>0</v>
      </c>
      <c r="BN143" s="106">
        <f t="shared" si="120"/>
        <v>0</v>
      </c>
      <c r="BO143" s="106">
        <f t="shared" si="118"/>
        <v>18.899999999999999</v>
      </c>
      <c r="BP143" s="102" t="s">
        <v>1519</v>
      </c>
      <c r="BQ143" s="102"/>
    </row>
    <row r="144" spans="1:69" s="23" customFormat="1" ht="50.15" customHeight="1">
      <c r="A144" s="98" t="s">
        <v>76</v>
      </c>
      <c r="B144" s="98" t="s">
        <v>77</v>
      </c>
      <c r="C144" s="98" t="s">
        <v>78</v>
      </c>
      <c r="D144" s="98" t="s">
        <v>904</v>
      </c>
      <c r="E144" s="98" t="s">
        <v>399</v>
      </c>
      <c r="F144" s="98" t="s">
        <v>969</v>
      </c>
      <c r="G144" s="99" t="s">
        <v>82</v>
      </c>
      <c r="H144" s="61" t="s">
        <v>283</v>
      </c>
      <c r="I144" s="61" t="s">
        <v>1538</v>
      </c>
      <c r="J144" s="101">
        <v>45</v>
      </c>
      <c r="K144" s="100" t="s">
        <v>410</v>
      </c>
      <c r="L144" s="101">
        <v>210</v>
      </c>
      <c r="M144" s="115" t="s">
        <v>759</v>
      </c>
      <c r="N144" s="101" t="s">
        <v>5</v>
      </c>
      <c r="O144" s="102"/>
      <c r="P144" s="102"/>
      <c r="Q144" s="102" t="s">
        <v>87</v>
      </c>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1" t="s">
        <v>155</v>
      </c>
      <c r="AM144" s="102" t="s">
        <v>125</v>
      </c>
      <c r="AN144" s="101" t="s">
        <v>117</v>
      </c>
      <c r="AO144" s="101" t="s">
        <v>291</v>
      </c>
      <c r="AP144" s="101">
        <v>0</v>
      </c>
      <c r="AQ144" s="100" t="s">
        <v>992</v>
      </c>
      <c r="AR144" s="100" t="s">
        <v>993</v>
      </c>
      <c r="AS144" s="103">
        <v>0</v>
      </c>
      <c r="AT144" s="103">
        <v>0</v>
      </c>
      <c r="AU144" s="103">
        <v>0</v>
      </c>
      <c r="AV144" s="103">
        <v>30</v>
      </c>
      <c r="AW144" s="104">
        <v>70</v>
      </c>
      <c r="AX144" s="104">
        <v>100</v>
      </c>
      <c r="AY144" s="103">
        <v>0</v>
      </c>
      <c r="AZ144" s="112">
        <v>0</v>
      </c>
      <c r="BA144" s="103">
        <v>0</v>
      </c>
      <c r="BB144" s="103">
        <f t="shared" si="107"/>
        <v>30</v>
      </c>
      <c r="BC144" s="105">
        <f t="shared" si="108"/>
        <v>70</v>
      </c>
      <c r="BD144" s="106">
        <v>0</v>
      </c>
      <c r="BE144" s="106">
        <v>0</v>
      </c>
      <c r="BF144" s="106">
        <v>0</v>
      </c>
      <c r="BG144" s="106">
        <v>0</v>
      </c>
      <c r="BH144" s="106">
        <v>0</v>
      </c>
      <c r="BI144" s="106">
        <v>0</v>
      </c>
      <c r="BJ144" s="106">
        <v>0</v>
      </c>
      <c r="BK144" s="106">
        <v>0</v>
      </c>
      <c r="BL144" s="106">
        <v>0</v>
      </c>
      <c r="BM144" s="106">
        <v>0</v>
      </c>
      <c r="BN144" s="106">
        <v>0</v>
      </c>
      <c r="BO144" s="106">
        <f t="shared" si="118"/>
        <v>70</v>
      </c>
      <c r="BP144" s="102" t="s">
        <v>1522</v>
      </c>
      <c r="BQ144" s="102" t="s">
        <v>1523</v>
      </c>
    </row>
    <row r="145" spans="1:69" s="23" customFormat="1" ht="50.15" customHeight="1">
      <c r="A145" s="98" t="s">
        <v>76</v>
      </c>
      <c r="B145" s="98" t="s">
        <v>77</v>
      </c>
      <c r="C145" s="98" t="s">
        <v>78</v>
      </c>
      <c r="D145" s="98" t="s">
        <v>904</v>
      </c>
      <c r="E145" s="98" t="s">
        <v>399</v>
      </c>
      <c r="F145" s="98" t="s">
        <v>969</v>
      </c>
      <c r="G145" s="99" t="s">
        <v>82</v>
      </c>
      <c r="H145" s="61" t="s">
        <v>278</v>
      </c>
      <c r="I145" s="61" t="s">
        <v>1538</v>
      </c>
      <c r="J145" s="101">
        <v>45</v>
      </c>
      <c r="K145" s="100" t="s">
        <v>410</v>
      </c>
      <c r="L145" s="101">
        <v>211</v>
      </c>
      <c r="M145" s="95" t="s">
        <v>760</v>
      </c>
      <c r="N145" s="101" t="s">
        <v>6</v>
      </c>
      <c r="O145" s="102"/>
      <c r="P145" s="102"/>
      <c r="Q145" s="102"/>
      <c r="R145" s="102" t="s">
        <v>87</v>
      </c>
      <c r="S145" s="102"/>
      <c r="T145" s="102"/>
      <c r="U145" s="102"/>
      <c r="V145" s="102"/>
      <c r="W145" s="102"/>
      <c r="X145" s="102"/>
      <c r="Y145" s="102"/>
      <c r="Z145" s="102"/>
      <c r="AA145" s="102"/>
      <c r="AB145" s="102"/>
      <c r="AC145" s="102"/>
      <c r="AD145" s="102"/>
      <c r="AE145" s="102"/>
      <c r="AF145" s="102"/>
      <c r="AG145" s="102"/>
      <c r="AH145" s="102"/>
      <c r="AI145" s="102"/>
      <c r="AJ145" s="102"/>
      <c r="AK145" s="102"/>
      <c r="AL145" s="101" t="s">
        <v>155</v>
      </c>
      <c r="AM145" s="102" t="s">
        <v>125</v>
      </c>
      <c r="AN145" s="101" t="s">
        <v>90</v>
      </c>
      <c r="AO145" s="101" t="s">
        <v>105</v>
      </c>
      <c r="AP145" s="101">
        <v>0</v>
      </c>
      <c r="AQ145" s="100" t="s">
        <v>994</v>
      </c>
      <c r="AR145" s="100" t="s">
        <v>995</v>
      </c>
      <c r="AS145" s="103">
        <v>0</v>
      </c>
      <c r="AT145" s="103">
        <v>0</v>
      </c>
      <c r="AU145" s="103">
        <v>0</v>
      </c>
      <c r="AV145" s="103">
        <v>0</v>
      </c>
      <c r="AW145" s="104">
        <v>1</v>
      </c>
      <c r="AX145" s="104">
        <v>1</v>
      </c>
      <c r="AY145" s="103">
        <v>0</v>
      </c>
      <c r="AZ145" s="112">
        <v>0</v>
      </c>
      <c r="BA145" s="103">
        <v>0</v>
      </c>
      <c r="BB145" s="103">
        <f t="shared" si="107"/>
        <v>0</v>
      </c>
      <c r="BC145" s="105">
        <f t="shared" si="108"/>
        <v>1</v>
      </c>
      <c r="BD145" s="106">
        <f>BA145</f>
        <v>0</v>
      </c>
      <c r="BE145" s="106">
        <f>BA145</f>
        <v>0</v>
      </c>
      <c r="BF145" s="106">
        <f>BA145</f>
        <v>0</v>
      </c>
      <c r="BG145" s="106">
        <f>BA145</f>
        <v>0</v>
      </c>
      <c r="BH145" s="106">
        <f t="shared" ref="BH145:BN145" si="122">BG145</f>
        <v>0</v>
      </c>
      <c r="BI145" s="106">
        <f t="shared" si="122"/>
        <v>0</v>
      </c>
      <c r="BJ145" s="106">
        <f t="shared" si="122"/>
        <v>0</v>
      </c>
      <c r="BK145" s="106">
        <f t="shared" si="122"/>
        <v>0</v>
      </c>
      <c r="BL145" s="106">
        <f t="shared" si="122"/>
        <v>0</v>
      </c>
      <c r="BM145" s="106">
        <f t="shared" si="122"/>
        <v>0</v>
      </c>
      <c r="BN145" s="106">
        <f t="shared" si="122"/>
        <v>0</v>
      </c>
      <c r="BO145" s="106">
        <f t="shared" si="118"/>
        <v>1</v>
      </c>
      <c r="BP145" s="102" t="s">
        <v>1519</v>
      </c>
      <c r="BQ145" s="102"/>
    </row>
    <row r="146" spans="1:69" s="23" customFormat="1" ht="50.15" customHeight="1">
      <c r="A146" s="98" t="s">
        <v>76</v>
      </c>
      <c r="B146" s="98" t="s">
        <v>77</v>
      </c>
      <c r="C146" s="98" t="s">
        <v>78</v>
      </c>
      <c r="D146" s="98" t="s">
        <v>904</v>
      </c>
      <c r="E146" s="98" t="s">
        <v>399</v>
      </c>
      <c r="F146" s="98" t="s">
        <v>969</v>
      </c>
      <c r="G146" s="99" t="s">
        <v>82</v>
      </c>
      <c r="H146" s="61" t="s">
        <v>278</v>
      </c>
      <c r="I146" s="61" t="s">
        <v>1538</v>
      </c>
      <c r="J146" s="101">
        <v>45</v>
      </c>
      <c r="K146" s="100" t="s">
        <v>410</v>
      </c>
      <c r="L146" s="101">
        <v>232</v>
      </c>
      <c r="M146" s="95" t="s">
        <v>996</v>
      </c>
      <c r="N146" s="101" t="s">
        <v>6</v>
      </c>
      <c r="O146" s="116"/>
      <c r="P146" s="116"/>
      <c r="Q146" s="116"/>
      <c r="R146" s="102" t="s">
        <v>87</v>
      </c>
      <c r="S146" s="116"/>
      <c r="T146" s="116"/>
      <c r="U146" s="116"/>
      <c r="V146" s="116"/>
      <c r="W146" s="116"/>
      <c r="X146" s="116"/>
      <c r="Y146" s="116"/>
      <c r="Z146" s="116"/>
      <c r="AA146" s="116"/>
      <c r="AB146" s="116"/>
      <c r="AC146" s="116"/>
      <c r="AD146" s="116"/>
      <c r="AE146" s="116"/>
      <c r="AF146" s="116"/>
      <c r="AG146" s="116"/>
      <c r="AH146" s="116"/>
      <c r="AI146" s="116"/>
      <c r="AJ146" s="116"/>
      <c r="AK146" s="116"/>
      <c r="AL146" s="101" t="s">
        <v>155</v>
      </c>
      <c r="AM146" s="102" t="s">
        <v>143</v>
      </c>
      <c r="AN146" s="101" t="s">
        <v>113</v>
      </c>
      <c r="AO146" s="101" t="s">
        <v>91</v>
      </c>
      <c r="AP146" s="101">
        <v>15</v>
      </c>
      <c r="AQ146" s="100" t="s">
        <v>997</v>
      </c>
      <c r="AR146" s="100" t="s">
        <v>998</v>
      </c>
      <c r="AS146" s="103">
        <v>0</v>
      </c>
      <c r="AT146" s="103">
        <v>0</v>
      </c>
      <c r="AU146" s="103">
        <v>100</v>
      </c>
      <c r="AV146" s="103">
        <v>100</v>
      </c>
      <c r="AW146" s="104">
        <v>100</v>
      </c>
      <c r="AX146" s="104">
        <v>100</v>
      </c>
      <c r="AY146" s="103">
        <v>0</v>
      </c>
      <c r="AZ146" s="103">
        <v>100</v>
      </c>
      <c r="BA146" s="103">
        <v>0</v>
      </c>
      <c r="BB146" s="103">
        <f t="shared" si="107"/>
        <v>100</v>
      </c>
      <c r="BC146" s="105">
        <f t="shared" si="108"/>
        <v>100</v>
      </c>
      <c r="BD146" s="106">
        <v>0</v>
      </c>
      <c r="BE146" s="106">
        <v>0</v>
      </c>
      <c r="BF146" s="106">
        <v>0</v>
      </c>
      <c r="BG146" s="106">
        <v>0</v>
      </c>
      <c r="BH146" s="106">
        <v>0</v>
      </c>
      <c r="BI146" s="107">
        <v>50</v>
      </c>
      <c r="BJ146" s="106">
        <v>50</v>
      </c>
      <c r="BK146" s="106">
        <f>BJ146</f>
        <v>50</v>
      </c>
      <c r="BL146" s="106">
        <f>BK146</f>
        <v>50</v>
      </c>
      <c r="BM146" s="106">
        <f>BL146</f>
        <v>50</v>
      </c>
      <c r="BN146" s="106">
        <f>BM146</f>
        <v>50</v>
      </c>
      <c r="BO146" s="106">
        <f t="shared" si="118"/>
        <v>100</v>
      </c>
      <c r="BP146" s="101" t="s">
        <v>1519</v>
      </c>
      <c r="BQ146" s="102"/>
    </row>
    <row r="147" spans="1:69" s="23" customFormat="1" ht="50.15" customHeight="1">
      <c r="A147" s="98" t="s">
        <v>76</v>
      </c>
      <c r="B147" s="98" t="s">
        <v>77</v>
      </c>
      <c r="C147" s="98" t="s">
        <v>78</v>
      </c>
      <c r="D147" s="98" t="s">
        <v>904</v>
      </c>
      <c r="E147" s="98" t="s">
        <v>399</v>
      </c>
      <c r="F147" s="98" t="s">
        <v>969</v>
      </c>
      <c r="G147" s="99" t="s">
        <v>437</v>
      </c>
      <c r="H147" s="100" t="s">
        <v>245</v>
      </c>
      <c r="I147" s="61" t="s">
        <v>245</v>
      </c>
      <c r="J147" s="101">
        <v>45</v>
      </c>
      <c r="K147" s="100" t="s">
        <v>410</v>
      </c>
      <c r="L147" s="101">
        <v>240</v>
      </c>
      <c r="M147" s="95" t="s">
        <v>999</v>
      </c>
      <c r="N147" s="101" t="s">
        <v>3</v>
      </c>
      <c r="O147" s="102" t="s">
        <v>87</v>
      </c>
      <c r="P147" s="102"/>
      <c r="Q147" s="102"/>
      <c r="R147" s="102" t="s">
        <v>87</v>
      </c>
      <c r="S147" s="102"/>
      <c r="T147" s="102" t="s">
        <v>87</v>
      </c>
      <c r="U147" s="102"/>
      <c r="V147" s="102" t="s">
        <v>87</v>
      </c>
      <c r="W147" s="102"/>
      <c r="X147" s="102"/>
      <c r="Y147" s="102"/>
      <c r="Z147" s="102"/>
      <c r="AA147" s="102"/>
      <c r="AB147" s="102"/>
      <c r="AC147" s="102"/>
      <c r="AD147" s="102"/>
      <c r="AE147" s="102"/>
      <c r="AF147" s="102"/>
      <c r="AG147" s="102"/>
      <c r="AH147" s="102"/>
      <c r="AI147" s="102"/>
      <c r="AJ147" s="102"/>
      <c r="AK147" s="102"/>
      <c r="AL147" s="101" t="s">
        <v>98</v>
      </c>
      <c r="AM147" s="102" t="s">
        <v>125</v>
      </c>
      <c r="AN147" s="101" t="s">
        <v>168</v>
      </c>
      <c r="AO147" s="101" t="s">
        <v>91</v>
      </c>
      <c r="AP147" s="101">
        <v>0</v>
      </c>
      <c r="AQ147" s="100" t="s">
        <v>1000</v>
      </c>
      <c r="AR147" s="117" t="s">
        <v>1001</v>
      </c>
      <c r="AS147" s="103">
        <v>0</v>
      </c>
      <c r="AT147" s="103">
        <v>10.9</v>
      </c>
      <c r="AU147" s="103">
        <v>10.8</v>
      </c>
      <c r="AV147" s="103">
        <v>10.7</v>
      </c>
      <c r="AW147" s="104">
        <v>10.6</v>
      </c>
      <c r="AX147" s="104">
        <v>100</v>
      </c>
      <c r="AY147" s="103">
        <v>0</v>
      </c>
      <c r="AZ147" s="112">
        <v>0</v>
      </c>
      <c r="BA147" s="103">
        <v>0</v>
      </c>
      <c r="BB147" s="103">
        <f t="shared" si="107"/>
        <v>10.7</v>
      </c>
      <c r="BC147" s="105">
        <f t="shared" si="108"/>
        <v>10.6</v>
      </c>
      <c r="BD147" s="106">
        <v>0</v>
      </c>
      <c r="BE147" s="106">
        <v>0</v>
      </c>
      <c r="BF147" s="106">
        <v>0</v>
      </c>
      <c r="BG147" s="106">
        <v>0</v>
      </c>
      <c r="BH147" s="106">
        <v>0</v>
      </c>
      <c r="BI147" s="106">
        <v>0</v>
      </c>
      <c r="BJ147" s="106">
        <v>0</v>
      </c>
      <c r="BK147" s="106">
        <v>0</v>
      </c>
      <c r="BL147" s="106">
        <v>0</v>
      </c>
      <c r="BM147" s="106">
        <v>0</v>
      </c>
      <c r="BN147" s="106">
        <v>0</v>
      </c>
      <c r="BO147" s="106">
        <f t="shared" si="118"/>
        <v>10.6</v>
      </c>
      <c r="BP147" s="102" t="s">
        <v>1519</v>
      </c>
      <c r="BQ147" s="102"/>
    </row>
    <row r="148" spans="1:69" s="23" customFormat="1" ht="50.15" customHeight="1">
      <c r="A148" s="98" t="s">
        <v>76</v>
      </c>
      <c r="B148" s="98" t="s">
        <v>77</v>
      </c>
      <c r="C148" s="98" t="s">
        <v>78</v>
      </c>
      <c r="D148" s="98" t="s">
        <v>904</v>
      </c>
      <c r="E148" s="98" t="s">
        <v>399</v>
      </c>
      <c r="F148" s="98" t="s">
        <v>969</v>
      </c>
      <c r="G148" s="99"/>
      <c r="H148" s="73" t="s">
        <v>245</v>
      </c>
      <c r="I148" s="73" t="s">
        <v>245</v>
      </c>
      <c r="J148" s="101">
        <v>45</v>
      </c>
      <c r="K148" s="100" t="s">
        <v>410</v>
      </c>
      <c r="L148" s="101">
        <v>241</v>
      </c>
      <c r="M148" s="95" t="s">
        <v>1002</v>
      </c>
      <c r="N148" s="101" t="s">
        <v>3</v>
      </c>
      <c r="O148" s="102" t="s">
        <v>87</v>
      </c>
      <c r="P148" s="102"/>
      <c r="Q148" s="102"/>
      <c r="R148" s="102" t="s">
        <v>87</v>
      </c>
      <c r="S148" s="102"/>
      <c r="T148" s="102" t="s">
        <v>87</v>
      </c>
      <c r="U148" s="102"/>
      <c r="V148" s="102" t="s">
        <v>87</v>
      </c>
      <c r="W148" s="102"/>
      <c r="X148" s="102"/>
      <c r="Y148" s="102"/>
      <c r="Z148" s="102"/>
      <c r="AA148" s="102"/>
      <c r="AB148" s="102"/>
      <c r="AC148" s="102"/>
      <c r="AD148" s="102"/>
      <c r="AE148" s="102"/>
      <c r="AF148" s="102"/>
      <c r="AG148" s="102"/>
      <c r="AH148" s="102"/>
      <c r="AI148" s="102"/>
      <c r="AJ148" s="102"/>
      <c r="AK148" s="102"/>
      <c r="AL148" s="101" t="s">
        <v>98</v>
      </c>
      <c r="AM148" s="102" t="s">
        <v>125</v>
      </c>
      <c r="AN148" s="101" t="s">
        <v>168</v>
      </c>
      <c r="AO148" s="101" t="s">
        <v>91</v>
      </c>
      <c r="AP148" s="101">
        <v>0</v>
      </c>
      <c r="AQ148" s="100" t="s">
        <v>1003</v>
      </c>
      <c r="AR148" s="117" t="s">
        <v>1001</v>
      </c>
      <c r="AS148" s="103">
        <v>0</v>
      </c>
      <c r="AT148" s="103">
        <v>10.9</v>
      </c>
      <c r="AU148" s="103">
        <v>10.8</v>
      </c>
      <c r="AV148" s="103">
        <v>10.7</v>
      </c>
      <c r="AW148" s="104">
        <v>10.6</v>
      </c>
      <c r="AX148" s="104">
        <v>1</v>
      </c>
      <c r="AY148" s="103">
        <v>0</v>
      </c>
      <c r="AZ148" s="112">
        <v>0</v>
      </c>
      <c r="BA148" s="103">
        <v>0</v>
      </c>
      <c r="BB148" s="103">
        <f t="shared" si="107"/>
        <v>10.7</v>
      </c>
      <c r="BC148" s="105">
        <f t="shared" si="108"/>
        <v>10.6</v>
      </c>
      <c r="BD148" s="106">
        <v>0</v>
      </c>
      <c r="BE148" s="106">
        <v>0</v>
      </c>
      <c r="BF148" s="106">
        <v>0</v>
      </c>
      <c r="BG148" s="106">
        <v>0</v>
      </c>
      <c r="BH148" s="106">
        <v>0</v>
      </c>
      <c r="BI148" s="106">
        <v>0</v>
      </c>
      <c r="BJ148" s="106">
        <v>0</v>
      </c>
      <c r="BK148" s="106">
        <v>0</v>
      </c>
      <c r="BL148" s="106">
        <v>0</v>
      </c>
      <c r="BM148" s="106">
        <v>0</v>
      </c>
      <c r="BN148" s="106">
        <v>0</v>
      </c>
      <c r="BO148" s="106">
        <f t="shared" si="118"/>
        <v>10.6</v>
      </c>
      <c r="BP148" s="102" t="s">
        <v>1519</v>
      </c>
      <c r="BQ148" s="102"/>
    </row>
    <row r="149" spans="1:69" s="23" customFormat="1" ht="50.15" customHeight="1">
      <c r="A149" s="98" t="s">
        <v>76</v>
      </c>
      <c r="B149" s="98" t="s">
        <v>77</v>
      </c>
      <c r="C149" s="98" t="s">
        <v>78</v>
      </c>
      <c r="D149" s="98" t="s">
        <v>904</v>
      </c>
      <c r="E149" s="98" t="s">
        <v>399</v>
      </c>
      <c r="F149" s="98" t="s">
        <v>969</v>
      </c>
      <c r="G149" s="99" t="s">
        <v>384</v>
      </c>
      <c r="H149" s="61" t="s">
        <v>278</v>
      </c>
      <c r="I149" s="61" t="s">
        <v>1538</v>
      </c>
      <c r="J149" s="101">
        <v>45</v>
      </c>
      <c r="K149" s="100" t="s">
        <v>410</v>
      </c>
      <c r="L149" s="101">
        <v>332</v>
      </c>
      <c r="M149" s="95" t="s">
        <v>1004</v>
      </c>
      <c r="N149" s="101" t="s">
        <v>6</v>
      </c>
      <c r="O149" s="102"/>
      <c r="P149" s="102"/>
      <c r="Q149" s="102"/>
      <c r="R149" s="102" t="s">
        <v>87</v>
      </c>
      <c r="S149" s="102"/>
      <c r="T149" s="102"/>
      <c r="U149" s="102"/>
      <c r="V149" s="102"/>
      <c r="W149" s="102"/>
      <c r="X149" s="102"/>
      <c r="Y149" s="102"/>
      <c r="Z149" s="102"/>
      <c r="AA149" s="102"/>
      <c r="AB149" s="102"/>
      <c r="AC149" s="102"/>
      <c r="AD149" s="102"/>
      <c r="AE149" s="102"/>
      <c r="AF149" s="102"/>
      <c r="AG149" s="102"/>
      <c r="AH149" s="102"/>
      <c r="AI149" s="102"/>
      <c r="AJ149" s="102"/>
      <c r="AK149" s="102"/>
      <c r="AL149" s="101" t="s">
        <v>155</v>
      </c>
      <c r="AM149" s="102" t="s">
        <v>143</v>
      </c>
      <c r="AN149" s="101" t="s">
        <v>117</v>
      </c>
      <c r="AO149" s="101" t="s">
        <v>291</v>
      </c>
      <c r="AP149" s="101">
        <v>0</v>
      </c>
      <c r="AQ149" s="100" t="s">
        <v>1005</v>
      </c>
      <c r="AR149" s="100" t="s">
        <v>1006</v>
      </c>
      <c r="AS149" s="103">
        <v>0</v>
      </c>
      <c r="AT149" s="103">
        <v>0</v>
      </c>
      <c r="AU149" s="103">
        <v>0</v>
      </c>
      <c r="AV149" s="103">
        <v>57</v>
      </c>
      <c r="AW149" s="104">
        <v>100</v>
      </c>
      <c r="AX149" s="104">
        <v>100</v>
      </c>
      <c r="AY149" s="103">
        <v>0</v>
      </c>
      <c r="AZ149" s="112">
        <v>0</v>
      </c>
      <c r="BA149" s="103">
        <v>0</v>
      </c>
      <c r="BB149" s="103">
        <f t="shared" si="107"/>
        <v>57</v>
      </c>
      <c r="BC149" s="105">
        <f t="shared" si="108"/>
        <v>100</v>
      </c>
      <c r="BD149" s="106">
        <v>0</v>
      </c>
      <c r="BE149" s="106">
        <v>0</v>
      </c>
      <c r="BF149" s="106">
        <v>0</v>
      </c>
      <c r="BG149" s="106">
        <v>0</v>
      </c>
      <c r="BH149" s="106">
        <v>0</v>
      </c>
      <c r="BI149" s="107">
        <v>50</v>
      </c>
      <c r="BJ149" s="106">
        <f>BI149</f>
        <v>50</v>
      </c>
      <c r="BK149" s="106">
        <v>50</v>
      </c>
      <c r="BL149" s="106">
        <f>BK149</f>
        <v>50</v>
      </c>
      <c r="BM149" s="106">
        <f>BL149</f>
        <v>50</v>
      </c>
      <c r="BN149" s="106">
        <f>BM149</f>
        <v>50</v>
      </c>
      <c r="BO149" s="106">
        <f t="shared" si="118"/>
        <v>100</v>
      </c>
      <c r="BP149" s="102" t="s">
        <v>1519</v>
      </c>
      <c r="BQ149" s="102"/>
    </row>
    <row r="150" spans="1:69" s="81" customFormat="1" ht="50.15" customHeight="1">
      <c r="A150" s="73" t="s">
        <v>76</v>
      </c>
      <c r="B150" s="73" t="s">
        <v>77</v>
      </c>
      <c r="C150" s="73" t="s">
        <v>78</v>
      </c>
      <c r="D150" s="73" t="s">
        <v>94</v>
      </c>
      <c r="E150" s="73" t="s">
        <v>414</v>
      </c>
      <c r="F150" s="73" t="s">
        <v>472</v>
      </c>
      <c r="G150" s="73" t="s">
        <v>408</v>
      </c>
      <c r="H150" s="73" t="s">
        <v>249</v>
      </c>
      <c r="I150" s="63" t="s">
        <v>1536</v>
      </c>
      <c r="J150" s="74" t="s">
        <v>495</v>
      </c>
      <c r="K150" s="73" t="s">
        <v>1007</v>
      </c>
      <c r="L150" s="74">
        <v>79</v>
      </c>
      <c r="M150" s="75" t="s">
        <v>770</v>
      </c>
      <c r="N150" s="74" t="s">
        <v>4</v>
      </c>
      <c r="O150" s="76" t="s">
        <v>87</v>
      </c>
      <c r="P150" s="76"/>
      <c r="Q150" s="76"/>
      <c r="R150" s="76"/>
      <c r="S150" s="76"/>
      <c r="T150" s="76"/>
      <c r="U150" s="76" t="s">
        <v>109</v>
      </c>
      <c r="V150" s="76"/>
      <c r="W150" s="76"/>
      <c r="X150" s="76"/>
      <c r="Y150" s="76"/>
      <c r="Z150" s="76"/>
      <c r="AA150" s="76"/>
      <c r="AB150" s="76"/>
      <c r="AC150" s="76"/>
      <c r="AD150" s="76"/>
      <c r="AE150" s="76"/>
      <c r="AF150" s="76"/>
      <c r="AG150" s="76"/>
      <c r="AH150" s="76"/>
      <c r="AI150" s="76"/>
      <c r="AJ150" s="76"/>
      <c r="AK150" s="76"/>
      <c r="AL150" s="74" t="s">
        <v>98</v>
      </c>
      <c r="AM150" s="76" t="s">
        <v>125</v>
      </c>
      <c r="AN150" s="74" t="s">
        <v>113</v>
      </c>
      <c r="AO150" s="74" t="s">
        <v>91</v>
      </c>
      <c r="AP150" s="74">
        <v>180</v>
      </c>
      <c r="AQ150" s="73" t="s">
        <v>1008</v>
      </c>
      <c r="AR150" s="73" t="s">
        <v>1009</v>
      </c>
      <c r="AS150" s="2">
        <v>62.8</v>
      </c>
      <c r="AT150" s="2">
        <v>63</v>
      </c>
      <c r="AU150" s="2">
        <v>64</v>
      </c>
      <c r="AV150" s="2">
        <v>65</v>
      </c>
      <c r="AW150" s="3">
        <v>68</v>
      </c>
      <c r="AX150" s="3">
        <v>68</v>
      </c>
      <c r="AY150" s="2">
        <v>64.400000000000006</v>
      </c>
      <c r="AZ150" s="2">
        <v>64.400000000000006</v>
      </c>
      <c r="BA150" s="2">
        <v>0</v>
      </c>
      <c r="BB150" s="2">
        <f>AV150-BA150</f>
        <v>65</v>
      </c>
      <c r="BC150" s="17">
        <f t="shared" si="108"/>
        <v>68</v>
      </c>
      <c r="BD150" s="78">
        <v>0</v>
      </c>
      <c r="BE150" s="78">
        <v>0</v>
      </c>
      <c r="BF150" s="78">
        <v>0</v>
      </c>
      <c r="BG150" s="78">
        <v>0</v>
      </c>
      <c r="BH150" s="78">
        <v>0</v>
      </c>
      <c r="BI150" s="78">
        <v>0</v>
      </c>
      <c r="BJ150" s="78">
        <v>0</v>
      </c>
      <c r="BK150" s="78">
        <v>0</v>
      </c>
      <c r="BL150" s="78">
        <v>0</v>
      </c>
      <c r="BM150" s="78">
        <v>0</v>
      </c>
      <c r="BN150" s="78">
        <v>0</v>
      </c>
      <c r="BO150" s="80">
        <f t="shared" si="118"/>
        <v>68</v>
      </c>
    </row>
    <row r="151" spans="1:69" s="81" customFormat="1" ht="50.15" customHeight="1">
      <c r="A151" s="73" t="s">
        <v>76</v>
      </c>
      <c r="B151" s="73" t="s">
        <v>77</v>
      </c>
      <c r="C151" s="73" t="s">
        <v>78</v>
      </c>
      <c r="D151" s="73" t="s">
        <v>94</v>
      </c>
      <c r="E151" s="73" t="s">
        <v>414</v>
      </c>
      <c r="F151" s="73" t="s">
        <v>472</v>
      </c>
      <c r="G151" s="73" t="s">
        <v>408</v>
      </c>
      <c r="H151" s="73" t="s">
        <v>249</v>
      </c>
      <c r="I151" s="63" t="s">
        <v>1536</v>
      </c>
      <c r="J151" s="74" t="s">
        <v>495</v>
      </c>
      <c r="K151" s="73" t="s">
        <v>1007</v>
      </c>
      <c r="L151" s="74">
        <v>327</v>
      </c>
      <c r="M151" s="75" t="s">
        <v>771</v>
      </c>
      <c r="N151" s="74" t="s">
        <v>1</v>
      </c>
      <c r="O151" s="76"/>
      <c r="P151" s="76"/>
      <c r="Q151" s="76"/>
      <c r="R151" s="76"/>
      <c r="S151" s="76"/>
      <c r="T151" s="76"/>
      <c r="U151" s="76" t="s">
        <v>109</v>
      </c>
      <c r="V151" s="76"/>
      <c r="W151" s="76"/>
      <c r="X151" s="76"/>
      <c r="Y151" s="76"/>
      <c r="Z151" s="76"/>
      <c r="AA151" s="76"/>
      <c r="AB151" s="76"/>
      <c r="AC151" s="76"/>
      <c r="AD151" s="76"/>
      <c r="AE151" s="76"/>
      <c r="AF151" s="76"/>
      <c r="AG151" s="76"/>
      <c r="AH151" s="76"/>
      <c r="AI151" s="76"/>
      <c r="AJ151" s="76"/>
      <c r="AK151" s="76"/>
      <c r="AL151" s="74" t="s">
        <v>98</v>
      </c>
      <c r="AM151" s="76" t="s">
        <v>89</v>
      </c>
      <c r="AN151" s="74" t="s">
        <v>113</v>
      </c>
      <c r="AO151" s="74" t="s">
        <v>91</v>
      </c>
      <c r="AP151" s="74">
        <v>30</v>
      </c>
      <c r="AQ151" s="73" t="s">
        <v>1010</v>
      </c>
      <c r="AR151" s="73" t="s">
        <v>1011</v>
      </c>
      <c r="AS151" s="2">
        <v>0</v>
      </c>
      <c r="AT151" s="2">
        <v>0</v>
      </c>
      <c r="AU151" s="2">
        <v>0</v>
      </c>
      <c r="AV151" s="2">
        <v>89</v>
      </c>
      <c r="AW151" s="3">
        <v>90</v>
      </c>
      <c r="AX151" s="3">
        <v>90</v>
      </c>
      <c r="AY151" s="2">
        <v>0</v>
      </c>
      <c r="AZ151" s="2">
        <v>0</v>
      </c>
      <c r="BA151" s="2">
        <v>75.599999999999994</v>
      </c>
      <c r="BB151" s="2">
        <f t="shared" ref="BB151:BB175" si="123">AV151-BA151</f>
        <v>13.400000000000006</v>
      </c>
      <c r="BC151" s="17">
        <f t="shared" si="108"/>
        <v>90</v>
      </c>
      <c r="BD151" s="78">
        <v>0</v>
      </c>
      <c r="BE151" s="78">
        <f>BD151</f>
        <v>0</v>
      </c>
      <c r="BF151" s="78">
        <v>70</v>
      </c>
      <c r="BG151" s="78">
        <v>70</v>
      </c>
      <c r="BH151" s="78">
        <f>BG151</f>
        <v>70</v>
      </c>
      <c r="BI151" s="78">
        <v>75</v>
      </c>
      <c r="BJ151" s="78">
        <f>BI151</f>
        <v>75</v>
      </c>
      <c r="BK151" s="78">
        <f>BJ151</f>
        <v>75</v>
      </c>
      <c r="BL151" s="78">
        <v>80</v>
      </c>
      <c r="BM151" s="78">
        <f>BL151</f>
        <v>80</v>
      </c>
      <c r="BN151" s="78">
        <f>BM151</f>
        <v>80</v>
      </c>
      <c r="BO151" s="80">
        <f t="shared" si="118"/>
        <v>90</v>
      </c>
    </row>
    <row r="152" spans="1:69" s="81" customFormat="1" ht="50.15" customHeight="1">
      <c r="A152" s="73" t="s">
        <v>76</v>
      </c>
      <c r="B152" s="73" t="s">
        <v>77</v>
      </c>
      <c r="C152" s="73" t="s">
        <v>78</v>
      </c>
      <c r="D152" s="73" t="s">
        <v>94</v>
      </c>
      <c r="E152" s="73" t="s">
        <v>414</v>
      </c>
      <c r="F152" s="73" t="s">
        <v>469</v>
      </c>
      <c r="G152" s="73" t="s">
        <v>408</v>
      </c>
      <c r="H152" s="73" t="s">
        <v>249</v>
      </c>
      <c r="I152" s="63" t="s">
        <v>1536</v>
      </c>
      <c r="J152" s="74" t="s">
        <v>495</v>
      </c>
      <c r="K152" s="73" t="s">
        <v>1007</v>
      </c>
      <c r="L152" s="74">
        <v>80</v>
      </c>
      <c r="M152" s="75" t="s">
        <v>772</v>
      </c>
      <c r="N152" s="74" t="s">
        <v>1</v>
      </c>
      <c r="O152" s="76" t="s">
        <v>87</v>
      </c>
      <c r="P152" s="76"/>
      <c r="Q152" s="76"/>
      <c r="R152" s="76"/>
      <c r="S152" s="76"/>
      <c r="T152" s="76"/>
      <c r="U152" s="76" t="s">
        <v>109</v>
      </c>
      <c r="V152" s="76"/>
      <c r="W152" s="76"/>
      <c r="X152" s="76"/>
      <c r="Y152" s="76"/>
      <c r="Z152" s="76"/>
      <c r="AA152" s="76"/>
      <c r="AB152" s="76" t="s">
        <v>87</v>
      </c>
      <c r="AC152" s="76"/>
      <c r="AD152" s="76"/>
      <c r="AE152" s="76"/>
      <c r="AF152" s="76"/>
      <c r="AG152" s="76"/>
      <c r="AH152" s="76"/>
      <c r="AI152" s="76"/>
      <c r="AJ152" s="76"/>
      <c r="AK152" s="76"/>
      <c r="AL152" s="74" t="s">
        <v>88</v>
      </c>
      <c r="AM152" s="76" t="s">
        <v>143</v>
      </c>
      <c r="AN152" s="74" t="s">
        <v>113</v>
      </c>
      <c r="AO152" s="74" t="s">
        <v>105</v>
      </c>
      <c r="AP152" s="74">
        <v>90</v>
      </c>
      <c r="AQ152" s="73" t="s">
        <v>1012</v>
      </c>
      <c r="AR152" s="73" t="s">
        <v>1013</v>
      </c>
      <c r="AS152" s="2">
        <v>3920</v>
      </c>
      <c r="AT152" s="2">
        <v>13000</v>
      </c>
      <c r="AU152" s="2">
        <v>17000</v>
      </c>
      <c r="AV152" s="4">
        <v>18000</v>
      </c>
      <c r="AW152" s="10">
        <v>19000</v>
      </c>
      <c r="AX152" s="10">
        <v>19000</v>
      </c>
      <c r="AY152" s="4">
        <v>12398</v>
      </c>
      <c r="AZ152" s="77">
        <v>22330</v>
      </c>
      <c r="BA152" s="2">
        <v>22442</v>
      </c>
      <c r="BB152" s="2">
        <f>AV152-BA152</f>
        <v>-4442</v>
      </c>
      <c r="BC152" s="17">
        <f t="shared" ref="BC152:BC163" si="124">AW152</f>
        <v>19000</v>
      </c>
      <c r="BD152" s="78">
        <v>0</v>
      </c>
      <c r="BE152" s="78">
        <v>0</v>
      </c>
      <c r="BF152" s="78">
        <v>0</v>
      </c>
      <c r="BG152" s="78">
        <v>0</v>
      </c>
      <c r="BH152" s="78">
        <v>0</v>
      </c>
      <c r="BI152" s="78">
        <v>0</v>
      </c>
      <c r="BJ152" s="78">
        <f>BI152</f>
        <v>0</v>
      </c>
      <c r="BK152" s="78">
        <f t="shared" ref="BK152:BN152" si="125">BJ152</f>
        <v>0</v>
      </c>
      <c r="BL152" s="78">
        <f t="shared" si="125"/>
        <v>0</v>
      </c>
      <c r="BM152" s="78">
        <f t="shared" si="125"/>
        <v>0</v>
      </c>
      <c r="BN152" s="78">
        <f t="shared" si="125"/>
        <v>0</v>
      </c>
      <c r="BO152" s="80">
        <f t="shared" si="118"/>
        <v>19000</v>
      </c>
    </row>
    <row r="153" spans="1:69" s="81" customFormat="1" ht="50.15" customHeight="1">
      <c r="A153" s="73" t="s">
        <v>76</v>
      </c>
      <c r="B153" s="73" t="s">
        <v>77</v>
      </c>
      <c r="C153" s="73" t="s">
        <v>78</v>
      </c>
      <c r="D153" s="73" t="s">
        <v>94</v>
      </c>
      <c r="E153" s="73" t="s">
        <v>414</v>
      </c>
      <c r="F153" s="73" t="s">
        <v>472</v>
      </c>
      <c r="G153" s="73" t="s">
        <v>408</v>
      </c>
      <c r="H153" s="73" t="s">
        <v>249</v>
      </c>
      <c r="I153" s="63" t="s">
        <v>1536</v>
      </c>
      <c r="J153" s="74" t="s">
        <v>495</v>
      </c>
      <c r="K153" s="73" t="s">
        <v>1007</v>
      </c>
      <c r="L153" s="74">
        <v>81</v>
      </c>
      <c r="M153" s="75" t="s">
        <v>773</v>
      </c>
      <c r="N153" s="74" t="s">
        <v>1</v>
      </c>
      <c r="O153" s="76" t="s">
        <v>87</v>
      </c>
      <c r="P153" s="76"/>
      <c r="Q153" s="76"/>
      <c r="R153" s="76"/>
      <c r="S153" s="76"/>
      <c r="T153" s="76"/>
      <c r="U153" s="76" t="s">
        <v>109</v>
      </c>
      <c r="V153" s="76"/>
      <c r="W153" s="76"/>
      <c r="X153" s="76"/>
      <c r="Y153" s="76"/>
      <c r="Z153" s="76"/>
      <c r="AA153" s="76"/>
      <c r="AB153" s="76"/>
      <c r="AC153" s="76"/>
      <c r="AD153" s="76"/>
      <c r="AE153" s="76"/>
      <c r="AF153" s="76"/>
      <c r="AG153" s="76"/>
      <c r="AH153" s="76"/>
      <c r="AI153" s="76"/>
      <c r="AJ153" s="76"/>
      <c r="AK153" s="76"/>
      <c r="AL153" s="74" t="s">
        <v>88</v>
      </c>
      <c r="AM153" s="76" t="s">
        <v>89</v>
      </c>
      <c r="AN153" s="74" t="s">
        <v>113</v>
      </c>
      <c r="AO153" s="74" t="s">
        <v>91</v>
      </c>
      <c r="AP153" s="74">
        <v>30</v>
      </c>
      <c r="AQ153" s="73" t="s">
        <v>1014</v>
      </c>
      <c r="AR153" s="73" t="s">
        <v>1015</v>
      </c>
      <c r="AS153" s="2">
        <v>0</v>
      </c>
      <c r="AT153" s="2">
        <v>20</v>
      </c>
      <c r="AU153" s="2">
        <v>45</v>
      </c>
      <c r="AV153" s="2">
        <v>70</v>
      </c>
      <c r="AW153" s="3">
        <v>87</v>
      </c>
      <c r="AX153" s="3">
        <v>87</v>
      </c>
      <c r="AY153" s="2">
        <v>20</v>
      </c>
      <c r="AZ153" s="2">
        <v>21</v>
      </c>
      <c r="BA153" s="2">
        <v>29.7</v>
      </c>
      <c r="BB153" s="2">
        <f>AV153-BA153</f>
        <v>40.299999999999997</v>
      </c>
      <c r="BC153" s="17">
        <f t="shared" si="124"/>
        <v>87</v>
      </c>
      <c r="BD153" s="78">
        <v>0</v>
      </c>
      <c r="BE153" s="78">
        <f>BD153</f>
        <v>0</v>
      </c>
      <c r="BF153" s="78">
        <v>70</v>
      </c>
      <c r="BG153" s="78">
        <v>70</v>
      </c>
      <c r="BH153" s="78">
        <v>70</v>
      </c>
      <c r="BI153" s="78">
        <v>75</v>
      </c>
      <c r="BJ153" s="78">
        <f>BI153</f>
        <v>75</v>
      </c>
      <c r="BK153" s="78">
        <f>BJ153</f>
        <v>75</v>
      </c>
      <c r="BL153" s="79">
        <v>80</v>
      </c>
      <c r="BM153" s="78">
        <f>BL153</f>
        <v>80</v>
      </c>
      <c r="BN153" s="78">
        <f>BM153</f>
        <v>80</v>
      </c>
      <c r="BO153" s="80">
        <f t="shared" si="118"/>
        <v>87</v>
      </c>
    </row>
    <row r="154" spans="1:69" s="81" customFormat="1" ht="50.15" customHeight="1">
      <c r="A154" s="73" t="s">
        <v>76</v>
      </c>
      <c r="B154" s="73" t="s">
        <v>77</v>
      </c>
      <c r="C154" s="73" t="s">
        <v>78</v>
      </c>
      <c r="D154" s="73" t="s">
        <v>94</v>
      </c>
      <c r="E154" s="73" t="s">
        <v>414</v>
      </c>
      <c r="F154" s="73" t="s">
        <v>469</v>
      </c>
      <c r="G154" s="73" t="s">
        <v>408</v>
      </c>
      <c r="H154" s="73" t="s">
        <v>249</v>
      </c>
      <c r="I154" s="63" t="s">
        <v>1536</v>
      </c>
      <c r="J154" s="74" t="s">
        <v>495</v>
      </c>
      <c r="K154" s="73" t="s">
        <v>1007</v>
      </c>
      <c r="L154" s="74">
        <v>242</v>
      </c>
      <c r="M154" s="75" t="s">
        <v>774</v>
      </c>
      <c r="N154" s="74" t="s">
        <v>1</v>
      </c>
      <c r="O154" s="76"/>
      <c r="P154" s="76"/>
      <c r="Q154" s="76"/>
      <c r="R154" s="76"/>
      <c r="S154" s="76"/>
      <c r="T154" s="76"/>
      <c r="U154" s="76" t="s">
        <v>109</v>
      </c>
      <c r="V154" s="76"/>
      <c r="W154" s="76"/>
      <c r="X154" s="76"/>
      <c r="Y154" s="76"/>
      <c r="Z154" s="76"/>
      <c r="AA154" s="76"/>
      <c r="AB154" s="76"/>
      <c r="AC154" s="76"/>
      <c r="AD154" s="76"/>
      <c r="AE154" s="76"/>
      <c r="AF154" s="76"/>
      <c r="AG154" s="76"/>
      <c r="AH154" s="76"/>
      <c r="AI154" s="76"/>
      <c r="AJ154" s="76"/>
      <c r="AK154" s="76"/>
      <c r="AL154" s="74" t="s">
        <v>88</v>
      </c>
      <c r="AM154" s="76" t="s">
        <v>125</v>
      </c>
      <c r="AN154" s="74" t="s">
        <v>117</v>
      </c>
      <c r="AO154" s="74" t="s">
        <v>105</v>
      </c>
      <c r="AP154" s="74">
        <v>60</v>
      </c>
      <c r="AQ154" s="73" t="s">
        <v>1016</v>
      </c>
      <c r="AR154" s="73" t="s">
        <v>1017</v>
      </c>
      <c r="AS154" s="2">
        <v>0</v>
      </c>
      <c r="AT154" s="2">
        <v>0</v>
      </c>
      <c r="AU154" s="2">
        <v>0</v>
      </c>
      <c r="AV154" s="4">
        <v>1000</v>
      </c>
      <c r="AW154" s="10">
        <v>2000</v>
      </c>
      <c r="AX154" s="10">
        <v>2000</v>
      </c>
      <c r="AY154" s="4">
        <v>0</v>
      </c>
      <c r="AZ154" s="8">
        <v>0</v>
      </c>
      <c r="BA154" s="2">
        <v>0</v>
      </c>
      <c r="BB154" s="2">
        <f>AV154-BA154</f>
        <v>1000</v>
      </c>
      <c r="BC154" s="17">
        <f t="shared" si="124"/>
        <v>2000</v>
      </c>
      <c r="BD154" s="78">
        <v>0</v>
      </c>
      <c r="BE154" s="78">
        <v>0</v>
      </c>
      <c r="BF154" s="78">
        <v>0</v>
      </c>
      <c r="BG154" s="78">
        <v>0</v>
      </c>
      <c r="BH154" s="78">
        <v>0</v>
      </c>
      <c r="BI154" s="78">
        <v>0</v>
      </c>
      <c r="BJ154" s="78">
        <v>0</v>
      </c>
      <c r="BK154" s="78">
        <v>0</v>
      </c>
      <c r="BL154" s="78">
        <v>0</v>
      </c>
      <c r="BM154" s="78">
        <v>0</v>
      </c>
      <c r="BN154" s="78">
        <v>0</v>
      </c>
      <c r="BO154" s="80">
        <f t="shared" si="118"/>
        <v>2000</v>
      </c>
    </row>
    <row r="155" spans="1:69" s="81" customFormat="1" ht="50.15" customHeight="1">
      <c r="A155" s="73" t="s">
        <v>76</v>
      </c>
      <c r="B155" s="73" t="s">
        <v>77</v>
      </c>
      <c r="C155" s="73" t="s">
        <v>78</v>
      </c>
      <c r="D155" s="73" t="s">
        <v>94</v>
      </c>
      <c r="E155" s="73" t="s">
        <v>414</v>
      </c>
      <c r="F155" s="73" t="s">
        <v>414</v>
      </c>
      <c r="G155" s="73" t="s">
        <v>408</v>
      </c>
      <c r="H155" s="73" t="s">
        <v>249</v>
      </c>
      <c r="I155" s="63" t="s">
        <v>1536</v>
      </c>
      <c r="J155" s="74" t="s">
        <v>495</v>
      </c>
      <c r="K155" s="73" t="s">
        <v>1007</v>
      </c>
      <c r="L155" s="74">
        <v>82</v>
      </c>
      <c r="M155" s="75" t="s">
        <v>775</v>
      </c>
      <c r="N155" s="74" t="s">
        <v>4</v>
      </c>
      <c r="O155" s="76" t="s">
        <v>87</v>
      </c>
      <c r="P155" s="76"/>
      <c r="Q155" s="76"/>
      <c r="R155" s="76"/>
      <c r="S155" s="76"/>
      <c r="T155" s="76"/>
      <c r="U155" s="76" t="s">
        <v>109</v>
      </c>
      <c r="V155" s="76"/>
      <c r="W155" s="76"/>
      <c r="X155" s="76"/>
      <c r="Y155" s="76"/>
      <c r="Z155" s="76"/>
      <c r="AA155" s="76"/>
      <c r="AB155" s="76"/>
      <c r="AC155" s="76"/>
      <c r="AD155" s="76"/>
      <c r="AE155" s="76"/>
      <c r="AF155" s="76"/>
      <c r="AG155" s="76"/>
      <c r="AH155" s="76"/>
      <c r="AI155" s="76"/>
      <c r="AJ155" s="76"/>
      <c r="AK155" s="76"/>
      <c r="AL155" s="74" t="s">
        <v>88</v>
      </c>
      <c r="AM155" s="76" t="s">
        <v>89</v>
      </c>
      <c r="AN155" s="74" t="s">
        <v>113</v>
      </c>
      <c r="AO155" s="74" t="s">
        <v>105</v>
      </c>
      <c r="AP155" s="74">
        <v>30</v>
      </c>
      <c r="AQ155" s="73" t="s">
        <v>1018</v>
      </c>
      <c r="AR155" s="73" t="s">
        <v>1015</v>
      </c>
      <c r="AS155" s="4">
        <v>1197634</v>
      </c>
      <c r="AT155" s="4">
        <v>1480000</v>
      </c>
      <c r="AU155" s="4">
        <v>1672000</v>
      </c>
      <c r="AV155" s="4">
        <v>1854000</v>
      </c>
      <c r="AW155" s="10">
        <v>2000000</v>
      </c>
      <c r="AX155" s="10">
        <v>2000000</v>
      </c>
      <c r="AY155" s="4">
        <v>1494936</v>
      </c>
      <c r="AZ155" s="118">
        <v>1596431</v>
      </c>
      <c r="BA155" s="2">
        <v>1486713</v>
      </c>
      <c r="BB155" s="2">
        <f t="shared" si="123"/>
        <v>367287</v>
      </c>
      <c r="BC155" s="17">
        <f t="shared" si="124"/>
        <v>2000000</v>
      </c>
      <c r="BD155" s="78">
        <v>0</v>
      </c>
      <c r="BE155" s="78">
        <f t="shared" ref="BE155:BE160" si="126">BD155</f>
        <v>0</v>
      </c>
      <c r="BF155" s="119">
        <v>1800000</v>
      </c>
      <c r="BG155" s="120">
        <f t="shared" ref="BG155:BH160" si="127">BF155</f>
        <v>1800000</v>
      </c>
      <c r="BH155" s="120">
        <f t="shared" si="127"/>
        <v>1800000</v>
      </c>
      <c r="BI155" s="119">
        <v>1854000</v>
      </c>
      <c r="BJ155" s="120">
        <f t="shared" ref="BJ155:BL161" si="128">BI155</f>
        <v>1854000</v>
      </c>
      <c r="BK155" s="120">
        <f t="shared" si="128"/>
        <v>1854000</v>
      </c>
      <c r="BL155" s="119">
        <v>19000000</v>
      </c>
      <c r="BM155" s="120">
        <f t="shared" ref="BM155:BN161" si="129">BL155</f>
        <v>19000000</v>
      </c>
      <c r="BN155" s="120">
        <f t="shared" si="129"/>
        <v>19000000</v>
      </c>
      <c r="BO155" s="121">
        <f t="shared" si="118"/>
        <v>2000000</v>
      </c>
    </row>
    <row r="156" spans="1:69" s="81" customFormat="1" ht="50.15" customHeight="1">
      <c r="A156" s="73" t="s">
        <v>76</v>
      </c>
      <c r="B156" s="73" t="s">
        <v>77</v>
      </c>
      <c r="C156" s="73" t="s">
        <v>78</v>
      </c>
      <c r="D156" s="73" t="s">
        <v>94</v>
      </c>
      <c r="E156" s="73" t="s">
        <v>414</v>
      </c>
      <c r="F156" s="73" t="s">
        <v>414</v>
      </c>
      <c r="G156" s="73" t="s">
        <v>408</v>
      </c>
      <c r="H156" s="73" t="s">
        <v>249</v>
      </c>
      <c r="I156" s="63" t="s">
        <v>1536</v>
      </c>
      <c r="J156" s="74" t="s">
        <v>495</v>
      </c>
      <c r="K156" s="73" t="s">
        <v>1007</v>
      </c>
      <c r="L156" s="74">
        <v>323</v>
      </c>
      <c r="M156" s="75" t="s">
        <v>776</v>
      </c>
      <c r="N156" s="74" t="s">
        <v>1</v>
      </c>
      <c r="O156" s="76" t="s">
        <v>87</v>
      </c>
      <c r="P156" s="76"/>
      <c r="Q156" s="76"/>
      <c r="R156" s="76"/>
      <c r="S156" s="76"/>
      <c r="T156" s="76"/>
      <c r="U156" s="76" t="s">
        <v>109</v>
      </c>
      <c r="V156" s="76" t="s">
        <v>109</v>
      </c>
      <c r="W156" s="76"/>
      <c r="X156" s="76"/>
      <c r="Y156" s="76"/>
      <c r="Z156" s="76"/>
      <c r="AA156" s="76"/>
      <c r="AB156" s="76"/>
      <c r="AC156" s="76" t="s">
        <v>109</v>
      </c>
      <c r="AD156" s="76"/>
      <c r="AE156" s="76"/>
      <c r="AF156" s="76"/>
      <c r="AG156" s="76"/>
      <c r="AH156" s="76"/>
      <c r="AI156" s="76"/>
      <c r="AJ156" s="76"/>
      <c r="AK156" s="76"/>
      <c r="AL156" s="74" t="s">
        <v>88</v>
      </c>
      <c r="AM156" s="76" t="s">
        <v>89</v>
      </c>
      <c r="AN156" s="74" t="s">
        <v>113</v>
      </c>
      <c r="AO156" s="74" t="s">
        <v>105</v>
      </c>
      <c r="AP156" s="74">
        <v>30</v>
      </c>
      <c r="AQ156" s="73" t="s">
        <v>1019</v>
      </c>
      <c r="AR156" s="73" t="s">
        <v>1015</v>
      </c>
      <c r="AS156" s="2">
        <v>68080</v>
      </c>
      <c r="AT156" s="2">
        <v>110000</v>
      </c>
      <c r="AU156" s="2">
        <v>260000</v>
      </c>
      <c r="AV156" s="4">
        <v>400000</v>
      </c>
      <c r="AW156" s="10">
        <v>500000</v>
      </c>
      <c r="AX156" s="10">
        <v>500000</v>
      </c>
      <c r="AY156" s="4">
        <v>112869</v>
      </c>
      <c r="AZ156" s="4">
        <v>176328</v>
      </c>
      <c r="BA156" s="2">
        <v>166925</v>
      </c>
      <c r="BB156" s="2">
        <f t="shared" si="123"/>
        <v>233075</v>
      </c>
      <c r="BC156" s="17">
        <f t="shared" si="124"/>
        <v>500000</v>
      </c>
      <c r="BD156" s="78">
        <v>0</v>
      </c>
      <c r="BE156" s="78">
        <f t="shared" si="126"/>
        <v>0</v>
      </c>
      <c r="BF156" s="119">
        <v>350000</v>
      </c>
      <c r="BG156" s="120">
        <f t="shared" si="127"/>
        <v>350000</v>
      </c>
      <c r="BH156" s="120">
        <f t="shared" si="127"/>
        <v>350000</v>
      </c>
      <c r="BI156" s="119">
        <v>4000000</v>
      </c>
      <c r="BJ156" s="120">
        <f t="shared" si="128"/>
        <v>4000000</v>
      </c>
      <c r="BK156" s="120">
        <f t="shared" si="128"/>
        <v>4000000</v>
      </c>
      <c r="BL156" s="119">
        <v>450000</v>
      </c>
      <c r="BM156" s="120">
        <f t="shared" si="129"/>
        <v>450000</v>
      </c>
      <c r="BN156" s="120">
        <f t="shared" si="129"/>
        <v>450000</v>
      </c>
      <c r="BO156" s="121">
        <f t="shared" si="118"/>
        <v>500000</v>
      </c>
    </row>
    <row r="157" spans="1:69" s="81" customFormat="1" ht="50.15" customHeight="1">
      <c r="A157" s="73" t="s">
        <v>76</v>
      </c>
      <c r="B157" s="73" t="s">
        <v>77</v>
      </c>
      <c r="C157" s="73" t="s">
        <v>78</v>
      </c>
      <c r="D157" s="73" t="s">
        <v>94</v>
      </c>
      <c r="E157" s="73" t="s">
        <v>414</v>
      </c>
      <c r="F157" s="73" t="s">
        <v>414</v>
      </c>
      <c r="G157" s="73" t="s">
        <v>408</v>
      </c>
      <c r="H157" s="73" t="s">
        <v>245</v>
      </c>
      <c r="I157" s="61" t="s">
        <v>245</v>
      </c>
      <c r="J157" s="74" t="s">
        <v>495</v>
      </c>
      <c r="K157" s="73" t="s">
        <v>1007</v>
      </c>
      <c r="L157" s="74">
        <v>83</v>
      </c>
      <c r="M157" s="75" t="s">
        <v>777</v>
      </c>
      <c r="N157" s="74" t="s">
        <v>3</v>
      </c>
      <c r="O157" s="76"/>
      <c r="P157" s="76"/>
      <c r="Q157" s="76"/>
      <c r="R157" s="76"/>
      <c r="S157" s="76"/>
      <c r="T157" s="76"/>
      <c r="U157" s="76" t="s">
        <v>109</v>
      </c>
      <c r="V157" s="76"/>
      <c r="W157" s="76"/>
      <c r="X157" s="76"/>
      <c r="Y157" s="76"/>
      <c r="Z157" s="76"/>
      <c r="AA157" s="76"/>
      <c r="AB157" s="76"/>
      <c r="AC157" s="76"/>
      <c r="AD157" s="76"/>
      <c r="AE157" s="76"/>
      <c r="AF157" s="76"/>
      <c r="AG157" s="76"/>
      <c r="AH157" s="76"/>
      <c r="AI157" s="76"/>
      <c r="AJ157" s="76"/>
      <c r="AK157" s="76"/>
      <c r="AL157" s="74" t="s">
        <v>88</v>
      </c>
      <c r="AM157" s="76" t="s">
        <v>89</v>
      </c>
      <c r="AN157" s="74" t="s">
        <v>113</v>
      </c>
      <c r="AO157" s="74" t="s">
        <v>91</v>
      </c>
      <c r="AP157" s="74">
        <v>60</v>
      </c>
      <c r="AQ157" s="73" t="s">
        <v>1020</v>
      </c>
      <c r="AR157" s="73" t="s">
        <v>1015</v>
      </c>
      <c r="AS157" s="2">
        <v>30.6</v>
      </c>
      <c r="AT157" s="2">
        <v>36.6</v>
      </c>
      <c r="AU157" s="2">
        <v>35.4</v>
      </c>
      <c r="AV157" s="2">
        <v>36.799999999999997</v>
      </c>
      <c r="AW157" s="3">
        <v>38.799999999999997</v>
      </c>
      <c r="AX157" s="3">
        <v>38.799999999999997</v>
      </c>
      <c r="AY157" s="2">
        <v>30.6</v>
      </c>
      <c r="AZ157" s="2">
        <v>36.6</v>
      </c>
      <c r="BA157" s="2">
        <v>33</v>
      </c>
      <c r="BB157" s="2">
        <f t="shared" si="123"/>
        <v>3.7999999999999972</v>
      </c>
      <c r="BC157" s="17">
        <f t="shared" si="124"/>
        <v>38.799999999999997</v>
      </c>
      <c r="BD157" s="78">
        <v>0</v>
      </c>
      <c r="BE157" s="78">
        <f t="shared" si="126"/>
        <v>0</v>
      </c>
      <c r="BF157" s="79">
        <v>30</v>
      </c>
      <c r="BG157" s="78">
        <f t="shared" si="127"/>
        <v>30</v>
      </c>
      <c r="BH157" s="78">
        <f t="shared" si="127"/>
        <v>30</v>
      </c>
      <c r="BI157" s="79">
        <v>33</v>
      </c>
      <c r="BJ157" s="78">
        <f t="shared" si="128"/>
        <v>33</v>
      </c>
      <c r="BK157" s="78">
        <f t="shared" si="128"/>
        <v>33</v>
      </c>
      <c r="BL157" s="79">
        <v>35</v>
      </c>
      <c r="BM157" s="78">
        <f t="shared" si="129"/>
        <v>35</v>
      </c>
      <c r="BN157" s="78">
        <f t="shared" si="129"/>
        <v>35</v>
      </c>
      <c r="BO157" s="80">
        <f t="shared" si="118"/>
        <v>38.799999999999997</v>
      </c>
    </row>
    <row r="158" spans="1:69" s="81" customFormat="1" ht="50.15" customHeight="1">
      <c r="A158" s="73" t="s">
        <v>76</v>
      </c>
      <c r="B158" s="73" t="s">
        <v>77</v>
      </c>
      <c r="C158" s="73" t="s">
        <v>78</v>
      </c>
      <c r="D158" s="73" t="s">
        <v>94</v>
      </c>
      <c r="E158" s="73" t="s">
        <v>414</v>
      </c>
      <c r="F158" s="73" t="s">
        <v>414</v>
      </c>
      <c r="G158" s="73" t="s">
        <v>408</v>
      </c>
      <c r="H158" s="73" t="s">
        <v>245</v>
      </c>
      <c r="I158" s="61" t="s">
        <v>245</v>
      </c>
      <c r="J158" s="74" t="s">
        <v>495</v>
      </c>
      <c r="K158" s="73" t="s">
        <v>1007</v>
      </c>
      <c r="L158" s="74">
        <v>84</v>
      </c>
      <c r="M158" s="75" t="s">
        <v>778</v>
      </c>
      <c r="N158" s="74" t="s">
        <v>3</v>
      </c>
      <c r="O158" s="76"/>
      <c r="P158" s="76"/>
      <c r="Q158" s="76"/>
      <c r="R158" s="76"/>
      <c r="S158" s="76"/>
      <c r="T158" s="76"/>
      <c r="U158" s="76" t="s">
        <v>109</v>
      </c>
      <c r="V158" s="76"/>
      <c r="W158" s="76"/>
      <c r="X158" s="76"/>
      <c r="Y158" s="76"/>
      <c r="Z158" s="76"/>
      <c r="AA158" s="76"/>
      <c r="AB158" s="76"/>
      <c r="AC158" s="76"/>
      <c r="AD158" s="76"/>
      <c r="AE158" s="76"/>
      <c r="AF158" s="76"/>
      <c r="AG158" s="76"/>
      <c r="AH158" s="76"/>
      <c r="AI158" s="76"/>
      <c r="AJ158" s="76"/>
      <c r="AK158" s="76"/>
      <c r="AL158" s="74" t="s">
        <v>88</v>
      </c>
      <c r="AM158" s="76" t="s">
        <v>89</v>
      </c>
      <c r="AN158" s="74" t="s">
        <v>113</v>
      </c>
      <c r="AO158" s="74" t="s">
        <v>91</v>
      </c>
      <c r="AP158" s="74">
        <v>60</v>
      </c>
      <c r="AQ158" s="73" t="s">
        <v>1021</v>
      </c>
      <c r="AR158" s="73" t="s">
        <v>1015</v>
      </c>
      <c r="AS158" s="2">
        <v>28</v>
      </c>
      <c r="AT158" s="2">
        <v>35</v>
      </c>
      <c r="AU158" s="2">
        <v>32.799999999999997</v>
      </c>
      <c r="AV158" s="2">
        <v>33</v>
      </c>
      <c r="AW158" s="3">
        <v>33.200000000000003</v>
      </c>
      <c r="AX158" s="3">
        <v>33.200000000000003</v>
      </c>
      <c r="AY158" s="2">
        <v>28</v>
      </c>
      <c r="AZ158" s="2">
        <v>35</v>
      </c>
      <c r="BA158" s="2">
        <v>32</v>
      </c>
      <c r="BB158" s="2">
        <f t="shared" si="123"/>
        <v>1</v>
      </c>
      <c r="BC158" s="17">
        <f t="shared" si="124"/>
        <v>33.200000000000003</v>
      </c>
      <c r="BD158" s="78">
        <v>0</v>
      </c>
      <c r="BE158" s="78">
        <f t="shared" si="126"/>
        <v>0</v>
      </c>
      <c r="BF158" s="79">
        <v>30</v>
      </c>
      <c r="BG158" s="78">
        <f t="shared" si="127"/>
        <v>30</v>
      </c>
      <c r="BH158" s="78">
        <f t="shared" si="127"/>
        <v>30</v>
      </c>
      <c r="BI158" s="79">
        <v>32</v>
      </c>
      <c r="BJ158" s="78">
        <f t="shared" si="128"/>
        <v>32</v>
      </c>
      <c r="BK158" s="78">
        <f t="shared" si="128"/>
        <v>32</v>
      </c>
      <c r="BL158" s="79">
        <v>33</v>
      </c>
      <c r="BM158" s="78">
        <f t="shared" si="129"/>
        <v>33</v>
      </c>
      <c r="BN158" s="78">
        <f t="shared" si="129"/>
        <v>33</v>
      </c>
      <c r="BO158" s="80">
        <f t="shared" si="118"/>
        <v>33.200000000000003</v>
      </c>
    </row>
    <row r="159" spans="1:69" s="81" customFormat="1" ht="50.15" customHeight="1">
      <c r="A159" s="73" t="s">
        <v>76</v>
      </c>
      <c r="B159" s="73" t="s">
        <v>77</v>
      </c>
      <c r="C159" s="73" t="s">
        <v>78</v>
      </c>
      <c r="D159" s="73" t="s">
        <v>94</v>
      </c>
      <c r="E159" s="73" t="s">
        <v>414</v>
      </c>
      <c r="F159" s="73" t="s">
        <v>414</v>
      </c>
      <c r="G159" s="73" t="s">
        <v>408</v>
      </c>
      <c r="H159" s="73" t="s">
        <v>245</v>
      </c>
      <c r="I159" s="61" t="s">
        <v>245</v>
      </c>
      <c r="J159" s="74" t="s">
        <v>495</v>
      </c>
      <c r="K159" s="73" t="s">
        <v>1007</v>
      </c>
      <c r="L159" s="74">
        <v>85</v>
      </c>
      <c r="M159" s="75" t="s">
        <v>779</v>
      </c>
      <c r="N159" s="74" t="s">
        <v>3</v>
      </c>
      <c r="O159" s="76"/>
      <c r="P159" s="76"/>
      <c r="Q159" s="76"/>
      <c r="R159" s="76"/>
      <c r="S159" s="76"/>
      <c r="T159" s="76"/>
      <c r="U159" s="76" t="s">
        <v>109</v>
      </c>
      <c r="V159" s="76"/>
      <c r="W159" s="76"/>
      <c r="X159" s="76"/>
      <c r="Y159" s="76"/>
      <c r="Z159" s="76"/>
      <c r="AA159" s="76"/>
      <c r="AB159" s="76"/>
      <c r="AC159" s="76"/>
      <c r="AD159" s="76"/>
      <c r="AE159" s="76"/>
      <c r="AF159" s="76"/>
      <c r="AG159" s="76"/>
      <c r="AH159" s="76"/>
      <c r="AI159" s="76"/>
      <c r="AJ159" s="76"/>
      <c r="AK159" s="76"/>
      <c r="AL159" s="74" t="s">
        <v>88</v>
      </c>
      <c r="AM159" s="76" t="s">
        <v>89</v>
      </c>
      <c r="AN159" s="74" t="s">
        <v>113</v>
      </c>
      <c r="AO159" s="74" t="s">
        <v>91</v>
      </c>
      <c r="AP159" s="74">
        <v>60</v>
      </c>
      <c r="AQ159" s="73" t="s">
        <v>1022</v>
      </c>
      <c r="AR159" s="73" t="s">
        <v>1015</v>
      </c>
      <c r="AS159" s="2">
        <v>32</v>
      </c>
      <c r="AT159" s="2">
        <v>35</v>
      </c>
      <c r="AU159" s="2">
        <v>40.200000000000003</v>
      </c>
      <c r="AV159" s="2">
        <v>48.8</v>
      </c>
      <c r="AW159" s="3">
        <v>53</v>
      </c>
      <c r="AX159" s="3">
        <v>53</v>
      </c>
      <c r="AY159" s="2">
        <v>32</v>
      </c>
      <c r="AZ159" s="2">
        <v>35</v>
      </c>
      <c r="BA159" s="2">
        <v>36</v>
      </c>
      <c r="BB159" s="2">
        <f t="shared" si="123"/>
        <v>12.799999999999997</v>
      </c>
      <c r="BC159" s="17">
        <f t="shared" si="124"/>
        <v>53</v>
      </c>
      <c r="BD159" s="78">
        <v>0</v>
      </c>
      <c r="BE159" s="78">
        <f t="shared" si="126"/>
        <v>0</v>
      </c>
      <c r="BF159" s="79">
        <v>35</v>
      </c>
      <c r="BG159" s="78">
        <f t="shared" si="127"/>
        <v>35</v>
      </c>
      <c r="BH159" s="78">
        <f t="shared" si="127"/>
        <v>35</v>
      </c>
      <c r="BI159" s="79">
        <v>36</v>
      </c>
      <c r="BJ159" s="78">
        <f t="shared" si="128"/>
        <v>36</v>
      </c>
      <c r="BK159" s="78">
        <f t="shared" si="128"/>
        <v>36</v>
      </c>
      <c r="BL159" s="79">
        <v>45</v>
      </c>
      <c r="BM159" s="78">
        <f t="shared" si="129"/>
        <v>45</v>
      </c>
      <c r="BN159" s="78">
        <f t="shared" si="129"/>
        <v>45</v>
      </c>
      <c r="BO159" s="80">
        <f t="shared" si="118"/>
        <v>53</v>
      </c>
    </row>
    <row r="160" spans="1:69" s="81" customFormat="1" ht="50.15" customHeight="1">
      <c r="A160" s="73" t="s">
        <v>76</v>
      </c>
      <c r="B160" s="73" t="s">
        <v>77</v>
      </c>
      <c r="C160" s="73" t="s">
        <v>78</v>
      </c>
      <c r="D160" s="73" t="s">
        <v>94</v>
      </c>
      <c r="E160" s="73" t="s">
        <v>414</v>
      </c>
      <c r="F160" s="73" t="s">
        <v>414</v>
      </c>
      <c r="G160" s="73" t="s">
        <v>408</v>
      </c>
      <c r="H160" s="73" t="s">
        <v>245</v>
      </c>
      <c r="I160" s="61" t="s">
        <v>245</v>
      </c>
      <c r="J160" s="74" t="s">
        <v>495</v>
      </c>
      <c r="K160" s="73" t="s">
        <v>1007</v>
      </c>
      <c r="L160" s="74">
        <v>86</v>
      </c>
      <c r="M160" s="75" t="s">
        <v>780</v>
      </c>
      <c r="N160" s="74" t="s">
        <v>3</v>
      </c>
      <c r="O160" s="76"/>
      <c r="P160" s="76"/>
      <c r="Q160" s="76"/>
      <c r="R160" s="76"/>
      <c r="S160" s="76"/>
      <c r="T160" s="76"/>
      <c r="U160" s="76" t="s">
        <v>109</v>
      </c>
      <c r="V160" s="76"/>
      <c r="W160" s="76"/>
      <c r="X160" s="76"/>
      <c r="Y160" s="76"/>
      <c r="Z160" s="76"/>
      <c r="AA160" s="76"/>
      <c r="AB160" s="76"/>
      <c r="AC160" s="76"/>
      <c r="AD160" s="76"/>
      <c r="AE160" s="76"/>
      <c r="AF160" s="76"/>
      <c r="AG160" s="76"/>
      <c r="AH160" s="76"/>
      <c r="AI160" s="76"/>
      <c r="AJ160" s="76"/>
      <c r="AK160" s="76"/>
      <c r="AL160" s="74" t="s">
        <v>88</v>
      </c>
      <c r="AM160" s="76" t="s">
        <v>89</v>
      </c>
      <c r="AN160" s="74" t="s">
        <v>113</v>
      </c>
      <c r="AO160" s="74" t="s">
        <v>91</v>
      </c>
      <c r="AP160" s="74">
        <v>60</v>
      </c>
      <c r="AQ160" s="73" t="s">
        <v>1023</v>
      </c>
      <c r="AR160" s="73" t="s">
        <v>1015</v>
      </c>
      <c r="AS160" s="2">
        <v>24</v>
      </c>
      <c r="AT160" s="2">
        <v>29</v>
      </c>
      <c r="AU160" s="2">
        <v>27.2</v>
      </c>
      <c r="AV160" s="2">
        <v>27.4</v>
      </c>
      <c r="AW160" s="3">
        <v>27.7</v>
      </c>
      <c r="AX160" s="3">
        <v>27.7</v>
      </c>
      <c r="AY160" s="2">
        <v>24</v>
      </c>
      <c r="AZ160" s="2">
        <v>29</v>
      </c>
      <c r="BA160" s="2">
        <v>27</v>
      </c>
      <c r="BB160" s="2">
        <f t="shared" si="123"/>
        <v>0.39999999999999858</v>
      </c>
      <c r="BC160" s="17">
        <f t="shared" si="124"/>
        <v>27.7</v>
      </c>
      <c r="BD160" s="78">
        <v>0</v>
      </c>
      <c r="BE160" s="78">
        <f t="shared" si="126"/>
        <v>0</v>
      </c>
      <c r="BF160" s="79">
        <v>25</v>
      </c>
      <c r="BG160" s="78">
        <f t="shared" si="127"/>
        <v>25</v>
      </c>
      <c r="BH160" s="78">
        <f t="shared" si="127"/>
        <v>25</v>
      </c>
      <c r="BI160" s="79">
        <v>27</v>
      </c>
      <c r="BJ160" s="78">
        <f t="shared" si="128"/>
        <v>27</v>
      </c>
      <c r="BK160" s="78">
        <f t="shared" si="128"/>
        <v>27</v>
      </c>
      <c r="BL160" s="79">
        <v>27.7</v>
      </c>
      <c r="BM160" s="78">
        <f t="shared" si="129"/>
        <v>27.7</v>
      </c>
      <c r="BN160" s="78">
        <f t="shared" si="129"/>
        <v>27.7</v>
      </c>
      <c r="BO160" s="80">
        <f t="shared" si="118"/>
        <v>27.7</v>
      </c>
    </row>
    <row r="161" spans="1:69" s="81" customFormat="1" ht="50.15" customHeight="1">
      <c r="A161" s="73" t="s">
        <v>76</v>
      </c>
      <c r="B161" s="73" t="s">
        <v>77</v>
      </c>
      <c r="C161" s="73" t="s">
        <v>78</v>
      </c>
      <c r="D161" s="73" t="s">
        <v>94</v>
      </c>
      <c r="E161" s="73" t="s">
        <v>414</v>
      </c>
      <c r="F161" s="73" t="s">
        <v>469</v>
      </c>
      <c r="G161" s="73" t="s">
        <v>408</v>
      </c>
      <c r="H161" s="73" t="s">
        <v>249</v>
      </c>
      <c r="I161" s="63" t="s">
        <v>1536</v>
      </c>
      <c r="J161" s="74" t="s">
        <v>495</v>
      </c>
      <c r="K161" s="73" t="s">
        <v>1007</v>
      </c>
      <c r="L161" s="267">
        <v>347</v>
      </c>
      <c r="M161" s="73" t="s">
        <v>1024</v>
      </c>
      <c r="N161" s="74" t="s">
        <v>1</v>
      </c>
      <c r="O161" s="76"/>
      <c r="P161" s="76"/>
      <c r="Q161" s="76"/>
      <c r="R161" s="76"/>
      <c r="S161" s="76"/>
      <c r="T161" s="76"/>
      <c r="U161" s="76" t="s">
        <v>109</v>
      </c>
      <c r="V161" s="76"/>
      <c r="W161" s="76"/>
      <c r="X161" s="76"/>
      <c r="Y161" s="76"/>
      <c r="Z161" s="76"/>
      <c r="AA161" s="76"/>
      <c r="AB161" s="76"/>
      <c r="AC161" s="76"/>
      <c r="AD161" s="76"/>
      <c r="AE161" s="76"/>
      <c r="AF161" s="76"/>
      <c r="AG161" s="76"/>
      <c r="AH161" s="76"/>
      <c r="AI161" s="76"/>
      <c r="AJ161" s="76"/>
      <c r="AK161" s="76"/>
      <c r="AL161" s="74" t="s">
        <v>155</v>
      </c>
      <c r="AM161" s="76" t="s">
        <v>143</v>
      </c>
      <c r="AN161" s="74" t="s">
        <v>113</v>
      </c>
      <c r="AO161" s="74" t="s">
        <v>105</v>
      </c>
      <c r="AP161" s="74">
        <v>30</v>
      </c>
      <c r="AQ161" s="73" t="s">
        <v>1025</v>
      </c>
      <c r="AR161" s="73" t="s">
        <v>1026</v>
      </c>
      <c r="AS161" s="2">
        <v>0</v>
      </c>
      <c r="AT161" s="2">
        <v>0</v>
      </c>
      <c r="AU161" s="2">
        <v>0</v>
      </c>
      <c r="AV161" s="2">
        <v>0</v>
      </c>
      <c r="AW161" s="3">
        <v>96</v>
      </c>
      <c r="AX161" s="3">
        <v>96</v>
      </c>
      <c r="AY161" s="2">
        <v>96</v>
      </c>
      <c r="AZ161" s="8">
        <v>0</v>
      </c>
      <c r="BA161" s="2">
        <v>0</v>
      </c>
      <c r="BB161" s="2">
        <f t="shared" si="123"/>
        <v>0</v>
      </c>
      <c r="BC161" s="17">
        <f t="shared" si="124"/>
        <v>96</v>
      </c>
      <c r="BD161" s="78">
        <v>0</v>
      </c>
      <c r="BE161" s="78">
        <v>0</v>
      </c>
      <c r="BF161" s="78">
        <v>0</v>
      </c>
      <c r="BG161" s="78">
        <v>0</v>
      </c>
      <c r="BH161" s="78">
        <v>0</v>
      </c>
      <c r="BI161" s="79">
        <v>48</v>
      </c>
      <c r="BJ161" s="78">
        <f>BI161</f>
        <v>48</v>
      </c>
      <c r="BK161" s="78">
        <f t="shared" si="128"/>
        <v>48</v>
      </c>
      <c r="BL161" s="78">
        <f t="shared" si="128"/>
        <v>48</v>
      </c>
      <c r="BM161" s="78">
        <f t="shared" si="129"/>
        <v>48</v>
      </c>
      <c r="BN161" s="78">
        <f t="shared" si="129"/>
        <v>48</v>
      </c>
      <c r="BO161" s="80">
        <f t="shared" si="118"/>
        <v>96</v>
      </c>
    </row>
    <row r="162" spans="1:69" s="81" customFormat="1" ht="50.15" customHeight="1">
      <c r="A162" s="73" t="s">
        <v>76</v>
      </c>
      <c r="B162" s="73" t="s">
        <v>77</v>
      </c>
      <c r="C162" s="73" t="s">
        <v>78</v>
      </c>
      <c r="D162" s="73" t="s">
        <v>94</v>
      </c>
      <c r="E162" s="73" t="s">
        <v>414</v>
      </c>
      <c r="F162" s="73" t="s">
        <v>472</v>
      </c>
      <c r="G162" s="73" t="s">
        <v>82</v>
      </c>
      <c r="H162" s="73" t="s">
        <v>1027</v>
      </c>
      <c r="I162" s="63" t="s">
        <v>1536</v>
      </c>
      <c r="J162" s="74" t="s">
        <v>495</v>
      </c>
      <c r="K162" s="73" t="s">
        <v>1007</v>
      </c>
      <c r="L162" s="74">
        <v>87</v>
      </c>
      <c r="M162" s="75" t="s">
        <v>781</v>
      </c>
      <c r="N162" s="74" t="s">
        <v>1</v>
      </c>
      <c r="O162" s="76" t="s">
        <v>87</v>
      </c>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4" t="s">
        <v>88</v>
      </c>
      <c r="AM162" s="76" t="s">
        <v>89</v>
      </c>
      <c r="AN162" s="74" t="s">
        <v>90</v>
      </c>
      <c r="AO162" s="74" t="s">
        <v>105</v>
      </c>
      <c r="AP162" s="74">
        <v>30</v>
      </c>
      <c r="AQ162" s="73" t="s">
        <v>1028</v>
      </c>
      <c r="AR162" s="73" t="s">
        <v>1013</v>
      </c>
      <c r="AS162" s="2">
        <v>2222</v>
      </c>
      <c r="AT162" s="2">
        <v>2900</v>
      </c>
      <c r="AU162" s="2">
        <v>3600</v>
      </c>
      <c r="AV162" s="2">
        <v>4300</v>
      </c>
      <c r="AW162" s="3">
        <v>5000</v>
      </c>
      <c r="AX162" s="3">
        <v>5000</v>
      </c>
      <c r="AY162" s="2">
        <v>3119</v>
      </c>
      <c r="AZ162" s="8">
        <v>3788</v>
      </c>
      <c r="BA162" s="2">
        <v>4361</v>
      </c>
      <c r="BB162" s="2">
        <f t="shared" si="123"/>
        <v>-61</v>
      </c>
      <c r="BC162" s="17">
        <f t="shared" si="124"/>
        <v>5000</v>
      </c>
      <c r="BD162" s="78">
        <f>BA162</f>
        <v>4361</v>
      </c>
      <c r="BE162" s="78">
        <v>0</v>
      </c>
      <c r="BF162" s="79">
        <v>4400</v>
      </c>
      <c r="BG162" s="78">
        <f ca="1">BG162</f>
        <v>0</v>
      </c>
      <c r="BH162" s="78">
        <f ca="1">BG162</f>
        <v>0</v>
      </c>
      <c r="BI162" s="122">
        <v>4500</v>
      </c>
      <c r="BJ162" s="123">
        <f>BI162</f>
        <v>4500</v>
      </c>
      <c r="BK162" s="123">
        <f>BJ162</f>
        <v>4500</v>
      </c>
      <c r="BL162" s="122">
        <v>4700</v>
      </c>
      <c r="BM162" s="123">
        <f>BL162</f>
        <v>4700</v>
      </c>
      <c r="BN162" s="123">
        <f>BM162</f>
        <v>4700</v>
      </c>
      <c r="BO162" s="124">
        <f t="shared" si="118"/>
        <v>5000</v>
      </c>
    </row>
    <row r="163" spans="1:69" s="81" customFormat="1" ht="50.15" customHeight="1">
      <c r="A163" s="73" t="s">
        <v>76</v>
      </c>
      <c r="B163" s="73" t="s">
        <v>77</v>
      </c>
      <c r="C163" s="73" t="s">
        <v>78</v>
      </c>
      <c r="D163" s="73" t="s">
        <v>390</v>
      </c>
      <c r="E163" s="73" t="s">
        <v>414</v>
      </c>
      <c r="F163" s="73" t="s">
        <v>414</v>
      </c>
      <c r="G163" s="73" t="s">
        <v>82</v>
      </c>
      <c r="H163" s="61" t="s">
        <v>278</v>
      </c>
      <c r="I163" s="61" t="s">
        <v>1538</v>
      </c>
      <c r="J163" s="74" t="s">
        <v>495</v>
      </c>
      <c r="K163" s="73" t="s">
        <v>751</v>
      </c>
      <c r="L163" s="74">
        <v>218</v>
      </c>
      <c r="M163" s="75" t="s">
        <v>782</v>
      </c>
      <c r="N163" s="74" t="s">
        <v>6</v>
      </c>
      <c r="O163" s="76"/>
      <c r="P163" s="76"/>
      <c r="Q163" s="76"/>
      <c r="R163" s="76" t="s">
        <v>87</v>
      </c>
      <c r="S163" s="76"/>
      <c r="T163" s="76"/>
      <c r="U163" s="76"/>
      <c r="V163" s="76"/>
      <c r="W163" s="76"/>
      <c r="X163" s="76"/>
      <c r="Y163" s="76"/>
      <c r="Z163" s="76"/>
      <c r="AA163" s="76"/>
      <c r="AB163" s="76"/>
      <c r="AC163" s="76"/>
      <c r="AD163" s="76"/>
      <c r="AE163" s="125"/>
      <c r="AF163" s="125"/>
      <c r="AG163" s="125"/>
      <c r="AH163" s="125"/>
      <c r="AI163" s="125"/>
      <c r="AJ163" s="125"/>
      <c r="AK163" s="125"/>
      <c r="AL163" s="126" t="s">
        <v>155</v>
      </c>
      <c r="AM163" s="125" t="s">
        <v>125</v>
      </c>
      <c r="AN163" s="126" t="s">
        <v>117</v>
      </c>
      <c r="AO163" s="126" t="s">
        <v>105</v>
      </c>
      <c r="AP163" s="126">
        <v>0</v>
      </c>
      <c r="AQ163" s="127" t="s">
        <v>1029</v>
      </c>
      <c r="AR163" s="42" t="s">
        <v>1030</v>
      </c>
      <c r="AS163" s="128">
        <v>0</v>
      </c>
      <c r="AT163" s="128">
        <v>0</v>
      </c>
      <c r="AU163" s="128">
        <v>0</v>
      </c>
      <c r="AV163" s="128">
        <v>0</v>
      </c>
      <c r="AW163" s="129">
        <v>1</v>
      </c>
      <c r="AX163" s="129">
        <v>1</v>
      </c>
      <c r="AY163" s="128">
        <v>0</v>
      </c>
      <c r="AZ163" s="128">
        <v>0</v>
      </c>
      <c r="BA163" s="128">
        <v>0</v>
      </c>
      <c r="BB163" s="128">
        <f t="shared" si="123"/>
        <v>0</v>
      </c>
      <c r="BC163" s="130">
        <f t="shared" si="124"/>
        <v>1</v>
      </c>
      <c r="BD163" s="131">
        <v>0</v>
      </c>
      <c r="BE163" s="131">
        <v>0</v>
      </c>
      <c r="BF163" s="131">
        <v>0</v>
      </c>
      <c r="BG163" s="131">
        <v>0</v>
      </c>
      <c r="BH163" s="131">
        <v>0</v>
      </c>
      <c r="BI163" s="131">
        <v>0</v>
      </c>
      <c r="BJ163" s="131">
        <v>0</v>
      </c>
      <c r="BK163" s="131">
        <v>0</v>
      </c>
      <c r="BL163" s="131">
        <v>0</v>
      </c>
      <c r="BM163" s="131">
        <v>0</v>
      </c>
      <c r="BN163" s="131">
        <v>0</v>
      </c>
      <c r="BO163" s="132">
        <f t="shared" si="118"/>
        <v>1</v>
      </c>
    </row>
    <row r="164" spans="1:69" ht="50.15" customHeight="1">
      <c r="A164" s="73" t="s">
        <v>76</v>
      </c>
      <c r="B164" s="73" t="s">
        <v>77</v>
      </c>
      <c r="C164" s="73" t="s">
        <v>78</v>
      </c>
      <c r="D164" s="73" t="s">
        <v>94</v>
      </c>
      <c r="E164" s="73" t="s">
        <v>414</v>
      </c>
      <c r="F164" s="73" t="s">
        <v>469</v>
      </c>
      <c r="G164" s="73" t="s">
        <v>408</v>
      </c>
      <c r="H164" s="73" t="s">
        <v>249</v>
      </c>
      <c r="I164" s="63" t="s">
        <v>1536</v>
      </c>
      <c r="J164" s="74" t="s">
        <v>495</v>
      </c>
      <c r="K164" s="73" t="s">
        <v>1007</v>
      </c>
      <c r="L164" s="267">
        <v>348</v>
      </c>
      <c r="M164" s="57" t="s">
        <v>1031</v>
      </c>
      <c r="N164" s="74" t="s">
        <v>1</v>
      </c>
      <c r="O164" s="76" t="s">
        <v>87</v>
      </c>
      <c r="P164" s="76"/>
      <c r="Q164" s="76"/>
      <c r="R164" s="76"/>
      <c r="S164" s="76"/>
      <c r="T164" s="76"/>
      <c r="U164" s="76" t="s">
        <v>109</v>
      </c>
      <c r="V164" s="76"/>
      <c r="W164" s="76"/>
      <c r="X164" s="76"/>
      <c r="Y164" s="76"/>
      <c r="Z164" s="76"/>
      <c r="AA164" s="76"/>
      <c r="AB164" s="76" t="s">
        <v>87</v>
      </c>
      <c r="AC164" s="76"/>
      <c r="AD164" s="133"/>
      <c r="AE164" s="11"/>
      <c r="AF164" s="11"/>
      <c r="AG164" s="11"/>
      <c r="AH164" s="11"/>
      <c r="AI164" s="11"/>
      <c r="AJ164" s="11"/>
      <c r="AK164" s="11"/>
      <c r="AL164" s="134" t="s">
        <v>88</v>
      </c>
      <c r="AM164" s="11" t="s">
        <v>143</v>
      </c>
      <c r="AN164" s="134" t="s">
        <v>113</v>
      </c>
      <c r="AO164" s="134" t="s">
        <v>91</v>
      </c>
      <c r="AP164" s="134">
        <v>90</v>
      </c>
      <c r="AQ164" s="135" t="s">
        <v>1032</v>
      </c>
      <c r="AR164" s="135" t="s">
        <v>1013</v>
      </c>
      <c r="AS164" s="136">
        <v>0</v>
      </c>
      <c r="AT164" s="136">
        <v>0</v>
      </c>
      <c r="AU164" s="136">
        <v>0</v>
      </c>
      <c r="AV164" s="136">
        <v>0</v>
      </c>
      <c r="AW164" s="136">
        <v>72</v>
      </c>
      <c r="AX164" s="136">
        <v>72</v>
      </c>
      <c r="AY164" s="136">
        <v>0</v>
      </c>
      <c r="AZ164" s="136">
        <v>0</v>
      </c>
      <c r="BA164" s="136">
        <v>0</v>
      </c>
      <c r="BB164" s="136">
        <f t="shared" si="123"/>
        <v>0</v>
      </c>
      <c r="BC164" s="136">
        <v>0</v>
      </c>
      <c r="BD164" s="136">
        <v>0</v>
      </c>
      <c r="BE164" s="136">
        <f t="shared" ref="BE164:BF164" si="130">AY164-BD164</f>
        <v>0</v>
      </c>
      <c r="BF164" s="136">
        <f t="shared" si="130"/>
        <v>0</v>
      </c>
      <c r="BG164" s="136">
        <v>0</v>
      </c>
      <c r="BH164" s="136">
        <v>0</v>
      </c>
      <c r="BI164" s="136">
        <v>70</v>
      </c>
      <c r="BJ164" s="136">
        <v>70</v>
      </c>
      <c r="BK164" s="136">
        <v>70</v>
      </c>
      <c r="BL164" s="136">
        <v>70</v>
      </c>
      <c r="BM164" s="136">
        <v>70</v>
      </c>
      <c r="BN164" s="136">
        <v>70</v>
      </c>
      <c r="BO164" s="136">
        <v>72</v>
      </c>
    </row>
    <row r="165" spans="1:69" s="81" customFormat="1" ht="50.15" customHeight="1">
      <c r="A165" s="72" t="s">
        <v>76</v>
      </c>
      <c r="B165" s="72" t="s">
        <v>412</v>
      </c>
      <c r="C165" s="72" t="s">
        <v>382</v>
      </c>
      <c r="D165" s="72" t="s">
        <v>94</v>
      </c>
      <c r="E165" s="72" t="s">
        <v>448</v>
      </c>
      <c r="F165" s="72" t="s">
        <v>448</v>
      </c>
      <c r="G165" s="73" t="s">
        <v>354</v>
      </c>
      <c r="H165" s="73" t="s">
        <v>83</v>
      </c>
      <c r="I165" s="61" t="s">
        <v>1535</v>
      </c>
      <c r="J165" s="74" t="s">
        <v>497</v>
      </c>
      <c r="K165" s="73" t="s">
        <v>1033</v>
      </c>
      <c r="L165" s="74">
        <v>112</v>
      </c>
      <c r="M165" s="73" t="s">
        <v>1034</v>
      </c>
      <c r="N165" s="74" t="s">
        <v>1</v>
      </c>
      <c r="O165" s="76"/>
      <c r="P165" s="76" t="s">
        <v>1035</v>
      </c>
      <c r="Q165" s="76"/>
      <c r="R165" s="76"/>
      <c r="S165" s="76"/>
      <c r="T165" s="76"/>
      <c r="U165" s="76"/>
      <c r="V165" s="76"/>
      <c r="W165" s="76"/>
      <c r="X165" s="76"/>
      <c r="Y165" s="76"/>
      <c r="Z165" s="76"/>
      <c r="AA165" s="76"/>
      <c r="AB165" s="76"/>
      <c r="AC165" s="76"/>
      <c r="AD165" s="76"/>
      <c r="AE165" s="76"/>
      <c r="AF165" s="76"/>
      <c r="AG165" s="76"/>
      <c r="AH165" s="76"/>
      <c r="AI165" s="76"/>
      <c r="AJ165" s="76"/>
      <c r="AK165" s="76"/>
      <c r="AL165" s="74" t="s">
        <v>88</v>
      </c>
      <c r="AM165" s="76" t="s">
        <v>89</v>
      </c>
      <c r="AN165" s="137" t="s">
        <v>117</v>
      </c>
      <c r="AO165" s="74" t="s">
        <v>91</v>
      </c>
      <c r="AP165" s="74">
        <v>0</v>
      </c>
      <c r="AQ165" s="73" t="s">
        <v>1036</v>
      </c>
      <c r="AR165" s="73" t="s">
        <v>1037</v>
      </c>
      <c r="AS165" s="2">
        <v>0</v>
      </c>
      <c r="AT165" s="2">
        <v>0</v>
      </c>
      <c r="AU165" s="2">
        <v>100</v>
      </c>
      <c r="AV165" s="2">
        <v>100</v>
      </c>
      <c r="AW165" s="3">
        <v>100</v>
      </c>
      <c r="AX165" s="3">
        <v>100</v>
      </c>
      <c r="AY165" s="2">
        <v>0</v>
      </c>
      <c r="AZ165" s="77">
        <v>100</v>
      </c>
      <c r="BA165" s="2">
        <v>40</v>
      </c>
      <c r="BB165" s="2">
        <f t="shared" si="123"/>
        <v>60</v>
      </c>
      <c r="BC165" s="17">
        <f t="shared" ref="BC165:BC175" si="131">AW165</f>
        <v>100</v>
      </c>
      <c r="BD165" s="78">
        <v>0</v>
      </c>
      <c r="BE165" s="78">
        <f t="shared" ref="BE165" si="132">BD165</f>
        <v>0</v>
      </c>
      <c r="BF165" s="79">
        <v>10</v>
      </c>
      <c r="BG165" s="78">
        <v>10</v>
      </c>
      <c r="BH165" s="78">
        <v>10</v>
      </c>
      <c r="BI165" s="79">
        <v>40</v>
      </c>
      <c r="BJ165" s="79">
        <v>40</v>
      </c>
      <c r="BK165" s="79">
        <v>40</v>
      </c>
      <c r="BL165" s="79">
        <v>75</v>
      </c>
      <c r="BM165" s="79">
        <v>75</v>
      </c>
      <c r="BN165" s="79">
        <v>75</v>
      </c>
      <c r="BO165" s="80">
        <f t="shared" ref="BO165:BO170" si="133">AW165</f>
        <v>100</v>
      </c>
      <c r="BP165" s="57" t="s">
        <v>1524</v>
      </c>
      <c r="BQ165" s="57" t="s">
        <v>1525</v>
      </c>
    </row>
    <row r="166" spans="1:69" s="81" customFormat="1" ht="50.15" customHeight="1">
      <c r="A166" s="72" t="s">
        <v>76</v>
      </c>
      <c r="B166" s="72" t="s">
        <v>412</v>
      </c>
      <c r="C166" s="72" t="s">
        <v>382</v>
      </c>
      <c r="D166" s="72" t="s">
        <v>94</v>
      </c>
      <c r="E166" s="72" t="s">
        <v>448</v>
      </c>
      <c r="F166" s="72" t="s">
        <v>448</v>
      </c>
      <c r="G166" s="73" t="s">
        <v>354</v>
      </c>
      <c r="H166" s="73" t="s">
        <v>83</v>
      </c>
      <c r="I166" s="61" t="s">
        <v>1535</v>
      </c>
      <c r="J166" s="74" t="s">
        <v>497</v>
      </c>
      <c r="K166" s="73" t="s">
        <v>1033</v>
      </c>
      <c r="L166" s="74">
        <v>114</v>
      </c>
      <c r="M166" s="75" t="s">
        <v>1038</v>
      </c>
      <c r="N166" s="74" t="s">
        <v>1</v>
      </c>
      <c r="O166" s="76"/>
      <c r="P166" s="76" t="s">
        <v>1039</v>
      </c>
      <c r="Q166" s="76"/>
      <c r="R166" s="76"/>
      <c r="S166" s="76"/>
      <c r="T166" s="76"/>
      <c r="U166" s="76"/>
      <c r="V166" s="76"/>
      <c r="W166" s="76"/>
      <c r="X166" s="76"/>
      <c r="Y166" s="76"/>
      <c r="Z166" s="76"/>
      <c r="AA166" s="76"/>
      <c r="AB166" s="76"/>
      <c r="AC166" s="76"/>
      <c r="AD166" s="76"/>
      <c r="AE166" s="76"/>
      <c r="AF166" s="76"/>
      <c r="AG166" s="76"/>
      <c r="AH166" s="76"/>
      <c r="AI166" s="76"/>
      <c r="AJ166" s="76"/>
      <c r="AK166" s="76"/>
      <c r="AL166" s="74" t="s">
        <v>88</v>
      </c>
      <c r="AM166" s="76" t="s">
        <v>89</v>
      </c>
      <c r="AN166" s="137" t="s">
        <v>117</v>
      </c>
      <c r="AO166" s="74" t="s">
        <v>91</v>
      </c>
      <c r="AP166" s="74">
        <v>0</v>
      </c>
      <c r="AQ166" s="73" t="s">
        <v>1036</v>
      </c>
      <c r="AR166" s="73" t="s">
        <v>1040</v>
      </c>
      <c r="AS166" s="2">
        <v>0</v>
      </c>
      <c r="AT166" s="2">
        <v>100</v>
      </c>
      <c r="AU166" s="2">
        <v>100</v>
      </c>
      <c r="AV166" s="2">
        <v>100</v>
      </c>
      <c r="AW166" s="3">
        <v>100</v>
      </c>
      <c r="AX166" s="3">
        <v>100</v>
      </c>
      <c r="AY166" s="2">
        <v>100</v>
      </c>
      <c r="AZ166" s="77">
        <v>100</v>
      </c>
      <c r="BA166" s="2">
        <v>40</v>
      </c>
      <c r="BB166" s="2">
        <f t="shared" si="123"/>
        <v>60</v>
      </c>
      <c r="BC166" s="17">
        <f t="shared" si="131"/>
        <v>100</v>
      </c>
      <c r="BD166" s="79">
        <v>0</v>
      </c>
      <c r="BE166" s="79">
        <v>0</v>
      </c>
      <c r="BF166" s="79">
        <v>10</v>
      </c>
      <c r="BG166" s="79">
        <v>10</v>
      </c>
      <c r="BH166" s="79">
        <v>10</v>
      </c>
      <c r="BI166" s="79">
        <v>50</v>
      </c>
      <c r="BJ166" s="79">
        <v>50</v>
      </c>
      <c r="BK166" s="79">
        <v>50</v>
      </c>
      <c r="BL166" s="79">
        <v>100</v>
      </c>
      <c r="BM166" s="78">
        <v>100</v>
      </c>
      <c r="BN166" s="78">
        <v>100</v>
      </c>
      <c r="BO166" s="80">
        <f t="shared" si="133"/>
        <v>100</v>
      </c>
      <c r="BP166" s="262" t="s">
        <v>1526</v>
      </c>
      <c r="BQ166" s="57" t="s">
        <v>1525</v>
      </c>
    </row>
    <row r="167" spans="1:69" s="81" customFormat="1" ht="50.15" customHeight="1">
      <c r="A167" s="72" t="s">
        <v>76</v>
      </c>
      <c r="B167" s="72" t="s">
        <v>412</v>
      </c>
      <c r="C167" s="72" t="s">
        <v>382</v>
      </c>
      <c r="D167" s="72" t="s">
        <v>444</v>
      </c>
      <c r="E167" s="72" t="s">
        <v>448</v>
      </c>
      <c r="F167" s="72" t="s">
        <v>448</v>
      </c>
      <c r="G167" s="73" t="s">
        <v>354</v>
      </c>
      <c r="H167" s="73" t="s">
        <v>83</v>
      </c>
      <c r="I167" s="61" t="s">
        <v>1535</v>
      </c>
      <c r="J167" s="74" t="s">
        <v>497</v>
      </c>
      <c r="K167" s="73" t="s">
        <v>1033</v>
      </c>
      <c r="L167" s="74">
        <v>117</v>
      </c>
      <c r="M167" s="73" t="s">
        <v>783</v>
      </c>
      <c r="N167" s="74" t="s">
        <v>1</v>
      </c>
      <c r="O167" s="76"/>
      <c r="P167" s="76" t="s">
        <v>1041</v>
      </c>
      <c r="Q167" s="76"/>
      <c r="R167" s="76"/>
      <c r="S167" s="76"/>
      <c r="T167" s="76"/>
      <c r="U167" s="76"/>
      <c r="V167" s="76"/>
      <c r="W167" s="76"/>
      <c r="X167" s="76"/>
      <c r="Y167" s="76"/>
      <c r="Z167" s="76"/>
      <c r="AA167" s="76"/>
      <c r="AB167" s="76"/>
      <c r="AC167" s="76"/>
      <c r="AD167" s="76"/>
      <c r="AE167" s="76"/>
      <c r="AF167" s="76"/>
      <c r="AG167" s="76"/>
      <c r="AH167" s="76"/>
      <c r="AI167" s="76"/>
      <c r="AJ167" s="76"/>
      <c r="AK167" s="76"/>
      <c r="AL167" s="74" t="s">
        <v>88</v>
      </c>
      <c r="AM167" s="76" t="s">
        <v>89</v>
      </c>
      <c r="AN167" s="74" t="s">
        <v>104</v>
      </c>
      <c r="AO167" s="74" t="s">
        <v>91</v>
      </c>
      <c r="AP167" s="74">
        <v>0</v>
      </c>
      <c r="AQ167" s="73" t="s">
        <v>1042</v>
      </c>
      <c r="AR167" s="73" t="s">
        <v>1043</v>
      </c>
      <c r="AS167" s="2">
        <v>0</v>
      </c>
      <c r="AT167" s="2">
        <v>0</v>
      </c>
      <c r="AU167" s="2">
        <v>100</v>
      </c>
      <c r="AV167" s="2">
        <v>100</v>
      </c>
      <c r="AW167" s="3">
        <v>100</v>
      </c>
      <c r="AX167" s="3">
        <v>100</v>
      </c>
      <c r="AY167" s="2">
        <v>0</v>
      </c>
      <c r="AZ167" s="77">
        <v>100</v>
      </c>
      <c r="BA167" s="2">
        <v>0</v>
      </c>
      <c r="BB167" s="2">
        <f t="shared" si="123"/>
        <v>100</v>
      </c>
      <c r="BC167" s="17">
        <f t="shared" si="131"/>
        <v>100</v>
      </c>
      <c r="BD167" s="78">
        <v>0</v>
      </c>
      <c r="BE167" s="78">
        <v>0</v>
      </c>
      <c r="BF167" s="78">
        <v>10</v>
      </c>
      <c r="BG167" s="78">
        <v>10</v>
      </c>
      <c r="BH167" s="78">
        <v>10</v>
      </c>
      <c r="BI167" s="78">
        <v>40</v>
      </c>
      <c r="BJ167" s="78">
        <v>40</v>
      </c>
      <c r="BK167" s="78">
        <v>40</v>
      </c>
      <c r="BL167" s="78">
        <v>75</v>
      </c>
      <c r="BM167" s="78">
        <v>75</v>
      </c>
      <c r="BN167" s="78">
        <v>75</v>
      </c>
      <c r="BO167" s="80">
        <f t="shared" si="133"/>
        <v>100</v>
      </c>
      <c r="BP167" s="266" t="s">
        <v>1527</v>
      </c>
      <c r="BQ167" s="11" t="s">
        <v>1528</v>
      </c>
    </row>
    <row r="168" spans="1:69" s="81" customFormat="1" ht="50.15" customHeight="1">
      <c r="A168" s="72" t="s">
        <v>76</v>
      </c>
      <c r="B168" s="72" t="s">
        <v>412</v>
      </c>
      <c r="C168" s="72" t="s">
        <v>382</v>
      </c>
      <c r="D168" s="72" t="s">
        <v>444</v>
      </c>
      <c r="E168" s="72" t="s">
        <v>448</v>
      </c>
      <c r="F168" s="72" t="s">
        <v>448</v>
      </c>
      <c r="G168" s="73" t="s">
        <v>354</v>
      </c>
      <c r="H168" s="73" t="s">
        <v>83</v>
      </c>
      <c r="I168" s="61" t="s">
        <v>1535</v>
      </c>
      <c r="J168" s="74" t="s">
        <v>497</v>
      </c>
      <c r="K168" s="73" t="s">
        <v>1033</v>
      </c>
      <c r="L168" s="74">
        <v>329</v>
      </c>
      <c r="M168" s="73" t="s">
        <v>1044</v>
      </c>
      <c r="N168" s="74" t="s">
        <v>1</v>
      </c>
      <c r="O168" s="76"/>
      <c r="P168" s="76" t="s">
        <v>1039</v>
      </c>
      <c r="Q168" s="76"/>
      <c r="R168" s="76"/>
      <c r="S168" s="76"/>
      <c r="T168" s="76"/>
      <c r="U168" s="76"/>
      <c r="V168" s="76"/>
      <c r="W168" s="76"/>
      <c r="X168" s="76"/>
      <c r="Y168" s="76"/>
      <c r="Z168" s="76"/>
      <c r="AA168" s="76"/>
      <c r="AB168" s="76"/>
      <c r="AC168" s="76"/>
      <c r="AD168" s="76"/>
      <c r="AE168" s="76"/>
      <c r="AF168" s="76"/>
      <c r="AG168" s="76"/>
      <c r="AH168" s="76"/>
      <c r="AI168" s="76"/>
      <c r="AJ168" s="76"/>
      <c r="AK168" s="76"/>
      <c r="AL168" s="74" t="s">
        <v>88</v>
      </c>
      <c r="AM168" s="76" t="s">
        <v>89</v>
      </c>
      <c r="AN168" s="74" t="s">
        <v>117</v>
      </c>
      <c r="AO168" s="74" t="s">
        <v>91</v>
      </c>
      <c r="AP168" s="74">
        <v>0</v>
      </c>
      <c r="AQ168" s="73" t="s">
        <v>1036</v>
      </c>
      <c r="AR168" s="73" t="s">
        <v>1045</v>
      </c>
      <c r="AS168" s="2">
        <v>0</v>
      </c>
      <c r="AT168" s="2">
        <v>0</v>
      </c>
      <c r="AU168" s="2">
        <v>0</v>
      </c>
      <c r="AV168" s="2">
        <v>100</v>
      </c>
      <c r="AW168" s="3">
        <v>100</v>
      </c>
      <c r="AX168" s="3">
        <v>100</v>
      </c>
      <c r="AY168" s="2">
        <v>0</v>
      </c>
      <c r="AZ168" s="77">
        <v>0</v>
      </c>
      <c r="BA168" s="2">
        <v>40</v>
      </c>
      <c r="BB168" s="2">
        <f t="shared" si="123"/>
        <v>60</v>
      </c>
      <c r="BC168" s="17">
        <f t="shared" si="131"/>
        <v>100</v>
      </c>
      <c r="BD168" s="78">
        <v>0</v>
      </c>
      <c r="BE168" s="78">
        <f>BD168</f>
        <v>0</v>
      </c>
      <c r="BF168" s="79">
        <v>10</v>
      </c>
      <c r="BG168" s="79">
        <v>10</v>
      </c>
      <c r="BH168" s="79">
        <v>10</v>
      </c>
      <c r="BI168" s="79">
        <v>40</v>
      </c>
      <c r="BJ168" s="79">
        <v>40</v>
      </c>
      <c r="BK168" s="79">
        <v>40</v>
      </c>
      <c r="BL168" s="78">
        <v>75</v>
      </c>
      <c r="BM168" s="78">
        <v>75</v>
      </c>
      <c r="BN168" s="78">
        <v>75</v>
      </c>
      <c r="BO168" s="80">
        <v>100</v>
      </c>
      <c r="BP168" s="266"/>
      <c r="BQ168" s="57" t="s">
        <v>1525</v>
      </c>
    </row>
    <row r="169" spans="1:69" s="81" customFormat="1" ht="50.15" customHeight="1">
      <c r="A169" s="72" t="s">
        <v>76</v>
      </c>
      <c r="B169" s="72" t="s">
        <v>412</v>
      </c>
      <c r="C169" s="72" t="s">
        <v>382</v>
      </c>
      <c r="D169" s="72" t="s">
        <v>444</v>
      </c>
      <c r="E169" s="72" t="s">
        <v>448</v>
      </c>
      <c r="F169" s="72" t="s">
        <v>448</v>
      </c>
      <c r="G169" s="73" t="s">
        <v>354</v>
      </c>
      <c r="H169" s="73" t="s">
        <v>83</v>
      </c>
      <c r="I169" s="61" t="s">
        <v>1535</v>
      </c>
      <c r="J169" s="74" t="s">
        <v>497</v>
      </c>
      <c r="K169" s="73" t="s">
        <v>1033</v>
      </c>
      <c r="L169" s="74">
        <v>119</v>
      </c>
      <c r="M169" s="75" t="s">
        <v>784</v>
      </c>
      <c r="N169" s="74" t="s">
        <v>1</v>
      </c>
      <c r="O169" s="76"/>
      <c r="P169" s="76" t="s">
        <v>1039</v>
      </c>
      <c r="Q169" s="76"/>
      <c r="R169" s="76"/>
      <c r="S169" s="76"/>
      <c r="T169" s="76"/>
      <c r="U169" s="76"/>
      <c r="V169" s="76"/>
      <c r="W169" s="76"/>
      <c r="X169" s="76"/>
      <c r="Y169" s="76"/>
      <c r="Z169" s="76"/>
      <c r="AA169" s="76"/>
      <c r="AB169" s="76"/>
      <c r="AC169" s="76"/>
      <c r="AD169" s="76"/>
      <c r="AE169" s="76"/>
      <c r="AF169" s="76"/>
      <c r="AG169" s="76"/>
      <c r="AH169" s="76"/>
      <c r="AI169" s="76"/>
      <c r="AJ169" s="76"/>
      <c r="AK169" s="76"/>
      <c r="AL169" s="74" t="s">
        <v>88</v>
      </c>
      <c r="AM169" s="76" t="s">
        <v>125</v>
      </c>
      <c r="AN169" s="74" t="s">
        <v>117</v>
      </c>
      <c r="AO169" s="74" t="s">
        <v>105</v>
      </c>
      <c r="AP169" s="74">
        <v>0</v>
      </c>
      <c r="AQ169" s="73" t="s">
        <v>1046</v>
      </c>
      <c r="AR169" s="73" t="s">
        <v>403</v>
      </c>
      <c r="AS169" s="2">
        <v>0</v>
      </c>
      <c r="AT169" s="2">
        <v>1840</v>
      </c>
      <c r="AU169" s="2">
        <v>2000</v>
      </c>
      <c r="AV169" s="2">
        <v>8000</v>
      </c>
      <c r="AW169" s="3">
        <v>1000</v>
      </c>
      <c r="AX169" s="3">
        <v>12840</v>
      </c>
      <c r="AY169" s="2">
        <v>0</v>
      </c>
      <c r="AZ169" s="77">
        <v>2000</v>
      </c>
      <c r="BA169" s="2">
        <v>0</v>
      </c>
      <c r="BB169" s="2">
        <f t="shared" si="123"/>
        <v>8000</v>
      </c>
      <c r="BC169" s="17">
        <f t="shared" si="131"/>
        <v>1000</v>
      </c>
      <c r="BD169" s="78">
        <v>0</v>
      </c>
      <c r="BE169" s="78">
        <v>0</v>
      </c>
      <c r="BF169" s="78">
        <v>0</v>
      </c>
      <c r="BG169" s="78">
        <v>0</v>
      </c>
      <c r="BH169" s="78">
        <v>0</v>
      </c>
      <c r="BI169" s="78">
        <v>0</v>
      </c>
      <c r="BJ169" s="78">
        <v>0</v>
      </c>
      <c r="BK169" s="78">
        <v>0</v>
      </c>
      <c r="BL169" s="78">
        <v>0</v>
      </c>
      <c r="BM169" s="78">
        <v>0</v>
      </c>
      <c r="BN169" s="78">
        <v>0</v>
      </c>
      <c r="BO169" s="80">
        <f t="shared" si="133"/>
        <v>1000</v>
      </c>
      <c r="BP169" s="266"/>
      <c r="BQ169" s="57" t="s">
        <v>1529</v>
      </c>
    </row>
    <row r="170" spans="1:69" s="81" customFormat="1" ht="50.15" customHeight="1">
      <c r="A170" s="72" t="s">
        <v>76</v>
      </c>
      <c r="B170" s="72" t="s">
        <v>412</v>
      </c>
      <c r="C170" s="72" t="s">
        <v>382</v>
      </c>
      <c r="D170" s="72" t="s">
        <v>444</v>
      </c>
      <c r="E170" s="72" t="s">
        <v>448</v>
      </c>
      <c r="F170" s="72" t="s">
        <v>448</v>
      </c>
      <c r="G170" s="73" t="s">
        <v>354</v>
      </c>
      <c r="H170" s="73" t="s">
        <v>83</v>
      </c>
      <c r="I170" s="61" t="s">
        <v>1535</v>
      </c>
      <c r="J170" s="74" t="s">
        <v>497</v>
      </c>
      <c r="K170" s="73" t="s">
        <v>1033</v>
      </c>
      <c r="L170" s="74">
        <v>120</v>
      </c>
      <c r="M170" s="73" t="s">
        <v>1047</v>
      </c>
      <c r="N170" s="74" t="s">
        <v>1</v>
      </c>
      <c r="O170" s="76"/>
      <c r="P170" s="76" t="s">
        <v>1039</v>
      </c>
      <c r="Q170" s="76"/>
      <c r="R170" s="76"/>
      <c r="S170" s="76"/>
      <c r="T170" s="76"/>
      <c r="U170" s="76"/>
      <c r="V170" s="76"/>
      <c r="W170" s="76"/>
      <c r="X170" s="76"/>
      <c r="Y170" s="76"/>
      <c r="Z170" s="76"/>
      <c r="AA170" s="76"/>
      <c r="AB170" s="76"/>
      <c r="AC170" s="76"/>
      <c r="AD170" s="76"/>
      <c r="AE170" s="76"/>
      <c r="AF170" s="76"/>
      <c r="AG170" s="76"/>
      <c r="AH170" s="76"/>
      <c r="AI170" s="76"/>
      <c r="AJ170" s="76"/>
      <c r="AK170" s="76"/>
      <c r="AL170" s="74" t="s">
        <v>88</v>
      </c>
      <c r="AM170" s="76" t="s">
        <v>125</v>
      </c>
      <c r="AN170" s="74" t="s">
        <v>113</v>
      </c>
      <c r="AO170" s="74" t="s">
        <v>105</v>
      </c>
      <c r="AP170" s="74">
        <v>0</v>
      </c>
      <c r="AQ170" s="73" t="s">
        <v>1048</v>
      </c>
      <c r="AR170" s="73" t="s">
        <v>403</v>
      </c>
      <c r="AS170" s="2">
        <v>0</v>
      </c>
      <c r="AT170" s="2">
        <v>50</v>
      </c>
      <c r="AU170" s="2">
        <v>30</v>
      </c>
      <c r="AV170" s="2">
        <v>50</v>
      </c>
      <c r="AW170" s="3">
        <v>50</v>
      </c>
      <c r="AX170" s="138">
        <v>50</v>
      </c>
      <c r="AY170" s="2">
        <v>0</v>
      </c>
      <c r="AZ170" s="2">
        <v>30</v>
      </c>
      <c r="BA170" s="2">
        <v>0</v>
      </c>
      <c r="BB170" s="2">
        <f t="shared" si="123"/>
        <v>50</v>
      </c>
      <c r="BC170" s="17">
        <f t="shared" si="131"/>
        <v>50</v>
      </c>
      <c r="BD170" s="78">
        <v>0</v>
      </c>
      <c r="BE170" s="78">
        <v>0</v>
      </c>
      <c r="BF170" s="78">
        <v>0</v>
      </c>
      <c r="BG170" s="78">
        <v>0</v>
      </c>
      <c r="BH170" s="78">
        <v>0</v>
      </c>
      <c r="BI170" s="78">
        <v>0</v>
      </c>
      <c r="BJ170" s="78">
        <v>0</v>
      </c>
      <c r="BK170" s="78">
        <v>0</v>
      </c>
      <c r="BL170" s="78">
        <v>0</v>
      </c>
      <c r="BM170" s="78">
        <v>0</v>
      </c>
      <c r="BN170" s="78">
        <v>0</v>
      </c>
      <c r="BO170" s="80">
        <f t="shared" si="133"/>
        <v>50</v>
      </c>
      <c r="BP170" s="266"/>
      <c r="BQ170" s="57" t="s">
        <v>1530</v>
      </c>
    </row>
    <row r="171" spans="1:69" s="81" customFormat="1" ht="50.15" customHeight="1">
      <c r="A171" s="72" t="s">
        <v>76</v>
      </c>
      <c r="B171" s="72" t="s">
        <v>412</v>
      </c>
      <c r="C171" s="72" t="s">
        <v>382</v>
      </c>
      <c r="D171" s="72" t="s">
        <v>444</v>
      </c>
      <c r="E171" s="72" t="s">
        <v>448</v>
      </c>
      <c r="F171" s="72" t="s">
        <v>448</v>
      </c>
      <c r="G171" s="73" t="s">
        <v>354</v>
      </c>
      <c r="H171" s="73" t="s">
        <v>83</v>
      </c>
      <c r="I171" s="61" t="s">
        <v>1535</v>
      </c>
      <c r="J171" s="74" t="s">
        <v>497</v>
      </c>
      <c r="K171" s="73" t="s">
        <v>1033</v>
      </c>
      <c r="L171" s="74">
        <v>330</v>
      </c>
      <c r="M171" s="75" t="s">
        <v>785</v>
      </c>
      <c r="N171" s="74" t="s">
        <v>1</v>
      </c>
      <c r="O171" s="76"/>
      <c r="P171" s="76" t="s">
        <v>1039</v>
      </c>
      <c r="Q171" s="76"/>
      <c r="R171" s="76"/>
      <c r="S171" s="76"/>
      <c r="T171" s="76"/>
      <c r="U171" s="76"/>
      <c r="V171" s="76"/>
      <c r="W171" s="76"/>
      <c r="X171" s="76"/>
      <c r="Y171" s="76"/>
      <c r="Z171" s="76"/>
      <c r="AA171" s="76"/>
      <c r="AB171" s="76"/>
      <c r="AC171" s="76"/>
      <c r="AD171" s="76"/>
      <c r="AE171" s="76"/>
      <c r="AF171" s="76"/>
      <c r="AG171" s="76"/>
      <c r="AH171" s="76"/>
      <c r="AI171" s="76"/>
      <c r="AJ171" s="76"/>
      <c r="AK171" s="76"/>
      <c r="AL171" s="74" t="s">
        <v>88</v>
      </c>
      <c r="AM171" s="76" t="s">
        <v>89</v>
      </c>
      <c r="AN171" s="74" t="s">
        <v>117</v>
      </c>
      <c r="AO171" s="74" t="s">
        <v>91</v>
      </c>
      <c r="AP171" s="74">
        <v>0</v>
      </c>
      <c r="AQ171" s="73" t="s">
        <v>1036</v>
      </c>
      <c r="AR171" s="73" t="s">
        <v>1049</v>
      </c>
      <c r="AS171" s="2">
        <v>0</v>
      </c>
      <c r="AT171" s="2">
        <v>0</v>
      </c>
      <c r="AU171" s="2">
        <v>0</v>
      </c>
      <c r="AV171" s="2">
        <v>100</v>
      </c>
      <c r="AW171" s="3">
        <v>100</v>
      </c>
      <c r="AX171" s="3">
        <v>100</v>
      </c>
      <c r="AY171" s="2">
        <v>0</v>
      </c>
      <c r="AZ171" s="2">
        <v>0</v>
      </c>
      <c r="BA171" s="2">
        <v>50</v>
      </c>
      <c r="BB171" s="2">
        <f t="shared" si="123"/>
        <v>50</v>
      </c>
      <c r="BC171" s="17">
        <f t="shared" si="131"/>
        <v>100</v>
      </c>
      <c r="BD171" s="78">
        <v>0</v>
      </c>
      <c r="BE171" s="78">
        <f t="shared" ref="BE171" si="134">BD171</f>
        <v>0</v>
      </c>
      <c r="BF171" s="79">
        <v>20</v>
      </c>
      <c r="BG171" s="79">
        <v>20</v>
      </c>
      <c r="BH171" s="79">
        <v>20</v>
      </c>
      <c r="BI171" s="79">
        <v>50</v>
      </c>
      <c r="BJ171" s="79">
        <v>50</v>
      </c>
      <c r="BK171" s="79">
        <v>50</v>
      </c>
      <c r="BL171" s="79">
        <v>75</v>
      </c>
      <c r="BM171" s="79">
        <v>75</v>
      </c>
      <c r="BN171" s="79">
        <v>75</v>
      </c>
      <c r="BO171" s="80">
        <v>100</v>
      </c>
      <c r="BP171" s="266"/>
      <c r="BQ171" s="11" t="s">
        <v>1531</v>
      </c>
    </row>
    <row r="172" spans="1:69" s="81" customFormat="1" ht="50.15" customHeight="1">
      <c r="A172" s="72" t="s">
        <v>76</v>
      </c>
      <c r="B172" s="72" t="s">
        <v>412</v>
      </c>
      <c r="C172" s="72" t="s">
        <v>382</v>
      </c>
      <c r="D172" s="72" t="s">
        <v>444</v>
      </c>
      <c r="E172" s="72" t="s">
        <v>448</v>
      </c>
      <c r="F172" s="72" t="s">
        <v>448</v>
      </c>
      <c r="G172" s="73" t="s">
        <v>354</v>
      </c>
      <c r="H172" s="61" t="s">
        <v>278</v>
      </c>
      <c r="I172" s="61" t="s">
        <v>1538</v>
      </c>
      <c r="J172" s="74" t="s">
        <v>497</v>
      </c>
      <c r="K172" s="73" t="s">
        <v>1033</v>
      </c>
      <c r="L172" s="74">
        <v>492</v>
      </c>
      <c r="M172" s="75" t="s">
        <v>1050</v>
      </c>
      <c r="N172" s="74" t="s">
        <v>6</v>
      </c>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4" t="s">
        <v>1051</v>
      </c>
      <c r="AM172" s="76" t="s">
        <v>125</v>
      </c>
      <c r="AN172" s="74" t="s">
        <v>113</v>
      </c>
      <c r="AO172" s="74" t="s">
        <v>105</v>
      </c>
      <c r="AP172" s="74">
        <v>0</v>
      </c>
      <c r="AQ172" s="73" t="s">
        <v>1052</v>
      </c>
      <c r="AR172" s="84" t="s">
        <v>1053</v>
      </c>
      <c r="AS172" s="2">
        <v>0</v>
      </c>
      <c r="AT172" s="2">
        <v>0</v>
      </c>
      <c r="AU172" s="2">
        <v>100</v>
      </c>
      <c r="AV172" s="2">
        <v>100</v>
      </c>
      <c r="AW172" s="3">
        <v>100</v>
      </c>
      <c r="AX172" s="3">
        <v>100</v>
      </c>
      <c r="AY172" s="2">
        <v>0</v>
      </c>
      <c r="AZ172" s="2">
        <v>0</v>
      </c>
      <c r="BA172" s="2">
        <v>0</v>
      </c>
      <c r="BB172" s="2">
        <f t="shared" si="123"/>
        <v>100</v>
      </c>
      <c r="BC172" s="17">
        <f t="shared" si="131"/>
        <v>100</v>
      </c>
      <c r="BD172" s="78">
        <v>0</v>
      </c>
      <c r="BE172" s="78">
        <v>0</v>
      </c>
      <c r="BF172" s="78">
        <v>0</v>
      </c>
      <c r="BG172" s="78">
        <v>0</v>
      </c>
      <c r="BH172" s="78">
        <v>0</v>
      </c>
      <c r="BI172" s="78">
        <v>0</v>
      </c>
      <c r="BJ172" s="78">
        <v>0</v>
      </c>
      <c r="BK172" s="78">
        <v>0</v>
      </c>
      <c r="BL172" s="78">
        <v>0</v>
      </c>
      <c r="BM172" s="78">
        <v>0</v>
      </c>
      <c r="BN172" s="78">
        <v>0</v>
      </c>
      <c r="BO172" s="80">
        <f t="shared" ref="BO172:BO174" si="135">AW172</f>
        <v>100</v>
      </c>
      <c r="BP172" s="266"/>
      <c r="BQ172" s="11" t="s">
        <v>1531</v>
      </c>
    </row>
    <row r="173" spans="1:69" s="81" customFormat="1" ht="50.15" customHeight="1">
      <c r="A173" s="72" t="s">
        <v>76</v>
      </c>
      <c r="B173" s="72" t="s">
        <v>412</v>
      </c>
      <c r="C173" s="72" t="s">
        <v>382</v>
      </c>
      <c r="D173" s="72" t="s">
        <v>444</v>
      </c>
      <c r="E173" s="72" t="s">
        <v>448</v>
      </c>
      <c r="F173" s="72" t="s">
        <v>448</v>
      </c>
      <c r="G173" s="73" t="s">
        <v>354</v>
      </c>
      <c r="H173" s="61" t="s">
        <v>278</v>
      </c>
      <c r="I173" s="61" t="s">
        <v>1538</v>
      </c>
      <c r="J173" s="74" t="s">
        <v>497</v>
      </c>
      <c r="K173" s="73" t="s">
        <v>1033</v>
      </c>
      <c r="L173" s="74">
        <v>253</v>
      </c>
      <c r="M173" s="75" t="s">
        <v>1054</v>
      </c>
      <c r="N173" s="74" t="s">
        <v>6</v>
      </c>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4" t="s">
        <v>1051</v>
      </c>
      <c r="AM173" s="76" t="s">
        <v>125</v>
      </c>
      <c r="AN173" s="74" t="s">
        <v>104</v>
      </c>
      <c r="AO173" s="74" t="s">
        <v>91</v>
      </c>
      <c r="AP173" s="74">
        <v>0</v>
      </c>
      <c r="AQ173" s="139" t="s">
        <v>1055</v>
      </c>
      <c r="AR173" s="140" t="s">
        <v>1056</v>
      </c>
      <c r="AS173" s="141">
        <v>0</v>
      </c>
      <c r="AT173" s="2">
        <v>0</v>
      </c>
      <c r="AU173" s="2">
        <v>100</v>
      </c>
      <c r="AV173" s="2">
        <v>100</v>
      </c>
      <c r="AW173" s="3">
        <v>100</v>
      </c>
      <c r="AX173" s="3">
        <v>100</v>
      </c>
      <c r="AY173" s="2">
        <v>0</v>
      </c>
      <c r="AZ173" s="2">
        <v>0</v>
      </c>
      <c r="BA173" s="2">
        <v>0</v>
      </c>
      <c r="BB173" s="2">
        <f t="shared" si="123"/>
        <v>100</v>
      </c>
      <c r="BC173" s="17">
        <f t="shared" si="131"/>
        <v>100</v>
      </c>
      <c r="BD173" s="78">
        <v>0</v>
      </c>
      <c r="BE173" s="78">
        <v>0</v>
      </c>
      <c r="BF173" s="78">
        <v>0</v>
      </c>
      <c r="BG173" s="78">
        <v>0</v>
      </c>
      <c r="BH173" s="78">
        <v>0</v>
      </c>
      <c r="BI173" s="78">
        <v>0</v>
      </c>
      <c r="BJ173" s="78">
        <v>0</v>
      </c>
      <c r="BK173" s="78">
        <v>0</v>
      </c>
      <c r="BL173" s="78">
        <v>0</v>
      </c>
      <c r="BM173" s="78">
        <v>0</v>
      </c>
      <c r="BN173" s="78">
        <v>0</v>
      </c>
      <c r="BO173" s="80">
        <f t="shared" si="135"/>
        <v>100</v>
      </c>
      <c r="BP173" s="266"/>
      <c r="BQ173" s="57" t="s">
        <v>1532</v>
      </c>
    </row>
    <row r="174" spans="1:69" s="91" customFormat="1" ht="50.15" customHeight="1">
      <c r="A174" s="72" t="s">
        <v>76</v>
      </c>
      <c r="B174" s="72" t="s">
        <v>412</v>
      </c>
      <c r="C174" s="72" t="s">
        <v>382</v>
      </c>
      <c r="D174" s="72" t="s">
        <v>444</v>
      </c>
      <c r="E174" s="72" t="s">
        <v>448</v>
      </c>
      <c r="F174" s="72" t="s">
        <v>448</v>
      </c>
      <c r="G174" s="73" t="s">
        <v>354</v>
      </c>
      <c r="H174" s="73" t="s">
        <v>83</v>
      </c>
      <c r="I174" s="61" t="s">
        <v>1535</v>
      </c>
      <c r="J174" s="74" t="s">
        <v>497</v>
      </c>
      <c r="K174" s="73" t="s">
        <v>1033</v>
      </c>
      <c r="L174" s="267">
        <v>349</v>
      </c>
      <c r="M174" s="73" t="s">
        <v>1057</v>
      </c>
      <c r="N174" s="74" t="s">
        <v>1</v>
      </c>
      <c r="O174" s="76"/>
      <c r="P174" s="76" t="s">
        <v>1039</v>
      </c>
      <c r="Q174" s="76"/>
      <c r="R174" s="76"/>
      <c r="S174" s="76"/>
      <c r="T174" s="76"/>
      <c r="U174" s="76"/>
      <c r="V174" s="76"/>
      <c r="W174" s="76"/>
      <c r="X174" s="76"/>
      <c r="Y174" s="76"/>
      <c r="Z174" s="76"/>
      <c r="AA174" s="76"/>
      <c r="AB174" s="76"/>
      <c r="AC174" s="76"/>
      <c r="AD174" s="76"/>
      <c r="AE174" s="76"/>
      <c r="AF174" s="76"/>
      <c r="AG174" s="76"/>
      <c r="AH174" s="76"/>
      <c r="AI174" s="76"/>
      <c r="AJ174" s="76"/>
      <c r="AK174" s="76"/>
      <c r="AL174" s="74" t="s">
        <v>88</v>
      </c>
      <c r="AM174" s="76" t="s">
        <v>89</v>
      </c>
      <c r="AN174" s="74" t="s">
        <v>104</v>
      </c>
      <c r="AO174" s="74" t="s">
        <v>91</v>
      </c>
      <c r="AP174" s="74">
        <v>0</v>
      </c>
      <c r="AQ174" s="73" t="s">
        <v>1036</v>
      </c>
      <c r="AR174" s="142" t="s">
        <v>1058</v>
      </c>
      <c r="AS174" s="2">
        <v>0</v>
      </c>
      <c r="AT174" s="2">
        <v>0</v>
      </c>
      <c r="AU174" s="2">
        <v>100</v>
      </c>
      <c r="AV174" s="2">
        <v>100</v>
      </c>
      <c r="AW174" s="3">
        <v>100</v>
      </c>
      <c r="AX174" s="3">
        <v>100</v>
      </c>
      <c r="AY174" s="2">
        <v>0</v>
      </c>
      <c r="AZ174" s="77">
        <v>100</v>
      </c>
      <c r="BA174" s="2">
        <v>50</v>
      </c>
      <c r="BB174" s="2">
        <f t="shared" si="123"/>
        <v>50</v>
      </c>
      <c r="BC174" s="17">
        <f t="shared" si="131"/>
        <v>100</v>
      </c>
      <c r="BD174" s="78">
        <v>0</v>
      </c>
      <c r="BE174" s="78">
        <f t="shared" ref="BE174:BE175" si="136">BD174</f>
        <v>0</v>
      </c>
      <c r="BF174" s="79">
        <v>10</v>
      </c>
      <c r="BG174" s="79">
        <v>10</v>
      </c>
      <c r="BH174" s="79">
        <v>10</v>
      </c>
      <c r="BI174" s="79">
        <v>40</v>
      </c>
      <c r="BJ174" s="79">
        <v>40</v>
      </c>
      <c r="BK174" s="79">
        <v>40</v>
      </c>
      <c r="BL174" s="79">
        <v>75</v>
      </c>
      <c r="BM174" s="79">
        <v>75</v>
      </c>
      <c r="BN174" s="79">
        <v>75</v>
      </c>
      <c r="BO174" s="80">
        <f t="shared" si="135"/>
        <v>100</v>
      </c>
      <c r="BP174" s="57"/>
      <c r="BQ174" s="57" t="s">
        <v>1533</v>
      </c>
    </row>
    <row r="175" spans="1:69" s="81" customFormat="1" ht="50.15" customHeight="1">
      <c r="A175" s="72" t="s">
        <v>76</v>
      </c>
      <c r="B175" s="72" t="s">
        <v>412</v>
      </c>
      <c r="C175" s="72" t="s">
        <v>382</v>
      </c>
      <c r="D175" s="72" t="s">
        <v>444</v>
      </c>
      <c r="E175" s="72" t="s">
        <v>448</v>
      </c>
      <c r="F175" s="72" t="s">
        <v>448</v>
      </c>
      <c r="G175" s="73" t="s">
        <v>354</v>
      </c>
      <c r="H175" s="73" t="s">
        <v>83</v>
      </c>
      <c r="I175" s="61" t="s">
        <v>1535</v>
      </c>
      <c r="J175" s="74" t="s">
        <v>497</v>
      </c>
      <c r="K175" s="73" t="s">
        <v>1033</v>
      </c>
      <c r="L175" s="267">
        <v>353</v>
      </c>
      <c r="M175" s="75" t="s">
        <v>1060</v>
      </c>
      <c r="N175" s="74" t="s">
        <v>1</v>
      </c>
      <c r="O175" s="76"/>
      <c r="P175" s="76" t="s">
        <v>1039</v>
      </c>
      <c r="Q175" s="76"/>
      <c r="R175" s="76"/>
      <c r="S175" s="76"/>
      <c r="T175" s="76"/>
      <c r="U175" s="76"/>
      <c r="V175" s="76"/>
      <c r="W175" s="76"/>
      <c r="X175" s="76"/>
      <c r="Y175" s="76"/>
      <c r="Z175" s="76"/>
      <c r="AA175" s="76"/>
      <c r="AB175" s="76"/>
      <c r="AC175" s="76"/>
      <c r="AD175" s="76"/>
      <c r="AE175" s="76"/>
      <c r="AF175" s="76"/>
      <c r="AG175" s="76"/>
      <c r="AH175" s="76"/>
      <c r="AI175" s="76"/>
      <c r="AJ175" s="76"/>
      <c r="AK175" s="76"/>
      <c r="AL175" s="74" t="s">
        <v>88</v>
      </c>
      <c r="AM175" s="76" t="s">
        <v>89</v>
      </c>
      <c r="AN175" s="74" t="s">
        <v>117</v>
      </c>
      <c r="AO175" s="74" t="s">
        <v>91</v>
      </c>
      <c r="AP175" s="74">
        <v>0</v>
      </c>
      <c r="AQ175" s="73" t="s">
        <v>1036</v>
      </c>
      <c r="AR175" s="73" t="s">
        <v>1059</v>
      </c>
      <c r="AS175" s="2">
        <v>0</v>
      </c>
      <c r="AT175" s="2">
        <v>0</v>
      </c>
      <c r="AU175" s="2">
        <v>0</v>
      </c>
      <c r="AV175" s="2">
        <v>100</v>
      </c>
      <c r="AW175" s="3">
        <v>100</v>
      </c>
      <c r="AX175" s="3">
        <v>100</v>
      </c>
      <c r="AY175" s="2">
        <v>0</v>
      </c>
      <c r="AZ175" s="2">
        <v>0</v>
      </c>
      <c r="BA175" s="2">
        <v>40</v>
      </c>
      <c r="BB175" s="2">
        <f t="shared" si="123"/>
        <v>60</v>
      </c>
      <c r="BC175" s="17">
        <f t="shared" si="131"/>
        <v>100</v>
      </c>
      <c r="BD175" s="78">
        <v>0</v>
      </c>
      <c r="BE175" s="78">
        <f t="shared" si="136"/>
        <v>0</v>
      </c>
      <c r="BF175" s="79">
        <v>10</v>
      </c>
      <c r="BG175" s="79">
        <v>10</v>
      </c>
      <c r="BH175" s="79">
        <v>10</v>
      </c>
      <c r="BI175" s="79">
        <v>40</v>
      </c>
      <c r="BJ175" s="79">
        <v>40</v>
      </c>
      <c r="BK175" s="79">
        <v>40</v>
      </c>
      <c r="BL175" s="79">
        <v>80</v>
      </c>
      <c r="BM175" s="79">
        <v>80</v>
      </c>
      <c r="BN175" s="79">
        <v>80</v>
      </c>
      <c r="BO175" s="80">
        <v>100</v>
      </c>
      <c r="BP175" s="266"/>
      <c r="BQ175" s="266" t="s">
        <v>1534</v>
      </c>
    </row>
    <row r="176" spans="1:69" customFormat="1" ht="50.15" customHeight="1">
      <c r="A176" s="143" t="s">
        <v>388</v>
      </c>
      <c r="B176" s="143" t="s">
        <v>404</v>
      </c>
      <c r="C176" s="143" t="s">
        <v>78</v>
      </c>
      <c r="D176" s="143" t="s">
        <v>838</v>
      </c>
      <c r="E176" s="143" t="s">
        <v>400</v>
      </c>
      <c r="F176" s="143" t="s">
        <v>400</v>
      </c>
      <c r="G176" s="135" t="s">
        <v>415</v>
      </c>
      <c r="H176" s="135" t="s">
        <v>1061</v>
      </c>
      <c r="I176" s="135" t="s">
        <v>1061</v>
      </c>
      <c r="J176" s="134">
        <v>57</v>
      </c>
      <c r="K176" s="135" t="s">
        <v>1062</v>
      </c>
      <c r="L176" s="134">
        <v>137</v>
      </c>
      <c r="M176" s="144" t="s">
        <v>786</v>
      </c>
      <c r="N176" s="134" t="s">
        <v>1</v>
      </c>
      <c r="O176" s="11" t="s">
        <v>87</v>
      </c>
      <c r="P176" s="11"/>
      <c r="Q176" s="11"/>
      <c r="R176" s="11"/>
      <c r="S176" s="11"/>
      <c r="T176" s="11"/>
      <c r="U176" s="11"/>
      <c r="V176" s="11"/>
      <c r="W176" s="11"/>
      <c r="X176" s="11"/>
      <c r="Y176" s="11"/>
      <c r="Z176" s="11"/>
      <c r="AA176" s="11"/>
      <c r="AB176" s="11"/>
      <c r="AC176" s="11"/>
      <c r="AD176" s="11"/>
      <c r="AE176" s="11" t="s">
        <v>87</v>
      </c>
      <c r="AF176" s="11"/>
      <c r="AG176" s="11"/>
      <c r="AH176" s="11"/>
      <c r="AI176" s="11"/>
      <c r="AJ176" s="11"/>
      <c r="AK176" s="11"/>
      <c r="AL176" s="134" t="s">
        <v>155</v>
      </c>
      <c r="AM176" s="11" t="s">
        <v>89</v>
      </c>
      <c r="AN176" s="134" t="s">
        <v>113</v>
      </c>
      <c r="AO176" s="134" t="s">
        <v>91</v>
      </c>
      <c r="AP176" s="134">
        <v>0</v>
      </c>
      <c r="AQ176" s="135" t="s">
        <v>1063</v>
      </c>
      <c r="AR176" s="135" t="s">
        <v>1064</v>
      </c>
      <c r="AS176" s="136">
        <v>0</v>
      </c>
      <c r="AT176" s="136">
        <v>100</v>
      </c>
      <c r="AU176" s="136">
        <v>100</v>
      </c>
      <c r="AV176" s="136">
        <v>100</v>
      </c>
      <c r="AW176" s="145">
        <v>100</v>
      </c>
      <c r="AX176" s="145">
        <v>100</v>
      </c>
      <c r="AY176" s="136">
        <v>0</v>
      </c>
      <c r="AZ176" s="146">
        <v>100</v>
      </c>
      <c r="BA176" s="136">
        <v>87</v>
      </c>
      <c r="BB176" s="136">
        <f t="shared" ref="BB176:BB213" si="137">AV176-BA176</f>
        <v>13</v>
      </c>
      <c r="BC176" s="147">
        <f t="shared" ref="BC176:BC227" si="138">AW176</f>
        <v>100</v>
      </c>
      <c r="BD176" s="148">
        <v>0</v>
      </c>
      <c r="BE176" s="148">
        <f t="shared" ref="BE176:BE177" si="139">BD176</f>
        <v>0</v>
      </c>
      <c r="BF176" s="149">
        <v>10</v>
      </c>
      <c r="BG176" s="148">
        <f t="shared" ref="BG176:BH177" si="140">BF176</f>
        <v>10</v>
      </c>
      <c r="BH176" s="148">
        <f t="shared" si="140"/>
        <v>10</v>
      </c>
      <c r="BI176" s="149">
        <v>50</v>
      </c>
      <c r="BJ176" s="148">
        <f t="shared" ref="BJ176:BN178" si="141">BI176</f>
        <v>50</v>
      </c>
      <c r="BK176" s="148">
        <f t="shared" si="141"/>
        <v>50</v>
      </c>
      <c r="BL176" s="149">
        <v>70</v>
      </c>
      <c r="BM176" s="148">
        <f>BL176</f>
        <v>70</v>
      </c>
      <c r="BN176" s="148">
        <f t="shared" ref="BN176:BN177" si="142">BM176</f>
        <v>70</v>
      </c>
      <c r="BO176" s="148">
        <f t="shared" ref="BO176:BO238" si="143">AW176</f>
        <v>100</v>
      </c>
    </row>
    <row r="177" spans="1:67" customFormat="1" ht="50.15" customHeight="1">
      <c r="A177" s="143" t="s">
        <v>388</v>
      </c>
      <c r="B177" s="143" t="s">
        <v>77</v>
      </c>
      <c r="C177" s="143" t="s">
        <v>78</v>
      </c>
      <c r="D177" s="143" t="s">
        <v>838</v>
      </c>
      <c r="E177" s="143" t="s">
        <v>400</v>
      </c>
      <c r="F177" s="143" t="s">
        <v>478</v>
      </c>
      <c r="G177" s="135" t="s">
        <v>415</v>
      </c>
      <c r="H177" s="135" t="s">
        <v>1061</v>
      </c>
      <c r="I177" s="135" t="s">
        <v>1061</v>
      </c>
      <c r="J177" s="134">
        <v>57</v>
      </c>
      <c r="K177" s="135" t="s">
        <v>1062</v>
      </c>
      <c r="L177" s="134">
        <v>133</v>
      </c>
      <c r="M177" s="144" t="s">
        <v>787</v>
      </c>
      <c r="N177" s="134" t="s">
        <v>1</v>
      </c>
      <c r="O177" s="11" t="s">
        <v>87</v>
      </c>
      <c r="P177" s="11"/>
      <c r="Q177" s="11"/>
      <c r="R177" s="11"/>
      <c r="S177" s="11"/>
      <c r="T177" s="11"/>
      <c r="U177" s="11"/>
      <c r="V177" s="11"/>
      <c r="W177" s="11"/>
      <c r="X177" s="11"/>
      <c r="Y177" s="11"/>
      <c r="Z177" s="11"/>
      <c r="AA177" s="11"/>
      <c r="AB177" s="11"/>
      <c r="AC177" s="11"/>
      <c r="AD177" s="11"/>
      <c r="AE177" s="11" t="s">
        <v>87</v>
      </c>
      <c r="AF177" s="11"/>
      <c r="AG177" s="11"/>
      <c r="AH177" s="11"/>
      <c r="AI177" s="11"/>
      <c r="AJ177" s="11"/>
      <c r="AK177" s="11"/>
      <c r="AL177" s="134" t="s">
        <v>103</v>
      </c>
      <c r="AM177" s="11" t="s">
        <v>89</v>
      </c>
      <c r="AN177" s="134" t="s">
        <v>104</v>
      </c>
      <c r="AO177" s="134" t="s">
        <v>91</v>
      </c>
      <c r="AP177" s="134">
        <v>0</v>
      </c>
      <c r="AQ177" s="135" t="s">
        <v>1065</v>
      </c>
      <c r="AR177" s="135" t="s">
        <v>1066</v>
      </c>
      <c r="AS177" s="136">
        <v>0</v>
      </c>
      <c r="AT177" s="136">
        <v>0</v>
      </c>
      <c r="AU177" s="136">
        <v>100</v>
      </c>
      <c r="AV177" s="136">
        <v>100</v>
      </c>
      <c r="AW177" s="145">
        <v>100</v>
      </c>
      <c r="AX177" s="145">
        <v>100</v>
      </c>
      <c r="AY177" s="136">
        <v>0</v>
      </c>
      <c r="AZ177" s="146">
        <v>100</v>
      </c>
      <c r="BA177" s="136">
        <v>100</v>
      </c>
      <c r="BB177" s="136">
        <f t="shared" si="137"/>
        <v>0</v>
      </c>
      <c r="BC177" s="147">
        <f t="shared" si="138"/>
        <v>100</v>
      </c>
      <c r="BD177" s="148">
        <v>0</v>
      </c>
      <c r="BE177" s="148">
        <f t="shared" si="139"/>
        <v>0</v>
      </c>
      <c r="BF177" s="149">
        <v>10</v>
      </c>
      <c r="BG177" s="148">
        <f t="shared" si="140"/>
        <v>10</v>
      </c>
      <c r="BH177" s="148">
        <f t="shared" si="140"/>
        <v>10</v>
      </c>
      <c r="BI177" s="149">
        <v>50</v>
      </c>
      <c r="BJ177" s="148">
        <f t="shared" si="141"/>
        <v>50</v>
      </c>
      <c r="BK177" s="148">
        <f t="shared" si="141"/>
        <v>50</v>
      </c>
      <c r="BL177" s="149">
        <v>70</v>
      </c>
      <c r="BM177" s="148">
        <f>BL177</f>
        <v>70</v>
      </c>
      <c r="BN177" s="148">
        <f t="shared" si="142"/>
        <v>70</v>
      </c>
      <c r="BO177" s="148">
        <f t="shared" si="143"/>
        <v>100</v>
      </c>
    </row>
    <row r="178" spans="1:67" customFormat="1" ht="50.15" customHeight="1">
      <c r="A178" s="143" t="s">
        <v>388</v>
      </c>
      <c r="B178" s="143" t="s">
        <v>404</v>
      </c>
      <c r="C178" s="143" t="s">
        <v>78</v>
      </c>
      <c r="D178" s="143" t="s">
        <v>838</v>
      </c>
      <c r="E178" s="143" t="s">
        <v>400</v>
      </c>
      <c r="F178" s="143" t="s">
        <v>400</v>
      </c>
      <c r="G178" s="135" t="s">
        <v>415</v>
      </c>
      <c r="H178" s="135" t="s">
        <v>1061</v>
      </c>
      <c r="I178" s="135" t="s">
        <v>1061</v>
      </c>
      <c r="J178" s="134">
        <v>57</v>
      </c>
      <c r="K178" s="135" t="s">
        <v>1062</v>
      </c>
      <c r="L178" s="134">
        <v>134</v>
      </c>
      <c r="M178" s="144" t="s">
        <v>1067</v>
      </c>
      <c r="N178" s="134" t="s">
        <v>1</v>
      </c>
      <c r="O178" s="11" t="s">
        <v>87</v>
      </c>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34" t="s">
        <v>88</v>
      </c>
      <c r="AM178" s="11" t="s">
        <v>143</v>
      </c>
      <c r="AN178" s="134" t="s">
        <v>113</v>
      </c>
      <c r="AO178" s="134" t="s">
        <v>105</v>
      </c>
      <c r="AP178" s="134">
        <v>0</v>
      </c>
      <c r="AQ178" s="135" t="s">
        <v>1068</v>
      </c>
      <c r="AR178" s="135" t="s">
        <v>1069</v>
      </c>
      <c r="AS178" s="136">
        <v>0</v>
      </c>
      <c r="AT178" s="136">
        <v>16</v>
      </c>
      <c r="AU178" s="150">
        <v>46</v>
      </c>
      <c r="AV178" s="150">
        <v>58</v>
      </c>
      <c r="AW178" s="151">
        <v>60</v>
      </c>
      <c r="AX178" s="145">
        <v>60</v>
      </c>
      <c r="AY178" s="136">
        <v>16</v>
      </c>
      <c r="AZ178" s="146">
        <v>41</v>
      </c>
      <c r="BA178" s="150">
        <v>2</v>
      </c>
      <c r="BB178" s="136">
        <f t="shared" si="137"/>
        <v>56</v>
      </c>
      <c r="BC178" s="147">
        <f t="shared" si="138"/>
        <v>60</v>
      </c>
      <c r="BD178" s="148">
        <v>0</v>
      </c>
      <c r="BE178" s="148">
        <v>0</v>
      </c>
      <c r="BF178" s="148">
        <v>0</v>
      </c>
      <c r="BG178" s="148">
        <v>0</v>
      </c>
      <c r="BH178" s="148">
        <v>0</v>
      </c>
      <c r="BI178" s="152">
        <v>30</v>
      </c>
      <c r="BJ178" s="148">
        <f>BI178</f>
        <v>30</v>
      </c>
      <c r="BK178" s="148">
        <f t="shared" si="141"/>
        <v>30</v>
      </c>
      <c r="BL178" s="148">
        <f t="shared" si="141"/>
        <v>30</v>
      </c>
      <c r="BM178" s="148">
        <f t="shared" si="141"/>
        <v>30</v>
      </c>
      <c r="BN178" s="148">
        <f t="shared" si="141"/>
        <v>30</v>
      </c>
      <c r="BO178" s="148">
        <f t="shared" si="143"/>
        <v>60</v>
      </c>
    </row>
    <row r="179" spans="1:67" customFormat="1" ht="50.15" customHeight="1">
      <c r="A179" s="143" t="s">
        <v>388</v>
      </c>
      <c r="B179" s="143" t="s">
        <v>404</v>
      </c>
      <c r="C179" s="143" t="s">
        <v>78</v>
      </c>
      <c r="D179" s="143" t="s">
        <v>838</v>
      </c>
      <c r="E179" s="143" t="s">
        <v>400</v>
      </c>
      <c r="F179" s="143" t="s">
        <v>400</v>
      </c>
      <c r="G179" s="135" t="s">
        <v>415</v>
      </c>
      <c r="H179" s="135" t="s">
        <v>1061</v>
      </c>
      <c r="I179" s="135" t="s">
        <v>1061</v>
      </c>
      <c r="J179" s="153" t="s">
        <v>499</v>
      </c>
      <c r="K179" s="135" t="s">
        <v>1070</v>
      </c>
      <c r="L179" s="134">
        <v>150</v>
      </c>
      <c r="M179" s="144" t="s">
        <v>1071</v>
      </c>
      <c r="N179" s="134" t="s">
        <v>4</v>
      </c>
      <c r="O179" s="11" t="s">
        <v>109</v>
      </c>
      <c r="P179" s="11"/>
      <c r="Q179" s="11" t="s">
        <v>87</v>
      </c>
      <c r="R179" s="11" t="s">
        <v>1072</v>
      </c>
      <c r="S179" s="11" t="s">
        <v>87</v>
      </c>
      <c r="T179" s="11" t="s">
        <v>87</v>
      </c>
      <c r="U179" s="11"/>
      <c r="V179" s="11" t="s">
        <v>87</v>
      </c>
      <c r="W179" s="11"/>
      <c r="X179" s="11"/>
      <c r="Y179" s="11" t="s">
        <v>87</v>
      </c>
      <c r="Z179" s="11"/>
      <c r="AA179" s="11"/>
      <c r="AB179" s="11"/>
      <c r="AC179" s="11"/>
      <c r="AD179" s="11"/>
      <c r="AE179" s="11"/>
      <c r="AF179" s="11"/>
      <c r="AG179" s="11"/>
      <c r="AH179" s="11"/>
      <c r="AI179" s="11"/>
      <c r="AJ179" s="11"/>
      <c r="AK179" s="11"/>
      <c r="AL179" s="134" t="s">
        <v>98</v>
      </c>
      <c r="AM179" s="11" t="s">
        <v>125</v>
      </c>
      <c r="AN179" s="134" t="s">
        <v>113</v>
      </c>
      <c r="AO179" s="134" t="s">
        <v>91</v>
      </c>
      <c r="AP179" s="134">
        <v>180</v>
      </c>
      <c r="AQ179" s="135" t="s">
        <v>1073</v>
      </c>
      <c r="AR179" s="135" t="s">
        <v>1074</v>
      </c>
      <c r="AS179" s="136">
        <v>52.8</v>
      </c>
      <c r="AT179" s="136">
        <v>54.6</v>
      </c>
      <c r="AU179" s="136">
        <v>56.4</v>
      </c>
      <c r="AV179" s="136">
        <v>58.2</v>
      </c>
      <c r="AW179" s="145">
        <v>60</v>
      </c>
      <c r="AX179" s="145">
        <v>60</v>
      </c>
      <c r="AY179" s="136">
        <v>52.2</v>
      </c>
      <c r="AZ179" s="154">
        <v>0</v>
      </c>
      <c r="BA179" s="136">
        <v>51.6</v>
      </c>
      <c r="BB179" s="136">
        <f t="shared" si="137"/>
        <v>6.6000000000000014</v>
      </c>
      <c r="BC179" s="147">
        <f t="shared" si="138"/>
        <v>60</v>
      </c>
      <c r="BD179" s="148">
        <v>0</v>
      </c>
      <c r="BE179" s="148">
        <v>0</v>
      </c>
      <c r="BF179" s="148">
        <v>0</v>
      </c>
      <c r="BG179" s="148">
        <v>0</v>
      </c>
      <c r="BH179" s="148">
        <v>0</v>
      </c>
      <c r="BI179" s="148">
        <v>0</v>
      </c>
      <c r="BJ179" s="148">
        <v>0</v>
      </c>
      <c r="BK179" s="148">
        <v>0</v>
      </c>
      <c r="BL179" s="148">
        <v>0</v>
      </c>
      <c r="BM179" s="148">
        <v>0</v>
      </c>
      <c r="BN179" s="148">
        <v>0</v>
      </c>
      <c r="BO179" s="148">
        <f t="shared" si="143"/>
        <v>60</v>
      </c>
    </row>
    <row r="180" spans="1:67" customFormat="1" ht="50.15" customHeight="1">
      <c r="A180" s="143" t="s">
        <v>388</v>
      </c>
      <c r="B180" s="143" t="s">
        <v>404</v>
      </c>
      <c r="C180" s="143" t="s">
        <v>78</v>
      </c>
      <c r="D180" s="143" t="s">
        <v>838</v>
      </c>
      <c r="E180" s="143" t="s">
        <v>400</v>
      </c>
      <c r="F180" s="143" t="s">
        <v>400</v>
      </c>
      <c r="G180" s="135" t="s">
        <v>415</v>
      </c>
      <c r="H180" s="135" t="s">
        <v>1061</v>
      </c>
      <c r="I180" s="135" t="s">
        <v>1061</v>
      </c>
      <c r="J180" s="153" t="s">
        <v>499</v>
      </c>
      <c r="K180" s="135" t="s">
        <v>1070</v>
      </c>
      <c r="L180" s="134">
        <v>151</v>
      </c>
      <c r="M180" s="144" t="s">
        <v>1075</v>
      </c>
      <c r="N180" s="134" t="s">
        <v>4</v>
      </c>
      <c r="O180" s="11" t="s">
        <v>109</v>
      </c>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34" t="s">
        <v>98</v>
      </c>
      <c r="AM180" s="11" t="s">
        <v>125</v>
      </c>
      <c r="AN180" s="134" t="s">
        <v>168</v>
      </c>
      <c r="AO180" s="134" t="s">
        <v>91</v>
      </c>
      <c r="AP180" s="134">
        <v>270</v>
      </c>
      <c r="AQ180" s="135" t="s">
        <v>1076</v>
      </c>
      <c r="AR180" s="135" t="s">
        <v>1074</v>
      </c>
      <c r="AS180" s="136">
        <v>9</v>
      </c>
      <c r="AT180" s="136">
        <v>8.6999999999999993</v>
      </c>
      <c r="AU180" s="136">
        <v>8.4</v>
      </c>
      <c r="AV180" s="136">
        <v>8.1</v>
      </c>
      <c r="AW180" s="145">
        <v>7.8</v>
      </c>
      <c r="AX180" s="145">
        <v>7.8</v>
      </c>
      <c r="AY180" s="136">
        <v>8.8000000000000007</v>
      </c>
      <c r="AZ180" s="154">
        <v>0</v>
      </c>
      <c r="BA180" s="136">
        <v>8.8000000000000007</v>
      </c>
      <c r="BB180" s="136">
        <f t="shared" si="137"/>
        <v>-0.70000000000000107</v>
      </c>
      <c r="BC180" s="147">
        <f t="shared" si="138"/>
        <v>7.8</v>
      </c>
      <c r="BD180" s="148">
        <v>0</v>
      </c>
      <c r="BE180" s="148">
        <v>0</v>
      </c>
      <c r="BF180" s="148">
        <v>0</v>
      </c>
      <c r="BG180" s="148">
        <v>0</v>
      </c>
      <c r="BH180" s="148">
        <v>0</v>
      </c>
      <c r="BI180" s="148">
        <v>0</v>
      </c>
      <c r="BJ180" s="148">
        <v>0</v>
      </c>
      <c r="BK180" s="148">
        <v>0</v>
      </c>
      <c r="BL180" s="148">
        <v>0</v>
      </c>
      <c r="BM180" s="148">
        <v>0</v>
      </c>
      <c r="BN180" s="148">
        <v>0</v>
      </c>
      <c r="BO180" s="148">
        <f t="shared" si="143"/>
        <v>7.8</v>
      </c>
    </row>
    <row r="181" spans="1:67" customFormat="1" ht="50.15" customHeight="1">
      <c r="A181" s="143" t="s">
        <v>388</v>
      </c>
      <c r="B181" s="143" t="s">
        <v>404</v>
      </c>
      <c r="C181" s="143" t="s">
        <v>78</v>
      </c>
      <c r="D181" s="143" t="s">
        <v>838</v>
      </c>
      <c r="E181" s="143" t="s">
        <v>400</v>
      </c>
      <c r="F181" s="143" t="s">
        <v>461</v>
      </c>
      <c r="G181" s="135" t="s">
        <v>415</v>
      </c>
      <c r="H181" s="135" t="s">
        <v>1061</v>
      </c>
      <c r="I181" s="135" t="s">
        <v>1061</v>
      </c>
      <c r="J181" s="134" t="s">
        <v>501</v>
      </c>
      <c r="K181" s="135" t="s">
        <v>1077</v>
      </c>
      <c r="L181" s="134">
        <v>152</v>
      </c>
      <c r="M181" s="144" t="s">
        <v>788</v>
      </c>
      <c r="N181" s="134" t="s">
        <v>4</v>
      </c>
      <c r="O181" s="11" t="s">
        <v>87</v>
      </c>
      <c r="P181" s="11">
        <v>3914</v>
      </c>
      <c r="Q181" s="11" t="s">
        <v>87</v>
      </c>
      <c r="R181" s="11" t="s">
        <v>1078</v>
      </c>
      <c r="S181" s="11" t="s">
        <v>87</v>
      </c>
      <c r="T181" s="11"/>
      <c r="U181" s="11"/>
      <c r="V181" s="11" t="s">
        <v>87</v>
      </c>
      <c r="W181" s="11"/>
      <c r="X181" s="11"/>
      <c r="Y181" s="11" t="s">
        <v>87</v>
      </c>
      <c r="Z181" s="11"/>
      <c r="AA181" s="11"/>
      <c r="AB181" s="11"/>
      <c r="AC181" s="11"/>
      <c r="AD181" s="11"/>
      <c r="AE181" s="11"/>
      <c r="AF181" s="11"/>
      <c r="AG181" s="11"/>
      <c r="AH181" s="11"/>
      <c r="AI181" s="11"/>
      <c r="AJ181" s="11"/>
      <c r="AK181" s="11"/>
      <c r="AL181" s="134" t="s">
        <v>88</v>
      </c>
      <c r="AM181" s="11" t="s">
        <v>89</v>
      </c>
      <c r="AN181" s="134" t="s">
        <v>117</v>
      </c>
      <c r="AO181" s="134" t="s">
        <v>105</v>
      </c>
      <c r="AP181" s="134">
        <v>30</v>
      </c>
      <c r="AQ181" s="135" t="s">
        <v>1079</v>
      </c>
      <c r="AR181" s="135" t="s">
        <v>1080</v>
      </c>
      <c r="AS181" s="136">
        <v>0</v>
      </c>
      <c r="AT181" s="155">
        <v>80000</v>
      </c>
      <c r="AU181" s="155">
        <v>80000</v>
      </c>
      <c r="AV181" s="155">
        <v>80000</v>
      </c>
      <c r="AW181" s="156">
        <v>80000</v>
      </c>
      <c r="AX181" s="156">
        <v>320000</v>
      </c>
      <c r="AY181" s="155">
        <v>75131</v>
      </c>
      <c r="AZ181" s="146">
        <v>80000</v>
      </c>
      <c r="BA181" s="136">
        <v>82330</v>
      </c>
      <c r="BB181" s="136">
        <f t="shared" si="137"/>
        <v>-2330</v>
      </c>
      <c r="BC181" s="147">
        <f t="shared" si="138"/>
        <v>80000</v>
      </c>
      <c r="BD181" s="148">
        <v>0</v>
      </c>
      <c r="BE181" s="148">
        <v>0</v>
      </c>
      <c r="BF181" s="157">
        <v>5000</v>
      </c>
      <c r="BG181" s="148">
        <f>+BF181</f>
        <v>5000</v>
      </c>
      <c r="BH181" s="148">
        <f>+BG181</f>
        <v>5000</v>
      </c>
      <c r="BI181" s="157">
        <f>35000+BH181</f>
        <v>40000</v>
      </c>
      <c r="BJ181" s="148">
        <f t="shared" ref="BJ181:BN182" si="144">BI181</f>
        <v>40000</v>
      </c>
      <c r="BK181" s="148">
        <f t="shared" si="144"/>
        <v>40000</v>
      </c>
      <c r="BL181" s="157">
        <f>25000+BK181</f>
        <v>65000</v>
      </c>
      <c r="BM181" s="148">
        <f>+BL181</f>
        <v>65000</v>
      </c>
      <c r="BN181" s="148">
        <f>+BM181</f>
        <v>65000</v>
      </c>
      <c r="BO181" s="148">
        <f t="shared" si="143"/>
        <v>80000</v>
      </c>
    </row>
    <row r="182" spans="1:67" customFormat="1" ht="50.15" customHeight="1">
      <c r="A182" s="143" t="s">
        <v>388</v>
      </c>
      <c r="B182" s="143" t="s">
        <v>404</v>
      </c>
      <c r="C182" s="143" t="s">
        <v>78</v>
      </c>
      <c r="D182" s="143" t="s">
        <v>838</v>
      </c>
      <c r="E182" s="143" t="s">
        <v>400</v>
      </c>
      <c r="F182" s="143" t="s">
        <v>461</v>
      </c>
      <c r="G182" s="135" t="s">
        <v>415</v>
      </c>
      <c r="H182" s="135" t="s">
        <v>1061</v>
      </c>
      <c r="I182" s="135" t="s">
        <v>1061</v>
      </c>
      <c r="J182" s="134" t="s">
        <v>501</v>
      </c>
      <c r="K182" s="135" t="s">
        <v>1077</v>
      </c>
      <c r="L182" s="134">
        <v>153</v>
      </c>
      <c r="M182" s="144" t="s">
        <v>789</v>
      </c>
      <c r="N182" s="134" t="s">
        <v>4</v>
      </c>
      <c r="O182" s="11" t="s">
        <v>87</v>
      </c>
      <c r="P182" s="11">
        <v>3914</v>
      </c>
      <c r="Q182" s="11" t="s">
        <v>87</v>
      </c>
      <c r="R182" s="11" t="s">
        <v>1078</v>
      </c>
      <c r="S182" s="11" t="s">
        <v>87</v>
      </c>
      <c r="T182" s="11"/>
      <c r="U182" s="11"/>
      <c r="V182" s="11" t="s">
        <v>87</v>
      </c>
      <c r="W182" s="11"/>
      <c r="X182" s="11"/>
      <c r="Y182" s="11" t="s">
        <v>87</v>
      </c>
      <c r="Z182" s="11"/>
      <c r="AA182" s="11"/>
      <c r="AB182" s="11"/>
      <c r="AC182" s="11"/>
      <c r="AD182" s="11"/>
      <c r="AE182" s="11"/>
      <c r="AF182" s="11"/>
      <c r="AG182" s="11"/>
      <c r="AH182" s="11"/>
      <c r="AI182" s="11"/>
      <c r="AJ182" s="11"/>
      <c r="AK182" s="11"/>
      <c r="AL182" s="134" t="s">
        <v>88</v>
      </c>
      <c r="AM182" s="11" t="s">
        <v>89</v>
      </c>
      <c r="AN182" s="134" t="s">
        <v>117</v>
      </c>
      <c r="AO182" s="134" t="s">
        <v>105</v>
      </c>
      <c r="AP182" s="134">
        <v>30</v>
      </c>
      <c r="AQ182" s="135" t="s">
        <v>1081</v>
      </c>
      <c r="AR182" s="135" t="s">
        <v>1080</v>
      </c>
      <c r="AS182" s="136">
        <v>0</v>
      </c>
      <c r="AT182" s="155">
        <v>4000</v>
      </c>
      <c r="AU182" s="155">
        <v>4000</v>
      </c>
      <c r="AV182" s="155">
        <v>4000</v>
      </c>
      <c r="AW182" s="156">
        <v>4000</v>
      </c>
      <c r="AX182" s="156">
        <v>16000</v>
      </c>
      <c r="AY182" s="155">
        <v>3667</v>
      </c>
      <c r="AZ182" s="146">
        <v>4239</v>
      </c>
      <c r="BA182" s="136">
        <v>4038</v>
      </c>
      <c r="BB182" s="136">
        <f t="shared" si="137"/>
        <v>-38</v>
      </c>
      <c r="BC182" s="147">
        <f t="shared" si="138"/>
        <v>4000</v>
      </c>
      <c r="BD182" s="148">
        <v>0</v>
      </c>
      <c r="BE182" s="148">
        <v>0</v>
      </c>
      <c r="BF182" s="157">
        <v>1000</v>
      </c>
      <c r="BG182" s="157">
        <f>+BF182</f>
        <v>1000</v>
      </c>
      <c r="BH182" s="157">
        <f>+BG182</f>
        <v>1000</v>
      </c>
      <c r="BI182" s="157">
        <f>+BH182+1000</f>
        <v>2000</v>
      </c>
      <c r="BJ182" s="157">
        <f t="shared" si="144"/>
        <v>2000</v>
      </c>
      <c r="BK182" s="157">
        <f t="shared" si="144"/>
        <v>2000</v>
      </c>
      <c r="BL182" s="157">
        <f>BK182+1000</f>
        <v>3000</v>
      </c>
      <c r="BM182" s="157">
        <f t="shared" si="144"/>
        <v>3000</v>
      </c>
      <c r="BN182" s="157">
        <f t="shared" si="144"/>
        <v>3000</v>
      </c>
      <c r="BO182" s="157">
        <f t="shared" si="143"/>
        <v>4000</v>
      </c>
    </row>
    <row r="183" spans="1:67" customFormat="1" ht="50.15" customHeight="1">
      <c r="A183" s="143" t="s">
        <v>388</v>
      </c>
      <c r="B183" s="143" t="s">
        <v>404</v>
      </c>
      <c r="C183" s="143" t="s">
        <v>78</v>
      </c>
      <c r="D183" s="143" t="s">
        <v>838</v>
      </c>
      <c r="E183" s="143" t="s">
        <v>400</v>
      </c>
      <c r="F183" s="143" t="s">
        <v>461</v>
      </c>
      <c r="G183" s="135" t="s">
        <v>415</v>
      </c>
      <c r="H183" s="135" t="s">
        <v>1539</v>
      </c>
      <c r="I183" s="135" t="s">
        <v>1539</v>
      </c>
      <c r="J183" s="153" t="s">
        <v>499</v>
      </c>
      <c r="K183" s="135" t="s">
        <v>1070</v>
      </c>
      <c r="L183" s="134">
        <v>158</v>
      </c>
      <c r="M183" s="144" t="s">
        <v>790</v>
      </c>
      <c r="N183" s="134" t="s">
        <v>3</v>
      </c>
      <c r="O183" s="11"/>
      <c r="P183" s="11"/>
      <c r="Q183" s="11" t="s">
        <v>87</v>
      </c>
      <c r="R183" s="11" t="s">
        <v>1078</v>
      </c>
      <c r="S183" s="11" t="s">
        <v>87</v>
      </c>
      <c r="T183" s="11" t="s">
        <v>87</v>
      </c>
      <c r="U183" s="11"/>
      <c r="V183" s="11" t="s">
        <v>87</v>
      </c>
      <c r="W183" s="11"/>
      <c r="X183" s="11"/>
      <c r="Y183" s="11" t="s">
        <v>87</v>
      </c>
      <c r="Z183" s="11"/>
      <c r="AA183" s="11"/>
      <c r="AB183" s="11"/>
      <c r="AC183" s="11"/>
      <c r="AD183" s="11"/>
      <c r="AE183" s="11"/>
      <c r="AF183" s="11"/>
      <c r="AG183" s="11"/>
      <c r="AH183" s="11"/>
      <c r="AI183" s="11"/>
      <c r="AJ183" s="11"/>
      <c r="AK183" s="11"/>
      <c r="AL183" s="134" t="s">
        <v>88</v>
      </c>
      <c r="AM183" s="11" t="s">
        <v>125</v>
      </c>
      <c r="AN183" s="134" t="s">
        <v>117</v>
      </c>
      <c r="AO183" s="134" t="s">
        <v>105</v>
      </c>
      <c r="AP183" s="134">
        <v>0</v>
      </c>
      <c r="AQ183" s="135" t="s">
        <v>1082</v>
      </c>
      <c r="AR183" s="135" t="s">
        <v>1083</v>
      </c>
      <c r="AS183" s="136">
        <v>0</v>
      </c>
      <c r="AT183" s="136">
        <v>200</v>
      </c>
      <c r="AU183" s="136">
        <v>200</v>
      </c>
      <c r="AV183" s="136">
        <v>200</v>
      </c>
      <c r="AW183" s="145">
        <v>200</v>
      </c>
      <c r="AX183" s="145">
        <v>800</v>
      </c>
      <c r="AY183" s="136">
        <v>200</v>
      </c>
      <c r="AZ183" s="154">
        <v>0</v>
      </c>
      <c r="BA183" s="136">
        <v>1308</v>
      </c>
      <c r="BB183" s="136">
        <f t="shared" si="137"/>
        <v>-1108</v>
      </c>
      <c r="BC183" s="147">
        <f t="shared" si="138"/>
        <v>200</v>
      </c>
      <c r="BD183" s="148">
        <v>0</v>
      </c>
      <c r="BE183" s="148">
        <v>0</v>
      </c>
      <c r="BF183" s="148">
        <v>0</v>
      </c>
      <c r="BG183" s="148">
        <v>0</v>
      </c>
      <c r="BH183" s="148">
        <v>0</v>
      </c>
      <c r="BI183" s="148">
        <v>0</v>
      </c>
      <c r="BJ183" s="148">
        <v>0</v>
      </c>
      <c r="BK183" s="148">
        <v>0</v>
      </c>
      <c r="BL183" s="148">
        <v>0</v>
      </c>
      <c r="BM183" s="148">
        <v>0</v>
      </c>
      <c r="BN183" s="148">
        <v>0</v>
      </c>
      <c r="BO183" s="148">
        <f t="shared" si="143"/>
        <v>200</v>
      </c>
    </row>
    <row r="184" spans="1:67" customFormat="1" ht="50.15" customHeight="1">
      <c r="A184" s="143" t="s">
        <v>388</v>
      </c>
      <c r="B184" s="143" t="s">
        <v>404</v>
      </c>
      <c r="C184" s="143" t="s">
        <v>78</v>
      </c>
      <c r="D184" s="143" t="s">
        <v>838</v>
      </c>
      <c r="E184" s="143" t="s">
        <v>400</v>
      </c>
      <c r="F184" s="143" t="s">
        <v>461</v>
      </c>
      <c r="G184" s="135" t="s">
        <v>415</v>
      </c>
      <c r="H184" s="135" t="s">
        <v>1539</v>
      </c>
      <c r="I184" s="135" t="s">
        <v>1539</v>
      </c>
      <c r="J184" s="153" t="s">
        <v>499</v>
      </c>
      <c r="K184" s="135" t="s">
        <v>1070</v>
      </c>
      <c r="L184" s="134">
        <v>159</v>
      </c>
      <c r="M184" s="144" t="s">
        <v>791</v>
      </c>
      <c r="N184" s="134" t="s">
        <v>3</v>
      </c>
      <c r="O184" s="11"/>
      <c r="P184" s="11"/>
      <c r="Q184" s="11" t="s">
        <v>87</v>
      </c>
      <c r="R184" s="11" t="s">
        <v>1078</v>
      </c>
      <c r="S184" s="11" t="s">
        <v>87</v>
      </c>
      <c r="T184" s="11" t="s">
        <v>87</v>
      </c>
      <c r="U184" s="11"/>
      <c r="V184" s="11" t="s">
        <v>87</v>
      </c>
      <c r="W184" s="11"/>
      <c r="X184" s="11"/>
      <c r="Y184" s="11" t="s">
        <v>87</v>
      </c>
      <c r="Z184" s="11"/>
      <c r="AA184" s="11"/>
      <c r="AB184" s="11"/>
      <c r="AC184" s="11"/>
      <c r="AD184" s="11"/>
      <c r="AE184" s="11"/>
      <c r="AF184" s="11"/>
      <c r="AG184" s="11"/>
      <c r="AH184" s="11"/>
      <c r="AI184" s="11"/>
      <c r="AJ184" s="11"/>
      <c r="AK184" s="11"/>
      <c r="AL184" s="134" t="s">
        <v>88</v>
      </c>
      <c r="AM184" s="11" t="s">
        <v>125</v>
      </c>
      <c r="AN184" s="134" t="s">
        <v>117</v>
      </c>
      <c r="AO184" s="134" t="s">
        <v>105</v>
      </c>
      <c r="AP184" s="134">
        <v>0</v>
      </c>
      <c r="AQ184" s="135" t="s">
        <v>1084</v>
      </c>
      <c r="AR184" s="135" t="s">
        <v>1083</v>
      </c>
      <c r="AS184" s="136">
        <v>0</v>
      </c>
      <c r="AT184" s="136">
        <v>350</v>
      </c>
      <c r="AU184" s="136">
        <v>350</v>
      </c>
      <c r="AV184" s="136">
        <v>350</v>
      </c>
      <c r="AW184" s="145">
        <v>350</v>
      </c>
      <c r="AX184" s="145">
        <v>1400</v>
      </c>
      <c r="AY184" s="136">
        <v>350</v>
      </c>
      <c r="AZ184" s="154">
        <v>0</v>
      </c>
      <c r="BA184" s="136">
        <v>1295</v>
      </c>
      <c r="BB184" s="136">
        <f t="shared" si="137"/>
        <v>-945</v>
      </c>
      <c r="BC184" s="147">
        <f t="shared" si="138"/>
        <v>350</v>
      </c>
      <c r="BD184" s="148">
        <v>0</v>
      </c>
      <c r="BE184" s="148">
        <v>0</v>
      </c>
      <c r="BF184" s="148">
        <v>0</v>
      </c>
      <c r="BG184" s="148">
        <v>0</v>
      </c>
      <c r="BH184" s="148">
        <v>0</v>
      </c>
      <c r="BI184" s="148">
        <v>0</v>
      </c>
      <c r="BJ184" s="148">
        <v>0</v>
      </c>
      <c r="BK184" s="148">
        <v>0</v>
      </c>
      <c r="BL184" s="148">
        <v>0</v>
      </c>
      <c r="BM184" s="148">
        <v>0</v>
      </c>
      <c r="BN184" s="148">
        <v>0</v>
      </c>
      <c r="BO184" s="148">
        <f t="shared" si="143"/>
        <v>350</v>
      </c>
    </row>
    <row r="185" spans="1:67" customFormat="1" ht="50.15" customHeight="1">
      <c r="A185" s="143" t="s">
        <v>388</v>
      </c>
      <c r="B185" s="143" t="s">
        <v>404</v>
      </c>
      <c r="C185" s="143" t="s">
        <v>78</v>
      </c>
      <c r="D185" s="143" t="s">
        <v>838</v>
      </c>
      <c r="E185" s="143" t="s">
        <v>400</v>
      </c>
      <c r="F185" s="143" t="s">
        <v>461</v>
      </c>
      <c r="G185" s="135" t="s">
        <v>415</v>
      </c>
      <c r="H185" s="135" t="s">
        <v>1061</v>
      </c>
      <c r="I185" s="135" t="s">
        <v>1061</v>
      </c>
      <c r="J185" s="134" t="s">
        <v>501</v>
      </c>
      <c r="K185" s="135" t="s">
        <v>1077</v>
      </c>
      <c r="L185" s="134">
        <v>160</v>
      </c>
      <c r="M185" s="144" t="s">
        <v>1085</v>
      </c>
      <c r="N185" s="134" t="s">
        <v>3</v>
      </c>
      <c r="O185" s="11"/>
      <c r="P185" s="11">
        <v>3914</v>
      </c>
      <c r="Q185" s="11" t="s">
        <v>87</v>
      </c>
      <c r="R185" s="11" t="s">
        <v>1078</v>
      </c>
      <c r="S185" s="11" t="s">
        <v>87</v>
      </c>
      <c r="T185" s="11" t="s">
        <v>87</v>
      </c>
      <c r="U185" s="11"/>
      <c r="V185" s="11" t="s">
        <v>87</v>
      </c>
      <c r="W185" s="11"/>
      <c r="X185" s="11"/>
      <c r="Y185" s="11" t="s">
        <v>87</v>
      </c>
      <c r="Z185" s="11"/>
      <c r="AA185" s="11"/>
      <c r="AB185" s="11"/>
      <c r="AC185" s="11"/>
      <c r="AD185" s="11"/>
      <c r="AE185" s="11"/>
      <c r="AF185" s="11"/>
      <c r="AG185" s="11"/>
      <c r="AH185" s="11"/>
      <c r="AI185" s="11"/>
      <c r="AJ185" s="11"/>
      <c r="AK185" s="11"/>
      <c r="AL185" s="134" t="s">
        <v>88</v>
      </c>
      <c r="AM185" s="11" t="s">
        <v>125</v>
      </c>
      <c r="AN185" s="134" t="s">
        <v>117</v>
      </c>
      <c r="AO185" s="134" t="s">
        <v>105</v>
      </c>
      <c r="AP185" s="134">
        <v>0</v>
      </c>
      <c r="AQ185" s="135" t="s">
        <v>1086</v>
      </c>
      <c r="AR185" s="135" t="s">
        <v>1080</v>
      </c>
      <c r="AS185" s="136">
        <v>0</v>
      </c>
      <c r="AT185" s="136">
        <v>12000</v>
      </c>
      <c r="AU185" s="136">
        <v>10000</v>
      </c>
      <c r="AV185" s="136">
        <v>10000</v>
      </c>
      <c r="AW185" s="145">
        <v>8000</v>
      </c>
      <c r="AX185" s="145">
        <v>40000</v>
      </c>
      <c r="AY185" s="136">
        <v>12000</v>
      </c>
      <c r="AZ185" s="154">
        <v>0</v>
      </c>
      <c r="BA185" s="136">
        <v>11048</v>
      </c>
      <c r="BB185" s="136">
        <f t="shared" si="137"/>
        <v>-1048</v>
      </c>
      <c r="BC185" s="147">
        <f t="shared" si="138"/>
        <v>8000</v>
      </c>
      <c r="BD185" s="148">
        <v>0</v>
      </c>
      <c r="BE185" s="148">
        <v>0</v>
      </c>
      <c r="BF185" s="148">
        <v>0</v>
      </c>
      <c r="BG185" s="148">
        <v>0</v>
      </c>
      <c r="BH185" s="148">
        <v>0</v>
      </c>
      <c r="BI185" s="148">
        <v>0</v>
      </c>
      <c r="BJ185" s="148">
        <v>0</v>
      </c>
      <c r="BK185" s="148">
        <v>0</v>
      </c>
      <c r="BL185" s="148">
        <v>0</v>
      </c>
      <c r="BM185" s="148">
        <v>0</v>
      </c>
      <c r="BN185" s="148">
        <v>0</v>
      </c>
      <c r="BO185" s="148">
        <f t="shared" si="143"/>
        <v>8000</v>
      </c>
    </row>
    <row r="186" spans="1:67" customFormat="1" ht="50.15" customHeight="1">
      <c r="A186" s="143" t="s">
        <v>388</v>
      </c>
      <c r="B186" s="143" t="s">
        <v>404</v>
      </c>
      <c r="C186" s="143" t="s">
        <v>78</v>
      </c>
      <c r="D186" s="143" t="s">
        <v>838</v>
      </c>
      <c r="E186" s="143" t="s">
        <v>400</v>
      </c>
      <c r="F186" s="143" t="s">
        <v>461</v>
      </c>
      <c r="G186" s="135" t="s">
        <v>415</v>
      </c>
      <c r="H186" s="135" t="s">
        <v>1061</v>
      </c>
      <c r="I186" s="135" t="s">
        <v>1061</v>
      </c>
      <c r="J186" s="134" t="s">
        <v>501</v>
      </c>
      <c r="K186" s="135" t="s">
        <v>1077</v>
      </c>
      <c r="L186" s="134">
        <v>161</v>
      </c>
      <c r="M186" s="144" t="s">
        <v>1087</v>
      </c>
      <c r="N186" s="134" t="s">
        <v>3</v>
      </c>
      <c r="O186" s="11"/>
      <c r="P186" s="11">
        <v>3914</v>
      </c>
      <c r="Q186" s="11" t="s">
        <v>87</v>
      </c>
      <c r="R186" s="11" t="s">
        <v>1078</v>
      </c>
      <c r="S186" s="11" t="s">
        <v>87</v>
      </c>
      <c r="T186" s="11" t="s">
        <v>87</v>
      </c>
      <c r="U186" s="11"/>
      <c r="V186" s="11" t="s">
        <v>87</v>
      </c>
      <c r="W186" s="11"/>
      <c r="X186" s="11"/>
      <c r="Y186" s="11" t="s">
        <v>87</v>
      </c>
      <c r="Z186" s="11"/>
      <c r="AA186" s="11"/>
      <c r="AB186" s="11"/>
      <c r="AC186" s="11"/>
      <c r="AD186" s="11"/>
      <c r="AE186" s="11"/>
      <c r="AF186" s="11"/>
      <c r="AG186" s="11"/>
      <c r="AH186" s="11"/>
      <c r="AI186" s="11"/>
      <c r="AJ186" s="11"/>
      <c r="AK186" s="11"/>
      <c r="AL186" s="134" t="s">
        <v>88</v>
      </c>
      <c r="AM186" s="11" t="s">
        <v>125</v>
      </c>
      <c r="AN186" s="134" t="s">
        <v>117</v>
      </c>
      <c r="AO186" s="134" t="s">
        <v>105</v>
      </c>
      <c r="AP186" s="134">
        <v>0</v>
      </c>
      <c r="AQ186" s="135" t="s">
        <v>1088</v>
      </c>
      <c r="AR186" s="135" t="s">
        <v>1080</v>
      </c>
      <c r="AS186" s="136">
        <v>0</v>
      </c>
      <c r="AT186" s="136">
        <v>4000</v>
      </c>
      <c r="AU186" s="136">
        <v>4000</v>
      </c>
      <c r="AV186" s="136">
        <v>4000</v>
      </c>
      <c r="AW186" s="145">
        <v>4000</v>
      </c>
      <c r="AX186" s="145">
        <v>16000</v>
      </c>
      <c r="AY186" s="136">
        <v>4000</v>
      </c>
      <c r="AZ186" s="154">
        <v>0</v>
      </c>
      <c r="BA186" s="136">
        <v>18597</v>
      </c>
      <c r="BB186" s="136">
        <f t="shared" si="137"/>
        <v>-14597</v>
      </c>
      <c r="BC186" s="147">
        <f t="shared" si="138"/>
        <v>4000</v>
      </c>
      <c r="BD186" s="148">
        <v>0</v>
      </c>
      <c r="BE186" s="148">
        <v>0</v>
      </c>
      <c r="BF186" s="148">
        <v>0</v>
      </c>
      <c r="BG186" s="148">
        <v>0</v>
      </c>
      <c r="BH186" s="148">
        <v>0</v>
      </c>
      <c r="BI186" s="148">
        <v>0</v>
      </c>
      <c r="BJ186" s="148">
        <v>0</v>
      </c>
      <c r="BK186" s="148">
        <v>0</v>
      </c>
      <c r="BL186" s="148">
        <v>0</v>
      </c>
      <c r="BM186" s="148">
        <v>0</v>
      </c>
      <c r="BN186" s="148">
        <v>0</v>
      </c>
      <c r="BO186" s="148">
        <f t="shared" si="143"/>
        <v>4000</v>
      </c>
    </row>
    <row r="187" spans="1:67" customFormat="1" ht="50.15" customHeight="1">
      <c r="A187" s="143" t="s">
        <v>388</v>
      </c>
      <c r="B187" s="143" t="s">
        <v>404</v>
      </c>
      <c r="C187" s="143" t="s">
        <v>78</v>
      </c>
      <c r="D187" s="143" t="s">
        <v>838</v>
      </c>
      <c r="E187" s="143" t="s">
        <v>400</v>
      </c>
      <c r="F187" s="143" t="s">
        <v>400</v>
      </c>
      <c r="G187" s="135" t="s">
        <v>415</v>
      </c>
      <c r="H187" s="135" t="s">
        <v>1061</v>
      </c>
      <c r="I187" s="135" t="s">
        <v>1061</v>
      </c>
      <c r="J187" s="134">
        <v>55</v>
      </c>
      <c r="K187" s="135" t="s">
        <v>1089</v>
      </c>
      <c r="L187" s="134">
        <v>136</v>
      </c>
      <c r="M187" s="144" t="s">
        <v>792</v>
      </c>
      <c r="N187" s="134" t="s">
        <v>1</v>
      </c>
      <c r="O187" s="11"/>
      <c r="P187" s="11">
        <v>3914</v>
      </c>
      <c r="Q187" s="11" t="s">
        <v>87</v>
      </c>
      <c r="R187" s="11" t="s">
        <v>87</v>
      </c>
      <c r="S187" s="11" t="s">
        <v>87</v>
      </c>
      <c r="T187" s="11" t="s">
        <v>87</v>
      </c>
      <c r="U187" s="11"/>
      <c r="V187" s="11" t="s">
        <v>87</v>
      </c>
      <c r="W187" s="11"/>
      <c r="X187" s="11"/>
      <c r="Y187" s="11" t="s">
        <v>87</v>
      </c>
      <c r="Z187" s="11"/>
      <c r="AA187" s="11"/>
      <c r="AB187" s="11"/>
      <c r="AC187" s="11"/>
      <c r="AD187" s="11"/>
      <c r="AE187" s="11" t="s">
        <v>87</v>
      </c>
      <c r="AF187" s="11"/>
      <c r="AG187" s="11"/>
      <c r="AH187" s="11"/>
      <c r="AI187" s="11"/>
      <c r="AJ187" s="11"/>
      <c r="AK187" s="11"/>
      <c r="AL187" s="134" t="s">
        <v>88</v>
      </c>
      <c r="AM187" s="11" t="s">
        <v>143</v>
      </c>
      <c r="AN187" s="134" t="s">
        <v>113</v>
      </c>
      <c r="AO187" s="134" t="s">
        <v>105</v>
      </c>
      <c r="AP187" s="134">
        <v>0</v>
      </c>
      <c r="AQ187" s="135" t="s">
        <v>1090</v>
      </c>
      <c r="AR187" s="135" t="s">
        <v>1091</v>
      </c>
      <c r="AS187" s="136">
        <v>0</v>
      </c>
      <c r="AT187" s="158">
        <v>341582</v>
      </c>
      <c r="AU187" s="158">
        <v>305214</v>
      </c>
      <c r="AV187" s="158">
        <v>284975</v>
      </c>
      <c r="AW187" s="159">
        <v>373103</v>
      </c>
      <c r="AX187" s="159">
        <v>373103</v>
      </c>
      <c r="AY187" s="136">
        <v>0</v>
      </c>
      <c r="AZ187" s="146">
        <v>478385</v>
      </c>
      <c r="BA187" s="136">
        <v>353470</v>
      </c>
      <c r="BB187" s="136">
        <f t="shared" si="137"/>
        <v>-68495</v>
      </c>
      <c r="BC187" s="147">
        <f t="shared" si="138"/>
        <v>373103</v>
      </c>
      <c r="BD187" s="148">
        <v>0</v>
      </c>
      <c r="BE187" s="148">
        <v>0</v>
      </c>
      <c r="BF187" s="148">
        <v>0</v>
      </c>
      <c r="BG187" s="148">
        <v>0</v>
      </c>
      <c r="BH187" s="148">
        <v>0</v>
      </c>
      <c r="BI187" s="58">
        <v>186000</v>
      </c>
      <c r="BJ187" s="148">
        <f>BI187</f>
        <v>186000</v>
      </c>
      <c r="BK187" s="148">
        <f t="shared" ref="BK187:BN187" si="145">BJ187</f>
        <v>186000</v>
      </c>
      <c r="BL187" s="148">
        <f t="shared" si="145"/>
        <v>186000</v>
      </c>
      <c r="BM187" s="148">
        <f t="shared" si="145"/>
        <v>186000</v>
      </c>
      <c r="BN187" s="148">
        <f t="shared" si="145"/>
        <v>186000</v>
      </c>
      <c r="BO187" s="148">
        <f t="shared" si="143"/>
        <v>373103</v>
      </c>
    </row>
    <row r="188" spans="1:67" customFormat="1" ht="50.15" customHeight="1">
      <c r="A188" s="143" t="s">
        <v>388</v>
      </c>
      <c r="B188" s="143" t="s">
        <v>404</v>
      </c>
      <c r="C188" s="143" t="s">
        <v>78</v>
      </c>
      <c r="D188" s="143" t="s">
        <v>838</v>
      </c>
      <c r="E188" s="143" t="s">
        <v>400</v>
      </c>
      <c r="F188" s="143" t="s">
        <v>461</v>
      </c>
      <c r="G188" s="135" t="s">
        <v>415</v>
      </c>
      <c r="H188" s="135" t="s">
        <v>1061</v>
      </c>
      <c r="I188" s="135" t="s">
        <v>1061</v>
      </c>
      <c r="J188" s="134">
        <v>55</v>
      </c>
      <c r="K188" s="135" t="s">
        <v>1089</v>
      </c>
      <c r="L188" s="134">
        <v>163</v>
      </c>
      <c r="M188" s="144" t="s">
        <v>793</v>
      </c>
      <c r="N188" s="134" t="s">
        <v>1</v>
      </c>
      <c r="O188" s="11" t="s">
        <v>87</v>
      </c>
      <c r="P188" s="11"/>
      <c r="Q188" s="11" t="s">
        <v>1092</v>
      </c>
      <c r="R188" s="11" t="s">
        <v>1093</v>
      </c>
      <c r="S188" s="11" t="s">
        <v>87</v>
      </c>
      <c r="T188" s="11"/>
      <c r="U188" s="11"/>
      <c r="V188" s="11" t="s">
        <v>87</v>
      </c>
      <c r="W188" s="11"/>
      <c r="X188" s="11"/>
      <c r="Y188" s="11" t="s">
        <v>87</v>
      </c>
      <c r="Z188" s="11"/>
      <c r="AA188" s="11"/>
      <c r="AB188" s="11"/>
      <c r="AC188" s="11"/>
      <c r="AD188" s="11"/>
      <c r="AE188" s="11"/>
      <c r="AF188" s="11"/>
      <c r="AG188" s="11"/>
      <c r="AH188" s="11"/>
      <c r="AI188" s="11"/>
      <c r="AJ188" s="11"/>
      <c r="AK188" s="11"/>
      <c r="AL188" s="134" t="s">
        <v>88</v>
      </c>
      <c r="AM188" s="11" t="s">
        <v>125</v>
      </c>
      <c r="AN188" s="134" t="s">
        <v>117</v>
      </c>
      <c r="AO188" s="134" t="s">
        <v>105</v>
      </c>
      <c r="AP188" s="134">
        <v>0</v>
      </c>
      <c r="AQ188" s="135" t="s">
        <v>1094</v>
      </c>
      <c r="AR188" s="135" t="s">
        <v>1091</v>
      </c>
      <c r="AS188" s="136">
        <v>0</v>
      </c>
      <c r="AT188" s="136">
        <v>5016</v>
      </c>
      <c r="AU188" s="136">
        <v>4542</v>
      </c>
      <c r="AV188" s="136">
        <v>4556</v>
      </c>
      <c r="AW188" s="145">
        <v>5029</v>
      </c>
      <c r="AX188" s="145">
        <v>19143</v>
      </c>
      <c r="AY188" s="136">
        <v>0</v>
      </c>
      <c r="AZ188" s="146">
        <v>5623</v>
      </c>
      <c r="BA188" s="136">
        <v>5527</v>
      </c>
      <c r="BB188" s="136">
        <f t="shared" si="137"/>
        <v>-971</v>
      </c>
      <c r="BC188" s="147">
        <f t="shared" si="138"/>
        <v>5029</v>
      </c>
      <c r="BD188" s="148">
        <v>0</v>
      </c>
      <c r="BE188" s="148">
        <v>0</v>
      </c>
      <c r="BF188" s="148">
        <v>0</v>
      </c>
      <c r="BG188" s="148">
        <v>0</v>
      </c>
      <c r="BH188" s="148">
        <v>0</v>
      </c>
      <c r="BI188" s="148">
        <v>0</v>
      </c>
      <c r="BJ188" s="148">
        <v>0</v>
      </c>
      <c r="BK188" s="148">
        <v>0</v>
      </c>
      <c r="BL188" s="148">
        <v>0</v>
      </c>
      <c r="BM188" s="148">
        <v>0</v>
      </c>
      <c r="BN188" s="148">
        <v>0</v>
      </c>
      <c r="BO188" s="148">
        <f t="shared" si="143"/>
        <v>5029</v>
      </c>
    </row>
    <row r="189" spans="1:67" customFormat="1" ht="50.15" customHeight="1">
      <c r="A189" s="143" t="s">
        <v>388</v>
      </c>
      <c r="B189" s="143" t="s">
        <v>404</v>
      </c>
      <c r="C189" s="143" t="s">
        <v>78</v>
      </c>
      <c r="D189" s="143" t="s">
        <v>838</v>
      </c>
      <c r="E189" s="143" t="s">
        <v>400</v>
      </c>
      <c r="F189" s="143" t="s">
        <v>461</v>
      </c>
      <c r="G189" s="135" t="s">
        <v>415</v>
      </c>
      <c r="H189" s="135" t="s">
        <v>1061</v>
      </c>
      <c r="I189" s="135" t="s">
        <v>1061</v>
      </c>
      <c r="J189" s="134">
        <v>55</v>
      </c>
      <c r="K189" s="135" t="s">
        <v>1089</v>
      </c>
      <c r="L189" s="134">
        <v>166</v>
      </c>
      <c r="M189" s="144" t="s">
        <v>794</v>
      </c>
      <c r="N189" s="134" t="s">
        <v>1</v>
      </c>
      <c r="O189" s="11" t="s">
        <v>87</v>
      </c>
      <c r="P189" s="11"/>
      <c r="Q189" s="11" t="s">
        <v>1092</v>
      </c>
      <c r="R189" s="11" t="s">
        <v>1093</v>
      </c>
      <c r="S189" s="11" t="s">
        <v>87</v>
      </c>
      <c r="T189" s="11"/>
      <c r="U189" s="11"/>
      <c r="V189" s="11" t="s">
        <v>87</v>
      </c>
      <c r="W189" s="11"/>
      <c r="X189" s="11"/>
      <c r="Y189" s="11" t="s">
        <v>87</v>
      </c>
      <c r="Z189" s="11"/>
      <c r="AA189" s="11"/>
      <c r="AB189" s="11"/>
      <c r="AC189" s="11"/>
      <c r="AD189" s="11"/>
      <c r="AE189" s="11"/>
      <c r="AF189" s="11"/>
      <c r="AG189" s="11"/>
      <c r="AH189" s="11"/>
      <c r="AI189" s="11"/>
      <c r="AJ189" s="11"/>
      <c r="AK189" s="11"/>
      <c r="AL189" s="134" t="s">
        <v>88</v>
      </c>
      <c r="AM189" s="11" t="s">
        <v>143</v>
      </c>
      <c r="AN189" s="134" t="s">
        <v>113</v>
      </c>
      <c r="AO189" s="134" t="s">
        <v>105</v>
      </c>
      <c r="AP189" s="134">
        <v>0</v>
      </c>
      <c r="AQ189" s="135" t="s">
        <v>1095</v>
      </c>
      <c r="AR189" s="135" t="s">
        <v>1091</v>
      </c>
      <c r="AS189" s="136">
        <v>0</v>
      </c>
      <c r="AT189" s="136">
        <v>18074</v>
      </c>
      <c r="AU189" s="136">
        <v>17197</v>
      </c>
      <c r="AV189" s="136">
        <v>21013</v>
      </c>
      <c r="AW189" s="145">
        <v>21469</v>
      </c>
      <c r="AX189" s="145">
        <v>21469</v>
      </c>
      <c r="AY189" s="136">
        <v>0</v>
      </c>
      <c r="AZ189" s="146">
        <v>30110</v>
      </c>
      <c r="BA189" s="136">
        <v>16978</v>
      </c>
      <c r="BB189" s="136">
        <f t="shared" si="137"/>
        <v>4035</v>
      </c>
      <c r="BC189" s="147">
        <f t="shared" si="138"/>
        <v>21469</v>
      </c>
      <c r="BD189" s="148">
        <v>0</v>
      </c>
      <c r="BE189" s="148">
        <v>0</v>
      </c>
      <c r="BF189" s="148">
        <v>0</v>
      </c>
      <c r="BG189" s="148">
        <v>0</v>
      </c>
      <c r="BH189" s="148">
        <v>0</v>
      </c>
      <c r="BI189" s="149">
        <v>10700</v>
      </c>
      <c r="BJ189" s="148">
        <f>BI189</f>
        <v>10700</v>
      </c>
      <c r="BK189" s="148">
        <f t="shared" ref="BK189:BN189" si="146">BJ189</f>
        <v>10700</v>
      </c>
      <c r="BL189" s="148">
        <f t="shared" si="146"/>
        <v>10700</v>
      </c>
      <c r="BM189" s="148">
        <f t="shared" si="146"/>
        <v>10700</v>
      </c>
      <c r="BN189" s="148">
        <f t="shared" si="146"/>
        <v>10700</v>
      </c>
      <c r="BO189" s="148">
        <f t="shared" si="143"/>
        <v>21469</v>
      </c>
    </row>
    <row r="190" spans="1:67" customFormat="1" ht="50.15" customHeight="1">
      <c r="A190" s="143" t="s">
        <v>388</v>
      </c>
      <c r="B190" s="143" t="s">
        <v>404</v>
      </c>
      <c r="C190" s="143" t="s">
        <v>78</v>
      </c>
      <c r="D190" s="143" t="s">
        <v>838</v>
      </c>
      <c r="E190" s="143" t="s">
        <v>400</v>
      </c>
      <c r="F190" s="143" t="s">
        <v>461</v>
      </c>
      <c r="G190" s="135" t="s">
        <v>415</v>
      </c>
      <c r="H190" s="135" t="s">
        <v>1061</v>
      </c>
      <c r="I190" s="135" t="s">
        <v>1061</v>
      </c>
      <c r="J190" s="134">
        <v>55</v>
      </c>
      <c r="K190" s="135" t="s">
        <v>1089</v>
      </c>
      <c r="L190" s="134">
        <v>276</v>
      </c>
      <c r="M190" s="144" t="s">
        <v>795</v>
      </c>
      <c r="N190" s="134" t="s">
        <v>1</v>
      </c>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34" t="s">
        <v>88</v>
      </c>
      <c r="AM190" s="11" t="s">
        <v>125</v>
      </c>
      <c r="AN190" s="134" t="s">
        <v>117</v>
      </c>
      <c r="AO190" s="134" t="s">
        <v>105</v>
      </c>
      <c r="AP190" s="134">
        <v>0</v>
      </c>
      <c r="AQ190" s="135" t="s">
        <v>1096</v>
      </c>
      <c r="AR190" s="135" t="s">
        <v>1091</v>
      </c>
      <c r="AS190" s="136">
        <v>0</v>
      </c>
      <c r="AT190" s="160">
        <v>912</v>
      </c>
      <c r="AU190" s="160">
        <v>850</v>
      </c>
      <c r="AV190" s="160">
        <v>862</v>
      </c>
      <c r="AW190" s="161">
        <v>911</v>
      </c>
      <c r="AX190" s="161">
        <v>3535</v>
      </c>
      <c r="AY190" s="136">
        <v>0</v>
      </c>
      <c r="AZ190" s="146">
        <v>872</v>
      </c>
      <c r="BA190" s="136">
        <v>89</v>
      </c>
      <c r="BB190" s="136">
        <f t="shared" si="137"/>
        <v>773</v>
      </c>
      <c r="BC190" s="147">
        <f t="shared" si="138"/>
        <v>911</v>
      </c>
      <c r="BD190" s="148">
        <v>0</v>
      </c>
      <c r="BE190" s="148">
        <v>0</v>
      </c>
      <c r="BF190" s="148">
        <v>0</v>
      </c>
      <c r="BG190" s="148">
        <v>0</v>
      </c>
      <c r="BH190" s="148">
        <v>0</v>
      </c>
      <c r="BI190" s="148">
        <v>0</v>
      </c>
      <c r="BJ190" s="148">
        <v>0</v>
      </c>
      <c r="BK190" s="148">
        <v>0</v>
      </c>
      <c r="BL190" s="148">
        <v>0</v>
      </c>
      <c r="BM190" s="148">
        <v>0</v>
      </c>
      <c r="BN190" s="148">
        <v>0</v>
      </c>
      <c r="BO190" s="148">
        <f t="shared" si="143"/>
        <v>911</v>
      </c>
    </row>
    <row r="191" spans="1:67" customFormat="1" ht="50.15" customHeight="1">
      <c r="A191" s="143" t="s">
        <v>388</v>
      </c>
      <c r="B191" s="143" t="s">
        <v>1097</v>
      </c>
      <c r="C191" s="143" t="s">
        <v>78</v>
      </c>
      <c r="D191" s="143" t="s">
        <v>838</v>
      </c>
      <c r="E191" s="143" t="s">
        <v>400</v>
      </c>
      <c r="F191" s="143" t="s">
        <v>461</v>
      </c>
      <c r="G191" s="135" t="s">
        <v>415</v>
      </c>
      <c r="H191" s="135" t="s">
        <v>1061</v>
      </c>
      <c r="I191" s="61" t="s">
        <v>1538</v>
      </c>
      <c r="J191" s="134">
        <v>55</v>
      </c>
      <c r="K191" s="135" t="s">
        <v>1089</v>
      </c>
      <c r="L191" s="134">
        <v>290</v>
      </c>
      <c r="M191" s="144" t="s">
        <v>796</v>
      </c>
      <c r="N191" s="134" t="s">
        <v>7</v>
      </c>
      <c r="O191" s="11" t="s">
        <v>87</v>
      </c>
      <c r="P191" s="11"/>
      <c r="Q191" s="11"/>
      <c r="R191" s="11"/>
      <c r="S191" s="11" t="s">
        <v>1098</v>
      </c>
      <c r="T191" s="11"/>
      <c r="U191" s="11"/>
      <c r="V191" s="11"/>
      <c r="W191" s="11"/>
      <c r="X191" s="11"/>
      <c r="Y191" s="11"/>
      <c r="Z191" s="11"/>
      <c r="AA191" s="11"/>
      <c r="AB191" s="11"/>
      <c r="AC191" s="11"/>
      <c r="AD191" s="11"/>
      <c r="AE191" s="11"/>
      <c r="AF191" s="11"/>
      <c r="AG191" s="11"/>
      <c r="AH191" s="11"/>
      <c r="AI191" s="11"/>
      <c r="AJ191" s="11"/>
      <c r="AK191" s="11"/>
      <c r="AL191" s="134" t="s">
        <v>88</v>
      </c>
      <c r="AM191" s="11" t="s">
        <v>125</v>
      </c>
      <c r="AN191" s="134" t="s">
        <v>113</v>
      </c>
      <c r="AO191" s="134" t="s">
        <v>91</v>
      </c>
      <c r="AP191" s="134">
        <v>60</v>
      </c>
      <c r="AQ191" s="135" t="s">
        <v>1099</v>
      </c>
      <c r="AR191" s="135" t="s">
        <v>1091</v>
      </c>
      <c r="AS191" s="136">
        <v>10</v>
      </c>
      <c r="AT191" s="136">
        <v>20</v>
      </c>
      <c r="AU191" s="136">
        <v>25</v>
      </c>
      <c r="AV191" s="136">
        <v>30</v>
      </c>
      <c r="AW191" s="145">
        <v>35</v>
      </c>
      <c r="AX191" s="145">
        <v>35</v>
      </c>
      <c r="AY191" s="136">
        <v>16.66</v>
      </c>
      <c r="AZ191" s="162">
        <v>11.5</v>
      </c>
      <c r="BA191" s="136">
        <v>19.600000000000001</v>
      </c>
      <c r="BB191" s="136">
        <f t="shared" si="137"/>
        <v>10.399999999999999</v>
      </c>
      <c r="BC191" s="147">
        <f t="shared" si="138"/>
        <v>35</v>
      </c>
      <c r="BD191" s="148">
        <v>0</v>
      </c>
      <c r="BE191" s="148">
        <v>0</v>
      </c>
      <c r="BF191" s="148">
        <v>0</v>
      </c>
      <c r="BG191" s="148">
        <v>0</v>
      </c>
      <c r="BH191" s="148">
        <v>0</v>
      </c>
      <c r="BI191" s="148">
        <v>0</v>
      </c>
      <c r="BJ191" s="148">
        <v>0</v>
      </c>
      <c r="BK191" s="148">
        <v>0</v>
      </c>
      <c r="BL191" s="148">
        <v>0</v>
      </c>
      <c r="BM191" s="148">
        <v>0</v>
      </c>
      <c r="BN191" s="148">
        <v>0</v>
      </c>
      <c r="BO191" s="148">
        <f t="shared" si="143"/>
        <v>35</v>
      </c>
    </row>
    <row r="192" spans="1:67" customFormat="1" ht="50.15" customHeight="1">
      <c r="A192" s="143" t="s">
        <v>388</v>
      </c>
      <c r="B192" s="143" t="s">
        <v>404</v>
      </c>
      <c r="C192" s="143" t="s">
        <v>78</v>
      </c>
      <c r="D192" s="143" t="s">
        <v>838</v>
      </c>
      <c r="E192" s="143" t="s">
        <v>400</v>
      </c>
      <c r="F192" s="143" t="s">
        <v>461</v>
      </c>
      <c r="G192" s="135" t="s">
        <v>415</v>
      </c>
      <c r="H192" s="135" t="s">
        <v>1061</v>
      </c>
      <c r="I192" s="135" t="s">
        <v>1061</v>
      </c>
      <c r="J192" s="134">
        <v>55</v>
      </c>
      <c r="K192" s="135" t="s">
        <v>1089</v>
      </c>
      <c r="L192" s="134">
        <v>283</v>
      </c>
      <c r="M192" s="144" t="s">
        <v>806</v>
      </c>
      <c r="N192" s="134" t="s">
        <v>1</v>
      </c>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34" t="s">
        <v>88</v>
      </c>
      <c r="AM192" s="11" t="s">
        <v>143</v>
      </c>
      <c r="AN192" s="134" t="s">
        <v>113</v>
      </c>
      <c r="AO192" s="134" t="s">
        <v>105</v>
      </c>
      <c r="AP192" s="134">
        <v>0</v>
      </c>
      <c r="AQ192" s="135" t="s">
        <v>1100</v>
      </c>
      <c r="AR192" s="135" t="s">
        <v>1091</v>
      </c>
      <c r="AS192" s="136">
        <v>0</v>
      </c>
      <c r="AT192" s="146">
        <v>35637</v>
      </c>
      <c r="AU192" s="146">
        <v>133491</v>
      </c>
      <c r="AV192" s="146">
        <v>17738</v>
      </c>
      <c r="AW192" s="163">
        <v>26227</v>
      </c>
      <c r="AX192" s="163">
        <v>26227</v>
      </c>
      <c r="AY192" s="136">
        <v>0</v>
      </c>
      <c r="AZ192" s="146">
        <v>328220</v>
      </c>
      <c r="BA192" s="136">
        <v>17167</v>
      </c>
      <c r="BB192" s="136">
        <f t="shared" si="137"/>
        <v>571</v>
      </c>
      <c r="BC192" s="147">
        <f t="shared" si="138"/>
        <v>26227</v>
      </c>
      <c r="BD192" s="148">
        <v>0</v>
      </c>
      <c r="BE192" s="148">
        <v>0</v>
      </c>
      <c r="BF192" s="148">
        <v>0</v>
      </c>
      <c r="BG192" s="148">
        <v>0</v>
      </c>
      <c r="BH192" s="148">
        <v>0</v>
      </c>
      <c r="BI192" s="149">
        <v>13100</v>
      </c>
      <c r="BJ192" s="148">
        <f>BI192</f>
        <v>13100</v>
      </c>
      <c r="BK192" s="148">
        <f t="shared" ref="BK192:BN192" si="147">BJ192</f>
        <v>13100</v>
      </c>
      <c r="BL192" s="148">
        <f t="shared" si="147"/>
        <v>13100</v>
      </c>
      <c r="BM192" s="148">
        <f t="shared" si="147"/>
        <v>13100</v>
      </c>
      <c r="BN192" s="148">
        <f t="shared" si="147"/>
        <v>13100</v>
      </c>
      <c r="BO192" s="148">
        <f t="shared" si="143"/>
        <v>26227</v>
      </c>
    </row>
    <row r="193" spans="1:67" customFormat="1" ht="50.15" customHeight="1">
      <c r="A193" s="143" t="s">
        <v>388</v>
      </c>
      <c r="B193" s="143" t="s">
        <v>77</v>
      </c>
      <c r="C193" s="143" t="s">
        <v>78</v>
      </c>
      <c r="D193" s="143" t="s">
        <v>838</v>
      </c>
      <c r="E193" s="143" t="s">
        <v>400</v>
      </c>
      <c r="F193" s="143" t="s">
        <v>478</v>
      </c>
      <c r="G193" s="135" t="s">
        <v>415</v>
      </c>
      <c r="H193" s="135" t="s">
        <v>1061</v>
      </c>
      <c r="I193" s="135" t="s">
        <v>1061</v>
      </c>
      <c r="J193" s="134" t="s">
        <v>499</v>
      </c>
      <c r="K193" s="135" t="s">
        <v>1070</v>
      </c>
      <c r="L193" s="134">
        <v>168</v>
      </c>
      <c r="M193" s="144" t="s">
        <v>797</v>
      </c>
      <c r="N193" s="134" t="s">
        <v>1</v>
      </c>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34" t="s">
        <v>103</v>
      </c>
      <c r="AM193" s="11" t="s">
        <v>89</v>
      </c>
      <c r="AN193" s="134" t="s">
        <v>104</v>
      </c>
      <c r="AO193" s="134" t="s">
        <v>91</v>
      </c>
      <c r="AP193" s="134">
        <v>0</v>
      </c>
      <c r="AQ193" s="135" t="s">
        <v>1065</v>
      </c>
      <c r="AR193" s="135" t="s">
        <v>1066</v>
      </c>
      <c r="AS193" s="136">
        <v>0</v>
      </c>
      <c r="AT193" s="136">
        <v>100</v>
      </c>
      <c r="AU193" s="136">
        <v>100</v>
      </c>
      <c r="AV193" s="136">
        <v>100</v>
      </c>
      <c r="AW193" s="145">
        <v>100</v>
      </c>
      <c r="AX193" s="145">
        <v>100</v>
      </c>
      <c r="AY193" s="136">
        <v>0</v>
      </c>
      <c r="AZ193" s="146">
        <v>100</v>
      </c>
      <c r="BA193" s="136">
        <v>100</v>
      </c>
      <c r="BB193" s="136">
        <f t="shared" si="137"/>
        <v>0</v>
      </c>
      <c r="BC193" s="147">
        <f t="shared" si="138"/>
        <v>100</v>
      </c>
      <c r="BD193" s="148">
        <v>0</v>
      </c>
      <c r="BE193" s="148">
        <f>BD193</f>
        <v>0</v>
      </c>
      <c r="BF193" s="149">
        <v>5</v>
      </c>
      <c r="BG193" s="148">
        <f>BF193</f>
        <v>5</v>
      </c>
      <c r="BH193" s="148">
        <f>BG193</f>
        <v>5</v>
      </c>
      <c r="BI193" s="149">
        <v>50</v>
      </c>
      <c r="BJ193" s="148">
        <f>BI193</f>
        <v>50</v>
      </c>
      <c r="BK193" s="148">
        <f>BJ193</f>
        <v>50</v>
      </c>
      <c r="BL193" s="149">
        <v>70</v>
      </c>
      <c r="BM193" s="148">
        <f>BL193</f>
        <v>70</v>
      </c>
      <c r="BN193" s="148">
        <f>BM193</f>
        <v>70</v>
      </c>
      <c r="BO193" s="148">
        <f t="shared" si="143"/>
        <v>100</v>
      </c>
    </row>
    <row r="194" spans="1:67" customFormat="1" ht="50.15" customHeight="1">
      <c r="A194" s="143" t="s">
        <v>388</v>
      </c>
      <c r="B194" s="143" t="s">
        <v>77</v>
      </c>
      <c r="C194" s="143" t="s">
        <v>78</v>
      </c>
      <c r="D194" s="143" t="s">
        <v>838</v>
      </c>
      <c r="E194" s="143" t="s">
        <v>400</v>
      </c>
      <c r="F194" s="143" t="s">
        <v>478</v>
      </c>
      <c r="G194" s="135" t="s">
        <v>415</v>
      </c>
      <c r="H194" s="135" t="s">
        <v>1061</v>
      </c>
      <c r="I194" s="135" t="s">
        <v>1061</v>
      </c>
      <c r="J194" s="134" t="s">
        <v>499</v>
      </c>
      <c r="K194" s="135" t="s">
        <v>1070</v>
      </c>
      <c r="L194" s="134">
        <v>94</v>
      </c>
      <c r="M194" s="144" t="s">
        <v>1101</v>
      </c>
      <c r="N194" s="134" t="s">
        <v>1</v>
      </c>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34" t="s">
        <v>88</v>
      </c>
      <c r="AM194" s="11" t="s">
        <v>143</v>
      </c>
      <c r="AN194" s="134" t="s">
        <v>113</v>
      </c>
      <c r="AO194" s="134" t="s">
        <v>105</v>
      </c>
      <c r="AP194" s="134">
        <v>0</v>
      </c>
      <c r="AQ194" s="135" t="s">
        <v>1102</v>
      </c>
      <c r="AR194" s="135" t="s">
        <v>1103</v>
      </c>
      <c r="AS194" s="136">
        <v>0</v>
      </c>
      <c r="AT194" s="136">
        <v>0</v>
      </c>
      <c r="AU194" s="136">
        <v>8</v>
      </c>
      <c r="AV194" s="136">
        <v>4</v>
      </c>
      <c r="AW194" s="145">
        <v>4</v>
      </c>
      <c r="AX194" s="145">
        <v>4</v>
      </c>
      <c r="AY194" s="136">
        <v>0</v>
      </c>
      <c r="AZ194" s="146">
        <v>8</v>
      </c>
      <c r="BA194" s="136">
        <v>4</v>
      </c>
      <c r="BB194" s="136">
        <f t="shared" si="137"/>
        <v>0</v>
      </c>
      <c r="BC194" s="147">
        <f t="shared" si="138"/>
        <v>4</v>
      </c>
      <c r="BD194" s="148">
        <v>0</v>
      </c>
      <c r="BE194" s="148">
        <v>0</v>
      </c>
      <c r="BF194" s="148">
        <v>0</v>
      </c>
      <c r="BG194" s="148">
        <v>0</v>
      </c>
      <c r="BH194" s="148">
        <v>0</v>
      </c>
      <c r="BI194" s="149">
        <v>1</v>
      </c>
      <c r="BJ194" s="148">
        <f>BI194</f>
        <v>1</v>
      </c>
      <c r="BK194" s="148">
        <f t="shared" ref="BK194:BN196" si="148">BJ194</f>
        <v>1</v>
      </c>
      <c r="BL194" s="148">
        <f t="shared" si="148"/>
        <v>1</v>
      </c>
      <c r="BM194" s="148">
        <f t="shared" si="148"/>
        <v>1</v>
      </c>
      <c r="BN194" s="148">
        <f t="shared" si="148"/>
        <v>1</v>
      </c>
      <c r="BO194" s="148">
        <f t="shared" si="143"/>
        <v>4</v>
      </c>
    </row>
    <row r="195" spans="1:67" customFormat="1" ht="50.15" customHeight="1">
      <c r="A195" s="143" t="s">
        <v>388</v>
      </c>
      <c r="B195" s="143" t="s">
        <v>77</v>
      </c>
      <c r="C195" s="143" t="s">
        <v>78</v>
      </c>
      <c r="D195" s="143" t="s">
        <v>838</v>
      </c>
      <c r="E195" s="143" t="s">
        <v>400</v>
      </c>
      <c r="F195" s="143" t="s">
        <v>478</v>
      </c>
      <c r="G195" s="135" t="s">
        <v>415</v>
      </c>
      <c r="H195" s="135" t="s">
        <v>839</v>
      </c>
      <c r="I195" s="73" t="s">
        <v>1540</v>
      </c>
      <c r="J195" s="134" t="s">
        <v>499</v>
      </c>
      <c r="K195" s="135" t="s">
        <v>1070</v>
      </c>
      <c r="L195" s="134">
        <v>170</v>
      </c>
      <c r="M195" s="144" t="s">
        <v>798</v>
      </c>
      <c r="N195" s="134" t="s">
        <v>1</v>
      </c>
      <c r="O195" s="11" t="s">
        <v>87</v>
      </c>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34" t="s">
        <v>103</v>
      </c>
      <c r="AM195" s="11" t="s">
        <v>89</v>
      </c>
      <c r="AN195" s="134" t="s">
        <v>104</v>
      </c>
      <c r="AO195" s="134" t="s">
        <v>91</v>
      </c>
      <c r="AP195" s="134">
        <v>0</v>
      </c>
      <c r="AQ195" s="135" t="s">
        <v>1065</v>
      </c>
      <c r="AR195" s="135" t="s">
        <v>1066</v>
      </c>
      <c r="AS195" s="136">
        <v>0</v>
      </c>
      <c r="AT195" s="136">
        <v>0</v>
      </c>
      <c r="AU195" s="136">
        <v>100</v>
      </c>
      <c r="AV195" s="136">
        <v>100</v>
      </c>
      <c r="AW195" s="145">
        <v>100</v>
      </c>
      <c r="AX195" s="145">
        <v>100</v>
      </c>
      <c r="AY195" s="136">
        <v>0</v>
      </c>
      <c r="AZ195" s="146">
        <v>100</v>
      </c>
      <c r="BA195" s="136">
        <v>100</v>
      </c>
      <c r="BB195" s="136">
        <f t="shared" si="137"/>
        <v>0</v>
      </c>
      <c r="BC195" s="147">
        <f t="shared" si="138"/>
        <v>100</v>
      </c>
      <c r="BD195" s="148">
        <v>0</v>
      </c>
      <c r="BE195" s="148">
        <f t="shared" ref="BE195:BE196" si="149">BD195</f>
        <v>0</v>
      </c>
      <c r="BF195" s="149">
        <v>5</v>
      </c>
      <c r="BG195" s="148">
        <f t="shared" ref="BG195:BH196" si="150">BF195</f>
        <v>5</v>
      </c>
      <c r="BH195" s="148">
        <f t="shared" si="150"/>
        <v>5</v>
      </c>
      <c r="BI195" s="149">
        <v>50</v>
      </c>
      <c r="BJ195" s="148">
        <f t="shared" ref="BJ195:BK196" si="151">BI195</f>
        <v>50</v>
      </c>
      <c r="BK195" s="148">
        <f t="shared" si="151"/>
        <v>50</v>
      </c>
      <c r="BL195" s="149">
        <v>70</v>
      </c>
      <c r="BM195" s="148">
        <f t="shared" si="148"/>
        <v>70</v>
      </c>
      <c r="BN195" s="148">
        <f t="shared" si="148"/>
        <v>70</v>
      </c>
      <c r="BO195" s="148">
        <f t="shared" si="143"/>
        <v>100</v>
      </c>
    </row>
    <row r="196" spans="1:67" customFormat="1" ht="50.15" customHeight="1">
      <c r="A196" s="143" t="s">
        <v>388</v>
      </c>
      <c r="B196" s="143" t="s">
        <v>404</v>
      </c>
      <c r="C196" s="143" t="s">
        <v>78</v>
      </c>
      <c r="D196" s="143" t="s">
        <v>838</v>
      </c>
      <c r="E196" s="143" t="s">
        <v>400</v>
      </c>
      <c r="F196" s="143" t="s">
        <v>400</v>
      </c>
      <c r="G196" s="135" t="s">
        <v>415</v>
      </c>
      <c r="H196" s="135" t="s">
        <v>1061</v>
      </c>
      <c r="I196" s="135" t="s">
        <v>1061</v>
      </c>
      <c r="J196" s="134" t="s">
        <v>499</v>
      </c>
      <c r="K196" s="135" t="s">
        <v>1070</v>
      </c>
      <c r="L196" s="134">
        <v>95</v>
      </c>
      <c r="M196" s="144" t="s">
        <v>799</v>
      </c>
      <c r="N196" s="134" t="s">
        <v>1</v>
      </c>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34" t="s">
        <v>155</v>
      </c>
      <c r="AM196" s="11" t="s">
        <v>89</v>
      </c>
      <c r="AN196" s="134" t="s">
        <v>113</v>
      </c>
      <c r="AO196" s="134" t="s">
        <v>91</v>
      </c>
      <c r="AP196" s="134">
        <v>0</v>
      </c>
      <c r="AQ196" s="135" t="s">
        <v>1065</v>
      </c>
      <c r="AR196" s="135" t="s">
        <v>1066</v>
      </c>
      <c r="AS196" s="136">
        <v>0</v>
      </c>
      <c r="AT196" s="136">
        <v>0</v>
      </c>
      <c r="AU196" s="136">
        <v>100</v>
      </c>
      <c r="AV196" s="136">
        <v>100</v>
      </c>
      <c r="AW196" s="145">
        <v>100</v>
      </c>
      <c r="AX196" s="145">
        <v>100</v>
      </c>
      <c r="AY196" s="136">
        <v>0</v>
      </c>
      <c r="AZ196" s="146">
        <v>100</v>
      </c>
      <c r="BA196" s="136">
        <v>100</v>
      </c>
      <c r="BB196" s="136">
        <f t="shared" si="137"/>
        <v>0</v>
      </c>
      <c r="BC196" s="147">
        <f t="shared" si="138"/>
        <v>100</v>
      </c>
      <c r="BD196" s="148">
        <v>0</v>
      </c>
      <c r="BE196" s="148">
        <f t="shared" si="149"/>
        <v>0</v>
      </c>
      <c r="BF196" s="149">
        <v>5</v>
      </c>
      <c r="BG196" s="148">
        <f t="shared" si="150"/>
        <v>5</v>
      </c>
      <c r="BH196" s="148">
        <f t="shared" si="150"/>
        <v>5</v>
      </c>
      <c r="BI196" s="149">
        <v>50</v>
      </c>
      <c r="BJ196" s="148">
        <f t="shared" si="151"/>
        <v>50</v>
      </c>
      <c r="BK196" s="148">
        <f t="shared" si="151"/>
        <v>50</v>
      </c>
      <c r="BL196" s="149">
        <v>70</v>
      </c>
      <c r="BM196" s="148">
        <f t="shared" si="148"/>
        <v>70</v>
      </c>
      <c r="BN196" s="148">
        <f t="shared" si="148"/>
        <v>70</v>
      </c>
      <c r="BO196" s="148">
        <f t="shared" si="143"/>
        <v>100</v>
      </c>
    </row>
    <row r="197" spans="1:67" customFormat="1" ht="50.15" customHeight="1">
      <c r="A197" s="143" t="s">
        <v>388</v>
      </c>
      <c r="B197" s="143" t="s">
        <v>404</v>
      </c>
      <c r="C197" s="143" t="s">
        <v>78</v>
      </c>
      <c r="D197" s="143" t="s">
        <v>838</v>
      </c>
      <c r="E197" s="143" t="s">
        <v>400</v>
      </c>
      <c r="F197" s="143" t="s">
        <v>461</v>
      </c>
      <c r="G197" s="135" t="s">
        <v>415</v>
      </c>
      <c r="H197" s="135" t="s">
        <v>1061</v>
      </c>
      <c r="I197" s="135" t="s">
        <v>1061</v>
      </c>
      <c r="J197" s="134" t="s">
        <v>499</v>
      </c>
      <c r="K197" s="135" t="s">
        <v>1070</v>
      </c>
      <c r="L197" s="134">
        <v>213</v>
      </c>
      <c r="M197" s="144" t="s">
        <v>800</v>
      </c>
      <c r="N197" s="134" t="s">
        <v>1</v>
      </c>
      <c r="O197" s="11" t="s">
        <v>87</v>
      </c>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34" t="s">
        <v>88</v>
      </c>
      <c r="AM197" s="11" t="s">
        <v>125</v>
      </c>
      <c r="AN197" s="134" t="s">
        <v>113</v>
      </c>
      <c r="AO197" s="134" t="s">
        <v>105</v>
      </c>
      <c r="AP197" s="134">
        <v>0</v>
      </c>
      <c r="AQ197" s="135" t="s">
        <v>1104</v>
      </c>
      <c r="AR197" s="135" t="s">
        <v>1105</v>
      </c>
      <c r="AS197" s="136">
        <v>68376</v>
      </c>
      <c r="AT197" s="136">
        <v>0</v>
      </c>
      <c r="AU197" s="136">
        <v>70000</v>
      </c>
      <c r="AV197" s="136">
        <v>70000</v>
      </c>
      <c r="AW197" s="145">
        <v>70000</v>
      </c>
      <c r="AX197" s="145">
        <v>70000</v>
      </c>
      <c r="AY197" s="136">
        <v>0</v>
      </c>
      <c r="AZ197" s="154">
        <v>0</v>
      </c>
      <c r="BA197" s="136">
        <v>81006</v>
      </c>
      <c r="BB197" s="136">
        <f t="shared" si="137"/>
        <v>-11006</v>
      </c>
      <c r="BC197" s="147">
        <f t="shared" si="138"/>
        <v>70000</v>
      </c>
      <c r="BD197" s="148">
        <v>0</v>
      </c>
      <c r="BE197" s="148">
        <v>0</v>
      </c>
      <c r="BF197" s="148">
        <v>0</v>
      </c>
      <c r="BG197" s="148">
        <v>0</v>
      </c>
      <c r="BH197" s="148">
        <v>0</v>
      </c>
      <c r="BI197" s="148">
        <v>0</v>
      </c>
      <c r="BJ197" s="148">
        <v>0</v>
      </c>
      <c r="BK197" s="148">
        <v>0</v>
      </c>
      <c r="BL197" s="148">
        <v>0</v>
      </c>
      <c r="BM197" s="148">
        <v>0</v>
      </c>
      <c r="BN197" s="148">
        <v>0</v>
      </c>
      <c r="BO197" s="148">
        <f t="shared" si="143"/>
        <v>70000</v>
      </c>
    </row>
    <row r="198" spans="1:67" customFormat="1" ht="50.15" customHeight="1">
      <c r="A198" s="143" t="s">
        <v>388</v>
      </c>
      <c r="B198" s="143" t="s">
        <v>404</v>
      </c>
      <c r="C198" s="143" t="s">
        <v>78</v>
      </c>
      <c r="D198" s="143" t="s">
        <v>838</v>
      </c>
      <c r="E198" s="143" t="s">
        <v>400</v>
      </c>
      <c r="F198" s="143" t="s">
        <v>461</v>
      </c>
      <c r="G198" s="135" t="s">
        <v>415</v>
      </c>
      <c r="H198" s="135" t="s">
        <v>1061</v>
      </c>
      <c r="I198" s="135" t="s">
        <v>1061</v>
      </c>
      <c r="J198" s="134">
        <v>65</v>
      </c>
      <c r="K198" s="135" t="s">
        <v>1106</v>
      </c>
      <c r="L198" s="134">
        <v>154</v>
      </c>
      <c r="M198" s="144" t="s">
        <v>1107</v>
      </c>
      <c r="N198" s="134" t="s">
        <v>4</v>
      </c>
      <c r="O198" s="11" t="s">
        <v>87</v>
      </c>
      <c r="P198" s="11"/>
      <c r="Q198" s="11"/>
      <c r="R198" s="11" t="s">
        <v>1108</v>
      </c>
      <c r="S198" s="11"/>
      <c r="T198" s="11"/>
      <c r="U198" s="11"/>
      <c r="V198" s="11"/>
      <c r="W198" s="11"/>
      <c r="X198" s="11"/>
      <c r="Y198" s="11"/>
      <c r="Z198" s="11"/>
      <c r="AA198" s="11"/>
      <c r="AB198" s="11"/>
      <c r="AC198" s="11"/>
      <c r="AD198" s="11"/>
      <c r="AE198" s="11"/>
      <c r="AF198" s="11"/>
      <c r="AG198" s="11"/>
      <c r="AH198" s="11"/>
      <c r="AI198" s="11"/>
      <c r="AJ198" s="11"/>
      <c r="AK198" s="11"/>
      <c r="AL198" s="134" t="s">
        <v>98</v>
      </c>
      <c r="AM198" s="11" t="s">
        <v>125</v>
      </c>
      <c r="AN198" s="134" t="s">
        <v>113</v>
      </c>
      <c r="AO198" s="134" t="s">
        <v>105</v>
      </c>
      <c r="AP198" s="134">
        <v>180</v>
      </c>
      <c r="AQ198" s="135" t="s">
        <v>1109</v>
      </c>
      <c r="AR198" s="135" t="s">
        <v>1105</v>
      </c>
      <c r="AS198" s="155">
        <v>74900</v>
      </c>
      <c r="AT198" s="155">
        <v>77200</v>
      </c>
      <c r="AU198" s="155">
        <v>79700</v>
      </c>
      <c r="AV198" s="155">
        <v>82300</v>
      </c>
      <c r="AW198" s="156">
        <v>85000</v>
      </c>
      <c r="AX198" s="156">
        <v>85000</v>
      </c>
      <c r="AY198" s="155">
        <v>70854</v>
      </c>
      <c r="AZ198" s="154">
        <v>0</v>
      </c>
      <c r="BA198" s="136">
        <v>70924</v>
      </c>
      <c r="BB198" s="136">
        <f t="shared" si="137"/>
        <v>11376</v>
      </c>
      <c r="BC198" s="147">
        <f t="shared" si="138"/>
        <v>85000</v>
      </c>
      <c r="BD198" s="148">
        <v>0</v>
      </c>
      <c r="BE198" s="148">
        <v>0</v>
      </c>
      <c r="BF198" s="148">
        <v>0</v>
      </c>
      <c r="BG198" s="148">
        <v>0</v>
      </c>
      <c r="BH198" s="148">
        <v>0</v>
      </c>
      <c r="BI198" s="148">
        <v>0</v>
      </c>
      <c r="BJ198" s="148">
        <v>0</v>
      </c>
      <c r="BK198" s="148">
        <v>0</v>
      </c>
      <c r="BL198" s="148">
        <v>0</v>
      </c>
      <c r="BM198" s="148">
        <v>0</v>
      </c>
      <c r="BN198" s="148">
        <v>0</v>
      </c>
      <c r="BO198" s="148">
        <f t="shared" si="143"/>
        <v>85000</v>
      </c>
    </row>
    <row r="199" spans="1:67" customFormat="1" ht="50.15" customHeight="1">
      <c r="A199" s="143" t="s">
        <v>388</v>
      </c>
      <c r="B199" s="143" t="s">
        <v>404</v>
      </c>
      <c r="C199" s="143" t="s">
        <v>78</v>
      </c>
      <c r="D199" s="143" t="s">
        <v>838</v>
      </c>
      <c r="E199" s="143" t="s">
        <v>400</v>
      </c>
      <c r="F199" s="143" t="s">
        <v>400</v>
      </c>
      <c r="G199" s="135" t="s">
        <v>415</v>
      </c>
      <c r="H199" s="135" t="s">
        <v>245</v>
      </c>
      <c r="I199" s="61" t="s">
        <v>245</v>
      </c>
      <c r="J199" s="153" t="s">
        <v>499</v>
      </c>
      <c r="K199" s="135" t="s">
        <v>1070</v>
      </c>
      <c r="L199" s="134">
        <v>215</v>
      </c>
      <c r="M199" s="144" t="s">
        <v>1110</v>
      </c>
      <c r="N199" s="134" t="s">
        <v>4</v>
      </c>
      <c r="O199" s="11" t="s">
        <v>87</v>
      </c>
      <c r="P199" s="11"/>
      <c r="Q199" s="11"/>
      <c r="R199" s="11" t="s">
        <v>1072</v>
      </c>
      <c r="S199" s="11"/>
      <c r="T199" s="11"/>
      <c r="U199" s="11"/>
      <c r="V199" s="11"/>
      <c r="W199" s="11"/>
      <c r="X199" s="11"/>
      <c r="Y199" s="11"/>
      <c r="Z199" s="11"/>
      <c r="AA199" s="11"/>
      <c r="AB199" s="11"/>
      <c r="AC199" s="11"/>
      <c r="AD199" s="11"/>
      <c r="AE199" s="11"/>
      <c r="AF199" s="11"/>
      <c r="AG199" s="11"/>
      <c r="AH199" s="11"/>
      <c r="AI199" s="11"/>
      <c r="AJ199" s="11"/>
      <c r="AK199" s="11"/>
      <c r="AL199" s="134" t="s">
        <v>98</v>
      </c>
      <c r="AM199" s="11" t="s">
        <v>125</v>
      </c>
      <c r="AN199" s="134" t="s">
        <v>113</v>
      </c>
      <c r="AO199" s="134" t="s">
        <v>91</v>
      </c>
      <c r="AP199" s="134">
        <v>270</v>
      </c>
      <c r="AQ199" s="135" t="s">
        <v>1111</v>
      </c>
      <c r="AR199" s="135" t="s">
        <v>1105</v>
      </c>
      <c r="AS199" s="136">
        <v>22</v>
      </c>
      <c r="AT199" s="136">
        <v>23</v>
      </c>
      <c r="AU199" s="136">
        <v>24</v>
      </c>
      <c r="AV199" s="136">
        <v>25</v>
      </c>
      <c r="AW199" s="145">
        <v>26</v>
      </c>
      <c r="AX199" s="145">
        <v>26</v>
      </c>
      <c r="AY199" s="136">
        <v>25.2</v>
      </c>
      <c r="AZ199" s="154">
        <v>0</v>
      </c>
      <c r="BA199" s="136">
        <v>24.6</v>
      </c>
      <c r="BB199" s="136">
        <f t="shared" si="137"/>
        <v>0.39999999999999858</v>
      </c>
      <c r="BC199" s="147">
        <f t="shared" si="138"/>
        <v>26</v>
      </c>
      <c r="BD199" s="148">
        <v>0</v>
      </c>
      <c r="BE199" s="148">
        <v>0</v>
      </c>
      <c r="BF199" s="148">
        <v>0</v>
      </c>
      <c r="BG199" s="148">
        <v>0</v>
      </c>
      <c r="BH199" s="148">
        <v>0</v>
      </c>
      <c r="BI199" s="148">
        <v>0</v>
      </c>
      <c r="BJ199" s="148">
        <v>0</v>
      </c>
      <c r="BK199" s="148">
        <v>0</v>
      </c>
      <c r="BL199" s="148">
        <v>0</v>
      </c>
      <c r="BM199" s="148">
        <v>0</v>
      </c>
      <c r="BN199" s="148">
        <v>0</v>
      </c>
      <c r="BO199" s="148">
        <f t="shared" si="143"/>
        <v>26</v>
      </c>
    </row>
    <row r="200" spans="1:67" customFormat="1" ht="50.15" customHeight="1">
      <c r="A200" s="143" t="s">
        <v>388</v>
      </c>
      <c r="B200" s="143" t="s">
        <v>404</v>
      </c>
      <c r="C200" s="143" t="s">
        <v>78</v>
      </c>
      <c r="D200" s="143" t="s">
        <v>838</v>
      </c>
      <c r="E200" s="143" t="s">
        <v>400</v>
      </c>
      <c r="F200" s="143" t="s">
        <v>400</v>
      </c>
      <c r="G200" s="135" t="s">
        <v>415</v>
      </c>
      <c r="H200" s="135" t="s">
        <v>245</v>
      </c>
      <c r="I200" s="61" t="s">
        <v>245</v>
      </c>
      <c r="J200" s="134">
        <v>57</v>
      </c>
      <c r="K200" s="135" t="s">
        <v>1062</v>
      </c>
      <c r="L200" s="134">
        <v>216</v>
      </c>
      <c r="M200" s="144" t="s">
        <v>801</v>
      </c>
      <c r="N200" s="134" t="s">
        <v>1</v>
      </c>
      <c r="O200" s="11" t="s">
        <v>87</v>
      </c>
      <c r="P200" s="11"/>
      <c r="Q200" s="11"/>
      <c r="R200" s="11"/>
      <c r="S200" s="11"/>
      <c r="T200" s="11"/>
      <c r="U200" s="11"/>
      <c r="V200" s="11"/>
      <c r="W200" s="11"/>
      <c r="X200" s="11"/>
      <c r="Y200" s="11"/>
      <c r="Z200" s="11"/>
      <c r="AA200" s="11"/>
      <c r="AB200" s="11"/>
      <c r="AC200" s="11"/>
      <c r="AD200" s="11"/>
      <c r="AE200" s="11" t="s">
        <v>87</v>
      </c>
      <c r="AF200" s="11"/>
      <c r="AG200" s="11"/>
      <c r="AH200" s="11"/>
      <c r="AI200" s="11"/>
      <c r="AJ200" s="11"/>
      <c r="AK200" s="11"/>
      <c r="AL200" s="134" t="s">
        <v>88</v>
      </c>
      <c r="AM200" s="11" t="s">
        <v>125</v>
      </c>
      <c r="AN200" s="134" t="s">
        <v>113</v>
      </c>
      <c r="AO200" s="134" t="s">
        <v>105</v>
      </c>
      <c r="AP200" s="134">
        <v>0</v>
      </c>
      <c r="AQ200" s="135" t="s">
        <v>1112</v>
      </c>
      <c r="AR200" s="135" t="s">
        <v>1113</v>
      </c>
      <c r="AS200" s="136">
        <v>0</v>
      </c>
      <c r="AT200" s="136">
        <v>15</v>
      </c>
      <c r="AU200" s="136">
        <v>15</v>
      </c>
      <c r="AV200" s="136">
        <v>15</v>
      </c>
      <c r="AW200" s="145">
        <v>15</v>
      </c>
      <c r="AX200" s="145">
        <v>15</v>
      </c>
      <c r="AY200" s="136">
        <v>0</v>
      </c>
      <c r="AZ200" s="146">
        <v>15</v>
      </c>
      <c r="BA200" s="136">
        <v>0</v>
      </c>
      <c r="BB200" s="136">
        <f t="shared" si="137"/>
        <v>15</v>
      </c>
      <c r="BC200" s="147">
        <f t="shared" si="138"/>
        <v>15</v>
      </c>
      <c r="BD200" s="148">
        <v>0</v>
      </c>
      <c r="BE200" s="148">
        <v>0</v>
      </c>
      <c r="BF200" s="148">
        <v>0</v>
      </c>
      <c r="BG200" s="148">
        <v>0</v>
      </c>
      <c r="BH200" s="148">
        <v>0</v>
      </c>
      <c r="BI200" s="148">
        <v>0</v>
      </c>
      <c r="BJ200" s="148">
        <v>0</v>
      </c>
      <c r="BK200" s="148">
        <v>0</v>
      </c>
      <c r="BL200" s="148">
        <v>0</v>
      </c>
      <c r="BM200" s="148">
        <v>0</v>
      </c>
      <c r="BN200" s="148">
        <v>0</v>
      </c>
      <c r="BO200" s="148">
        <f t="shared" si="143"/>
        <v>15</v>
      </c>
    </row>
    <row r="201" spans="1:67" customFormat="1" ht="50.15" customHeight="1">
      <c r="A201" s="143" t="s">
        <v>388</v>
      </c>
      <c r="B201" s="143" t="s">
        <v>404</v>
      </c>
      <c r="C201" s="143" t="s">
        <v>78</v>
      </c>
      <c r="D201" s="143" t="s">
        <v>838</v>
      </c>
      <c r="E201" s="143" t="s">
        <v>400</v>
      </c>
      <c r="F201" s="143" t="s">
        <v>400</v>
      </c>
      <c r="G201" s="135" t="s">
        <v>415</v>
      </c>
      <c r="H201" s="135" t="s">
        <v>245</v>
      </c>
      <c r="I201" s="61" t="s">
        <v>245</v>
      </c>
      <c r="J201" s="153" t="s">
        <v>499</v>
      </c>
      <c r="K201" s="135" t="s">
        <v>1070</v>
      </c>
      <c r="L201" s="134">
        <v>217</v>
      </c>
      <c r="M201" s="144" t="s">
        <v>802</v>
      </c>
      <c r="N201" s="134" t="s">
        <v>1</v>
      </c>
      <c r="O201" s="11" t="s">
        <v>109</v>
      </c>
      <c r="P201" s="11"/>
      <c r="Q201" s="11" t="s">
        <v>87</v>
      </c>
      <c r="R201" s="11" t="s">
        <v>1078</v>
      </c>
      <c r="S201" s="11" t="s">
        <v>87</v>
      </c>
      <c r="T201" s="11" t="s">
        <v>87</v>
      </c>
      <c r="U201" s="11"/>
      <c r="V201" s="11" t="s">
        <v>87</v>
      </c>
      <c r="W201" s="11"/>
      <c r="X201" s="11"/>
      <c r="Y201" s="11" t="s">
        <v>87</v>
      </c>
      <c r="Z201" s="11"/>
      <c r="AA201" s="11"/>
      <c r="AB201" s="11"/>
      <c r="AC201" s="11"/>
      <c r="AD201" s="11"/>
      <c r="AE201" s="11"/>
      <c r="AF201" s="11"/>
      <c r="AG201" s="11"/>
      <c r="AH201" s="11"/>
      <c r="AI201" s="11"/>
      <c r="AJ201" s="11"/>
      <c r="AK201" s="11"/>
      <c r="AL201" s="134" t="s">
        <v>88</v>
      </c>
      <c r="AM201" s="11" t="s">
        <v>125</v>
      </c>
      <c r="AN201" s="134" t="s">
        <v>113</v>
      </c>
      <c r="AO201" s="134" t="s">
        <v>105</v>
      </c>
      <c r="AP201" s="134">
        <v>0</v>
      </c>
      <c r="AQ201" s="135" t="s">
        <v>1114</v>
      </c>
      <c r="AR201" s="135" t="s">
        <v>1115</v>
      </c>
      <c r="AS201" s="136">
        <v>0</v>
      </c>
      <c r="AT201" s="136">
        <v>0</v>
      </c>
      <c r="AU201" s="136">
        <v>3</v>
      </c>
      <c r="AV201" s="136">
        <v>3</v>
      </c>
      <c r="AW201" s="145">
        <v>3</v>
      </c>
      <c r="AX201" s="145">
        <v>3</v>
      </c>
      <c r="AY201" s="136">
        <v>0</v>
      </c>
      <c r="AZ201" s="146">
        <v>3</v>
      </c>
      <c r="BA201" s="136">
        <v>0</v>
      </c>
      <c r="BB201" s="136">
        <f t="shared" si="137"/>
        <v>3</v>
      </c>
      <c r="BC201" s="147">
        <f t="shared" si="138"/>
        <v>3</v>
      </c>
      <c r="BD201" s="148">
        <v>0</v>
      </c>
      <c r="BE201" s="148">
        <v>0</v>
      </c>
      <c r="BF201" s="148">
        <v>0</v>
      </c>
      <c r="BG201" s="148">
        <v>0</v>
      </c>
      <c r="BH201" s="148">
        <v>0</v>
      </c>
      <c r="BI201" s="148">
        <v>0</v>
      </c>
      <c r="BJ201" s="148">
        <v>0</v>
      </c>
      <c r="BK201" s="148">
        <v>0</v>
      </c>
      <c r="BL201" s="148">
        <v>0</v>
      </c>
      <c r="BM201" s="148">
        <v>0</v>
      </c>
      <c r="BN201" s="148">
        <v>0</v>
      </c>
      <c r="BO201" s="148">
        <f t="shared" si="143"/>
        <v>3</v>
      </c>
    </row>
    <row r="202" spans="1:67" customFormat="1" ht="50.15" customHeight="1">
      <c r="A202" s="143" t="s">
        <v>388</v>
      </c>
      <c r="B202" s="143" t="s">
        <v>404</v>
      </c>
      <c r="C202" s="143" t="s">
        <v>78</v>
      </c>
      <c r="D202" s="143" t="s">
        <v>838</v>
      </c>
      <c r="E202" s="143" t="s">
        <v>400</v>
      </c>
      <c r="F202" s="143" t="s">
        <v>461</v>
      </c>
      <c r="G202" s="135" t="s">
        <v>415</v>
      </c>
      <c r="H202" s="135" t="s">
        <v>245</v>
      </c>
      <c r="I202" s="61" t="s">
        <v>245</v>
      </c>
      <c r="J202" s="153" t="s">
        <v>499</v>
      </c>
      <c r="K202" s="135" t="s">
        <v>1070</v>
      </c>
      <c r="L202" s="134">
        <v>261</v>
      </c>
      <c r="M202" s="144" t="s">
        <v>1116</v>
      </c>
      <c r="N202" s="134" t="s">
        <v>3</v>
      </c>
      <c r="O202" s="11"/>
      <c r="P202" s="11"/>
      <c r="Q202" s="11" t="s">
        <v>87</v>
      </c>
      <c r="R202" s="11" t="s">
        <v>1078</v>
      </c>
      <c r="S202" s="11" t="s">
        <v>87</v>
      </c>
      <c r="T202" s="11" t="s">
        <v>87</v>
      </c>
      <c r="U202" s="11"/>
      <c r="V202" s="11" t="s">
        <v>87</v>
      </c>
      <c r="W202" s="11"/>
      <c r="X202" s="11"/>
      <c r="Y202" s="11" t="s">
        <v>87</v>
      </c>
      <c r="Z202" s="11"/>
      <c r="AA202" s="11"/>
      <c r="AB202" s="11"/>
      <c r="AC202" s="11"/>
      <c r="AD202" s="11"/>
      <c r="AE202" s="11"/>
      <c r="AF202" s="11"/>
      <c r="AG202" s="11"/>
      <c r="AH202" s="11"/>
      <c r="AI202" s="11"/>
      <c r="AJ202" s="11"/>
      <c r="AK202" s="11"/>
      <c r="AL202" s="134" t="s">
        <v>1117</v>
      </c>
      <c r="AM202" s="11" t="s">
        <v>125</v>
      </c>
      <c r="AN202" s="134" t="s">
        <v>117</v>
      </c>
      <c r="AO202" s="134" t="s">
        <v>105</v>
      </c>
      <c r="AP202" s="134">
        <v>0</v>
      </c>
      <c r="AQ202" s="135" t="s">
        <v>1118</v>
      </c>
      <c r="AR202" s="135" t="s">
        <v>1119</v>
      </c>
      <c r="AS202" s="136">
        <v>0</v>
      </c>
      <c r="AT202" s="136">
        <v>2</v>
      </c>
      <c r="AU202" s="136">
        <v>2</v>
      </c>
      <c r="AV202" s="136">
        <v>2</v>
      </c>
      <c r="AW202" s="145">
        <v>2</v>
      </c>
      <c r="AX202" s="145">
        <v>8</v>
      </c>
      <c r="AY202" s="136">
        <v>0</v>
      </c>
      <c r="AZ202" s="154">
        <v>0</v>
      </c>
      <c r="BA202" s="136">
        <v>0</v>
      </c>
      <c r="BB202" s="136">
        <f t="shared" si="137"/>
        <v>2</v>
      </c>
      <c r="BC202" s="147">
        <f t="shared" si="138"/>
        <v>2</v>
      </c>
      <c r="BD202" s="148">
        <v>0</v>
      </c>
      <c r="BE202" s="148">
        <v>0</v>
      </c>
      <c r="BF202" s="148">
        <v>0</v>
      </c>
      <c r="BG202" s="148">
        <v>0</v>
      </c>
      <c r="BH202" s="148">
        <v>0</v>
      </c>
      <c r="BI202" s="148">
        <v>0</v>
      </c>
      <c r="BJ202" s="148">
        <v>0</v>
      </c>
      <c r="BK202" s="148">
        <v>0</v>
      </c>
      <c r="BL202" s="148">
        <v>0</v>
      </c>
      <c r="BM202" s="148">
        <v>0</v>
      </c>
      <c r="BN202" s="148">
        <v>0</v>
      </c>
      <c r="BO202" s="148">
        <f t="shared" si="143"/>
        <v>2</v>
      </c>
    </row>
    <row r="203" spans="1:67" customFormat="1" ht="50.15" customHeight="1">
      <c r="A203" s="143" t="s">
        <v>388</v>
      </c>
      <c r="B203" s="143" t="s">
        <v>404</v>
      </c>
      <c r="C203" s="143" t="s">
        <v>78</v>
      </c>
      <c r="D203" s="143" t="s">
        <v>838</v>
      </c>
      <c r="E203" s="143" t="s">
        <v>400</v>
      </c>
      <c r="F203" s="143" t="s">
        <v>461</v>
      </c>
      <c r="G203" s="135" t="s">
        <v>415</v>
      </c>
      <c r="H203" s="135" t="s">
        <v>245</v>
      </c>
      <c r="I203" s="61" t="s">
        <v>245</v>
      </c>
      <c r="J203" s="153" t="s">
        <v>499</v>
      </c>
      <c r="K203" s="135" t="s">
        <v>1070</v>
      </c>
      <c r="L203" s="134">
        <v>262</v>
      </c>
      <c r="M203" s="144" t="s">
        <v>803</v>
      </c>
      <c r="N203" s="134" t="s">
        <v>3</v>
      </c>
      <c r="O203" s="11"/>
      <c r="P203" s="11"/>
      <c r="Q203" s="11"/>
      <c r="R203" s="11"/>
      <c r="S203" s="11"/>
      <c r="T203" s="11" t="s">
        <v>87</v>
      </c>
      <c r="U203" s="11"/>
      <c r="V203" s="11"/>
      <c r="W203" s="11"/>
      <c r="X203" s="11"/>
      <c r="Y203" s="11"/>
      <c r="Z203" s="11"/>
      <c r="AA203" s="11"/>
      <c r="AB203" s="11"/>
      <c r="AC203" s="11"/>
      <c r="AD203" s="11"/>
      <c r="AE203" s="11"/>
      <c r="AF203" s="11"/>
      <c r="AG203" s="11"/>
      <c r="AH203" s="11"/>
      <c r="AI203" s="11"/>
      <c r="AJ203" s="11"/>
      <c r="AK203" s="11"/>
      <c r="AL203" s="134" t="s">
        <v>155</v>
      </c>
      <c r="AM203" s="11" t="s">
        <v>125</v>
      </c>
      <c r="AN203" s="134" t="s">
        <v>113</v>
      </c>
      <c r="AO203" s="134" t="s">
        <v>91</v>
      </c>
      <c r="AP203" s="134">
        <v>0</v>
      </c>
      <c r="AQ203" s="135" t="s">
        <v>1120</v>
      </c>
      <c r="AR203" s="135" t="s">
        <v>1121</v>
      </c>
      <c r="AS203" s="136">
        <v>0</v>
      </c>
      <c r="AT203" s="136">
        <v>20</v>
      </c>
      <c r="AU203" s="136">
        <v>100</v>
      </c>
      <c r="AV203" s="136">
        <v>100</v>
      </c>
      <c r="AW203" s="145">
        <v>100</v>
      </c>
      <c r="AX203" s="145">
        <v>100</v>
      </c>
      <c r="AY203" s="136">
        <v>20</v>
      </c>
      <c r="AZ203" s="154">
        <v>0</v>
      </c>
      <c r="BA203" s="136">
        <v>100</v>
      </c>
      <c r="BB203" s="136">
        <f t="shared" si="137"/>
        <v>0</v>
      </c>
      <c r="BC203" s="147">
        <f t="shared" si="138"/>
        <v>100</v>
      </c>
      <c r="BD203" s="148">
        <v>0</v>
      </c>
      <c r="BE203" s="148">
        <v>0</v>
      </c>
      <c r="BF203" s="148">
        <v>0</v>
      </c>
      <c r="BG203" s="148">
        <v>0</v>
      </c>
      <c r="BH203" s="148">
        <v>0</v>
      </c>
      <c r="BI203" s="148">
        <v>0</v>
      </c>
      <c r="BJ203" s="148">
        <v>0</v>
      </c>
      <c r="BK203" s="148">
        <v>0</v>
      </c>
      <c r="BL203" s="148">
        <v>0</v>
      </c>
      <c r="BM203" s="148">
        <v>0</v>
      </c>
      <c r="BN203" s="148">
        <v>0</v>
      </c>
      <c r="BO203" s="148">
        <f t="shared" si="143"/>
        <v>100</v>
      </c>
    </row>
    <row r="204" spans="1:67" customFormat="1" ht="50.15" customHeight="1">
      <c r="A204" s="143" t="s">
        <v>388</v>
      </c>
      <c r="B204" s="143" t="s">
        <v>404</v>
      </c>
      <c r="C204" s="143" t="s">
        <v>78</v>
      </c>
      <c r="D204" s="143" t="s">
        <v>838</v>
      </c>
      <c r="E204" s="143" t="s">
        <v>400</v>
      </c>
      <c r="F204" s="143" t="s">
        <v>461</v>
      </c>
      <c r="G204" s="135" t="s">
        <v>415</v>
      </c>
      <c r="H204" s="135" t="s">
        <v>1061</v>
      </c>
      <c r="I204" s="61" t="s">
        <v>1538</v>
      </c>
      <c r="J204" s="153" t="s">
        <v>499</v>
      </c>
      <c r="K204" s="135" t="s">
        <v>1070</v>
      </c>
      <c r="L204" s="134">
        <v>268</v>
      </c>
      <c r="M204" s="144" t="s">
        <v>804</v>
      </c>
      <c r="N204" s="134" t="s">
        <v>1</v>
      </c>
      <c r="O204" s="11" t="s">
        <v>87</v>
      </c>
      <c r="P204" s="11"/>
      <c r="Q204" s="11" t="s">
        <v>1122</v>
      </c>
      <c r="R204" s="11" t="s">
        <v>1123</v>
      </c>
      <c r="S204" s="11" t="s">
        <v>87</v>
      </c>
      <c r="T204" s="11" t="s">
        <v>87</v>
      </c>
      <c r="U204" s="11"/>
      <c r="V204" s="11" t="s">
        <v>87</v>
      </c>
      <c r="W204" s="11"/>
      <c r="X204" s="11"/>
      <c r="Y204" s="11" t="s">
        <v>87</v>
      </c>
      <c r="Z204" s="11"/>
      <c r="AA204" s="11"/>
      <c r="AB204" s="11"/>
      <c r="AC204" s="11"/>
      <c r="AD204" s="11"/>
      <c r="AE204" s="11"/>
      <c r="AF204" s="11"/>
      <c r="AG204" s="11"/>
      <c r="AH204" s="11"/>
      <c r="AI204" s="11"/>
      <c r="AJ204" s="11"/>
      <c r="AK204" s="11"/>
      <c r="AL204" s="134" t="s">
        <v>1117</v>
      </c>
      <c r="AM204" s="11" t="s">
        <v>125</v>
      </c>
      <c r="AN204" s="134" t="s">
        <v>113</v>
      </c>
      <c r="AO204" s="134" t="s">
        <v>105</v>
      </c>
      <c r="AP204" s="134">
        <v>0</v>
      </c>
      <c r="AQ204" s="135" t="s">
        <v>1124</v>
      </c>
      <c r="AR204" s="135" t="s">
        <v>1125</v>
      </c>
      <c r="AS204" s="136">
        <v>0</v>
      </c>
      <c r="AT204" s="136">
        <v>30</v>
      </c>
      <c r="AU204" s="136">
        <v>75</v>
      </c>
      <c r="AV204" s="136">
        <v>20</v>
      </c>
      <c r="AW204" s="145">
        <v>75</v>
      </c>
      <c r="AX204" s="145">
        <v>75</v>
      </c>
      <c r="AY204" s="136">
        <v>0</v>
      </c>
      <c r="AZ204" s="146">
        <v>25</v>
      </c>
      <c r="BA204" s="136">
        <v>20</v>
      </c>
      <c r="BB204" s="136">
        <f t="shared" si="137"/>
        <v>0</v>
      </c>
      <c r="BC204" s="147">
        <f t="shared" si="138"/>
        <v>75</v>
      </c>
      <c r="BD204" s="148">
        <v>0</v>
      </c>
      <c r="BE204" s="148">
        <v>0</v>
      </c>
      <c r="BF204" s="148">
        <v>0</v>
      </c>
      <c r="BG204" s="148">
        <v>0</v>
      </c>
      <c r="BH204" s="148">
        <v>0</v>
      </c>
      <c r="BI204" s="148">
        <v>0</v>
      </c>
      <c r="BJ204" s="148">
        <v>0</v>
      </c>
      <c r="BK204" s="148">
        <v>0</v>
      </c>
      <c r="BL204" s="148">
        <v>0</v>
      </c>
      <c r="BM204" s="148">
        <v>0</v>
      </c>
      <c r="BN204" s="148">
        <v>0</v>
      </c>
      <c r="BO204" s="148">
        <f t="shared" si="143"/>
        <v>75</v>
      </c>
    </row>
    <row r="205" spans="1:67" customFormat="1" ht="50.15" customHeight="1">
      <c r="A205" s="143" t="s">
        <v>388</v>
      </c>
      <c r="B205" s="143" t="s">
        <v>404</v>
      </c>
      <c r="C205" s="143" t="s">
        <v>78</v>
      </c>
      <c r="D205" s="143" t="s">
        <v>838</v>
      </c>
      <c r="E205" s="143" t="s">
        <v>400</v>
      </c>
      <c r="F205" s="143" t="s">
        <v>461</v>
      </c>
      <c r="G205" s="135" t="s">
        <v>415</v>
      </c>
      <c r="H205" s="135" t="s">
        <v>1061</v>
      </c>
      <c r="I205" s="61" t="s">
        <v>1538</v>
      </c>
      <c r="J205" s="134">
        <v>57</v>
      </c>
      <c r="K205" s="135" t="s">
        <v>1062</v>
      </c>
      <c r="L205" s="134">
        <v>291</v>
      </c>
      <c r="M205" s="144" t="s">
        <v>805</v>
      </c>
      <c r="N205" s="134" t="s">
        <v>7</v>
      </c>
      <c r="O205" s="11" t="s">
        <v>87</v>
      </c>
      <c r="P205" s="11"/>
      <c r="Q205" s="11"/>
      <c r="R205" s="11"/>
      <c r="S205" s="11" t="s">
        <v>1126</v>
      </c>
      <c r="T205" s="11"/>
      <c r="U205" s="11"/>
      <c r="V205" s="11"/>
      <c r="W205" s="11"/>
      <c r="X205" s="11"/>
      <c r="Y205" s="11"/>
      <c r="Z205" s="11"/>
      <c r="AA205" s="11"/>
      <c r="AB205" s="11"/>
      <c r="AC205" s="11"/>
      <c r="AD205" s="11"/>
      <c r="AE205" s="11"/>
      <c r="AF205" s="11"/>
      <c r="AG205" s="11"/>
      <c r="AH205" s="11"/>
      <c r="AI205" s="11"/>
      <c r="AJ205" s="11"/>
      <c r="AK205" s="11"/>
      <c r="AL205" s="134" t="s">
        <v>88</v>
      </c>
      <c r="AM205" s="11" t="s">
        <v>125</v>
      </c>
      <c r="AN205" s="134" t="s">
        <v>117</v>
      </c>
      <c r="AO205" s="134" t="s">
        <v>105</v>
      </c>
      <c r="AP205" s="134">
        <v>30</v>
      </c>
      <c r="AQ205" s="135" t="s">
        <v>1127</v>
      </c>
      <c r="AR205" s="135" t="s">
        <v>1128</v>
      </c>
      <c r="AS205" s="136">
        <v>0</v>
      </c>
      <c r="AT205" s="136">
        <v>10</v>
      </c>
      <c r="AU205" s="136">
        <v>10</v>
      </c>
      <c r="AV205" s="136">
        <v>10</v>
      </c>
      <c r="AW205" s="145">
        <v>10</v>
      </c>
      <c r="AX205" s="145">
        <v>40</v>
      </c>
      <c r="AY205" s="136">
        <v>21</v>
      </c>
      <c r="AZ205" s="162">
        <v>15</v>
      </c>
      <c r="BA205" s="136">
        <v>33</v>
      </c>
      <c r="BB205" s="136">
        <f t="shared" si="137"/>
        <v>-23</v>
      </c>
      <c r="BC205" s="147">
        <f t="shared" si="138"/>
        <v>10</v>
      </c>
      <c r="BD205" s="148">
        <v>0</v>
      </c>
      <c r="BE205" s="148">
        <v>0</v>
      </c>
      <c r="BF205" s="148">
        <v>0</v>
      </c>
      <c r="BG205" s="148">
        <v>0</v>
      </c>
      <c r="BH205" s="148">
        <v>0</v>
      </c>
      <c r="BI205" s="148">
        <v>0</v>
      </c>
      <c r="BJ205" s="148">
        <v>0</v>
      </c>
      <c r="BK205" s="148">
        <v>0</v>
      </c>
      <c r="BL205" s="148">
        <v>0</v>
      </c>
      <c r="BM205" s="148">
        <v>0</v>
      </c>
      <c r="BN205" s="148">
        <v>0</v>
      </c>
      <c r="BO205" s="148">
        <f t="shared" si="143"/>
        <v>10</v>
      </c>
    </row>
    <row r="206" spans="1:67" customFormat="1" ht="50.15" customHeight="1">
      <c r="A206" s="143" t="s">
        <v>388</v>
      </c>
      <c r="B206" s="143" t="s">
        <v>404</v>
      </c>
      <c r="C206" s="143" t="s">
        <v>78</v>
      </c>
      <c r="D206" s="143" t="s">
        <v>838</v>
      </c>
      <c r="E206" s="143" t="s">
        <v>400</v>
      </c>
      <c r="F206" s="143" t="s">
        <v>461</v>
      </c>
      <c r="G206" s="135" t="s">
        <v>415</v>
      </c>
      <c r="H206" s="135" t="s">
        <v>1061</v>
      </c>
      <c r="I206" s="61" t="s">
        <v>1538</v>
      </c>
      <c r="J206" s="153" t="s">
        <v>499</v>
      </c>
      <c r="K206" s="135" t="s">
        <v>1070</v>
      </c>
      <c r="L206" s="134">
        <v>280</v>
      </c>
      <c r="M206" s="164" t="s">
        <v>1129</v>
      </c>
      <c r="N206" s="134" t="s">
        <v>1</v>
      </c>
      <c r="O206" s="11" t="s">
        <v>87</v>
      </c>
      <c r="P206" s="11"/>
      <c r="Q206" s="11"/>
      <c r="R206" s="11"/>
      <c r="S206" s="11"/>
      <c r="T206" s="11" t="s">
        <v>87</v>
      </c>
      <c r="U206" s="11"/>
      <c r="V206" s="11"/>
      <c r="W206" s="11"/>
      <c r="X206" s="11"/>
      <c r="Y206" s="11"/>
      <c r="Z206" s="11"/>
      <c r="AA206" s="11"/>
      <c r="AB206" s="11"/>
      <c r="AC206" s="11"/>
      <c r="AD206" s="11"/>
      <c r="AE206" s="11"/>
      <c r="AF206" s="11"/>
      <c r="AG206" s="11"/>
      <c r="AH206" s="11"/>
      <c r="AI206" s="11"/>
      <c r="AJ206" s="11"/>
      <c r="AK206" s="11"/>
      <c r="AL206" s="134" t="s">
        <v>155</v>
      </c>
      <c r="AM206" s="11" t="s">
        <v>89</v>
      </c>
      <c r="AN206" s="134" t="s">
        <v>113</v>
      </c>
      <c r="AO206" s="134" t="s">
        <v>91</v>
      </c>
      <c r="AP206" s="134">
        <v>0</v>
      </c>
      <c r="AQ206" s="135" t="s">
        <v>1130</v>
      </c>
      <c r="AR206" s="135" t="s">
        <v>1131</v>
      </c>
      <c r="AS206" s="136">
        <v>0</v>
      </c>
      <c r="AT206" s="136">
        <v>20</v>
      </c>
      <c r="AU206" s="136">
        <v>100</v>
      </c>
      <c r="AV206" s="136">
        <v>100</v>
      </c>
      <c r="AW206" s="145">
        <v>100</v>
      </c>
      <c r="AX206" s="145">
        <v>100</v>
      </c>
      <c r="AY206" s="136">
        <v>0</v>
      </c>
      <c r="AZ206" s="146">
        <v>100</v>
      </c>
      <c r="BA206" s="136">
        <v>102</v>
      </c>
      <c r="BB206" s="136">
        <f t="shared" si="137"/>
        <v>-2</v>
      </c>
      <c r="BC206" s="147">
        <f t="shared" si="138"/>
        <v>100</v>
      </c>
      <c r="BD206" s="148">
        <v>0</v>
      </c>
      <c r="BE206" s="148">
        <f>BD206</f>
        <v>0</v>
      </c>
      <c r="BF206" s="152">
        <v>25</v>
      </c>
      <c r="BG206" s="157">
        <f>BF206</f>
        <v>25</v>
      </c>
      <c r="BH206" s="157">
        <f>BG206</f>
        <v>25</v>
      </c>
      <c r="BI206" s="152">
        <v>50</v>
      </c>
      <c r="BJ206" s="157">
        <f>BI206</f>
        <v>50</v>
      </c>
      <c r="BK206" s="157">
        <f>BJ206</f>
        <v>50</v>
      </c>
      <c r="BL206" s="152">
        <v>75</v>
      </c>
      <c r="BM206" s="148">
        <f>BL206</f>
        <v>75</v>
      </c>
      <c r="BN206" s="148">
        <f>BM206</f>
        <v>75</v>
      </c>
      <c r="BO206" s="148">
        <f t="shared" si="143"/>
        <v>100</v>
      </c>
    </row>
    <row r="207" spans="1:67" customFormat="1" ht="50.15" customHeight="1">
      <c r="A207" s="143" t="s">
        <v>388</v>
      </c>
      <c r="B207" s="143" t="s">
        <v>404</v>
      </c>
      <c r="C207" s="143" t="s">
        <v>78</v>
      </c>
      <c r="D207" s="143" t="s">
        <v>838</v>
      </c>
      <c r="E207" s="143" t="s">
        <v>400</v>
      </c>
      <c r="F207" s="143" t="s">
        <v>400</v>
      </c>
      <c r="G207" s="135" t="s">
        <v>415</v>
      </c>
      <c r="H207" s="135" t="s">
        <v>1132</v>
      </c>
      <c r="I207" s="135" t="s">
        <v>1132</v>
      </c>
      <c r="J207" s="134">
        <v>62</v>
      </c>
      <c r="K207" s="135" t="s">
        <v>1133</v>
      </c>
      <c r="L207" s="134">
        <v>310</v>
      </c>
      <c r="M207" s="144" t="s">
        <v>1134</v>
      </c>
      <c r="N207" s="134" t="s">
        <v>4</v>
      </c>
      <c r="O207" s="11" t="s">
        <v>87</v>
      </c>
      <c r="P207" s="11" t="s">
        <v>1135</v>
      </c>
      <c r="Q207" s="11"/>
      <c r="R207" s="11"/>
      <c r="S207" s="11"/>
      <c r="T207" s="11"/>
      <c r="U207" s="11"/>
      <c r="V207" s="11"/>
      <c r="W207" s="11"/>
      <c r="X207" s="11"/>
      <c r="Y207" s="11"/>
      <c r="Z207" s="11"/>
      <c r="AA207" s="11"/>
      <c r="AB207" s="11"/>
      <c r="AC207" s="11"/>
      <c r="AD207" s="11"/>
      <c r="AE207" s="11"/>
      <c r="AF207" s="11"/>
      <c r="AG207" s="11"/>
      <c r="AH207" s="11"/>
      <c r="AI207" s="11"/>
      <c r="AJ207" s="11"/>
      <c r="AK207" s="11"/>
      <c r="AL207" s="134" t="s">
        <v>98</v>
      </c>
      <c r="AM207" s="11" t="s">
        <v>143</v>
      </c>
      <c r="AN207" s="134" t="s">
        <v>90</v>
      </c>
      <c r="AO207" s="134" t="s">
        <v>91</v>
      </c>
      <c r="AP207" s="134">
        <v>15</v>
      </c>
      <c r="AQ207" s="143" t="s">
        <v>1136</v>
      </c>
      <c r="AR207" s="135" t="s">
        <v>1137</v>
      </c>
      <c r="AS207" s="136">
        <v>40</v>
      </c>
      <c r="AT207" s="136">
        <v>48</v>
      </c>
      <c r="AU207" s="136">
        <v>53</v>
      </c>
      <c r="AV207" s="136">
        <v>56</v>
      </c>
      <c r="AW207" s="145">
        <v>60</v>
      </c>
      <c r="AX207" s="145">
        <v>60</v>
      </c>
      <c r="AY207" s="136">
        <v>48</v>
      </c>
      <c r="AZ207" s="162">
        <v>52.699999999999996</v>
      </c>
      <c r="BA207" s="136">
        <v>56</v>
      </c>
      <c r="BB207" s="136">
        <f t="shared" si="137"/>
        <v>0</v>
      </c>
      <c r="BC207" s="147">
        <f t="shared" si="138"/>
        <v>60</v>
      </c>
      <c r="BD207" s="148">
        <f>BA207</f>
        <v>56</v>
      </c>
      <c r="BE207" s="148">
        <f>BD207</f>
        <v>56</v>
      </c>
      <c r="BF207" s="148">
        <f>BE207</f>
        <v>56</v>
      </c>
      <c r="BG207" s="148">
        <f>BF207</f>
        <v>56</v>
      </c>
      <c r="BH207" s="148">
        <f>BG207</f>
        <v>56</v>
      </c>
      <c r="BI207" s="148">
        <v>58</v>
      </c>
      <c r="BJ207" s="148">
        <f>BI207</f>
        <v>58</v>
      </c>
      <c r="BK207" s="148">
        <f>BJ207</f>
        <v>58</v>
      </c>
      <c r="BL207" s="148">
        <f>BK207</f>
        <v>58</v>
      </c>
      <c r="BM207" s="148">
        <f>BL207</f>
        <v>58</v>
      </c>
      <c r="BN207" s="148">
        <f>BM207</f>
        <v>58</v>
      </c>
      <c r="BO207" s="148">
        <f t="shared" si="143"/>
        <v>60</v>
      </c>
    </row>
    <row r="208" spans="1:67" customFormat="1" ht="50.15" customHeight="1">
      <c r="A208" s="143" t="s">
        <v>388</v>
      </c>
      <c r="B208" s="143" t="s">
        <v>404</v>
      </c>
      <c r="C208" s="143" t="s">
        <v>78</v>
      </c>
      <c r="D208" s="143" t="s">
        <v>838</v>
      </c>
      <c r="E208" s="143" t="s">
        <v>400</v>
      </c>
      <c r="F208" s="143" t="s">
        <v>461</v>
      </c>
      <c r="G208" s="135" t="s">
        <v>415</v>
      </c>
      <c r="H208" s="135" t="s">
        <v>1061</v>
      </c>
      <c r="I208" s="135" t="s">
        <v>1061</v>
      </c>
      <c r="J208" s="134" t="s">
        <v>499</v>
      </c>
      <c r="K208" s="135" t="s">
        <v>1070</v>
      </c>
      <c r="L208" s="134">
        <v>96</v>
      </c>
      <c r="M208" s="144" t="s">
        <v>807</v>
      </c>
      <c r="N208" s="134" t="s">
        <v>1</v>
      </c>
      <c r="O208" s="11" t="s">
        <v>87</v>
      </c>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34" t="s">
        <v>88</v>
      </c>
      <c r="AM208" s="11" t="s">
        <v>125</v>
      </c>
      <c r="AN208" s="134" t="s">
        <v>113</v>
      </c>
      <c r="AO208" s="134" t="s">
        <v>105</v>
      </c>
      <c r="AP208" s="134">
        <v>0</v>
      </c>
      <c r="AQ208" s="135" t="s">
        <v>1138</v>
      </c>
      <c r="AR208" s="135" t="s">
        <v>1139</v>
      </c>
      <c r="AS208" s="136">
        <v>430000</v>
      </c>
      <c r="AT208" s="136">
        <v>472686</v>
      </c>
      <c r="AU208" s="136">
        <v>481320</v>
      </c>
      <c r="AV208" s="136">
        <v>481320</v>
      </c>
      <c r="AW208" s="145">
        <v>481320</v>
      </c>
      <c r="AX208" s="145">
        <v>481320</v>
      </c>
      <c r="AY208" s="136">
        <v>0</v>
      </c>
      <c r="AZ208" s="146">
        <v>462048</v>
      </c>
      <c r="BA208" s="136">
        <v>475606</v>
      </c>
      <c r="BB208" s="136">
        <f t="shared" si="137"/>
        <v>5714</v>
      </c>
      <c r="BC208" s="147">
        <f t="shared" si="138"/>
        <v>481320</v>
      </c>
      <c r="BD208" s="148">
        <v>0</v>
      </c>
      <c r="BE208" s="148">
        <v>0</v>
      </c>
      <c r="BF208" s="148">
        <v>0</v>
      </c>
      <c r="BG208" s="148">
        <v>0</v>
      </c>
      <c r="BH208" s="148">
        <v>0</v>
      </c>
      <c r="BI208" s="148">
        <v>0</v>
      </c>
      <c r="BJ208" s="148">
        <v>0</v>
      </c>
      <c r="BK208" s="148">
        <v>0</v>
      </c>
      <c r="BL208" s="148">
        <v>0</v>
      </c>
      <c r="BM208" s="148">
        <v>0</v>
      </c>
      <c r="BN208" s="148">
        <v>0</v>
      </c>
      <c r="BO208" s="148">
        <f t="shared" si="143"/>
        <v>481320</v>
      </c>
    </row>
    <row r="209" spans="1:67" customFormat="1" ht="50.15" customHeight="1">
      <c r="A209" s="143" t="s">
        <v>388</v>
      </c>
      <c r="B209" s="143" t="s">
        <v>404</v>
      </c>
      <c r="C209" s="143" t="s">
        <v>78</v>
      </c>
      <c r="D209" s="143" t="s">
        <v>838</v>
      </c>
      <c r="E209" s="143" t="s">
        <v>400</v>
      </c>
      <c r="F209" s="143" t="s">
        <v>400</v>
      </c>
      <c r="G209" s="135" t="s">
        <v>415</v>
      </c>
      <c r="H209" s="135" t="s">
        <v>1132</v>
      </c>
      <c r="I209" s="135" t="s">
        <v>1132</v>
      </c>
      <c r="J209" s="134">
        <v>57</v>
      </c>
      <c r="K209" s="135" t="s">
        <v>1062</v>
      </c>
      <c r="L209" s="134">
        <v>99</v>
      </c>
      <c r="M209" s="144" t="s">
        <v>808</v>
      </c>
      <c r="N209" s="134" t="s">
        <v>1</v>
      </c>
      <c r="O209" s="11"/>
      <c r="P209" s="11"/>
      <c r="Q209" s="11" t="s">
        <v>87</v>
      </c>
      <c r="R209" s="11"/>
      <c r="S209" s="11"/>
      <c r="T209" s="11"/>
      <c r="U209" s="11"/>
      <c r="V209" s="11"/>
      <c r="W209" s="11"/>
      <c r="X209" s="11"/>
      <c r="Y209" s="11"/>
      <c r="Z209" s="11"/>
      <c r="AA209" s="11"/>
      <c r="AB209" s="11" t="s">
        <v>87</v>
      </c>
      <c r="AC209" s="11"/>
      <c r="AD209" s="11"/>
      <c r="AE209" s="11"/>
      <c r="AF209" s="11"/>
      <c r="AG209" s="11"/>
      <c r="AH209" s="11"/>
      <c r="AI209" s="11"/>
      <c r="AJ209" s="11"/>
      <c r="AK209" s="11"/>
      <c r="AL209" s="134" t="s">
        <v>155</v>
      </c>
      <c r="AM209" s="11" t="s">
        <v>125</v>
      </c>
      <c r="AN209" s="134" t="s">
        <v>90</v>
      </c>
      <c r="AO209" s="134" t="s">
        <v>91</v>
      </c>
      <c r="AP209" s="134">
        <v>0</v>
      </c>
      <c r="AQ209" s="144" t="s">
        <v>1140</v>
      </c>
      <c r="AR209" s="135" t="s">
        <v>1137</v>
      </c>
      <c r="AS209" s="136">
        <v>0</v>
      </c>
      <c r="AT209" s="136">
        <v>0</v>
      </c>
      <c r="AU209" s="136">
        <v>20</v>
      </c>
      <c r="AV209" s="136">
        <v>80</v>
      </c>
      <c r="AW209" s="145">
        <v>100</v>
      </c>
      <c r="AX209" s="145">
        <v>100</v>
      </c>
      <c r="AY209" s="136">
        <v>0</v>
      </c>
      <c r="AZ209" s="146">
        <v>20</v>
      </c>
      <c r="BA209" s="136">
        <v>20</v>
      </c>
      <c r="BB209" s="136">
        <f t="shared" si="137"/>
        <v>60</v>
      </c>
      <c r="BC209" s="147">
        <f t="shared" si="138"/>
        <v>100</v>
      </c>
      <c r="BD209" s="148">
        <f>BA209</f>
        <v>20</v>
      </c>
      <c r="BE209" s="148">
        <f>BA209</f>
        <v>20</v>
      </c>
      <c r="BF209" s="148">
        <f>BA209</f>
        <v>20</v>
      </c>
      <c r="BG209" s="148">
        <f>BA209</f>
        <v>20</v>
      </c>
      <c r="BH209" s="148">
        <f t="shared" ref="BH209:BN209" si="152">BG209</f>
        <v>20</v>
      </c>
      <c r="BI209" s="148">
        <f t="shared" si="152"/>
        <v>20</v>
      </c>
      <c r="BJ209" s="148">
        <f t="shared" si="152"/>
        <v>20</v>
      </c>
      <c r="BK209" s="148">
        <f t="shared" si="152"/>
        <v>20</v>
      </c>
      <c r="BL209" s="148">
        <f t="shared" si="152"/>
        <v>20</v>
      </c>
      <c r="BM209" s="148">
        <f t="shared" si="152"/>
        <v>20</v>
      </c>
      <c r="BN209" s="148">
        <f t="shared" si="152"/>
        <v>20</v>
      </c>
      <c r="BO209" s="148">
        <f t="shared" si="143"/>
        <v>100</v>
      </c>
    </row>
    <row r="210" spans="1:67" customFormat="1" ht="50.15" customHeight="1">
      <c r="A210" s="143" t="s">
        <v>388</v>
      </c>
      <c r="B210" s="143" t="s">
        <v>404</v>
      </c>
      <c r="C210" s="143" t="s">
        <v>78</v>
      </c>
      <c r="D210" s="143" t="s">
        <v>838</v>
      </c>
      <c r="E210" s="143" t="s">
        <v>400</v>
      </c>
      <c r="F210" s="143" t="s">
        <v>400</v>
      </c>
      <c r="G210" s="135" t="s">
        <v>415</v>
      </c>
      <c r="H210" s="135" t="s">
        <v>1061</v>
      </c>
      <c r="I210" s="135" t="s">
        <v>1061</v>
      </c>
      <c r="J210" s="134">
        <v>57</v>
      </c>
      <c r="K210" s="135" t="s">
        <v>1062</v>
      </c>
      <c r="L210" s="134">
        <v>188</v>
      </c>
      <c r="M210" s="144" t="s">
        <v>809</v>
      </c>
      <c r="N210" s="134" t="s">
        <v>4</v>
      </c>
      <c r="O210" s="11" t="s">
        <v>87</v>
      </c>
      <c r="P210" s="11"/>
      <c r="Q210" s="11"/>
      <c r="R210" s="11"/>
      <c r="S210" s="11"/>
      <c r="T210" s="11"/>
      <c r="U210" s="11"/>
      <c r="V210" s="11"/>
      <c r="W210" s="11"/>
      <c r="X210" s="11"/>
      <c r="Y210" s="11"/>
      <c r="Z210" s="11"/>
      <c r="AA210" s="11"/>
      <c r="AB210" s="11"/>
      <c r="AC210" s="11"/>
      <c r="AD210" s="11"/>
      <c r="AE210" s="11" t="s">
        <v>87</v>
      </c>
      <c r="AF210" s="11"/>
      <c r="AG210" s="11"/>
      <c r="AH210" s="11"/>
      <c r="AI210" s="11"/>
      <c r="AJ210" s="11"/>
      <c r="AK210" s="11"/>
      <c r="AL210" s="134" t="s">
        <v>88</v>
      </c>
      <c r="AM210" s="11" t="s">
        <v>125</v>
      </c>
      <c r="AN210" s="134" t="s">
        <v>113</v>
      </c>
      <c r="AO210" s="134" t="s">
        <v>105</v>
      </c>
      <c r="AP210" s="134">
        <v>60</v>
      </c>
      <c r="AQ210" s="135" t="s">
        <v>1141</v>
      </c>
      <c r="AR210" s="135" t="s">
        <v>1142</v>
      </c>
      <c r="AS210" s="136">
        <v>0</v>
      </c>
      <c r="AT210" s="136">
        <v>61</v>
      </c>
      <c r="AU210" s="136">
        <v>61</v>
      </c>
      <c r="AV210" s="136">
        <v>61</v>
      </c>
      <c r="AW210" s="145">
        <v>61</v>
      </c>
      <c r="AX210" s="145">
        <v>61</v>
      </c>
      <c r="AY210" s="136">
        <v>61</v>
      </c>
      <c r="AZ210" s="146">
        <v>63</v>
      </c>
      <c r="BA210" s="136">
        <v>63</v>
      </c>
      <c r="BB210" s="136">
        <f t="shared" si="137"/>
        <v>-2</v>
      </c>
      <c r="BC210" s="147">
        <f t="shared" si="138"/>
        <v>61</v>
      </c>
      <c r="BD210" s="148">
        <v>0</v>
      </c>
      <c r="BE210" s="148">
        <v>0</v>
      </c>
      <c r="BF210" s="148">
        <v>0</v>
      </c>
      <c r="BG210" s="148">
        <v>0</v>
      </c>
      <c r="BH210" s="148">
        <v>0</v>
      </c>
      <c r="BI210" s="148">
        <v>0</v>
      </c>
      <c r="BJ210" s="148">
        <v>0</v>
      </c>
      <c r="BK210" s="148">
        <v>0</v>
      </c>
      <c r="BL210" s="148">
        <v>0</v>
      </c>
      <c r="BM210" s="148">
        <v>0</v>
      </c>
      <c r="BN210" s="148">
        <v>0</v>
      </c>
      <c r="BO210" s="148">
        <f t="shared" si="143"/>
        <v>61</v>
      </c>
    </row>
    <row r="211" spans="1:67" customFormat="1" ht="50.15" customHeight="1">
      <c r="A211" s="143" t="s">
        <v>388</v>
      </c>
      <c r="B211" s="143" t="s">
        <v>404</v>
      </c>
      <c r="C211" s="143" t="s">
        <v>78</v>
      </c>
      <c r="D211" s="143" t="s">
        <v>838</v>
      </c>
      <c r="E211" s="143" t="s">
        <v>400</v>
      </c>
      <c r="F211" s="143" t="s">
        <v>461</v>
      </c>
      <c r="G211" s="135" t="s">
        <v>415</v>
      </c>
      <c r="H211" s="135" t="s">
        <v>1132</v>
      </c>
      <c r="I211" s="135" t="s">
        <v>1132</v>
      </c>
      <c r="J211" s="134" t="s">
        <v>499</v>
      </c>
      <c r="K211" s="135" t="s">
        <v>1070</v>
      </c>
      <c r="L211" s="134">
        <v>309</v>
      </c>
      <c r="M211" s="144" t="s">
        <v>1143</v>
      </c>
      <c r="N211" s="134" t="s">
        <v>1</v>
      </c>
      <c r="O211" s="11" t="s">
        <v>87</v>
      </c>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34" t="s">
        <v>88</v>
      </c>
      <c r="AM211" s="11" t="s">
        <v>143</v>
      </c>
      <c r="AN211" s="134" t="s">
        <v>90</v>
      </c>
      <c r="AO211" s="134" t="s">
        <v>105</v>
      </c>
      <c r="AP211" s="134">
        <v>0</v>
      </c>
      <c r="AQ211" s="135" t="s">
        <v>1144</v>
      </c>
      <c r="AR211" s="135" t="s">
        <v>1145</v>
      </c>
      <c r="AS211" s="136">
        <v>0</v>
      </c>
      <c r="AT211" s="136">
        <v>0</v>
      </c>
      <c r="AU211" s="136">
        <v>20</v>
      </c>
      <c r="AV211" s="136">
        <v>30</v>
      </c>
      <c r="AW211" s="145">
        <v>50</v>
      </c>
      <c r="AX211" s="145">
        <v>50</v>
      </c>
      <c r="AY211" s="136">
        <v>0</v>
      </c>
      <c r="AZ211" s="154">
        <v>0</v>
      </c>
      <c r="BA211" s="136">
        <v>126</v>
      </c>
      <c r="BB211" s="136">
        <f t="shared" si="137"/>
        <v>-96</v>
      </c>
      <c r="BC211" s="147">
        <f t="shared" si="138"/>
        <v>50</v>
      </c>
      <c r="BD211" s="148">
        <f>BA211</f>
        <v>126</v>
      </c>
      <c r="BE211" s="148">
        <f t="shared" ref="BE211:BN211" si="153">BD211</f>
        <v>126</v>
      </c>
      <c r="BF211" s="148">
        <f t="shared" si="153"/>
        <v>126</v>
      </c>
      <c r="BG211" s="148">
        <f t="shared" si="153"/>
        <v>126</v>
      </c>
      <c r="BH211" s="148">
        <f t="shared" si="153"/>
        <v>126</v>
      </c>
      <c r="BI211" s="148">
        <f t="shared" si="153"/>
        <v>126</v>
      </c>
      <c r="BJ211" s="148">
        <f t="shared" si="153"/>
        <v>126</v>
      </c>
      <c r="BK211" s="148">
        <f t="shared" si="153"/>
        <v>126</v>
      </c>
      <c r="BL211" s="148">
        <f t="shared" si="153"/>
        <v>126</v>
      </c>
      <c r="BM211" s="148">
        <f t="shared" si="153"/>
        <v>126</v>
      </c>
      <c r="BN211" s="148">
        <f t="shared" si="153"/>
        <v>126</v>
      </c>
      <c r="BO211" s="148">
        <f t="shared" si="143"/>
        <v>50</v>
      </c>
    </row>
    <row r="212" spans="1:67" customFormat="1" ht="50.15" customHeight="1">
      <c r="A212" s="143" t="s">
        <v>388</v>
      </c>
      <c r="B212" s="143" t="s">
        <v>404</v>
      </c>
      <c r="C212" s="143" t="s">
        <v>78</v>
      </c>
      <c r="D212" s="143" t="s">
        <v>838</v>
      </c>
      <c r="E212" s="143" t="s">
        <v>400</v>
      </c>
      <c r="F212" s="143" t="s">
        <v>461</v>
      </c>
      <c r="G212" s="135" t="s">
        <v>455</v>
      </c>
      <c r="H212" s="61" t="s">
        <v>283</v>
      </c>
      <c r="I212" s="61" t="s">
        <v>1538</v>
      </c>
      <c r="J212" s="153" t="s">
        <v>499</v>
      </c>
      <c r="K212" s="135" t="s">
        <v>1070</v>
      </c>
      <c r="L212" s="134">
        <v>190</v>
      </c>
      <c r="M212" s="144" t="s">
        <v>812</v>
      </c>
      <c r="N212" s="134" t="s">
        <v>5</v>
      </c>
      <c r="O212" s="11"/>
      <c r="P212" s="11"/>
      <c r="Q212" s="11" t="s">
        <v>87</v>
      </c>
      <c r="R212" s="11"/>
      <c r="S212" s="11"/>
      <c r="T212" s="11"/>
      <c r="U212" s="11"/>
      <c r="V212" s="11"/>
      <c r="W212" s="11"/>
      <c r="X212" s="11"/>
      <c r="Y212" s="11"/>
      <c r="Z212" s="11"/>
      <c r="AA212" s="11"/>
      <c r="AB212" s="11"/>
      <c r="AC212" s="11"/>
      <c r="AD212" s="11"/>
      <c r="AE212" s="11"/>
      <c r="AF212" s="11"/>
      <c r="AG212" s="11"/>
      <c r="AH212" s="11"/>
      <c r="AI212" s="11"/>
      <c r="AJ212" s="11"/>
      <c r="AK212" s="11"/>
      <c r="AL212" s="134" t="s">
        <v>155</v>
      </c>
      <c r="AM212" s="11" t="s">
        <v>125</v>
      </c>
      <c r="AN212" s="134" t="s">
        <v>117</v>
      </c>
      <c r="AO212" s="134" t="s">
        <v>291</v>
      </c>
      <c r="AP212" s="134">
        <v>0</v>
      </c>
      <c r="AQ212" s="135" t="s">
        <v>1146</v>
      </c>
      <c r="AR212" s="135" t="s">
        <v>1147</v>
      </c>
      <c r="AS212" s="136">
        <v>0</v>
      </c>
      <c r="AT212" s="136">
        <v>25</v>
      </c>
      <c r="AU212" s="136">
        <v>25</v>
      </c>
      <c r="AV212" s="136">
        <v>25</v>
      </c>
      <c r="AW212" s="145">
        <v>25</v>
      </c>
      <c r="AX212" s="145">
        <v>100</v>
      </c>
      <c r="AY212" s="136">
        <v>0</v>
      </c>
      <c r="AZ212" s="146">
        <v>25</v>
      </c>
      <c r="BA212" s="136">
        <v>25</v>
      </c>
      <c r="BB212" s="136">
        <f t="shared" si="137"/>
        <v>0</v>
      </c>
      <c r="BC212" s="147">
        <f t="shared" si="138"/>
        <v>25</v>
      </c>
      <c r="BD212" s="148">
        <v>0</v>
      </c>
      <c r="BE212" s="148">
        <v>0</v>
      </c>
      <c r="BF212" s="148">
        <v>0</v>
      </c>
      <c r="BG212" s="148">
        <v>0</v>
      </c>
      <c r="BH212" s="148">
        <v>0</v>
      </c>
      <c r="BI212" s="148">
        <v>0</v>
      </c>
      <c r="BJ212" s="148">
        <v>0</v>
      </c>
      <c r="BK212" s="148">
        <v>0</v>
      </c>
      <c r="BL212" s="148">
        <v>0</v>
      </c>
      <c r="BM212" s="148">
        <v>0</v>
      </c>
      <c r="BN212" s="148">
        <v>0</v>
      </c>
      <c r="BO212" s="148">
        <f t="shared" si="143"/>
        <v>25</v>
      </c>
    </row>
    <row r="213" spans="1:67" customFormat="1" ht="50.15" customHeight="1">
      <c r="A213" s="143" t="s">
        <v>388</v>
      </c>
      <c r="B213" s="143" t="s">
        <v>404</v>
      </c>
      <c r="C213" s="143" t="s">
        <v>78</v>
      </c>
      <c r="D213" s="143" t="s">
        <v>838</v>
      </c>
      <c r="E213" s="143" t="s">
        <v>400</v>
      </c>
      <c r="F213" s="143" t="s">
        <v>461</v>
      </c>
      <c r="G213" s="135" t="s">
        <v>455</v>
      </c>
      <c r="H213" s="61" t="s">
        <v>283</v>
      </c>
      <c r="I213" s="61" t="s">
        <v>1538</v>
      </c>
      <c r="J213" s="134">
        <v>55</v>
      </c>
      <c r="K213" s="135" t="s">
        <v>1089</v>
      </c>
      <c r="L213" s="134">
        <v>191</v>
      </c>
      <c r="M213" s="144" t="s">
        <v>813</v>
      </c>
      <c r="N213" s="134" t="s">
        <v>5</v>
      </c>
      <c r="O213" s="11"/>
      <c r="P213" s="11"/>
      <c r="Q213" s="11" t="s">
        <v>87</v>
      </c>
      <c r="R213" s="11"/>
      <c r="S213" s="11"/>
      <c r="T213" s="11"/>
      <c r="U213" s="11"/>
      <c r="V213" s="11"/>
      <c r="W213" s="11"/>
      <c r="X213" s="11"/>
      <c r="Y213" s="11"/>
      <c r="Z213" s="11"/>
      <c r="AA213" s="11"/>
      <c r="AB213" s="11"/>
      <c r="AC213" s="11"/>
      <c r="AD213" s="11"/>
      <c r="AE213" s="11"/>
      <c r="AF213" s="11"/>
      <c r="AG213" s="11"/>
      <c r="AH213" s="11"/>
      <c r="AI213" s="11"/>
      <c r="AJ213" s="11"/>
      <c r="AK213" s="11"/>
      <c r="AL213" s="134" t="s">
        <v>88</v>
      </c>
      <c r="AM213" s="11" t="s">
        <v>125</v>
      </c>
      <c r="AN213" s="134" t="s">
        <v>117</v>
      </c>
      <c r="AO213" s="134" t="s">
        <v>105</v>
      </c>
      <c r="AP213" s="134">
        <v>60</v>
      </c>
      <c r="AQ213" s="135" t="s">
        <v>1148</v>
      </c>
      <c r="AR213" s="135" t="s">
        <v>1149</v>
      </c>
      <c r="AS213" s="136">
        <v>8000</v>
      </c>
      <c r="AT213" s="136">
        <v>2000</v>
      </c>
      <c r="AU213" s="136">
        <v>2500</v>
      </c>
      <c r="AV213" s="136">
        <v>2250</v>
      </c>
      <c r="AW213" s="151">
        <v>2250</v>
      </c>
      <c r="AX213" s="145">
        <v>9000</v>
      </c>
      <c r="AY213" s="136">
        <v>0</v>
      </c>
      <c r="AZ213" s="146">
        <v>2557</v>
      </c>
      <c r="BA213" s="136">
        <v>2512</v>
      </c>
      <c r="BB213" s="136">
        <f t="shared" si="137"/>
        <v>-262</v>
      </c>
      <c r="BC213" s="147">
        <f t="shared" si="138"/>
        <v>2250</v>
      </c>
      <c r="BD213" s="148">
        <v>0</v>
      </c>
      <c r="BE213" s="148">
        <v>0</v>
      </c>
      <c r="BF213" s="148">
        <v>0</v>
      </c>
      <c r="BG213" s="148">
        <v>0</v>
      </c>
      <c r="BH213" s="148">
        <v>0</v>
      </c>
      <c r="BI213" s="148">
        <v>0</v>
      </c>
      <c r="BJ213" s="148">
        <v>0</v>
      </c>
      <c r="BK213" s="148">
        <v>0</v>
      </c>
      <c r="BL213" s="148">
        <v>0</v>
      </c>
      <c r="BM213" s="148">
        <v>0</v>
      </c>
      <c r="BN213" s="148">
        <v>0</v>
      </c>
      <c r="BO213" s="148">
        <f t="shared" si="143"/>
        <v>2250</v>
      </c>
    </row>
    <row r="214" spans="1:67" customFormat="1" ht="50.15" customHeight="1">
      <c r="A214" s="143" t="s">
        <v>388</v>
      </c>
      <c r="B214" s="143" t="s">
        <v>404</v>
      </c>
      <c r="C214" s="143" t="s">
        <v>78</v>
      </c>
      <c r="D214" s="143" t="s">
        <v>838</v>
      </c>
      <c r="E214" s="143" t="s">
        <v>400</v>
      </c>
      <c r="F214" s="143" t="s">
        <v>461</v>
      </c>
      <c r="G214" s="135" t="s">
        <v>455</v>
      </c>
      <c r="H214" s="61" t="s">
        <v>278</v>
      </c>
      <c r="I214" s="61" t="s">
        <v>1538</v>
      </c>
      <c r="J214" s="134">
        <v>57</v>
      </c>
      <c r="K214" s="135" t="s">
        <v>1062</v>
      </c>
      <c r="L214" s="134">
        <v>201</v>
      </c>
      <c r="M214" s="144" t="s">
        <v>810</v>
      </c>
      <c r="N214" s="134" t="s">
        <v>6</v>
      </c>
      <c r="O214" s="11"/>
      <c r="P214" s="11"/>
      <c r="Q214" s="11"/>
      <c r="R214" s="11" t="s">
        <v>87</v>
      </c>
      <c r="S214" s="11"/>
      <c r="T214" s="11"/>
      <c r="U214" s="11"/>
      <c r="V214" s="11"/>
      <c r="W214" s="11"/>
      <c r="X214" s="11"/>
      <c r="Y214" s="11"/>
      <c r="Z214" s="11"/>
      <c r="AA214" s="11"/>
      <c r="AB214" s="11"/>
      <c r="AC214" s="11"/>
      <c r="AD214" s="11"/>
      <c r="AE214" s="11"/>
      <c r="AF214" s="11"/>
      <c r="AG214" s="11"/>
      <c r="AH214" s="11"/>
      <c r="AI214" s="11"/>
      <c r="AJ214" s="11"/>
      <c r="AK214" s="11"/>
      <c r="AL214" s="134" t="s">
        <v>155</v>
      </c>
      <c r="AM214" s="165" t="s">
        <v>143</v>
      </c>
      <c r="AN214" s="166" t="s">
        <v>90</v>
      </c>
      <c r="AO214" s="166" t="s">
        <v>105</v>
      </c>
      <c r="AP214" s="166">
        <v>30</v>
      </c>
      <c r="AQ214" s="143" t="s">
        <v>1150</v>
      </c>
      <c r="AR214" s="143" t="s">
        <v>1151</v>
      </c>
      <c r="AS214" s="150">
        <v>0</v>
      </c>
      <c r="AT214" s="150">
        <v>10</v>
      </c>
      <c r="AU214" s="150">
        <v>30</v>
      </c>
      <c r="AV214" s="150">
        <v>50</v>
      </c>
      <c r="AW214" s="151">
        <v>61</v>
      </c>
      <c r="AX214" s="151">
        <v>61</v>
      </c>
      <c r="AY214" s="150">
        <v>0</v>
      </c>
      <c r="AZ214" s="167">
        <v>0</v>
      </c>
      <c r="BA214" s="150">
        <v>33</v>
      </c>
      <c r="BB214" s="150">
        <f t="shared" ref="BB214:BB237" si="154">AV214-BA214</f>
        <v>17</v>
      </c>
      <c r="BC214" s="168">
        <f t="shared" si="138"/>
        <v>61</v>
      </c>
      <c r="BD214" s="157">
        <v>0</v>
      </c>
      <c r="BE214" s="157">
        <v>0</v>
      </c>
      <c r="BF214" s="157">
        <v>0</v>
      </c>
      <c r="BG214" s="157">
        <v>0</v>
      </c>
      <c r="BH214" s="157">
        <v>0</v>
      </c>
      <c r="BI214" s="152">
        <v>2</v>
      </c>
      <c r="BJ214" s="157">
        <f t="shared" ref="BJ214:BN217" si="155">BI214</f>
        <v>2</v>
      </c>
      <c r="BK214" s="148">
        <f t="shared" si="155"/>
        <v>2</v>
      </c>
      <c r="BL214" s="148">
        <f t="shared" si="155"/>
        <v>2</v>
      </c>
      <c r="BM214" s="148">
        <f t="shared" si="155"/>
        <v>2</v>
      </c>
      <c r="BN214" s="148">
        <f t="shared" si="155"/>
        <v>2</v>
      </c>
      <c r="BO214" s="148">
        <f t="shared" si="143"/>
        <v>61</v>
      </c>
    </row>
    <row r="215" spans="1:67" customFormat="1" ht="50.15" customHeight="1">
      <c r="A215" s="143" t="s">
        <v>388</v>
      </c>
      <c r="B215" s="143" t="s">
        <v>404</v>
      </c>
      <c r="C215" s="143" t="s">
        <v>78</v>
      </c>
      <c r="D215" s="143" t="s">
        <v>838</v>
      </c>
      <c r="E215" s="143" t="s">
        <v>400</v>
      </c>
      <c r="F215" s="143" t="s">
        <v>461</v>
      </c>
      <c r="G215" s="135" t="s">
        <v>455</v>
      </c>
      <c r="H215" s="61" t="s">
        <v>278</v>
      </c>
      <c r="I215" s="61" t="s">
        <v>1538</v>
      </c>
      <c r="J215" s="134">
        <v>57</v>
      </c>
      <c r="K215" s="135" t="s">
        <v>1062</v>
      </c>
      <c r="L215" s="134">
        <v>203</v>
      </c>
      <c r="M215" s="144" t="s">
        <v>811</v>
      </c>
      <c r="N215" s="134" t="s">
        <v>6</v>
      </c>
      <c r="O215" s="11"/>
      <c r="P215" s="11"/>
      <c r="Q215" s="11"/>
      <c r="R215" s="11" t="s">
        <v>87</v>
      </c>
      <c r="S215" s="11"/>
      <c r="T215" s="11"/>
      <c r="U215" s="11"/>
      <c r="V215" s="11"/>
      <c r="W215" s="11"/>
      <c r="X215" s="11"/>
      <c r="Y215" s="11"/>
      <c r="Z215" s="11"/>
      <c r="AA215" s="11"/>
      <c r="AB215" s="11"/>
      <c r="AC215" s="11"/>
      <c r="AD215" s="11"/>
      <c r="AE215" s="11"/>
      <c r="AF215" s="11"/>
      <c r="AG215" s="11"/>
      <c r="AH215" s="11"/>
      <c r="AI215" s="11"/>
      <c r="AJ215" s="11"/>
      <c r="AK215" s="11"/>
      <c r="AL215" s="134" t="s">
        <v>155</v>
      </c>
      <c r="AM215" s="165" t="s">
        <v>143</v>
      </c>
      <c r="AN215" s="166" t="s">
        <v>90</v>
      </c>
      <c r="AO215" s="166" t="s">
        <v>105</v>
      </c>
      <c r="AP215" s="166">
        <v>30</v>
      </c>
      <c r="AQ215" s="143" t="s">
        <v>1152</v>
      </c>
      <c r="AR215" s="143" t="s">
        <v>1151</v>
      </c>
      <c r="AS215" s="150">
        <v>0</v>
      </c>
      <c r="AT215" s="150">
        <v>10</v>
      </c>
      <c r="AU215" s="150">
        <v>30</v>
      </c>
      <c r="AV215" s="150">
        <v>50</v>
      </c>
      <c r="AW215" s="151">
        <v>61</v>
      </c>
      <c r="AX215" s="151">
        <v>61</v>
      </c>
      <c r="AY215" s="150">
        <v>0</v>
      </c>
      <c r="AZ215" s="167">
        <v>0</v>
      </c>
      <c r="BA215" s="150">
        <v>33</v>
      </c>
      <c r="BB215" s="150">
        <f t="shared" si="154"/>
        <v>17</v>
      </c>
      <c r="BC215" s="168">
        <f t="shared" si="138"/>
        <v>61</v>
      </c>
      <c r="BD215" s="157">
        <v>0</v>
      </c>
      <c r="BE215" s="157">
        <v>0</v>
      </c>
      <c r="BF215" s="157">
        <v>0</v>
      </c>
      <c r="BG215" s="157">
        <v>0</v>
      </c>
      <c r="BH215" s="157">
        <v>0</v>
      </c>
      <c r="BI215" s="152">
        <v>2</v>
      </c>
      <c r="BJ215" s="148">
        <f t="shared" si="155"/>
        <v>2</v>
      </c>
      <c r="BK215" s="148">
        <f t="shared" si="155"/>
        <v>2</v>
      </c>
      <c r="BL215" s="148">
        <f t="shared" si="155"/>
        <v>2</v>
      </c>
      <c r="BM215" s="148">
        <f t="shared" si="155"/>
        <v>2</v>
      </c>
      <c r="BN215" s="148">
        <f t="shared" si="155"/>
        <v>2</v>
      </c>
      <c r="BO215" s="148">
        <f t="shared" si="143"/>
        <v>61</v>
      </c>
    </row>
    <row r="216" spans="1:67" customFormat="1" ht="50.15" customHeight="1">
      <c r="A216" s="143" t="s">
        <v>388</v>
      </c>
      <c r="B216" s="143" t="s">
        <v>404</v>
      </c>
      <c r="C216" s="143" t="s">
        <v>78</v>
      </c>
      <c r="D216" s="143" t="s">
        <v>838</v>
      </c>
      <c r="E216" s="143" t="s">
        <v>400</v>
      </c>
      <c r="F216" s="143" t="s">
        <v>461</v>
      </c>
      <c r="G216" s="135" t="s">
        <v>455</v>
      </c>
      <c r="H216" s="61" t="s">
        <v>278</v>
      </c>
      <c r="I216" s="61" t="s">
        <v>1538</v>
      </c>
      <c r="J216" s="134">
        <v>57</v>
      </c>
      <c r="K216" s="135" t="s">
        <v>1062</v>
      </c>
      <c r="L216" s="134">
        <v>230</v>
      </c>
      <c r="M216" s="144" t="s">
        <v>1153</v>
      </c>
      <c r="N216" s="134" t="s">
        <v>6</v>
      </c>
      <c r="O216" s="11"/>
      <c r="P216" s="11"/>
      <c r="Q216" s="11"/>
      <c r="R216" s="11" t="s">
        <v>87</v>
      </c>
      <c r="S216" s="11"/>
      <c r="T216" s="11"/>
      <c r="U216" s="11"/>
      <c r="V216" s="11"/>
      <c r="W216" s="11"/>
      <c r="X216" s="11"/>
      <c r="Y216" s="11"/>
      <c r="Z216" s="11"/>
      <c r="AA216" s="11"/>
      <c r="AB216" s="11"/>
      <c r="AC216" s="11"/>
      <c r="AD216" s="11"/>
      <c r="AE216" s="11"/>
      <c r="AF216" s="11"/>
      <c r="AG216" s="11"/>
      <c r="AH216" s="11"/>
      <c r="AI216" s="11"/>
      <c r="AJ216" s="11"/>
      <c r="AK216" s="11"/>
      <c r="AL216" s="134" t="s">
        <v>155</v>
      </c>
      <c r="AM216" s="11" t="s">
        <v>143</v>
      </c>
      <c r="AN216" s="134" t="s">
        <v>117</v>
      </c>
      <c r="AO216" s="134" t="s">
        <v>105</v>
      </c>
      <c r="AP216" s="134">
        <v>15</v>
      </c>
      <c r="AQ216" s="135" t="s">
        <v>1154</v>
      </c>
      <c r="AR216" s="135" t="s">
        <v>1155</v>
      </c>
      <c r="AS216" s="136">
        <v>0</v>
      </c>
      <c r="AT216" s="136">
        <v>0</v>
      </c>
      <c r="AU216" s="136">
        <v>20</v>
      </c>
      <c r="AV216" s="136">
        <v>20</v>
      </c>
      <c r="AW216" s="145">
        <v>21</v>
      </c>
      <c r="AX216" s="151">
        <v>61</v>
      </c>
      <c r="AY216" s="136">
        <v>0</v>
      </c>
      <c r="AZ216" s="154">
        <v>0</v>
      </c>
      <c r="BA216" s="136">
        <v>0</v>
      </c>
      <c r="BB216" s="136">
        <f t="shared" si="154"/>
        <v>20</v>
      </c>
      <c r="BC216" s="147">
        <f t="shared" si="138"/>
        <v>21</v>
      </c>
      <c r="BD216" s="148">
        <v>0</v>
      </c>
      <c r="BE216" s="148">
        <v>0</v>
      </c>
      <c r="BF216" s="148">
        <v>0</v>
      </c>
      <c r="BG216" s="148">
        <v>0</v>
      </c>
      <c r="BH216" s="148">
        <v>0</v>
      </c>
      <c r="BI216" s="149">
        <v>10</v>
      </c>
      <c r="BJ216" s="148">
        <f t="shared" si="155"/>
        <v>10</v>
      </c>
      <c r="BK216" s="148">
        <f t="shared" si="155"/>
        <v>10</v>
      </c>
      <c r="BL216" s="148">
        <f t="shared" si="155"/>
        <v>10</v>
      </c>
      <c r="BM216" s="148">
        <f t="shared" si="155"/>
        <v>10</v>
      </c>
      <c r="BN216" s="148">
        <f t="shared" si="155"/>
        <v>10</v>
      </c>
      <c r="BO216" s="148">
        <f t="shared" si="143"/>
        <v>21</v>
      </c>
    </row>
    <row r="217" spans="1:67" customFormat="1" ht="50.15" customHeight="1">
      <c r="A217" s="143" t="s">
        <v>388</v>
      </c>
      <c r="B217" s="143" t="s">
        <v>404</v>
      </c>
      <c r="C217" s="143" t="s">
        <v>78</v>
      </c>
      <c r="D217" s="143" t="s">
        <v>838</v>
      </c>
      <c r="E217" s="143" t="s">
        <v>400</v>
      </c>
      <c r="F217" s="143" t="s">
        <v>461</v>
      </c>
      <c r="G217" s="135" t="s">
        <v>455</v>
      </c>
      <c r="H217" s="61" t="s">
        <v>278</v>
      </c>
      <c r="I217" s="61" t="s">
        <v>1538</v>
      </c>
      <c r="J217" s="134">
        <v>57</v>
      </c>
      <c r="K217" s="135" t="s">
        <v>1062</v>
      </c>
      <c r="L217" s="134">
        <v>231</v>
      </c>
      <c r="M217" s="144" t="s">
        <v>1156</v>
      </c>
      <c r="N217" s="134" t="s">
        <v>6</v>
      </c>
      <c r="O217" s="11"/>
      <c r="P217" s="11"/>
      <c r="Q217" s="11"/>
      <c r="R217" s="11" t="s">
        <v>87</v>
      </c>
      <c r="S217" s="11"/>
      <c r="T217" s="11"/>
      <c r="U217" s="11"/>
      <c r="V217" s="11"/>
      <c r="W217" s="11"/>
      <c r="X217" s="11"/>
      <c r="Y217" s="11"/>
      <c r="Z217" s="11"/>
      <c r="AA217" s="11"/>
      <c r="AB217" s="11"/>
      <c r="AC217" s="11"/>
      <c r="AD217" s="11"/>
      <c r="AE217" s="11"/>
      <c r="AF217" s="11"/>
      <c r="AG217" s="11"/>
      <c r="AH217" s="11"/>
      <c r="AI217" s="11"/>
      <c r="AJ217" s="11"/>
      <c r="AK217" s="11"/>
      <c r="AL217" s="134" t="s">
        <v>155</v>
      </c>
      <c r="AM217" s="11" t="s">
        <v>143</v>
      </c>
      <c r="AN217" s="134" t="s">
        <v>117</v>
      </c>
      <c r="AO217" s="134" t="s">
        <v>105</v>
      </c>
      <c r="AP217" s="134">
        <v>15</v>
      </c>
      <c r="AQ217" s="135" t="s">
        <v>1157</v>
      </c>
      <c r="AR217" s="135" t="s">
        <v>1151</v>
      </c>
      <c r="AS217" s="136">
        <v>0</v>
      </c>
      <c r="AT217" s="136">
        <v>15</v>
      </c>
      <c r="AU217" s="136">
        <v>15</v>
      </c>
      <c r="AV217" s="136">
        <v>15</v>
      </c>
      <c r="AW217" s="145">
        <v>16</v>
      </c>
      <c r="AX217" s="151">
        <v>61</v>
      </c>
      <c r="AY217" s="136">
        <v>0</v>
      </c>
      <c r="AZ217" s="154">
        <v>0</v>
      </c>
      <c r="BA217" s="136">
        <v>33</v>
      </c>
      <c r="BB217" s="136">
        <f t="shared" si="154"/>
        <v>-18</v>
      </c>
      <c r="BC217" s="147">
        <f t="shared" si="138"/>
        <v>16</v>
      </c>
      <c r="BD217" s="148">
        <v>0</v>
      </c>
      <c r="BE217" s="148">
        <v>0</v>
      </c>
      <c r="BF217" s="148">
        <v>0</v>
      </c>
      <c r="BG217" s="148">
        <v>0</v>
      </c>
      <c r="BH217" s="148">
        <v>0</v>
      </c>
      <c r="BI217" s="149">
        <v>10</v>
      </c>
      <c r="BJ217" s="148">
        <f t="shared" si="155"/>
        <v>10</v>
      </c>
      <c r="BK217" s="148">
        <f t="shared" si="155"/>
        <v>10</v>
      </c>
      <c r="BL217" s="148">
        <f t="shared" si="155"/>
        <v>10</v>
      </c>
      <c r="BM217" s="148">
        <f t="shared" si="155"/>
        <v>10</v>
      </c>
      <c r="BN217" s="148">
        <f t="shared" si="155"/>
        <v>10</v>
      </c>
      <c r="BO217" s="148">
        <f t="shared" si="143"/>
        <v>16</v>
      </c>
    </row>
    <row r="218" spans="1:67" customFormat="1" ht="50.15" customHeight="1">
      <c r="A218" s="143" t="s">
        <v>388</v>
      </c>
      <c r="B218" s="143" t="s">
        <v>404</v>
      </c>
      <c r="C218" s="143" t="s">
        <v>78</v>
      </c>
      <c r="D218" s="143" t="s">
        <v>838</v>
      </c>
      <c r="E218" s="143" t="s">
        <v>400</v>
      </c>
      <c r="F218" s="143" t="s">
        <v>461</v>
      </c>
      <c r="G218" s="135" t="s">
        <v>455</v>
      </c>
      <c r="H218" s="61" t="s">
        <v>278</v>
      </c>
      <c r="I218" s="61" t="s">
        <v>1538</v>
      </c>
      <c r="J218" s="153" t="s">
        <v>499</v>
      </c>
      <c r="K218" s="135" t="s">
        <v>1070</v>
      </c>
      <c r="L218" s="134">
        <v>195</v>
      </c>
      <c r="M218" s="144" t="s">
        <v>816</v>
      </c>
      <c r="N218" s="134" t="s">
        <v>6</v>
      </c>
      <c r="O218" s="11"/>
      <c r="P218" s="11"/>
      <c r="Q218" s="11"/>
      <c r="R218" s="11" t="s">
        <v>87</v>
      </c>
      <c r="S218" s="11"/>
      <c r="T218" s="11"/>
      <c r="U218" s="11"/>
      <c r="V218" s="11"/>
      <c r="W218" s="11"/>
      <c r="X218" s="11"/>
      <c r="Y218" s="11"/>
      <c r="Z218" s="11"/>
      <c r="AA218" s="11"/>
      <c r="AB218" s="11"/>
      <c r="AC218" s="11"/>
      <c r="AD218" s="11"/>
      <c r="AE218" s="11"/>
      <c r="AF218" s="11"/>
      <c r="AG218" s="11"/>
      <c r="AH218" s="11"/>
      <c r="AI218" s="11"/>
      <c r="AJ218" s="11"/>
      <c r="AK218" s="11"/>
      <c r="AL218" s="134" t="s">
        <v>155</v>
      </c>
      <c r="AM218" s="11" t="s">
        <v>125</v>
      </c>
      <c r="AN218" s="134" t="s">
        <v>90</v>
      </c>
      <c r="AO218" s="134" t="s">
        <v>105</v>
      </c>
      <c r="AP218" s="134">
        <v>0</v>
      </c>
      <c r="AQ218" s="135" t="s">
        <v>816</v>
      </c>
      <c r="AR218" s="135" t="s">
        <v>1147</v>
      </c>
      <c r="AS218" s="136">
        <v>0</v>
      </c>
      <c r="AT218" s="136">
        <v>0</v>
      </c>
      <c r="AU218" s="136">
        <v>0</v>
      </c>
      <c r="AV218" s="136">
        <v>0</v>
      </c>
      <c r="AW218" s="145">
        <v>1</v>
      </c>
      <c r="AX218" s="145">
        <v>1</v>
      </c>
      <c r="AY218" s="136">
        <v>0</v>
      </c>
      <c r="AZ218" s="154">
        <v>0</v>
      </c>
      <c r="BA218" s="136">
        <v>0</v>
      </c>
      <c r="BB218" s="136">
        <f t="shared" si="154"/>
        <v>0</v>
      </c>
      <c r="BC218" s="147">
        <f t="shared" si="138"/>
        <v>1</v>
      </c>
      <c r="BD218" s="148">
        <f>BA218</f>
        <v>0</v>
      </c>
      <c r="BE218" s="148">
        <f>BA218</f>
        <v>0</v>
      </c>
      <c r="BF218" s="148">
        <f>BA218</f>
        <v>0</v>
      </c>
      <c r="BG218" s="148">
        <f>BA218</f>
        <v>0</v>
      </c>
      <c r="BH218" s="148">
        <f t="shared" ref="BH218:BN218" si="156">BG218</f>
        <v>0</v>
      </c>
      <c r="BI218" s="148">
        <f t="shared" si="156"/>
        <v>0</v>
      </c>
      <c r="BJ218" s="148">
        <f t="shared" si="156"/>
        <v>0</v>
      </c>
      <c r="BK218" s="148">
        <f t="shared" si="156"/>
        <v>0</v>
      </c>
      <c r="BL218" s="148">
        <f t="shared" si="156"/>
        <v>0</v>
      </c>
      <c r="BM218" s="148">
        <f t="shared" si="156"/>
        <v>0</v>
      </c>
      <c r="BN218" s="148">
        <f t="shared" si="156"/>
        <v>0</v>
      </c>
      <c r="BO218" s="148">
        <f t="shared" si="143"/>
        <v>1</v>
      </c>
    </row>
    <row r="219" spans="1:67" customFormat="1" ht="50.15" customHeight="1">
      <c r="A219" s="143" t="s">
        <v>388</v>
      </c>
      <c r="B219" s="143" t="s">
        <v>404</v>
      </c>
      <c r="C219" s="143" t="s">
        <v>78</v>
      </c>
      <c r="D219" s="143" t="s">
        <v>838</v>
      </c>
      <c r="E219" s="143" t="s">
        <v>400</v>
      </c>
      <c r="F219" s="143" t="s">
        <v>461</v>
      </c>
      <c r="G219" s="135" t="s">
        <v>455</v>
      </c>
      <c r="H219" s="61" t="s">
        <v>278</v>
      </c>
      <c r="I219" s="61" t="s">
        <v>1538</v>
      </c>
      <c r="J219" s="153" t="s">
        <v>499</v>
      </c>
      <c r="K219" s="135" t="s">
        <v>1070</v>
      </c>
      <c r="L219" s="134">
        <v>196</v>
      </c>
      <c r="M219" s="144" t="s">
        <v>817</v>
      </c>
      <c r="N219" s="134" t="s">
        <v>6</v>
      </c>
      <c r="O219" s="11"/>
      <c r="P219" s="11"/>
      <c r="Q219" s="11"/>
      <c r="R219" s="11" t="s">
        <v>87</v>
      </c>
      <c r="S219" s="11"/>
      <c r="T219" s="11"/>
      <c r="U219" s="11"/>
      <c r="V219" s="11"/>
      <c r="W219" s="11"/>
      <c r="X219" s="11"/>
      <c r="Y219" s="11"/>
      <c r="Z219" s="11"/>
      <c r="AA219" s="11"/>
      <c r="AB219" s="11"/>
      <c r="AC219" s="11"/>
      <c r="AD219" s="11"/>
      <c r="AE219" s="11"/>
      <c r="AF219" s="11"/>
      <c r="AG219" s="11"/>
      <c r="AH219" s="11"/>
      <c r="AI219" s="11"/>
      <c r="AJ219" s="11"/>
      <c r="AK219" s="11"/>
      <c r="AL219" s="134" t="s">
        <v>155</v>
      </c>
      <c r="AM219" s="11" t="s">
        <v>125</v>
      </c>
      <c r="AN219" s="134" t="s">
        <v>117</v>
      </c>
      <c r="AO219" s="134" t="s">
        <v>105</v>
      </c>
      <c r="AP219" s="134">
        <v>0</v>
      </c>
      <c r="AQ219" s="135" t="s">
        <v>817</v>
      </c>
      <c r="AR219" s="135" t="s">
        <v>1158</v>
      </c>
      <c r="AS219" s="136">
        <v>0</v>
      </c>
      <c r="AT219" s="136">
        <v>0</v>
      </c>
      <c r="AU219" s="136">
        <v>0</v>
      </c>
      <c r="AV219" s="136">
        <v>0</v>
      </c>
      <c r="AW219" s="145">
        <v>1</v>
      </c>
      <c r="AX219" s="145">
        <v>1</v>
      </c>
      <c r="AY219" s="136">
        <v>0</v>
      </c>
      <c r="AZ219" s="154">
        <v>0</v>
      </c>
      <c r="BA219" s="136">
        <v>0</v>
      </c>
      <c r="BB219" s="136">
        <f t="shared" si="154"/>
        <v>0</v>
      </c>
      <c r="BC219" s="147">
        <f t="shared" si="138"/>
        <v>1</v>
      </c>
      <c r="BD219" s="148">
        <v>0</v>
      </c>
      <c r="BE219" s="148">
        <v>0</v>
      </c>
      <c r="BF219" s="148">
        <v>0</v>
      </c>
      <c r="BG219" s="148">
        <v>0</v>
      </c>
      <c r="BH219" s="148">
        <v>0</v>
      </c>
      <c r="BI219" s="148">
        <v>0</v>
      </c>
      <c r="BJ219" s="148">
        <v>0</v>
      </c>
      <c r="BK219" s="148">
        <v>0</v>
      </c>
      <c r="BL219" s="148">
        <v>0</v>
      </c>
      <c r="BM219" s="148">
        <v>0</v>
      </c>
      <c r="BN219" s="148">
        <v>0</v>
      </c>
      <c r="BO219" s="148">
        <f t="shared" si="143"/>
        <v>1</v>
      </c>
    </row>
    <row r="220" spans="1:67" customFormat="1" ht="50.15" customHeight="1">
      <c r="A220" s="143" t="s">
        <v>388</v>
      </c>
      <c r="B220" s="143" t="s">
        <v>404</v>
      </c>
      <c r="C220" s="143" t="s">
        <v>78</v>
      </c>
      <c r="D220" s="143" t="s">
        <v>838</v>
      </c>
      <c r="E220" s="143" t="s">
        <v>400</v>
      </c>
      <c r="F220" s="143" t="s">
        <v>461</v>
      </c>
      <c r="G220" s="135" t="s">
        <v>455</v>
      </c>
      <c r="H220" s="61" t="s">
        <v>278</v>
      </c>
      <c r="I220" s="61" t="s">
        <v>1538</v>
      </c>
      <c r="J220" s="153" t="s">
        <v>499</v>
      </c>
      <c r="K220" s="135" t="s">
        <v>1070</v>
      </c>
      <c r="L220" s="134">
        <v>197</v>
      </c>
      <c r="M220" s="144" t="s">
        <v>818</v>
      </c>
      <c r="N220" s="134" t="s">
        <v>6</v>
      </c>
      <c r="O220" s="11"/>
      <c r="P220" s="11"/>
      <c r="Q220" s="11"/>
      <c r="R220" s="11" t="s">
        <v>87</v>
      </c>
      <c r="S220" s="11"/>
      <c r="T220" s="11"/>
      <c r="U220" s="11"/>
      <c r="V220" s="11"/>
      <c r="W220" s="11"/>
      <c r="X220" s="11"/>
      <c r="Y220" s="11"/>
      <c r="Z220" s="11"/>
      <c r="AA220" s="11"/>
      <c r="AB220" s="11"/>
      <c r="AC220" s="11"/>
      <c r="AD220" s="11"/>
      <c r="AE220" s="11"/>
      <c r="AF220" s="11"/>
      <c r="AG220" s="11"/>
      <c r="AH220" s="11"/>
      <c r="AI220" s="11"/>
      <c r="AJ220" s="11"/>
      <c r="AK220" s="11"/>
      <c r="AL220" s="134" t="s">
        <v>155</v>
      </c>
      <c r="AM220" s="11" t="s">
        <v>143</v>
      </c>
      <c r="AN220" s="134" t="s">
        <v>113</v>
      </c>
      <c r="AO220" s="134" t="s">
        <v>291</v>
      </c>
      <c r="AP220" s="134">
        <v>0</v>
      </c>
      <c r="AQ220" s="135" t="s">
        <v>1159</v>
      </c>
      <c r="AR220" s="135" t="s">
        <v>1160</v>
      </c>
      <c r="AS220" s="136">
        <v>0</v>
      </c>
      <c r="AT220" s="136">
        <v>0</v>
      </c>
      <c r="AU220" s="136">
        <v>0</v>
      </c>
      <c r="AV220" s="136">
        <v>100</v>
      </c>
      <c r="AW220" s="145">
        <v>100</v>
      </c>
      <c r="AX220" s="145">
        <v>100</v>
      </c>
      <c r="AY220" s="136">
        <v>0</v>
      </c>
      <c r="AZ220" s="154">
        <v>0</v>
      </c>
      <c r="BA220" s="136">
        <v>100</v>
      </c>
      <c r="BB220" s="136">
        <f t="shared" si="154"/>
        <v>0</v>
      </c>
      <c r="BC220" s="147">
        <f t="shared" si="138"/>
        <v>100</v>
      </c>
      <c r="BD220" s="148">
        <v>0</v>
      </c>
      <c r="BE220" s="148">
        <v>0</v>
      </c>
      <c r="BF220" s="148">
        <v>0</v>
      </c>
      <c r="BG220" s="148">
        <v>0</v>
      </c>
      <c r="BH220" s="148">
        <v>0</v>
      </c>
      <c r="BI220" s="149">
        <v>50</v>
      </c>
      <c r="BJ220" s="148">
        <f>BI220</f>
        <v>50</v>
      </c>
      <c r="BK220" s="148">
        <f t="shared" ref="BK220:BN220" si="157">BJ220</f>
        <v>50</v>
      </c>
      <c r="BL220" s="148">
        <f t="shared" si="157"/>
        <v>50</v>
      </c>
      <c r="BM220" s="148">
        <f t="shared" si="157"/>
        <v>50</v>
      </c>
      <c r="BN220" s="148">
        <f t="shared" si="157"/>
        <v>50</v>
      </c>
      <c r="BO220" s="148">
        <f t="shared" si="143"/>
        <v>100</v>
      </c>
    </row>
    <row r="221" spans="1:67" customFormat="1" ht="50.15" customHeight="1">
      <c r="A221" s="143" t="s">
        <v>388</v>
      </c>
      <c r="B221" s="143" t="s">
        <v>404</v>
      </c>
      <c r="C221" s="143" t="s">
        <v>78</v>
      </c>
      <c r="D221" s="143" t="s">
        <v>838</v>
      </c>
      <c r="E221" s="143" t="s">
        <v>400</v>
      </c>
      <c r="F221" s="143" t="s">
        <v>461</v>
      </c>
      <c r="G221" s="135" t="s">
        <v>455</v>
      </c>
      <c r="H221" s="61" t="s">
        <v>278</v>
      </c>
      <c r="I221" s="61" t="s">
        <v>1538</v>
      </c>
      <c r="J221" s="134">
        <v>57</v>
      </c>
      <c r="K221" s="135" t="s">
        <v>1062</v>
      </c>
      <c r="L221" s="134">
        <v>198</v>
      </c>
      <c r="M221" s="144" t="s">
        <v>819</v>
      </c>
      <c r="N221" s="134" t="s">
        <v>6</v>
      </c>
      <c r="O221" s="11"/>
      <c r="P221" s="11"/>
      <c r="Q221" s="11"/>
      <c r="R221" s="11" t="s">
        <v>87</v>
      </c>
      <c r="S221" s="11"/>
      <c r="T221" s="11"/>
      <c r="U221" s="11"/>
      <c r="V221" s="11"/>
      <c r="W221" s="11"/>
      <c r="X221" s="11"/>
      <c r="Y221" s="11"/>
      <c r="Z221" s="11"/>
      <c r="AA221" s="11"/>
      <c r="AB221" s="11"/>
      <c r="AC221" s="11"/>
      <c r="AD221" s="11"/>
      <c r="AE221" s="11"/>
      <c r="AF221" s="11"/>
      <c r="AG221" s="11"/>
      <c r="AH221" s="11"/>
      <c r="AI221" s="11"/>
      <c r="AJ221" s="11"/>
      <c r="AK221" s="11"/>
      <c r="AL221" s="134" t="s">
        <v>155</v>
      </c>
      <c r="AM221" s="11" t="s">
        <v>125</v>
      </c>
      <c r="AN221" s="134" t="s">
        <v>113</v>
      </c>
      <c r="AO221" s="134" t="s">
        <v>105</v>
      </c>
      <c r="AP221" s="134">
        <v>30</v>
      </c>
      <c r="AQ221" s="144" t="s">
        <v>1161</v>
      </c>
      <c r="AR221" s="135" t="s">
        <v>1162</v>
      </c>
      <c r="AS221" s="136">
        <v>0</v>
      </c>
      <c r="AT221" s="136">
        <v>0</v>
      </c>
      <c r="AU221" s="136">
        <v>0</v>
      </c>
      <c r="AV221" s="136">
        <v>5</v>
      </c>
      <c r="AW221" s="145">
        <v>5</v>
      </c>
      <c r="AX221" s="145">
        <v>5</v>
      </c>
      <c r="AY221" s="136">
        <v>0</v>
      </c>
      <c r="AZ221" s="154">
        <v>0</v>
      </c>
      <c r="BA221" s="136">
        <v>17</v>
      </c>
      <c r="BB221" s="136">
        <f t="shared" si="154"/>
        <v>-12</v>
      </c>
      <c r="BC221" s="147">
        <f t="shared" si="138"/>
        <v>5</v>
      </c>
      <c r="BD221" s="148">
        <v>0</v>
      </c>
      <c r="BE221" s="148">
        <v>0</v>
      </c>
      <c r="BF221" s="148">
        <v>0</v>
      </c>
      <c r="BG221" s="148">
        <v>0</v>
      </c>
      <c r="BH221" s="148">
        <v>0</v>
      </c>
      <c r="BI221" s="148">
        <v>0</v>
      </c>
      <c r="BJ221" s="148">
        <v>0</v>
      </c>
      <c r="BK221" s="148">
        <v>0</v>
      </c>
      <c r="BL221" s="148">
        <v>0</v>
      </c>
      <c r="BM221" s="148">
        <v>0</v>
      </c>
      <c r="BN221" s="148">
        <v>0</v>
      </c>
      <c r="BO221" s="148">
        <f t="shared" si="143"/>
        <v>5</v>
      </c>
    </row>
    <row r="222" spans="1:67" customFormat="1" ht="50.15" customHeight="1">
      <c r="A222" s="143" t="s">
        <v>388</v>
      </c>
      <c r="B222" s="143" t="s">
        <v>404</v>
      </c>
      <c r="C222" s="143" t="s">
        <v>78</v>
      </c>
      <c r="D222" s="143" t="s">
        <v>838</v>
      </c>
      <c r="E222" s="143" t="s">
        <v>400</v>
      </c>
      <c r="F222" s="143" t="s">
        <v>461</v>
      </c>
      <c r="G222" s="135" t="s">
        <v>415</v>
      </c>
      <c r="H222" s="135" t="s">
        <v>1061</v>
      </c>
      <c r="I222" s="135" t="s">
        <v>1061</v>
      </c>
      <c r="J222" s="134" t="s">
        <v>499</v>
      </c>
      <c r="K222" s="135" t="s">
        <v>1070</v>
      </c>
      <c r="L222" s="134">
        <v>254</v>
      </c>
      <c r="M222" s="144" t="s">
        <v>1163</v>
      </c>
      <c r="N222" s="134" t="s">
        <v>1</v>
      </c>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34" t="s">
        <v>98</v>
      </c>
      <c r="AM222" s="11" t="s">
        <v>125</v>
      </c>
      <c r="AN222" s="134" t="s">
        <v>113</v>
      </c>
      <c r="AO222" s="134" t="s">
        <v>105</v>
      </c>
      <c r="AP222" s="134">
        <v>0</v>
      </c>
      <c r="AQ222" s="135" t="s">
        <v>1164</v>
      </c>
      <c r="AR222" s="135" t="s">
        <v>1165</v>
      </c>
      <c r="AS222" s="136">
        <v>0</v>
      </c>
      <c r="AT222" s="136">
        <v>0</v>
      </c>
      <c r="AU222" s="136">
        <v>60</v>
      </c>
      <c r="AV222" s="136">
        <v>60</v>
      </c>
      <c r="AW222" s="145">
        <v>60</v>
      </c>
      <c r="AX222" s="145">
        <v>60</v>
      </c>
      <c r="AY222" s="136">
        <v>0</v>
      </c>
      <c r="AZ222" s="154">
        <v>0</v>
      </c>
      <c r="BA222" s="136">
        <v>56</v>
      </c>
      <c r="BB222" s="136">
        <f t="shared" si="154"/>
        <v>4</v>
      </c>
      <c r="BC222" s="147">
        <f t="shared" si="138"/>
        <v>60</v>
      </c>
      <c r="BD222" s="148">
        <v>0</v>
      </c>
      <c r="BE222" s="148">
        <v>0</v>
      </c>
      <c r="BF222" s="148">
        <v>0</v>
      </c>
      <c r="BG222" s="148">
        <v>0</v>
      </c>
      <c r="BH222" s="148">
        <v>0</v>
      </c>
      <c r="BI222" s="148">
        <v>0</v>
      </c>
      <c r="BJ222" s="148">
        <v>0</v>
      </c>
      <c r="BK222" s="148">
        <v>0</v>
      </c>
      <c r="BL222" s="148">
        <v>0</v>
      </c>
      <c r="BM222" s="148">
        <v>0</v>
      </c>
      <c r="BN222" s="148">
        <v>0</v>
      </c>
      <c r="BO222" s="148">
        <f t="shared" si="143"/>
        <v>60</v>
      </c>
    </row>
    <row r="223" spans="1:67" customFormat="1" ht="50.15" customHeight="1">
      <c r="A223" s="143" t="s">
        <v>388</v>
      </c>
      <c r="B223" s="143" t="s">
        <v>404</v>
      </c>
      <c r="C223" s="143" t="s">
        <v>78</v>
      </c>
      <c r="D223" s="143" t="s">
        <v>838</v>
      </c>
      <c r="E223" s="143" t="s">
        <v>400</v>
      </c>
      <c r="F223" s="143" t="s">
        <v>461</v>
      </c>
      <c r="G223" s="135" t="s">
        <v>415</v>
      </c>
      <c r="H223" s="135" t="s">
        <v>1061</v>
      </c>
      <c r="I223" s="135" t="s">
        <v>1061</v>
      </c>
      <c r="J223" s="134">
        <v>57</v>
      </c>
      <c r="K223" s="135" t="s">
        <v>1062</v>
      </c>
      <c r="L223" s="134">
        <v>255</v>
      </c>
      <c r="M223" s="144" t="s">
        <v>820</v>
      </c>
      <c r="N223" s="134" t="s">
        <v>1</v>
      </c>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34" t="s">
        <v>98</v>
      </c>
      <c r="AM223" s="11" t="s">
        <v>125</v>
      </c>
      <c r="AN223" s="134" t="s">
        <v>113</v>
      </c>
      <c r="AO223" s="134" t="s">
        <v>91</v>
      </c>
      <c r="AP223" s="134">
        <v>0</v>
      </c>
      <c r="AQ223" s="143" t="s">
        <v>1166</v>
      </c>
      <c r="AR223" s="135" t="s">
        <v>1167</v>
      </c>
      <c r="AS223" s="136">
        <v>0</v>
      </c>
      <c r="AT223" s="136">
        <v>0</v>
      </c>
      <c r="AU223" s="136">
        <v>0</v>
      </c>
      <c r="AV223" s="136">
        <v>100</v>
      </c>
      <c r="AW223" s="145">
        <v>100</v>
      </c>
      <c r="AX223" s="145">
        <v>100</v>
      </c>
      <c r="AY223" s="136">
        <v>0</v>
      </c>
      <c r="AZ223" s="154">
        <v>0</v>
      </c>
      <c r="BA223" s="136">
        <v>100</v>
      </c>
      <c r="BB223" s="136">
        <f t="shared" si="154"/>
        <v>0</v>
      </c>
      <c r="BC223" s="147">
        <f t="shared" si="138"/>
        <v>100</v>
      </c>
      <c r="BD223" s="148">
        <v>0</v>
      </c>
      <c r="BE223" s="148">
        <v>0</v>
      </c>
      <c r="BF223" s="148">
        <v>0</v>
      </c>
      <c r="BG223" s="148">
        <v>0</v>
      </c>
      <c r="BH223" s="148">
        <v>0</v>
      </c>
      <c r="BI223" s="148">
        <v>0</v>
      </c>
      <c r="BJ223" s="148">
        <v>0</v>
      </c>
      <c r="BK223" s="148">
        <v>0</v>
      </c>
      <c r="BL223" s="148">
        <v>0</v>
      </c>
      <c r="BM223" s="148">
        <v>0</v>
      </c>
      <c r="BN223" s="148">
        <v>0</v>
      </c>
      <c r="BO223" s="148">
        <f t="shared" si="143"/>
        <v>100</v>
      </c>
    </row>
    <row r="224" spans="1:67" customFormat="1" ht="50.15" customHeight="1">
      <c r="A224" s="143" t="s">
        <v>388</v>
      </c>
      <c r="B224" s="143" t="s">
        <v>404</v>
      </c>
      <c r="C224" s="143" t="s">
        <v>78</v>
      </c>
      <c r="D224" s="143" t="s">
        <v>838</v>
      </c>
      <c r="E224" s="143" t="s">
        <v>400</v>
      </c>
      <c r="F224" s="143" t="s">
        <v>461</v>
      </c>
      <c r="G224" s="135" t="s">
        <v>415</v>
      </c>
      <c r="H224" s="135" t="s">
        <v>1061</v>
      </c>
      <c r="I224" s="135" t="s">
        <v>1061</v>
      </c>
      <c r="J224" s="134" t="s">
        <v>501</v>
      </c>
      <c r="K224" s="135" t="s">
        <v>1077</v>
      </c>
      <c r="L224" s="134">
        <v>257</v>
      </c>
      <c r="M224" s="144" t="s">
        <v>821</v>
      </c>
      <c r="N224" s="134" t="s">
        <v>1</v>
      </c>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34" t="s">
        <v>98</v>
      </c>
      <c r="AM224" s="11" t="s">
        <v>143</v>
      </c>
      <c r="AN224" s="134" t="s">
        <v>104</v>
      </c>
      <c r="AO224" s="134" t="s">
        <v>91</v>
      </c>
      <c r="AP224" s="134">
        <v>0</v>
      </c>
      <c r="AQ224" s="135" t="s">
        <v>1168</v>
      </c>
      <c r="AR224" s="135" t="s">
        <v>1169</v>
      </c>
      <c r="AS224" s="136">
        <v>0</v>
      </c>
      <c r="AT224" s="136">
        <v>0</v>
      </c>
      <c r="AU224" s="136">
        <v>8</v>
      </c>
      <c r="AV224" s="136">
        <v>10</v>
      </c>
      <c r="AW224" s="145">
        <v>10</v>
      </c>
      <c r="AX224" s="145">
        <v>10</v>
      </c>
      <c r="AY224" s="136">
        <v>0</v>
      </c>
      <c r="AZ224" s="154">
        <v>0</v>
      </c>
      <c r="BA224" s="136">
        <v>10</v>
      </c>
      <c r="BB224" s="136">
        <f t="shared" si="154"/>
        <v>0</v>
      </c>
      <c r="BC224" s="147">
        <f t="shared" si="138"/>
        <v>10</v>
      </c>
      <c r="BD224" s="148">
        <v>0</v>
      </c>
      <c r="BE224" s="148">
        <v>0</v>
      </c>
      <c r="BF224" s="148">
        <v>0</v>
      </c>
      <c r="BG224" s="148">
        <v>0</v>
      </c>
      <c r="BH224" s="148">
        <v>0</v>
      </c>
      <c r="BI224" s="149">
        <v>9</v>
      </c>
      <c r="BJ224" s="148">
        <f t="shared" ref="BJ224:BN227" si="158">BI224</f>
        <v>9</v>
      </c>
      <c r="BK224" s="148">
        <f t="shared" si="158"/>
        <v>9</v>
      </c>
      <c r="BL224" s="148">
        <f t="shared" si="158"/>
        <v>9</v>
      </c>
      <c r="BM224" s="148">
        <f t="shared" si="158"/>
        <v>9</v>
      </c>
      <c r="BN224" s="148">
        <f t="shared" si="158"/>
        <v>9</v>
      </c>
      <c r="BO224" s="148">
        <f t="shared" si="143"/>
        <v>10</v>
      </c>
    </row>
    <row r="225" spans="1:67" customFormat="1" ht="50.15" customHeight="1">
      <c r="A225" s="143" t="s">
        <v>388</v>
      </c>
      <c r="B225" s="143" t="s">
        <v>404</v>
      </c>
      <c r="C225" s="143" t="s">
        <v>78</v>
      </c>
      <c r="D225" s="143" t="s">
        <v>838</v>
      </c>
      <c r="E225" s="143" t="s">
        <v>400</v>
      </c>
      <c r="F225" s="143" t="s">
        <v>478</v>
      </c>
      <c r="G225" s="135" t="s">
        <v>415</v>
      </c>
      <c r="H225" s="135" t="s">
        <v>1061</v>
      </c>
      <c r="I225" s="135" t="s">
        <v>1061</v>
      </c>
      <c r="J225" s="134">
        <v>57</v>
      </c>
      <c r="K225" s="135" t="s">
        <v>1062</v>
      </c>
      <c r="L225" s="134">
        <v>258</v>
      </c>
      <c r="M225" s="144" t="s">
        <v>822</v>
      </c>
      <c r="N225" s="134" t="s">
        <v>1</v>
      </c>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34" t="s">
        <v>98</v>
      </c>
      <c r="AM225" s="11" t="s">
        <v>143</v>
      </c>
      <c r="AN225" s="134" t="s">
        <v>113</v>
      </c>
      <c r="AO225" s="134" t="s">
        <v>91</v>
      </c>
      <c r="AP225" s="134">
        <v>0</v>
      </c>
      <c r="AQ225" s="135" t="s">
        <v>1170</v>
      </c>
      <c r="AR225" s="135" t="s">
        <v>1162</v>
      </c>
      <c r="AS225" s="136">
        <v>0</v>
      </c>
      <c r="AT225" s="136">
        <v>0</v>
      </c>
      <c r="AU225" s="136">
        <v>0</v>
      </c>
      <c r="AV225" s="136">
        <v>100</v>
      </c>
      <c r="AW225" s="145">
        <v>100</v>
      </c>
      <c r="AX225" s="145">
        <v>100</v>
      </c>
      <c r="AY225" s="136">
        <v>0</v>
      </c>
      <c r="AZ225" s="154">
        <v>0</v>
      </c>
      <c r="BA225" s="136">
        <v>100</v>
      </c>
      <c r="BB225" s="136">
        <f t="shared" si="154"/>
        <v>0</v>
      </c>
      <c r="BC225" s="147">
        <f t="shared" si="138"/>
        <v>100</v>
      </c>
      <c r="BD225" s="148">
        <v>0</v>
      </c>
      <c r="BE225" s="148">
        <v>0</v>
      </c>
      <c r="BF225" s="148">
        <v>0</v>
      </c>
      <c r="BG225" s="148">
        <v>0</v>
      </c>
      <c r="BH225" s="148">
        <v>0</v>
      </c>
      <c r="BI225" s="149">
        <v>30</v>
      </c>
      <c r="BJ225" s="148">
        <f t="shared" si="158"/>
        <v>30</v>
      </c>
      <c r="BK225" s="148">
        <f t="shared" si="158"/>
        <v>30</v>
      </c>
      <c r="BL225" s="148">
        <f t="shared" si="158"/>
        <v>30</v>
      </c>
      <c r="BM225" s="148">
        <f t="shared" si="158"/>
        <v>30</v>
      </c>
      <c r="BN225" s="148">
        <f t="shared" si="158"/>
        <v>30</v>
      </c>
      <c r="BO225" s="148">
        <f t="shared" si="143"/>
        <v>100</v>
      </c>
    </row>
    <row r="226" spans="1:67" customFormat="1" ht="50.15" customHeight="1">
      <c r="A226" s="143" t="s">
        <v>388</v>
      </c>
      <c r="B226" s="143" t="s">
        <v>404</v>
      </c>
      <c r="C226" s="143" t="s">
        <v>78</v>
      </c>
      <c r="D226" s="143" t="s">
        <v>838</v>
      </c>
      <c r="E226" s="143" t="s">
        <v>400</v>
      </c>
      <c r="F226" s="143" t="s">
        <v>400</v>
      </c>
      <c r="G226" s="135" t="s">
        <v>415</v>
      </c>
      <c r="H226" s="135" t="s">
        <v>1061</v>
      </c>
      <c r="I226" s="135" t="s">
        <v>1061</v>
      </c>
      <c r="J226" s="134">
        <v>57</v>
      </c>
      <c r="K226" s="135" t="s">
        <v>1062</v>
      </c>
      <c r="L226" s="134">
        <v>259</v>
      </c>
      <c r="M226" s="144" t="s">
        <v>823</v>
      </c>
      <c r="N226" s="134" t="s">
        <v>1</v>
      </c>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34" t="s">
        <v>98</v>
      </c>
      <c r="AM226" s="11" t="s">
        <v>143</v>
      </c>
      <c r="AN226" s="134" t="s">
        <v>113</v>
      </c>
      <c r="AO226" s="134" t="s">
        <v>1171</v>
      </c>
      <c r="AP226" s="134">
        <v>0</v>
      </c>
      <c r="AQ226" s="135" t="s">
        <v>1170</v>
      </c>
      <c r="AR226" s="135" t="s">
        <v>1172</v>
      </c>
      <c r="AS226" s="136">
        <v>0</v>
      </c>
      <c r="AT226" s="136">
        <v>0</v>
      </c>
      <c r="AU226" s="136">
        <v>0</v>
      </c>
      <c r="AV226" s="136">
        <v>100</v>
      </c>
      <c r="AW226" s="145">
        <v>100</v>
      </c>
      <c r="AX226" s="145">
        <v>100</v>
      </c>
      <c r="AY226" s="136">
        <v>0</v>
      </c>
      <c r="AZ226" s="154">
        <v>0</v>
      </c>
      <c r="BA226" s="136">
        <v>50</v>
      </c>
      <c r="BB226" s="136">
        <f t="shared" si="154"/>
        <v>50</v>
      </c>
      <c r="BC226" s="147">
        <f t="shared" si="138"/>
        <v>100</v>
      </c>
      <c r="BD226" s="148">
        <v>0</v>
      </c>
      <c r="BE226" s="148">
        <v>0</v>
      </c>
      <c r="BF226" s="148">
        <v>0</v>
      </c>
      <c r="BG226" s="148">
        <v>0</v>
      </c>
      <c r="BH226" s="148">
        <v>0</v>
      </c>
      <c r="BI226" s="149">
        <v>30</v>
      </c>
      <c r="BJ226" s="148">
        <f t="shared" si="158"/>
        <v>30</v>
      </c>
      <c r="BK226" s="148">
        <f t="shared" si="158"/>
        <v>30</v>
      </c>
      <c r="BL226" s="148">
        <f t="shared" si="158"/>
        <v>30</v>
      </c>
      <c r="BM226" s="148">
        <f t="shared" si="158"/>
        <v>30</v>
      </c>
      <c r="BN226" s="148">
        <f t="shared" si="158"/>
        <v>30</v>
      </c>
      <c r="BO226" s="148">
        <f t="shared" si="143"/>
        <v>100</v>
      </c>
    </row>
    <row r="227" spans="1:67" customFormat="1" ht="50.15" customHeight="1">
      <c r="A227" s="143" t="s">
        <v>388</v>
      </c>
      <c r="B227" s="143" t="s">
        <v>404</v>
      </c>
      <c r="C227" s="143" t="s">
        <v>78</v>
      </c>
      <c r="D227" s="143" t="s">
        <v>838</v>
      </c>
      <c r="E227" s="143" t="s">
        <v>400</v>
      </c>
      <c r="F227" s="143" t="s">
        <v>400</v>
      </c>
      <c r="G227" s="135" t="s">
        <v>415</v>
      </c>
      <c r="H227" s="135" t="s">
        <v>1061</v>
      </c>
      <c r="I227" s="135" t="s">
        <v>1061</v>
      </c>
      <c r="J227" s="134">
        <v>57</v>
      </c>
      <c r="K227" s="135" t="s">
        <v>1062</v>
      </c>
      <c r="L227" s="134">
        <v>260</v>
      </c>
      <c r="M227" s="144" t="s">
        <v>824</v>
      </c>
      <c r="N227" s="134" t="s">
        <v>1</v>
      </c>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34" t="s">
        <v>98</v>
      </c>
      <c r="AM227" s="11" t="s">
        <v>143</v>
      </c>
      <c r="AN227" s="134" t="s">
        <v>113</v>
      </c>
      <c r="AO227" s="134" t="s">
        <v>91</v>
      </c>
      <c r="AP227" s="134">
        <v>0</v>
      </c>
      <c r="AQ227" s="135" t="s">
        <v>1173</v>
      </c>
      <c r="AR227" s="135" t="s">
        <v>1174</v>
      </c>
      <c r="AS227" s="136">
        <v>0</v>
      </c>
      <c r="AT227" s="136">
        <v>0</v>
      </c>
      <c r="AU227" s="136">
        <v>0</v>
      </c>
      <c r="AV227" s="136">
        <v>100</v>
      </c>
      <c r="AW227" s="145">
        <v>100</v>
      </c>
      <c r="AX227" s="145">
        <v>100</v>
      </c>
      <c r="AY227" s="136">
        <v>0</v>
      </c>
      <c r="AZ227" s="136">
        <v>0</v>
      </c>
      <c r="BA227" s="136">
        <v>100</v>
      </c>
      <c r="BB227" s="136">
        <f t="shared" si="154"/>
        <v>0</v>
      </c>
      <c r="BC227" s="147">
        <f t="shared" si="138"/>
        <v>100</v>
      </c>
      <c r="BD227" s="148">
        <v>0</v>
      </c>
      <c r="BE227" s="148">
        <v>0</v>
      </c>
      <c r="BF227" s="148">
        <v>0</v>
      </c>
      <c r="BG227" s="148">
        <v>0</v>
      </c>
      <c r="BH227" s="148">
        <v>0</v>
      </c>
      <c r="BI227" s="149"/>
      <c r="BJ227" s="148">
        <f t="shared" si="158"/>
        <v>0</v>
      </c>
      <c r="BK227" s="148">
        <f t="shared" si="158"/>
        <v>0</v>
      </c>
      <c r="BL227" s="148">
        <f t="shared" si="158"/>
        <v>0</v>
      </c>
      <c r="BM227" s="148">
        <f t="shared" si="158"/>
        <v>0</v>
      </c>
      <c r="BN227" s="148">
        <f t="shared" si="158"/>
        <v>0</v>
      </c>
      <c r="BO227" s="148">
        <f t="shared" si="143"/>
        <v>100</v>
      </c>
    </row>
    <row r="228" spans="1:67" customFormat="1" ht="50.15" customHeight="1">
      <c r="A228" s="143" t="s">
        <v>388</v>
      </c>
      <c r="B228" s="143" t="s">
        <v>404</v>
      </c>
      <c r="C228" s="143" t="s">
        <v>78</v>
      </c>
      <c r="D228" s="143" t="s">
        <v>838</v>
      </c>
      <c r="E228" s="143" t="s">
        <v>400</v>
      </c>
      <c r="F228" s="143" t="s">
        <v>400</v>
      </c>
      <c r="G228" s="135" t="s">
        <v>415</v>
      </c>
      <c r="H228" s="135" t="s">
        <v>1132</v>
      </c>
      <c r="I228" s="135" t="s">
        <v>1132</v>
      </c>
      <c r="J228" s="134">
        <v>62</v>
      </c>
      <c r="K228" s="135" t="s">
        <v>1133</v>
      </c>
      <c r="L228" s="134">
        <v>263</v>
      </c>
      <c r="M228" s="144" t="s">
        <v>1175</v>
      </c>
      <c r="N228" s="134" t="s">
        <v>1</v>
      </c>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34" t="s">
        <v>88</v>
      </c>
      <c r="AM228" s="165" t="s">
        <v>143</v>
      </c>
      <c r="AN228" s="134" t="s">
        <v>113</v>
      </c>
      <c r="AO228" s="134" t="s">
        <v>105</v>
      </c>
      <c r="AP228" s="134">
        <v>0</v>
      </c>
      <c r="AQ228" s="135" t="s">
        <v>1176</v>
      </c>
      <c r="AR228" s="135" t="s">
        <v>1177</v>
      </c>
      <c r="AS228" s="136">
        <v>0</v>
      </c>
      <c r="AT228" s="136">
        <v>0</v>
      </c>
      <c r="AU228" s="136">
        <v>21</v>
      </c>
      <c r="AV228" s="136">
        <v>30</v>
      </c>
      <c r="AW228" s="145">
        <v>50</v>
      </c>
      <c r="AX228" s="145">
        <v>50</v>
      </c>
      <c r="AY228" s="136">
        <v>0</v>
      </c>
      <c r="AZ228" s="136">
        <v>0</v>
      </c>
      <c r="BA228" s="136">
        <v>32</v>
      </c>
      <c r="BB228" s="136">
        <f t="shared" si="154"/>
        <v>-2</v>
      </c>
      <c r="BC228" s="147">
        <f t="shared" ref="BC228:BC238" si="159">AW228</f>
        <v>50</v>
      </c>
      <c r="BD228" s="148">
        <v>0</v>
      </c>
      <c r="BE228" s="148">
        <f>BD228</f>
        <v>0</v>
      </c>
      <c r="BF228" s="152">
        <v>0</v>
      </c>
      <c r="BG228" s="148">
        <f>BF228</f>
        <v>0</v>
      </c>
      <c r="BH228" s="148">
        <f>BG228</f>
        <v>0</v>
      </c>
      <c r="BI228" s="149">
        <v>25</v>
      </c>
      <c r="BJ228" s="148">
        <f>BI228</f>
        <v>25</v>
      </c>
      <c r="BK228" s="148">
        <f>BJ228</f>
        <v>25</v>
      </c>
      <c r="BL228" s="149">
        <v>0</v>
      </c>
      <c r="BM228" s="148">
        <f>BL228</f>
        <v>0</v>
      </c>
      <c r="BN228" s="148">
        <f>BM228</f>
        <v>0</v>
      </c>
      <c r="BO228" s="148">
        <f t="shared" si="143"/>
        <v>50</v>
      </c>
    </row>
    <row r="229" spans="1:67" customFormat="1" ht="50.15" customHeight="1">
      <c r="A229" s="143" t="s">
        <v>388</v>
      </c>
      <c r="B229" s="143" t="s">
        <v>404</v>
      </c>
      <c r="C229" s="143" t="s">
        <v>78</v>
      </c>
      <c r="D229" s="143" t="s">
        <v>838</v>
      </c>
      <c r="E229" s="143" t="s">
        <v>400</v>
      </c>
      <c r="F229" s="143" t="s">
        <v>478</v>
      </c>
      <c r="G229" s="135" t="s">
        <v>415</v>
      </c>
      <c r="H229" s="135" t="s">
        <v>1061</v>
      </c>
      <c r="I229" s="135" t="s">
        <v>1061</v>
      </c>
      <c r="J229" s="134">
        <v>57</v>
      </c>
      <c r="K229" s="135" t="s">
        <v>1062</v>
      </c>
      <c r="L229" s="134">
        <v>264</v>
      </c>
      <c r="M229" s="144" t="s">
        <v>825</v>
      </c>
      <c r="N229" s="134" t="s">
        <v>1</v>
      </c>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34" t="s">
        <v>98</v>
      </c>
      <c r="AM229" s="11" t="s">
        <v>143</v>
      </c>
      <c r="AN229" s="134" t="s">
        <v>113</v>
      </c>
      <c r="AO229" s="134" t="s">
        <v>1171</v>
      </c>
      <c r="AP229" s="134">
        <v>0</v>
      </c>
      <c r="AQ229" s="135" t="s">
        <v>1178</v>
      </c>
      <c r="AR229" s="135" t="s">
        <v>1162</v>
      </c>
      <c r="AS229" s="136">
        <v>0</v>
      </c>
      <c r="AT229" s="136">
        <v>0</v>
      </c>
      <c r="AU229" s="136">
        <v>0</v>
      </c>
      <c r="AV229" s="136">
        <v>100</v>
      </c>
      <c r="AW229" s="145">
        <v>100</v>
      </c>
      <c r="AX229" s="145">
        <v>100</v>
      </c>
      <c r="AY229" s="136">
        <v>0</v>
      </c>
      <c r="AZ229" s="136">
        <v>0</v>
      </c>
      <c r="BA229" s="136">
        <v>100</v>
      </c>
      <c r="BB229" s="136">
        <f t="shared" si="154"/>
        <v>0</v>
      </c>
      <c r="BC229" s="147">
        <f t="shared" si="159"/>
        <v>100</v>
      </c>
      <c r="BD229" s="148">
        <v>0</v>
      </c>
      <c r="BE229" s="148">
        <v>0</v>
      </c>
      <c r="BF229" s="148">
        <v>0</v>
      </c>
      <c r="BG229" s="148">
        <v>0</v>
      </c>
      <c r="BH229" s="148">
        <v>0</v>
      </c>
      <c r="BI229" s="149">
        <v>30</v>
      </c>
      <c r="BJ229" s="148">
        <f t="shared" ref="BJ229:BN230" si="160">BI229</f>
        <v>30</v>
      </c>
      <c r="BK229" s="148">
        <f t="shared" si="160"/>
        <v>30</v>
      </c>
      <c r="BL229" s="148">
        <f t="shared" si="160"/>
        <v>30</v>
      </c>
      <c r="BM229" s="148">
        <f t="shared" si="160"/>
        <v>30</v>
      </c>
      <c r="BN229" s="148">
        <f t="shared" si="160"/>
        <v>30</v>
      </c>
      <c r="BO229" s="148">
        <f t="shared" si="143"/>
        <v>100</v>
      </c>
    </row>
    <row r="230" spans="1:67" customFormat="1" ht="50.15" customHeight="1">
      <c r="A230" s="143" t="s">
        <v>388</v>
      </c>
      <c r="B230" s="143" t="s">
        <v>404</v>
      </c>
      <c r="C230" s="143" t="s">
        <v>78</v>
      </c>
      <c r="D230" s="143" t="s">
        <v>838</v>
      </c>
      <c r="E230" s="143" t="s">
        <v>400</v>
      </c>
      <c r="F230" s="143" t="s">
        <v>461</v>
      </c>
      <c r="G230" s="135" t="s">
        <v>415</v>
      </c>
      <c r="H230" s="135" t="s">
        <v>1061</v>
      </c>
      <c r="I230" s="135" t="s">
        <v>1061</v>
      </c>
      <c r="J230" s="134" t="s">
        <v>499</v>
      </c>
      <c r="K230" s="135" t="s">
        <v>1070</v>
      </c>
      <c r="L230" s="134">
        <v>266</v>
      </c>
      <c r="M230" s="144" t="s">
        <v>826</v>
      </c>
      <c r="N230" s="134" t="s">
        <v>1</v>
      </c>
      <c r="O230" s="11"/>
      <c r="P230" s="11"/>
      <c r="Q230" s="11"/>
      <c r="R230" s="11"/>
      <c r="S230" s="11"/>
      <c r="T230" s="11"/>
      <c r="U230" s="11"/>
      <c r="V230" s="11"/>
      <c r="W230" s="11"/>
      <c r="X230" s="11"/>
      <c r="Y230" s="11"/>
      <c r="Z230" s="11" t="s">
        <v>109</v>
      </c>
      <c r="AA230" s="11"/>
      <c r="AB230" s="11"/>
      <c r="AC230" s="11"/>
      <c r="AD230" s="11"/>
      <c r="AE230" s="11"/>
      <c r="AF230" s="11"/>
      <c r="AG230" s="11"/>
      <c r="AH230" s="11"/>
      <c r="AI230" s="11"/>
      <c r="AJ230" s="11"/>
      <c r="AK230" s="11"/>
      <c r="AL230" s="134" t="s">
        <v>103</v>
      </c>
      <c r="AM230" s="11" t="s">
        <v>143</v>
      </c>
      <c r="AN230" s="134" t="s">
        <v>113</v>
      </c>
      <c r="AO230" s="134" t="s">
        <v>1179</v>
      </c>
      <c r="AP230" s="134">
        <v>0</v>
      </c>
      <c r="AQ230" s="135" t="s">
        <v>1180</v>
      </c>
      <c r="AR230" s="135" t="s">
        <v>1137</v>
      </c>
      <c r="AS230" s="136">
        <v>0</v>
      </c>
      <c r="AT230" s="136">
        <v>0</v>
      </c>
      <c r="AU230" s="136">
        <v>216</v>
      </c>
      <c r="AV230" s="136">
        <v>230</v>
      </c>
      <c r="AW230" s="145">
        <v>250</v>
      </c>
      <c r="AX230" s="145">
        <v>250</v>
      </c>
      <c r="AY230" s="136">
        <v>0</v>
      </c>
      <c r="AZ230" s="136">
        <v>0</v>
      </c>
      <c r="BA230" s="136">
        <v>225</v>
      </c>
      <c r="BB230" s="136">
        <f t="shared" si="154"/>
        <v>5</v>
      </c>
      <c r="BC230" s="147">
        <f t="shared" si="159"/>
        <v>250</v>
      </c>
      <c r="BD230" s="148">
        <v>0</v>
      </c>
      <c r="BE230" s="148">
        <v>0</v>
      </c>
      <c r="BF230" s="148">
        <v>0</v>
      </c>
      <c r="BG230" s="148">
        <v>0</v>
      </c>
      <c r="BH230" s="148">
        <v>0</v>
      </c>
      <c r="BI230" s="149">
        <v>100</v>
      </c>
      <c r="BJ230" s="148">
        <f t="shared" si="160"/>
        <v>100</v>
      </c>
      <c r="BK230" s="148">
        <f t="shared" si="160"/>
        <v>100</v>
      </c>
      <c r="BL230" s="148">
        <f t="shared" si="160"/>
        <v>100</v>
      </c>
      <c r="BM230" s="148">
        <f t="shared" si="160"/>
        <v>100</v>
      </c>
      <c r="BN230" s="148">
        <f t="shared" si="160"/>
        <v>100</v>
      </c>
      <c r="BO230" s="148">
        <f t="shared" si="143"/>
        <v>250</v>
      </c>
    </row>
    <row r="231" spans="1:67" customFormat="1" ht="50.15" customHeight="1">
      <c r="A231" s="143" t="s">
        <v>388</v>
      </c>
      <c r="B231" s="143" t="s">
        <v>404</v>
      </c>
      <c r="C231" s="143" t="s">
        <v>78</v>
      </c>
      <c r="D231" s="143" t="s">
        <v>838</v>
      </c>
      <c r="E231" s="143" t="s">
        <v>400</v>
      </c>
      <c r="F231" s="143" t="s">
        <v>461</v>
      </c>
      <c r="G231" s="135" t="s">
        <v>455</v>
      </c>
      <c r="H231" s="61" t="s">
        <v>283</v>
      </c>
      <c r="I231" s="61" t="s">
        <v>1538</v>
      </c>
      <c r="J231" s="134">
        <v>57</v>
      </c>
      <c r="K231" s="135" t="s">
        <v>1062</v>
      </c>
      <c r="L231" s="134">
        <v>193</v>
      </c>
      <c r="M231" s="144" t="s">
        <v>815</v>
      </c>
      <c r="N231" s="134" t="s">
        <v>5</v>
      </c>
      <c r="O231" s="11"/>
      <c r="P231" s="11"/>
      <c r="Q231" s="11" t="s">
        <v>87</v>
      </c>
      <c r="R231" s="11"/>
      <c r="S231" s="11"/>
      <c r="T231" s="11"/>
      <c r="U231" s="11"/>
      <c r="V231" s="11"/>
      <c r="W231" s="11"/>
      <c r="X231" s="11"/>
      <c r="Y231" s="11"/>
      <c r="Z231" s="11"/>
      <c r="AA231" s="11"/>
      <c r="AB231" s="11"/>
      <c r="AC231" s="11"/>
      <c r="AD231" s="11"/>
      <c r="AE231" s="11"/>
      <c r="AF231" s="11"/>
      <c r="AG231" s="11"/>
      <c r="AH231" s="11"/>
      <c r="AI231" s="11"/>
      <c r="AJ231" s="11"/>
      <c r="AK231" s="11"/>
      <c r="AL231" s="134" t="s">
        <v>88</v>
      </c>
      <c r="AM231" s="11" t="s">
        <v>125</v>
      </c>
      <c r="AN231" s="134" t="s">
        <v>113</v>
      </c>
      <c r="AO231" s="134" t="s">
        <v>291</v>
      </c>
      <c r="AP231" s="134">
        <v>0</v>
      </c>
      <c r="AQ231" s="135" t="s">
        <v>1181</v>
      </c>
      <c r="AR231" s="135" t="s">
        <v>1162</v>
      </c>
      <c r="AS231" s="136">
        <v>0</v>
      </c>
      <c r="AT231" s="136">
        <v>100</v>
      </c>
      <c r="AU231" s="136">
        <v>100</v>
      </c>
      <c r="AV231" s="136">
        <v>100</v>
      </c>
      <c r="AW231" s="145">
        <v>100</v>
      </c>
      <c r="AX231" s="145">
        <v>100</v>
      </c>
      <c r="AY231" s="136">
        <v>0</v>
      </c>
      <c r="AZ231" s="136">
        <v>0</v>
      </c>
      <c r="BA231" s="136">
        <v>100</v>
      </c>
      <c r="BB231" s="136">
        <f t="shared" si="154"/>
        <v>0</v>
      </c>
      <c r="BC231" s="147">
        <f t="shared" si="159"/>
        <v>100</v>
      </c>
      <c r="BD231" s="148">
        <v>0</v>
      </c>
      <c r="BE231" s="148">
        <v>0</v>
      </c>
      <c r="BF231" s="148">
        <v>0</v>
      </c>
      <c r="BG231" s="148">
        <v>0</v>
      </c>
      <c r="BH231" s="148">
        <v>0</v>
      </c>
      <c r="BI231" s="148">
        <v>0</v>
      </c>
      <c r="BJ231" s="148">
        <v>0</v>
      </c>
      <c r="BK231" s="148">
        <v>0</v>
      </c>
      <c r="BL231" s="148">
        <v>0</v>
      </c>
      <c r="BM231" s="148">
        <v>0</v>
      </c>
      <c r="BN231" s="148">
        <v>0</v>
      </c>
      <c r="BO231" s="148">
        <f t="shared" si="143"/>
        <v>100</v>
      </c>
    </row>
    <row r="232" spans="1:67" customFormat="1" ht="50.15" customHeight="1">
      <c r="A232" s="143" t="s">
        <v>388</v>
      </c>
      <c r="B232" s="143" t="s">
        <v>404</v>
      </c>
      <c r="C232" s="143" t="s">
        <v>78</v>
      </c>
      <c r="D232" s="143" t="s">
        <v>838</v>
      </c>
      <c r="E232" s="143" t="s">
        <v>400</v>
      </c>
      <c r="F232" s="143" t="s">
        <v>461</v>
      </c>
      <c r="G232" s="135" t="s">
        <v>455</v>
      </c>
      <c r="H232" s="61" t="s">
        <v>278</v>
      </c>
      <c r="I232" s="61" t="s">
        <v>1538</v>
      </c>
      <c r="J232" s="153" t="s">
        <v>499</v>
      </c>
      <c r="K232" s="135" t="s">
        <v>1070</v>
      </c>
      <c r="L232" s="134">
        <v>199</v>
      </c>
      <c r="M232" s="144" t="s">
        <v>818</v>
      </c>
      <c r="N232" s="134" t="s">
        <v>6</v>
      </c>
      <c r="O232" s="11"/>
      <c r="P232" s="11"/>
      <c r="Q232" s="11"/>
      <c r="R232" s="11" t="s">
        <v>87</v>
      </c>
      <c r="S232" s="11"/>
      <c r="T232" s="11"/>
      <c r="U232" s="11"/>
      <c r="V232" s="11"/>
      <c r="W232" s="11"/>
      <c r="X232" s="11"/>
      <c r="Y232" s="11"/>
      <c r="Z232" s="11"/>
      <c r="AA232" s="11"/>
      <c r="AB232" s="11"/>
      <c r="AC232" s="11"/>
      <c r="AD232" s="11"/>
      <c r="AE232" s="11"/>
      <c r="AF232" s="11"/>
      <c r="AG232" s="11"/>
      <c r="AH232" s="11"/>
      <c r="AI232" s="11"/>
      <c r="AJ232" s="11"/>
      <c r="AK232" s="11"/>
      <c r="AL232" s="134" t="s">
        <v>155</v>
      </c>
      <c r="AM232" s="11" t="s">
        <v>143</v>
      </c>
      <c r="AN232" s="134" t="s">
        <v>113</v>
      </c>
      <c r="AO232" s="134" t="s">
        <v>291</v>
      </c>
      <c r="AP232" s="134">
        <v>0</v>
      </c>
      <c r="AQ232" s="135" t="s">
        <v>1159</v>
      </c>
      <c r="AR232" s="135" t="s">
        <v>1160</v>
      </c>
      <c r="AS232" s="136">
        <v>0</v>
      </c>
      <c r="AT232" s="136">
        <v>0</v>
      </c>
      <c r="AU232" s="136">
        <v>0</v>
      </c>
      <c r="AV232" s="136">
        <v>100</v>
      </c>
      <c r="AW232" s="145">
        <v>100</v>
      </c>
      <c r="AX232" s="145">
        <v>100</v>
      </c>
      <c r="AY232" s="136">
        <v>0</v>
      </c>
      <c r="AZ232" s="136">
        <v>0</v>
      </c>
      <c r="BA232" s="136">
        <v>100</v>
      </c>
      <c r="BB232" s="136">
        <f t="shared" si="154"/>
        <v>0</v>
      </c>
      <c r="BC232" s="147">
        <f t="shared" si="159"/>
        <v>100</v>
      </c>
      <c r="BD232" s="148">
        <v>0</v>
      </c>
      <c r="BE232" s="148">
        <v>0</v>
      </c>
      <c r="BF232" s="148">
        <v>0</v>
      </c>
      <c r="BG232" s="148">
        <v>0</v>
      </c>
      <c r="BH232" s="148">
        <v>0</v>
      </c>
      <c r="BI232" s="149">
        <v>50</v>
      </c>
      <c r="BJ232" s="148">
        <f>BI232</f>
        <v>50</v>
      </c>
      <c r="BK232" s="148">
        <f t="shared" ref="BK232:BN232" si="161">BJ232</f>
        <v>50</v>
      </c>
      <c r="BL232" s="148">
        <f t="shared" si="161"/>
        <v>50</v>
      </c>
      <c r="BM232" s="148">
        <f t="shared" si="161"/>
        <v>50</v>
      </c>
      <c r="BN232" s="148">
        <f t="shared" si="161"/>
        <v>50</v>
      </c>
      <c r="BO232" s="148">
        <f t="shared" si="143"/>
        <v>100</v>
      </c>
    </row>
    <row r="233" spans="1:67" customFormat="1" ht="50.15" customHeight="1">
      <c r="A233" s="143" t="s">
        <v>388</v>
      </c>
      <c r="B233" s="143" t="s">
        <v>404</v>
      </c>
      <c r="C233" s="143" t="s">
        <v>78</v>
      </c>
      <c r="D233" s="143" t="s">
        <v>838</v>
      </c>
      <c r="E233" s="143" t="s">
        <v>400</v>
      </c>
      <c r="F233" s="143" t="s">
        <v>461</v>
      </c>
      <c r="G233" s="135" t="s">
        <v>455</v>
      </c>
      <c r="H233" s="61" t="s">
        <v>278</v>
      </c>
      <c r="I233" s="61" t="s">
        <v>1538</v>
      </c>
      <c r="J233" s="134">
        <v>57</v>
      </c>
      <c r="K233" s="135" t="s">
        <v>1062</v>
      </c>
      <c r="L233" s="134">
        <v>200</v>
      </c>
      <c r="M233" s="144" t="s">
        <v>819</v>
      </c>
      <c r="N233" s="134" t="s">
        <v>6</v>
      </c>
      <c r="O233" s="11"/>
      <c r="P233" s="11"/>
      <c r="Q233" s="11"/>
      <c r="R233" s="11" t="s">
        <v>87</v>
      </c>
      <c r="S233" s="11"/>
      <c r="T233" s="11"/>
      <c r="U233" s="11"/>
      <c r="V233" s="11"/>
      <c r="W233" s="11"/>
      <c r="X233" s="11"/>
      <c r="Y233" s="11"/>
      <c r="Z233" s="11"/>
      <c r="AA233" s="11"/>
      <c r="AB233" s="11"/>
      <c r="AC233" s="11"/>
      <c r="AD233" s="11"/>
      <c r="AE233" s="11"/>
      <c r="AF233" s="11"/>
      <c r="AG233" s="11"/>
      <c r="AH233" s="11"/>
      <c r="AI233" s="11"/>
      <c r="AJ233" s="11"/>
      <c r="AK233" s="11"/>
      <c r="AL233" s="134" t="s">
        <v>155</v>
      </c>
      <c r="AM233" s="11" t="s">
        <v>125</v>
      </c>
      <c r="AN233" s="134" t="s">
        <v>113</v>
      </c>
      <c r="AO233" s="134" t="s">
        <v>105</v>
      </c>
      <c r="AP233" s="134">
        <v>30</v>
      </c>
      <c r="AQ233" s="144" t="s">
        <v>1161</v>
      </c>
      <c r="AR233" s="135" t="s">
        <v>1162</v>
      </c>
      <c r="AS233" s="136">
        <v>0</v>
      </c>
      <c r="AT233" s="136">
        <v>0</v>
      </c>
      <c r="AU233" s="136">
        <v>0</v>
      </c>
      <c r="AV233" s="136">
        <v>5</v>
      </c>
      <c r="AW233" s="145">
        <v>5</v>
      </c>
      <c r="AX233" s="145">
        <v>5</v>
      </c>
      <c r="AY233" s="136">
        <v>0</v>
      </c>
      <c r="AZ233" s="136">
        <v>0</v>
      </c>
      <c r="BA233" s="136">
        <v>17</v>
      </c>
      <c r="BB233" s="136">
        <f t="shared" si="154"/>
        <v>-12</v>
      </c>
      <c r="BC233" s="147">
        <f t="shared" si="159"/>
        <v>5</v>
      </c>
      <c r="BD233" s="148">
        <v>0</v>
      </c>
      <c r="BE233" s="148">
        <v>0</v>
      </c>
      <c r="BF233" s="148">
        <v>0</v>
      </c>
      <c r="BG233" s="148">
        <v>0</v>
      </c>
      <c r="BH233" s="148">
        <v>0</v>
      </c>
      <c r="BI233" s="148">
        <v>0</v>
      </c>
      <c r="BJ233" s="148">
        <v>0</v>
      </c>
      <c r="BK233" s="148">
        <v>0</v>
      </c>
      <c r="BL233" s="148">
        <v>0</v>
      </c>
      <c r="BM233" s="148">
        <v>0</v>
      </c>
      <c r="BN233" s="148">
        <v>0</v>
      </c>
      <c r="BO233" s="148">
        <f t="shared" si="143"/>
        <v>5</v>
      </c>
    </row>
    <row r="234" spans="1:67" customFormat="1" ht="50.15" customHeight="1">
      <c r="A234" s="143" t="s">
        <v>388</v>
      </c>
      <c r="B234" s="143" t="s">
        <v>404</v>
      </c>
      <c r="C234" s="143" t="s">
        <v>78</v>
      </c>
      <c r="D234" s="143" t="s">
        <v>838</v>
      </c>
      <c r="E234" s="143" t="s">
        <v>400</v>
      </c>
      <c r="F234" s="143" t="s">
        <v>461</v>
      </c>
      <c r="G234" s="135" t="s">
        <v>455</v>
      </c>
      <c r="H234" s="61" t="s">
        <v>278</v>
      </c>
      <c r="I234" s="61" t="s">
        <v>1538</v>
      </c>
      <c r="J234" s="134">
        <v>55</v>
      </c>
      <c r="K234" s="135" t="s">
        <v>1089</v>
      </c>
      <c r="L234" s="134">
        <v>229</v>
      </c>
      <c r="M234" s="144" t="s">
        <v>1182</v>
      </c>
      <c r="N234" s="134" t="s">
        <v>6</v>
      </c>
      <c r="O234" s="11"/>
      <c r="P234" s="11"/>
      <c r="Q234" s="11"/>
      <c r="R234" s="11" t="s">
        <v>87</v>
      </c>
      <c r="S234" s="11"/>
      <c r="T234" s="11"/>
      <c r="U234" s="11"/>
      <c r="V234" s="11"/>
      <c r="W234" s="11"/>
      <c r="X234" s="11"/>
      <c r="Y234" s="11"/>
      <c r="Z234" s="11"/>
      <c r="AA234" s="11"/>
      <c r="AB234" s="11"/>
      <c r="AC234" s="11"/>
      <c r="AD234" s="11"/>
      <c r="AE234" s="11"/>
      <c r="AF234" s="11"/>
      <c r="AG234" s="11"/>
      <c r="AH234" s="11"/>
      <c r="AI234" s="11"/>
      <c r="AJ234" s="11"/>
      <c r="AK234" s="11"/>
      <c r="AL234" s="134" t="s">
        <v>88</v>
      </c>
      <c r="AM234" s="11" t="s">
        <v>125</v>
      </c>
      <c r="AN234" s="134" t="s">
        <v>117</v>
      </c>
      <c r="AO234" s="134" t="s">
        <v>91</v>
      </c>
      <c r="AP234" s="134">
        <v>60</v>
      </c>
      <c r="AQ234" s="135" t="s">
        <v>1183</v>
      </c>
      <c r="AR234" s="135" t="s">
        <v>1184</v>
      </c>
      <c r="AS234" s="136">
        <v>100</v>
      </c>
      <c r="AT234" s="136">
        <v>20</v>
      </c>
      <c r="AU234" s="136">
        <v>20</v>
      </c>
      <c r="AV234" s="136">
        <v>20</v>
      </c>
      <c r="AW234" s="145">
        <v>20</v>
      </c>
      <c r="AX234" s="145">
        <v>80</v>
      </c>
      <c r="AY234" s="136">
        <v>0</v>
      </c>
      <c r="AZ234" s="136">
        <v>0</v>
      </c>
      <c r="BA234" s="136">
        <v>0</v>
      </c>
      <c r="BB234" s="136">
        <f t="shared" si="154"/>
        <v>20</v>
      </c>
      <c r="BC234" s="147">
        <f t="shared" si="159"/>
        <v>20</v>
      </c>
      <c r="BD234" s="148">
        <v>0</v>
      </c>
      <c r="BE234" s="148">
        <v>0</v>
      </c>
      <c r="BF234" s="148">
        <v>0</v>
      </c>
      <c r="BG234" s="148">
        <v>0</v>
      </c>
      <c r="BH234" s="148">
        <v>0</v>
      </c>
      <c r="BI234" s="148">
        <v>0</v>
      </c>
      <c r="BJ234" s="148">
        <v>0</v>
      </c>
      <c r="BK234" s="148">
        <v>0</v>
      </c>
      <c r="BL234" s="148">
        <v>0</v>
      </c>
      <c r="BM234" s="148">
        <v>0</v>
      </c>
      <c r="BN234" s="148">
        <v>0</v>
      </c>
      <c r="BO234" s="148">
        <f t="shared" si="143"/>
        <v>20</v>
      </c>
    </row>
    <row r="235" spans="1:67" customFormat="1" ht="50.15" customHeight="1">
      <c r="A235" s="143" t="s">
        <v>388</v>
      </c>
      <c r="B235" s="143" t="s">
        <v>404</v>
      </c>
      <c r="C235" s="143" t="s">
        <v>78</v>
      </c>
      <c r="D235" s="143" t="s">
        <v>838</v>
      </c>
      <c r="E235" s="143" t="s">
        <v>400</v>
      </c>
      <c r="F235" s="143" t="s">
        <v>461</v>
      </c>
      <c r="G235" s="135" t="s">
        <v>455</v>
      </c>
      <c r="H235" s="61" t="s">
        <v>278</v>
      </c>
      <c r="I235" s="61" t="s">
        <v>1538</v>
      </c>
      <c r="J235" s="153" t="s">
        <v>499</v>
      </c>
      <c r="K235" s="135" t="s">
        <v>1070</v>
      </c>
      <c r="L235" s="134">
        <v>232</v>
      </c>
      <c r="M235" s="144" t="s">
        <v>996</v>
      </c>
      <c r="N235" s="134" t="s">
        <v>6</v>
      </c>
      <c r="O235" s="11"/>
      <c r="P235" s="11"/>
      <c r="Q235" s="11"/>
      <c r="R235" s="11" t="s">
        <v>87</v>
      </c>
      <c r="S235" s="11"/>
      <c r="T235" s="11"/>
      <c r="U235" s="11"/>
      <c r="V235" s="11"/>
      <c r="W235" s="11"/>
      <c r="X235" s="11"/>
      <c r="Y235" s="11"/>
      <c r="Z235" s="11"/>
      <c r="AA235" s="11"/>
      <c r="AB235" s="11"/>
      <c r="AC235" s="11"/>
      <c r="AD235" s="11"/>
      <c r="AE235" s="11"/>
      <c r="AF235" s="11"/>
      <c r="AG235" s="11"/>
      <c r="AH235" s="11"/>
      <c r="AI235" s="11"/>
      <c r="AJ235" s="11"/>
      <c r="AK235" s="11"/>
      <c r="AL235" s="134" t="s">
        <v>155</v>
      </c>
      <c r="AM235" s="11" t="s">
        <v>143</v>
      </c>
      <c r="AN235" s="134" t="s">
        <v>113</v>
      </c>
      <c r="AO235" s="134" t="s">
        <v>91</v>
      </c>
      <c r="AP235" s="134">
        <v>15</v>
      </c>
      <c r="AQ235" s="135" t="s">
        <v>997</v>
      </c>
      <c r="AR235" s="135" t="s">
        <v>998</v>
      </c>
      <c r="AS235" s="136">
        <v>0</v>
      </c>
      <c r="AT235" s="136">
        <v>0</v>
      </c>
      <c r="AU235" s="136">
        <v>100</v>
      </c>
      <c r="AV235" s="136">
        <v>100</v>
      </c>
      <c r="AW235" s="145">
        <v>100</v>
      </c>
      <c r="AX235" s="145">
        <v>100</v>
      </c>
      <c r="AY235" s="136">
        <v>0</v>
      </c>
      <c r="AZ235" s="136">
        <v>100</v>
      </c>
      <c r="BA235" s="136">
        <v>100</v>
      </c>
      <c r="BB235" s="136">
        <f t="shared" si="154"/>
        <v>0</v>
      </c>
      <c r="BC235" s="147">
        <f t="shared" si="159"/>
        <v>100</v>
      </c>
      <c r="BD235" s="148">
        <v>0</v>
      </c>
      <c r="BE235" s="148">
        <v>0</v>
      </c>
      <c r="BF235" s="148">
        <v>0</v>
      </c>
      <c r="BG235" s="148">
        <v>0</v>
      </c>
      <c r="BH235" s="148">
        <v>0</v>
      </c>
      <c r="BI235" s="149">
        <v>50</v>
      </c>
      <c r="BJ235" s="148">
        <f>BI235</f>
        <v>50</v>
      </c>
      <c r="BK235" s="148">
        <f t="shared" ref="BK235:BN235" si="162">BJ235</f>
        <v>50</v>
      </c>
      <c r="BL235" s="148">
        <f t="shared" si="162"/>
        <v>50</v>
      </c>
      <c r="BM235" s="148">
        <f t="shared" si="162"/>
        <v>50</v>
      </c>
      <c r="BN235" s="148">
        <f t="shared" si="162"/>
        <v>50</v>
      </c>
      <c r="BO235" s="148">
        <f t="shared" si="143"/>
        <v>100</v>
      </c>
    </row>
    <row r="236" spans="1:67" customFormat="1" ht="50.15" customHeight="1">
      <c r="A236" s="143" t="s">
        <v>388</v>
      </c>
      <c r="B236" s="143" t="s">
        <v>404</v>
      </c>
      <c r="C236" s="143" t="s">
        <v>78</v>
      </c>
      <c r="D236" s="143" t="s">
        <v>838</v>
      </c>
      <c r="E236" s="143" t="s">
        <v>400</v>
      </c>
      <c r="F236" s="143" t="s">
        <v>461</v>
      </c>
      <c r="G236" s="135" t="s">
        <v>455</v>
      </c>
      <c r="H236" s="61" t="s">
        <v>283</v>
      </c>
      <c r="I236" s="61" t="s">
        <v>1538</v>
      </c>
      <c r="J236" s="153" t="s">
        <v>499</v>
      </c>
      <c r="K236" s="135" t="s">
        <v>1070</v>
      </c>
      <c r="L236" s="134">
        <v>192</v>
      </c>
      <c r="M236" s="144" t="s">
        <v>814</v>
      </c>
      <c r="N236" s="134" t="s">
        <v>5</v>
      </c>
      <c r="O236" s="11"/>
      <c r="P236" s="11"/>
      <c r="Q236" s="11" t="s">
        <v>87</v>
      </c>
      <c r="R236" s="11"/>
      <c r="S236" s="11"/>
      <c r="T236" s="11"/>
      <c r="U236" s="11"/>
      <c r="V236" s="11"/>
      <c r="W236" s="11"/>
      <c r="X236" s="11"/>
      <c r="Y236" s="11"/>
      <c r="Z236" s="11"/>
      <c r="AA236" s="11"/>
      <c r="AB236" s="11"/>
      <c r="AC236" s="11"/>
      <c r="AD236" s="11"/>
      <c r="AE236" s="11"/>
      <c r="AF236" s="11"/>
      <c r="AG236" s="11"/>
      <c r="AH236" s="11"/>
      <c r="AI236" s="11"/>
      <c r="AJ236" s="11"/>
      <c r="AK236" s="11"/>
      <c r="AL236" s="134" t="s">
        <v>155</v>
      </c>
      <c r="AM236" s="11" t="s">
        <v>125</v>
      </c>
      <c r="AN236" s="134" t="s">
        <v>113</v>
      </c>
      <c r="AO236" s="134" t="s">
        <v>291</v>
      </c>
      <c r="AP236" s="134">
        <v>0</v>
      </c>
      <c r="AQ236" s="135" t="s">
        <v>1185</v>
      </c>
      <c r="AR236" s="135" t="s">
        <v>1186</v>
      </c>
      <c r="AS236" s="136">
        <v>0</v>
      </c>
      <c r="AT236" s="136">
        <v>100</v>
      </c>
      <c r="AU236" s="136">
        <v>100</v>
      </c>
      <c r="AV236" s="136">
        <v>100</v>
      </c>
      <c r="AW236" s="145">
        <v>100</v>
      </c>
      <c r="AX236" s="145">
        <v>100</v>
      </c>
      <c r="AY236" s="136">
        <v>0</v>
      </c>
      <c r="AZ236" s="136">
        <v>0</v>
      </c>
      <c r="BA236" s="136">
        <v>100</v>
      </c>
      <c r="BB236" s="136">
        <f t="shared" si="154"/>
        <v>0</v>
      </c>
      <c r="BC236" s="147">
        <f t="shared" si="159"/>
        <v>100</v>
      </c>
      <c r="BD236" s="148">
        <v>0</v>
      </c>
      <c r="BE236" s="148">
        <v>0</v>
      </c>
      <c r="BF236" s="148">
        <v>0</v>
      </c>
      <c r="BG236" s="148">
        <v>0</v>
      </c>
      <c r="BH236" s="148">
        <v>0</v>
      </c>
      <c r="BI236" s="148">
        <v>0</v>
      </c>
      <c r="BJ236" s="148">
        <v>0</v>
      </c>
      <c r="BK236" s="148">
        <v>0</v>
      </c>
      <c r="BL236" s="148">
        <v>0</v>
      </c>
      <c r="BM236" s="148">
        <v>0</v>
      </c>
      <c r="BN236" s="148">
        <v>0</v>
      </c>
      <c r="BO236" s="148">
        <f t="shared" si="143"/>
        <v>100</v>
      </c>
    </row>
    <row r="237" spans="1:67" customFormat="1" ht="50.15" customHeight="1">
      <c r="A237" s="143" t="s">
        <v>388</v>
      </c>
      <c r="B237" s="143" t="s">
        <v>404</v>
      </c>
      <c r="C237" s="143" t="s">
        <v>78</v>
      </c>
      <c r="D237" s="143" t="s">
        <v>838</v>
      </c>
      <c r="E237" s="143" t="s">
        <v>400</v>
      </c>
      <c r="F237" s="143" t="s">
        <v>461</v>
      </c>
      <c r="G237" s="135" t="s">
        <v>455</v>
      </c>
      <c r="H237" s="61" t="s">
        <v>278</v>
      </c>
      <c r="I237" s="61" t="s">
        <v>1538</v>
      </c>
      <c r="J237" s="153" t="s">
        <v>499</v>
      </c>
      <c r="K237" s="135" t="s">
        <v>1070</v>
      </c>
      <c r="L237" s="134">
        <v>233</v>
      </c>
      <c r="M237" s="144" t="s">
        <v>1187</v>
      </c>
      <c r="N237" s="134" t="s">
        <v>6</v>
      </c>
      <c r="O237" s="11"/>
      <c r="P237" s="11"/>
      <c r="Q237" s="11"/>
      <c r="R237" s="11" t="s">
        <v>87</v>
      </c>
      <c r="S237" s="11"/>
      <c r="T237" s="11"/>
      <c r="U237" s="11"/>
      <c r="V237" s="11"/>
      <c r="W237" s="11"/>
      <c r="X237" s="11"/>
      <c r="Y237" s="11"/>
      <c r="Z237" s="11"/>
      <c r="AA237" s="11"/>
      <c r="AB237" s="11"/>
      <c r="AC237" s="11"/>
      <c r="AD237" s="11"/>
      <c r="AE237" s="11"/>
      <c r="AF237" s="11"/>
      <c r="AG237" s="11"/>
      <c r="AH237" s="11"/>
      <c r="AI237" s="11"/>
      <c r="AJ237" s="11"/>
      <c r="AK237" s="11"/>
      <c r="AL237" s="134" t="s">
        <v>88</v>
      </c>
      <c r="AM237" s="11" t="s">
        <v>125</v>
      </c>
      <c r="AN237" s="134" t="s">
        <v>113</v>
      </c>
      <c r="AO237" s="134" t="s">
        <v>105</v>
      </c>
      <c r="AP237" s="134">
        <v>0</v>
      </c>
      <c r="AQ237" s="135" t="s">
        <v>1188</v>
      </c>
      <c r="AR237" s="135"/>
      <c r="AS237" s="136" t="s">
        <v>1189</v>
      </c>
      <c r="AT237" s="136">
        <v>0</v>
      </c>
      <c r="AU237" s="136">
        <v>0</v>
      </c>
      <c r="AV237" s="136">
        <v>0</v>
      </c>
      <c r="AW237" s="145">
        <v>1</v>
      </c>
      <c r="AX237" s="145">
        <v>1</v>
      </c>
      <c r="AY237" s="136"/>
      <c r="AZ237" s="136">
        <v>0</v>
      </c>
      <c r="BA237" s="136">
        <v>0</v>
      </c>
      <c r="BB237" s="136">
        <f t="shared" si="154"/>
        <v>0</v>
      </c>
      <c r="BC237" s="147">
        <f t="shared" si="159"/>
        <v>1</v>
      </c>
      <c r="BD237" s="148">
        <v>0</v>
      </c>
      <c r="BE237" s="148">
        <v>0</v>
      </c>
      <c r="BF237" s="148">
        <v>0</v>
      </c>
      <c r="BG237" s="148">
        <v>0</v>
      </c>
      <c r="BH237" s="148">
        <v>0</v>
      </c>
      <c r="BI237" s="148">
        <v>0</v>
      </c>
      <c r="BJ237" s="148">
        <v>0</v>
      </c>
      <c r="BK237" s="148">
        <v>0</v>
      </c>
      <c r="BL237" s="148">
        <v>0</v>
      </c>
      <c r="BM237" s="148">
        <v>0</v>
      </c>
      <c r="BN237" s="148">
        <v>0</v>
      </c>
      <c r="BO237" s="148">
        <f t="shared" si="143"/>
        <v>1</v>
      </c>
    </row>
    <row r="238" spans="1:67" customFormat="1" ht="50.15" customHeight="1">
      <c r="A238" s="143" t="s">
        <v>388</v>
      </c>
      <c r="B238" s="143" t="s">
        <v>404</v>
      </c>
      <c r="C238" s="143" t="s">
        <v>78</v>
      </c>
      <c r="D238" s="143" t="s">
        <v>838</v>
      </c>
      <c r="E238" s="143" t="s">
        <v>400</v>
      </c>
      <c r="F238" s="143" t="s">
        <v>461</v>
      </c>
      <c r="G238" s="135" t="s">
        <v>415</v>
      </c>
      <c r="H238" s="135" t="s">
        <v>1061</v>
      </c>
      <c r="I238" s="135" t="s">
        <v>1061</v>
      </c>
      <c r="J238" s="134" t="s">
        <v>501</v>
      </c>
      <c r="K238" s="135" t="s">
        <v>1077</v>
      </c>
      <c r="L238" s="134">
        <v>234</v>
      </c>
      <c r="M238" s="164" t="s">
        <v>1190</v>
      </c>
      <c r="N238" s="166" t="s">
        <v>1</v>
      </c>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34" t="s">
        <v>98</v>
      </c>
      <c r="AM238" s="11" t="s">
        <v>143</v>
      </c>
      <c r="AN238" s="134" t="s">
        <v>104</v>
      </c>
      <c r="AO238" s="134" t="s">
        <v>91</v>
      </c>
      <c r="AP238" s="134">
        <v>0</v>
      </c>
      <c r="AQ238" s="143" t="s">
        <v>1191</v>
      </c>
      <c r="AR238" s="135" t="s">
        <v>1169</v>
      </c>
      <c r="AS238" s="136">
        <v>0</v>
      </c>
      <c r="AT238" s="136">
        <v>50</v>
      </c>
      <c r="AU238" s="136">
        <v>70</v>
      </c>
      <c r="AV238" s="136">
        <v>70</v>
      </c>
      <c r="AW238" s="145">
        <v>70</v>
      </c>
      <c r="AX238" s="145">
        <v>70</v>
      </c>
      <c r="AY238" s="136">
        <v>0</v>
      </c>
      <c r="AZ238" s="136">
        <v>0</v>
      </c>
      <c r="BA238" s="136">
        <v>90</v>
      </c>
      <c r="BB238" s="136">
        <v>0</v>
      </c>
      <c r="BC238" s="147">
        <f t="shared" si="159"/>
        <v>70</v>
      </c>
      <c r="BD238" s="148">
        <v>0</v>
      </c>
      <c r="BE238" s="148">
        <v>0</v>
      </c>
      <c r="BF238" s="148">
        <v>0</v>
      </c>
      <c r="BG238" s="148">
        <v>0</v>
      </c>
      <c r="BH238" s="148">
        <v>0</v>
      </c>
      <c r="BI238" s="148">
        <v>50</v>
      </c>
      <c r="BJ238" s="148">
        <f t="shared" ref="BJ238:BN238" si="163">BI238</f>
        <v>50</v>
      </c>
      <c r="BK238" s="148">
        <f t="shared" si="163"/>
        <v>50</v>
      </c>
      <c r="BL238" s="148">
        <f t="shared" si="163"/>
        <v>50</v>
      </c>
      <c r="BM238" s="148">
        <f t="shared" si="163"/>
        <v>50</v>
      </c>
      <c r="BN238" s="148">
        <f t="shared" si="163"/>
        <v>50</v>
      </c>
      <c r="BO238" s="148">
        <f t="shared" si="143"/>
        <v>70</v>
      </c>
    </row>
    <row r="239" spans="1:67" customFormat="1" ht="50.15" customHeight="1">
      <c r="A239" s="143" t="s">
        <v>388</v>
      </c>
      <c r="B239" s="143" t="s">
        <v>404</v>
      </c>
      <c r="C239" s="143" t="s">
        <v>78</v>
      </c>
      <c r="D239" s="143" t="s">
        <v>838</v>
      </c>
      <c r="E239" s="143" t="s">
        <v>400</v>
      </c>
      <c r="F239" s="143" t="s">
        <v>400</v>
      </c>
      <c r="G239" s="135" t="s">
        <v>415</v>
      </c>
      <c r="H239" s="135" t="s">
        <v>1061</v>
      </c>
      <c r="I239" s="135" t="s">
        <v>1061</v>
      </c>
      <c r="J239" s="134" t="s">
        <v>499</v>
      </c>
      <c r="K239" s="135" t="s">
        <v>1070</v>
      </c>
      <c r="L239" s="134">
        <v>236</v>
      </c>
      <c r="M239" s="164" t="s">
        <v>1192</v>
      </c>
      <c r="N239" s="166" t="s">
        <v>1</v>
      </c>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34" t="s">
        <v>155</v>
      </c>
      <c r="AM239" s="11" t="s">
        <v>125</v>
      </c>
      <c r="AN239" s="134" t="s">
        <v>113</v>
      </c>
      <c r="AO239" s="134" t="s">
        <v>91</v>
      </c>
      <c r="AP239" s="134">
        <v>0</v>
      </c>
      <c r="AQ239" s="143" t="s">
        <v>1193</v>
      </c>
      <c r="AR239" s="135" t="s">
        <v>1194</v>
      </c>
      <c r="AS239" s="136">
        <v>0</v>
      </c>
      <c r="AT239" s="136">
        <v>0</v>
      </c>
      <c r="AU239" s="136">
        <v>0</v>
      </c>
      <c r="AV239" s="136">
        <v>0</v>
      </c>
      <c r="AW239" s="145">
        <v>100</v>
      </c>
      <c r="AX239" s="145">
        <v>100</v>
      </c>
      <c r="AY239" s="136">
        <v>0</v>
      </c>
      <c r="AZ239" s="136">
        <v>100</v>
      </c>
      <c r="BA239" s="136">
        <v>0</v>
      </c>
      <c r="BB239" s="136">
        <f t="shared" ref="BB239:BB258" si="164">AV239-BA239</f>
        <v>0</v>
      </c>
      <c r="BC239" s="147">
        <f t="shared" ref="BC239:BC258" si="165">AW239</f>
        <v>100</v>
      </c>
      <c r="BD239" s="148">
        <v>0</v>
      </c>
      <c r="BE239" s="148">
        <v>0</v>
      </c>
      <c r="BF239" s="148">
        <v>0</v>
      </c>
      <c r="BG239" s="148">
        <v>0</v>
      </c>
      <c r="BH239" s="148">
        <v>0</v>
      </c>
      <c r="BI239" s="148">
        <v>0</v>
      </c>
      <c r="BJ239" s="148">
        <v>0</v>
      </c>
      <c r="BK239" s="148">
        <v>0</v>
      </c>
      <c r="BL239" s="148">
        <v>0</v>
      </c>
      <c r="BM239" s="148">
        <v>0</v>
      </c>
      <c r="BN239" s="148">
        <v>0</v>
      </c>
      <c r="BO239" s="148">
        <f t="shared" ref="BO239:BO258" si="166">AW239</f>
        <v>100</v>
      </c>
    </row>
    <row r="240" spans="1:67" customFormat="1" ht="50.15" customHeight="1">
      <c r="A240" s="143" t="s">
        <v>388</v>
      </c>
      <c r="B240" s="143" t="s">
        <v>404</v>
      </c>
      <c r="C240" s="143" t="s">
        <v>78</v>
      </c>
      <c r="D240" s="143" t="s">
        <v>838</v>
      </c>
      <c r="E240" s="143" t="s">
        <v>400</v>
      </c>
      <c r="F240" s="143" t="s">
        <v>400</v>
      </c>
      <c r="G240" s="135" t="s">
        <v>415</v>
      </c>
      <c r="H240" s="135" t="s">
        <v>1132</v>
      </c>
      <c r="I240" s="135" t="s">
        <v>1132</v>
      </c>
      <c r="J240" s="134"/>
      <c r="K240" s="135" t="s">
        <v>1133</v>
      </c>
      <c r="L240" s="134">
        <v>237</v>
      </c>
      <c r="M240" s="164" t="s">
        <v>1195</v>
      </c>
      <c r="N240" s="166" t="s">
        <v>1</v>
      </c>
      <c r="O240" s="11" t="s">
        <v>87</v>
      </c>
      <c r="P240" s="11">
        <v>3866</v>
      </c>
      <c r="Q240" s="11"/>
      <c r="R240" s="11"/>
      <c r="S240" s="11"/>
      <c r="T240" s="11"/>
      <c r="U240" s="11"/>
      <c r="V240" s="11"/>
      <c r="W240" s="11"/>
      <c r="X240" s="11"/>
      <c r="Y240" s="11"/>
      <c r="Z240" s="11"/>
      <c r="AA240" s="11"/>
      <c r="AB240" s="11"/>
      <c r="AC240" s="11"/>
      <c r="AD240" s="11"/>
      <c r="AE240" s="11"/>
      <c r="AF240" s="11"/>
      <c r="AG240" s="11"/>
      <c r="AH240" s="11"/>
      <c r="AI240" s="11"/>
      <c r="AJ240" s="11"/>
      <c r="AK240" s="11"/>
      <c r="AL240" s="134" t="s">
        <v>88</v>
      </c>
      <c r="AM240" s="11" t="s">
        <v>143</v>
      </c>
      <c r="AN240" s="134" t="s">
        <v>90</v>
      </c>
      <c r="AO240" s="134" t="s">
        <v>105</v>
      </c>
      <c r="AP240" s="134">
        <v>0</v>
      </c>
      <c r="AQ240" s="143" t="s">
        <v>1196</v>
      </c>
      <c r="AR240" s="135" t="s">
        <v>1197</v>
      </c>
      <c r="AS240" s="136">
        <v>0</v>
      </c>
      <c r="AT240" s="136">
        <v>0</v>
      </c>
      <c r="AU240" s="136">
        <v>0</v>
      </c>
      <c r="AV240" s="136">
        <v>0</v>
      </c>
      <c r="AW240" s="145">
        <v>100</v>
      </c>
      <c r="AX240" s="145">
        <v>100</v>
      </c>
      <c r="AY240" s="136">
        <v>0</v>
      </c>
      <c r="AZ240" s="136">
        <v>0</v>
      </c>
      <c r="BA240" s="136">
        <v>0</v>
      </c>
      <c r="BB240" s="136">
        <f t="shared" si="164"/>
        <v>0</v>
      </c>
      <c r="BC240" s="147">
        <f t="shared" si="165"/>
        <v>100</v>
      </c>
      <c r="BD240" s="148">
        <f>BA240</f>
        <v>0</v>
      </c>
      <c r="BE240" s="148">
        <f>BA240</f>
        <v>0</v>
      </c>
      <c r="BF240" s="148">
        <f>BA240</f>
        <v>0</v>
      </c>
      <c r="BG240" s="148">
        <f>BA240</f>
        <v>0</v>
      </c>
      <c r="BH240" s="148">
        <f t="shared" ref="BH240" si="167">BG240</f>
        <v>0</v>
      </c>
      <c r="BI240" s="148">
        <v>30</v>
      </c>
      <c r="BJ240" s="148">
        <f t="shared" ref="BJ240:BN240" si="168">BI240</f>
        <v>30</v>
      </c>
      <c r="BK240" s="148">
        <f t="shared" si="168"/>
        <v>30</v>
      </c>
      <c r="BL240" s="148">
        <f t="shared" si="168"/>
        <v>30</v>
      </c>
      <c r="BM240" s="148">
        <f t="shared" si="168"/>
        <v>30</v>
      </c>
      <c r="BN240" s="148">
        <f t="shared" si="168"/>
        <v>30</v>
      </c>
      <c r="BO240" s="148">
        <f t="shared" si="166"/>
        <v>100</v>
      </c>
    </row>
    <row r="241" spans="1:101" s="7" customFormat="1" ht="50.15" customHeight="1">
      <c r="A241" s="72" t="s">
        <v>388</v>
      </c>
      <c r="B241" s="72" t="s">
        <v>77</v>
      </c>
      <c r="C241" s="72" t="s">
        <v>78</v>
      </c>
      <c r="D241" s="72" t="s">
        <v>390</v>
      </c>
      <c r="E241" s="72" t="s">
        <v>391</v>
      </c>
      <c r="F241" s="72" t="s">
        <v>391</v>
      </c>
      <c r="G241" s="73" t="s">
        <v>415</v>
      </c>
      <c r="H241" s="73" t="s">
        <v>1061</v>
      </c>
      <c r="I241" s="135" t="s">
        <v>1061</v>
      </c>
      <c r="J241" s="74">
        <v>47</v>
      </c>
      <c r="K241" s="73" t="s">
        <v>1198</v>
      </c>
      <c r="L241" s="74">
        <v>143</v>
      </c>
      <c r="M241" s="75" t="s">
        <v>827</v>
      </c>
      <c r="N241" s="74" t="s">
        <v>4</v>
      </c>
      <c r="O241" s="76" t="s">
        <v>87</v>
      </c>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4" t="s">
        <v>88</v>
      </c>
      <c r="AM241" s="76" t="s">
        <v>143</v>
      </c>
      <c r="AN241" s="74" t="s">
        <v>90</v>
      </c>
      <c r="AO241" s="74" t="s">
        <v>91</v>
      </c>
      <c r="AP241" s="74">
        <v>15</v>
      </c>
      <c r="AQ241" s="73" t="s">
        <v>1199</v>
      </c>
      <c r="AR241" s="73" t="s">
        <v>1200</v>
      </c>
      <c r="AS241" s="169">
        <v>0</v>
      </c>
      <c r="AT241" s="169">
        <v>30</v>
      </c>
      <c r="AU241" s="169">
        <v>50</v>
      </c>
      <c r="AV241" s="169">
        <v>75</v>
      </c>
      <c r="AW241" s="169">
        <v>100</v>
      </c>
      <c r="AX241" s="169">
        <v>100</v>
      </c>
      <c r="AY241" s="169">
        <v>28.5</v>
      </c>
      <c r="AZ241" s="2">
        <v>50</v>
      </c>
      <c r="BA241" s="2">
        <v>75</v>
      </c>
      <c r="BB241" s="2">
        <f t="shared" si="164"/>
        <v>0</v>
      </c>
      <c r="BC241" s="17">
        <f t="shared" si="165"/>
        <v>100</v>
      </c>
      <c r="BD241" s="78">
        <f>BA241</f>
        <v>75</v>
      </c>
      <c r="BE241" s="78">
        <f>BD241</f>
        <v>75</v>
      </c>
      <c r="BF241" s="78">
        <f>BE241</f>
        <v>75</v>
      </c>
      <c r="BG241" s="78">
        <f>BF241</f>
        <v>75</v>
      </c>
      <c r="BH241" s="78">
        <f>BG241</f>
        <v>75</v>
      </c>
      <c r="BI241" s="78">
        <v>93</v>
      </c>
      <c r="BJ241" s="78">
        <f>BI241</f>
        <v>93</v>
      </c>
      <c r="BK241" s="78">
        <f>BJ241</f>
        <v>93</v>
      </c>
      <c r="BL241" s="78">
        <f>BK241</f>
        <v>93</v>
      </c>
      <c r="BM241" s="78">
        <f>BL241</f>
        <v>93</v>
      </c>
      <c r="BN241" s="78">
        <f>BM241</f>
        <v>93</v>
      </c>
      <c r="BO241" s="80">
        <f t="shared" si="166"/>
        <v>100</v>
      </c>
    </row>
    <row r="242" spans="1:101" s="7" customFormat="1" ht="50.15" customHeight="1">
      <c r="A242" s="72" t="s">
        <v>388</v>
      </c>
      <c r="B242" s="72" t="s">
        <v>77</v>
      </c>
      <c r="C242" s="72" t="s">
        <v>78</v>
      </c>
      <c r="D242" s="72" t="s">
        <v>390</v>
      </c>
      <c r="E242" s="72" t="s">
        <v>391</v>
      </c>
      <c r="F242" s="72" t="s">
        <v>391</v>
      </c>
      <c r="G242" s="73" t="s">
        <v>415</v>
      </c>
      <c r="H242" s="73" t="s">
        <v>1061</v>
      </c>
      <c r="I242" s="135" t="s">
        <v>1061</v>
      </c>
      <c r="J242" s="74">
        <v>59</v>
      </c>
      <c r="K242" s="73" t="s">
        <v>1201</v>
      </c>
      <c r="L242" s="74">
        <v>100</v>
      </c>
      <c r="M242" s="75" t="s">
        <v>1202</v>
      </c>
      <c r="N242" s="74" t="s">
        <v>1</v>
      </c>
      <c r="O242" s="76" t="s">
        <v>87</v>
      </c>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4" t="s">
        <v>88</v>
      </c>
      <c r="AM242" s="76" t="s">
        <v>89</v>
      </c>
      <c r="AN242" s="74" t="s">
        <v>117</v>
      </c>
      <c r="AO242" s="74" t="s">
        <v>105</v>
      </c>
      <c r="AP242" s="74">
        <v>0</v>
      </c>
      <c r="AQ242" s="73" t="s">
        <v>1203</v>
      </c>
      <c r="AR242" s="73" t="s">
        <v>1204</v>
      </c>
      <c r="AS242" s="169">
        <v>0</v>
      </c>
      <c r="AT242" s="169">
        <v>0</v>
      </c>
      <c r="AU242" s="169">
        <v>5</v>
      </c>
      <c r="AV242" s="169">
        <v>4</v>
      </c>
      <c r="AW242" s="169">
        <v>2</v>
      </c>
      <c r="AX242" s="169">
        <v>11</v>
      </c>
      <c r="AY242" s="169">
        <v>0</v>
      </c>
      <c r="AZ242" s="90">
        <v>4</v>
      </c>
      <c r="BA242" s="2">
        <v>4</v>
      </c>
      <c r="BB242" s="2">
        <f t="shared" si="164"/>
        <v>0</v>
      </c>
      <c r="BC242" s="17">
        <f t="shared" si="165"/>
        <v>2</v>
      </c>
      <c r="BD242" s="78">
        <v>0</v>
      </c>
      <c r="BE242" s="78">
        <f t="shared" ref="BE242:BE246" si="169">BD242</f>
        <v>0</v>
      </c>
      <c r="BF242" s="78">
        <v>0</v>
      </c>
      <c r="BG242" s="78">
        <f t="shared" ref="BG242:BH246" si="170">BF242</f>
        <v>0</v>
      </c>
      <c r="BH242" s="78">
        <f t="shared" si="170"/>
        <v>0</v>
      </c>
      <c r="BI242" s="78">
        <v>1</v>
      </c>
      <c r="BJ242" s="78">
        <f t="shared" ref="BJ242:BK246" si="171">BI242</f>
        <v>1</v>
      </c>
      <c r="BK242" s="78">
        <f t="shared" si="171"/>
        <v>1</v>
      </c>
      <c r="BL242" s="78">
        <v>2</v>
      </c>
      <c r="BM242" s="78">
        <f t="shared" ref="BM242:BN246" si="172">BL242</f>
        <v>2</v>
      </c>
      <c r="BN242" s="78">
        <f t="shared" si="172"/>
        <v>2</v>
      </c>
      <c r="BO242" s="80">
        <f t="shared" si="166"/>
        <v>2</v>
      </c>
    </row>
    <row r="243" spans="1:101" s="7" customFormat="1" ht="50.15" customHeight="1">
      <c r="A243" s="72" t="s">
        <v>388</v>
      </c>
      <c r="B243" s="72" t="s">
        <v>77</v>
      </c>
      <c r="C243" s="72" t="s">
        <v>78</v>
      </c>
      <c r="D243" s="72" t="s">
        <v>94</v>
      </c>
      <c r="E243" s="72" t="s">
        <v>391</v>
      </c>
      <c r="F243" s="72" t="s">
        <v>391</v>
      </c>
      <c r="G243" s="73" t="s">
        <v>415</v>
      </c>
      <c r="H243" s="73" t="s">
        <v>1061</v>
      </c>
      <c r="I243" s="135" t="s">
        <v>1061</v>
      </c>
      <c r="J243" s="74">
        <v>46</v>
      </c>
      <c r="K243" s="73" t="s">
        <v>1205</v>
      </c>
      <c r="L243" s="74">
        <v>146</v>
      </c>
      <c r="M243" s="75" t="s">
        <v>1206</v>
      </c>
      <c r="N243" s="74" t="s">
        <v>1</v>
      </c>
      <c r="O243" s="76" t="s">
        <v>87</v>
      </c>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4" t="s">
        <v>155</v>
      </c>
      <c r="AM243" s="76" t="s">
        <v>89</v>
      </c>
      <c r="AN243" s="74" t="s">
        <v>117</v>
      </c>
      <c r="AO243" s="74" t="s">
        <v>91</v>
      </c>
      <c r="AP243" s="74">
        <v>0</v>
      </c>
      <c r="AQ243" s="73" t="s">
        <v>1207</v>
      </c>
      <c r="AR243" s="73" t="s">
        <v>1208</v>
      </c>
      <c r="AS243" s="169">
        <v>0</v>
      </c>
      <c r="AT243" s="169">
        <v>30</v>
      </c>
      <c r="AU243" s="169">
        <v>20</v>
      </c>
      <c r="AV243" s="169">
        <v>25</v>
      </c>
      <c r="AW243" s="169">
        <v>25</v>
      </c>
      <c r="AX243" s="169">
        <v>100</v>
      </c>
      <c r="AY243" s="169">
        <v>18.5</v>
      </c>
      <c r="AZ243" s="90">
        <v>20</v>
      </c>
      <c r="BA243" s="2">
        <v>25</v>
      </c>
      <c r="BB243" s="2">
        <f t="shared" si="164"/>
        <v>0</v>
      </c>
      <c r="BC243" s="17">
        <f t="shared" si="165"/>
        <v>25</v>
      </c>
      <c r="BD243" s="78">
        <v>0</v>
      </c>
      <c r="BE243" s="78">
        <f t="shared" si="169"/>
        <v>0</v>
      </c>
      <c r="BF243" s="78">
        <v>7</v>
      </c>
      <c r="BG243" s="78">
        <f t="shared" si="170"/>
        <v>7</v>
      </c>
      <c r="BH243" s="78">
        <f t="shared" si="170"/>
        <v>7</v>
      </c>
      <c r="BI243" s="78">
        <v>19</v>
      </c>
      <c r="BJ243" s="78">
        <f t="shared" si="171"/>
        <v>19</v>
      </c>
      <c r="BK243" s="78">
        <f t="shared" si="171"/>
        <v>19</v>
      </c>
      <c r="BL243" s="78">
        <v>25</v>
      </c>
      <c r="BM243" s="78">
        <f t="shared" si="172"/>
        <v>25</v>
      </c>
      <c r="BN243" s="78">
        <f t="shared" si="172"/>
        <v>25</v>
      </c>
      <c r="BO243" s="80">
        <f t="shared" si="166"/>
        <v>25</v>
      </c>
    </row>
    <row r="244" spans="1:101" s="7" customFormat="1" ht="50.15" customHeight="1">
      <c r="A244" s="72" t="s">
        <v>388</v>
      </c>
      <c r="B244" s="72" t="s">
        <v>77</v>
      </c>
      <c r="C244" s="72" t="s">
        <v>78</v>
      </c>
      <c r="D244" s="72" t="s">
        <v>94</v>
      </c>
      <c r="E244" s="72" t="s">
        <v>391</v>
      </c>
      <c r="F244" s="72" t="s">
        <v>465</v>
      </c>
      <c r="G244" s="73" t="s">
        <v>415</v>
      </c>
      <c r="H244" s="73" t="s">
        <v>1061</v>
      </c>
      <c r="I244" s="135" t="s">
        <v>1061</v>
      </c>
      <c r="J244" s="74">
        <v>47</v>
      </c>
      <c r="K244" s="73" t="s">
        <v>1198</v>
      </c>
      <c r="L244" s="74">
        <v>147</v>
      </c>
      <c r="M244" s="75" t="s">
        <v>1209</v>
      </c>
      <c r="N244" s="74" t="s">
        <v>1</v>
      </c>
      <c r="O244" s="76" t="s">
        <v>87</v>
      </c>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4" t="s">
        <v>155</v>
      </c>
      <c r="AM244" s="76" t="s">
        <v>89</v>
      </c>
      <c r="AN244" s="74" t="s">
        <v>117</v>
      </c>
      <c r="AO244" s="74" t="s">
        <v>91</v>
      </c>
      <c r="AP244" s="74">
        <v>0</v>
      </c>
      <c r="AQ244" s="73" t="s">
        <v>1210</v>
      </c>
      <c r="AR244" s="73" t="s">
        <v>1211</v>
      </c>
      <c r="AS244" s="169">
        <v>0</v>
      </c>
      <c r="AT244" s="169">
        <v>55</v>
      </c>
      <c r="AU244" s="169">
        <v>35</v>
      </c>
      <c r="AV244" s="169">
        <v>5</v>
      </c>
      <c r="AW244" s="169">
        <v>5</v>
      </c>
      <c r="AX244" s="169">
        <v>100</v>
      </c>
      <c r="AY244" s="169">
        <v>55</v>
      </c>
      <c r="AZ244" s="90">
        <v>35</v>
      </c>
      <c r="BA244" s="2">
        <v>5</v>
      </c>
      <c r="BB244" s="2">
        <f t="shared" si="164"/>
        <v>0</v>
      </c>
      <c r="BC244" s="17">
        <f t="shared" si="165"/>
        <v>5</v>
      </c>
      <c r="BD244" s="78">
        <v>0</v>
      </c>
      <c r="BE244" s="78">
        <f t="shared" si="169"/>
        <v>0</v>
      </c>
      <c r="BF244" s="78">
        <v>3.1</v>
      </c>
      <c r="BG244" s="78">
        <f t="shared" si="170"/>
        <v>3.1</v>
      </c>
      <c r="BH244" s="78">
        <f t="shared" si="170"/>
        <v>3.1</v>
      </c>
      <c r="BI244" s="78">
        <v>3.7</v>
      </c>
      <c r="BJ244" s="78">
        <f t="shared" si="171"/>
        <v>3.7</v>
      </c>
      <c r="BK244" s="78">
        <f t="shared" si="171"/>
        <v>3.7</v>
      </c>
      <c r="BL244" s="78">
        <v>4.3</v>
      </c>
      <c r="BM244" s="78">
        <f t="shared" si="172"/>
        <v>4.3</v>
      </c>
      <c r="BN244" s="78">
        <f t="shared" si="172"/>
        <v>4.3</v>
      </c>
      <c r="BO244" s="80">
        <f t="shared" si="166"/>
        <v>5</v>
      </c>
    </row>
    <row r="245" spans="1:101" s="7" customFormat="1" ht="50.15" customHeight="1">
      <c r="A245" s="72" t="s">
        <v>388</v>
      </c>
      <c r="B245" s="72" t="s">
        <v>77</v>
      </c>
      <c r="C245" s="72" t="s">
        <v>78</v>
      </c>
      <c r="D245" s="72" t="s">
        <v>94</v>
      </c>
      <c r="E245" s="72" t="s">
        <v>391</v>
      </c>
      <c r="F245" s="72" t="s">
        <v>391</v>
      </c>
      <c r="G245" s="73" t="s">
        <v>415</v>
      </c>
      <c r="H245" s="73" t="s">
        <v>1061</v>
      </c>
      <c r="I245" s="135" t="s">
        <v>1061</v>
      </c>
      <c r="J245" s="74">
        <v>47</v>
      </c>
      <c r="K245" s="73" t="s">
        <v>1198</v>
      </c>
      <c r="L245" s="74">
        <v>102</v>
      </c>
      <c r="M245" s="75" t="s">
        <v>1212</v>
      </c>
      <c r="N245" s="74" t="s">
        <v>1</v>
      </c>
      <c r="O245" s="76" t="s">
        <v>87</v>
      </c>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4" t="s">
        <v>155</v>
      </c>
      <c r="AM245" s="76" t="s">
        <v>89</v>
      </c>
      <c r="AN245" s="74" t="s">
        <v>117</v>
      </c>
      <c r="AO245" s="74" t="s">
        <v>91</v>
      </c>
      <c r="AP245" s="74">
        <v>0</v>
      </c>
      <c r="AQ245" s="73" t="s">
        <v>1213</v>
      </c>
      <c r="AR245" s="73" t="s">
        <v>1214</v>
      </c>
      <c r="AS245" s="169">
        <v>0</v>
      </c>
      <c r="AT245" s="169">
        <v>10</v>
      </c>
      <c r="AU245" s="169">
        <v>10</v>
      </c>
      <c r="AV245" s="169">
        <v>50</v>
      </c>
      <c r="AW245" s="169">
        <v>30</v>
      </c>
      <c r="AX245" s="169">
        <v>100</v>
      </c>
      <c r="AY245" s="2">
        <v>0</v>
      </c>
      <c r="AZ245" s="90">
        <v>0</v>
      </c>
      <c r="BA245" s="2">
        <v>50</v>
      </c>
      <c r="BB245" s="2">
        <f t="shared" si="164"/>
        <v>0</v>
      </c>
      <c r="BC245" s="17">
        <f t="shared" si="165"/>
        <v>30</v>
      </c>
      <c r="BD245" s="78">
        <v>0</v>
      </c>
      <c r="BE245" s="78">
        <f t="shared" si="169"/>
        <v>0</v>
      </c>
      <c r="BF245" s="78">
        <v>0</v>
      </c>
      <c r="BG245" s="78">
        <f t="shared" si="170"/>
        <v>0</v>
      </c>
      <c r="BH245" s="78">
        <f t="shared" si="170"/>
        <v>0</v>
      </c>
      <c r="BI245" s="78">
        <v>20</v>
      </c>
      <c r="BJ245" s="78">
        <f t="shared" si="171"/>
        <v>20</v>
      </c>
      <c r="BK245" s="78">
        <f t="shared" si="171"/>
        <v>20</v>
      </c>
      <c r="BL245" s="78">
        <v>30</v>
      </c>
      <c r="BM245" s="78">
        <f t="shared" si="172"/>
        <v>30</v>
      </c>
      <c r="BN245" s="78">
        <f t="shared" si="172"/>
        <v>30</v>
      </c>
      <c r="BO245" s="80">
        <f t="shared" si="166"/>
        <v>30</v>
      </c>
    </row>
    <row r="246" spans="1:101" s="7" customFormat="1" ht="50.15" customHeight="1">
      <c r="A246" s="72" t="s">
        <v>388</v>
      </c>
      <c r="B246" s="72" t="s">
        <v>77</v>
      </c>
      <c r="C246" s="72" t="s">
        <v>78</v>
      </c>
      <c r="D246" s="72" t="s">
        <v>94</v>
      </c>
      <c r="E246" s="72" t="s">
        <v>391</v>
      </c>
      <c r="F246" s="72" t="s">
        <v>391</v>
      </c>
      <c r="G246" s="73" t="s">
        <v>415</v>
      </c>
      <c r="H246" s="73" t="s">
        <v>1061</v>
      </c>
      <c r="I246" s="135" t="s">
        <v>1061</v>
      </c>
      <c r="J246" s="74">
        <v>46</v>
      </c>
      <c r="K246" s="73" t="s">
        <v>1205</v>
      </c>
      <c r="L246" s="74">
        <v>103</v>
      </c>
      <c r="M246" s="75" t="s">
        <v>1215</v>
      </c>
      <c r="N246" s="74" t="s">
        <v>1</v>
      </c>
      <c r="O246" s="76"/>
      <c r="P246" s="76"/>
      <c r="Q246" s="76"/>
      <c r="R246" s="76"/>
      <c r="S246" s="76"/>
      <c r="T246" s="76"/>
      <c r="U246" s="76"/>
      <c r="V246" s="76"/>
      <c r="W246" s="76" t="s">
        <v>87</v>
      </c>
      <c r="X246" s="76"/>
      <c r="Y246" s="76"/>
      <c r="Z246" s="76"/>
      <c r="AA246" s="76"/>
      <c r="AB246" s="76"/>
      <c r="AC246" s="76"/>
      <c r="AD246" s="76"/>
      <c r="AE246" s="76"/>
      <c r="AF246" s="76"/>
      <c r="AG246" s="76"/>
      <c r="AH246" s="76"/>
      <c r="AI246" s="76"/>
      <c r="AJ246" s="76"/>
      <c r="AK246" s="76"/>
      <c r="AL246" s="74" t="s">
        <v>155</v>
      </c>
      <c r="AM246" s="76" t="s">
        <v>89</v>
      </c>
      <c r="AN246" s="74" t="s">
        <v>117</v>
      </c>
      <c r="AO246" s="74" t="s">
        <v>91</v>
      </c>
      <c r="AP246" s="74">
        <v>0</v>
      </c>
      <c r="AQ246" s="73" t="s">
        <v>1216</v>
      </c>
      <c r="AR246" s="73" t="s">
        <v>1217</v>
      </c>
      <c r="AS246" s="169">
        <v>0</v>
      </c>
      <c r="AT246" s="169">
        <v>0</v>
      </c>
      <c r="AU246" s="169">
        <v>60</v>
      </c>
      <c r="AV246" s="169">
        <v>20</v>
      </c>
      <c r="AW246" s="169">
        <v>10</v>
      </c>
      <c r="AX246" s="169">
        <v>90</v>
      </c>
      <c r="AY246" s="2">
        <v>0</v>
      </c>
      <c r="AZ246" s="90">
        <v>60</v>
      </c>
      <c r="BA246" s="2">
        <v>20</v>
      </c>
      <c r="BB246" s="2">
        <f t="shared" si="164"/>
        <v>0</v>
      </c>
      <c r="BC246" s="17">
        <f t="shared" si="165"/>
        <v>10</v>
      </c>
      <c r="BD246" s="78">
        <v>0</v>
      </c>
      <c r="BE246" s="78">
        <f t="shared" si="169"/>
        <v>0</v>
      </c>
      <c r="BF246" s="78">
        <v>3.3</v>
      </c>
      <c r="BG246" s="78">
        <f t="shared" si="170"/>
        <v>3.3</v>
      </c>
      <c r="BH246" s="78">
        <f t="shared" si="170"/>
        <v>3.3</v>
      </c>
      <c r="BI246" s="78">
        <v>8.3000000000000007</v>
      </c>
      <c r="BJ246" s="78">
        <f t="shared" si="171"/>
        <v>8.3000000000000007</v>
      </c>
      <c r="BK246" s="78">
        <f t="shared" si="171"/>
        <v>8.3000000000000007</v>
      </c>
      <c r="BL246" s="78">
        <v>10</v>
      </c>
      <c r="BM246" s="78">
        <f t="shared" si="172"/>
        <v>10</v>
      </c>
      <c r="BN246" s="78">
        <f t="shared" si="172"/>
        <v>10</v>
      </c>
      <c r="BO246" s="80">
        <f t="shared" si="166"/>
        <v>10</v>
      </c>
    </row>
    <row r="247" spans="1:101" s="7" customFormat="1" ht="50.15" customHeight="1">
      <c r="A247" s="72" t="s">
        <v>388</v>
      </c>
      <c r="B247" s="72" t="s">
        <v>77</v>
      </c>
      <c r="C247" s="72" t="s">
        <v>78</v>
      </c>
      <c r="D247" s="72" t="s">
        <v>94</v>
      </c>
      <c r="E247" s="72" t="s">
        <v>391</v>
      </c>
      <c r="F247" s="72" t="s">
        <v>465</v>
      </c>
      <c r="G247" s="73" t="s">
        <v>415</v>
      </c>
      <c r="H247" s="73" t="s">
        <v>1061</v>
      </c>
      <c r="I247" s="135" t="s">
        <v>1061</v>
      </c>
      <c r="J247" s="74">
        <v>50</v>
      </c>
      <c r="K247" s="73" t="s">
        <v>1218</v>
      </c>
      <c r="L247" s="74">
        <v>148</v>
      </c>
      <c r="M247" s="75" t="s">
        <v>1219</v>
      </c>
      <c r="N247" s="74" t="s">
        <v>1</v>
      </c>
      <c r="O247" s="76" t="s">
        <v>87</v>
      </c>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4" t="s">
        <v>155</v>
      </c>
      <c r="AM247" s="76" t="s">
        <v>1220</v>
      </c>
      <c r="AN247" s="74" t="s">
        <v>90</v>
      </c>
      <c r="AO247" s="74" t="s">
        <v>91</v>
      </c>
      <c r="AP247" s="74">
        <v>0</v>
      </c>
      <c r="AQ247" s="73" t="s">
        <v>1221</v>
      </c>
      <c r="AR247" s="73" t="s">
        <v>1222</v>
      </c>
      <c r="AS247" s="169">
        <v>0</v>
      </c>
      <c r="AT247" s="169">
        <v>0</v>
      </c>
      <c r="AU247" s="169">
        <v>70</v>
      </c>
      <c r="AV247" s="169">
        <v>75</v>
      </c>
      <c r="AW247" s="169">
        <v>100</v>
      </c>
      <c r="AX247" s="169">
        <v>100</v>
      </c>
      <c r="AY247" s="169">
        <v>0</v>
      </c>
      <c r="AZ247" s="5">
        <v>70</v>
      </c>
      <c r="BA247" s="170">
        <v>75</v>
      </c>
      <c r="BB247" s="2">
        <f t="shared" si="164"/>
        <v>0</v>
      </c>
      <c r="BC247" s="17">
        <f t="shared" si="165"/>
        <v>100</v>
      </c>
      <c r="BD247" s="78">
        <f>BA247</f>
        <v>75</v>
      </c>
      <c r="BE247" s="78">
        <v>0</v>
      </c>
      <c r="BF247" s="78">
        <v>85</v>
      </c>
      <c r="BG247" s="78">
        <f ca="1">BG247</f>
        <v>0</v>
      </c>
      <c r="BH247" s="78">
        <f ca="1">BG247</f>
        <v>0</v>
      </c>
      <c r="BI247" s="78">
        <v>100</v>
      </c>
      <c r="BJ247" s="78">
        <f>BI247</f>
        <v>100</v>
      </c>
      <c r="BK247" s="78">
        <f>BJ247</f>
        <v>100</v>
      </c>
      <c r="BL247" s="78">
        <v>100</v>
      </c>
      <c r="BM247" s="78">
        <f>BL247</f>
        <v>100</v>
      </c>
      <c r="BN247" s="78">
        <f>BM247</f>
        <v>100</v>
      </c>
      <c r="BO247" s="80">
        <f t="shared" si="166"/>
        <v>100</v>
      </c>
    </row>
    <row r="248" spans="1:101" s="7" customFormat="1" ht="50.15" customHeight="1">
      <c r="A248" s="72" t="s">
        <v>388</v>
      </c>
      <c r="B248" s="72" t="s">
        <v>77</v>
      </c>
      <c r="C248" s="72" t="s">
        <v>78</v>
      </c>
      <c r="D248" s="72" t="s">
        <v>94</v>
      </c>
      <c r="E248" s="72" t="s">
        <v>391</v>
      </c>
      <c r="F248" s="72" t="s">
        <v>465</v>
      </c>
      <c r="G248" s="73" t="s">
        <v>415</v>
      </c>
      <c r="H248" s="73" t="s">
        <v>1061</v>
      </c>
      <c r="I248" s="135" t="s">
        <v>1061</v>
      </c>
      <c r="J248" s="74">
        <v>50</v>
      </c>
      <c r="K248" s="73" t="s">
        <v>1218</v>
      </c>
      <c r="L248" s="74">
        <v>149</v>
      </c>
      <c r="M248" s="75" t="s">
        <v>1223</v>
      </c>
      <c r="N248" s="74" t="s">
        <v>1</v>
      </c>
      <c r="O248" s="76" t="s">
        <v>87</v>
      </c>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4" t="s">
        <v>88</v>
      </c>
      <c r="AM248" s="76" t="s">
        <v>160</v>
      </c>
      <c r="AN248" s="74" t="s">
        <v>104</v>
      </c>
      <c r="AO248" s="74" t="s">
        <v>91</v>
      </c>
      <c r="AP248" s="74">
        <v>0</v>
      </c>
      <c r="AQ248" s="73" t="s">
        <v>1224</v>
      </c>
      <c r="AR248" s="73" t="s">
        <v>1225</v>
      </c>
      <c r="AS248" s="169">
        <v>0</v>
      </c>
      <c r="AT248" s="169">
        <v>60</v>
      </c>
      <c r="AU248" s="169">
        <v>65</v>
      </c>
      <c r="AV248" s="169">
        <v>11</v>
      </c>
      <c r="AW248" s="169">
        <v>13</v>
      </c>
      <c r="AX248" s="169">
        <v>13</v>
      </c>
      <c r="AY248" s="169">
        <v>34</v>
      </c>
      <c r="AZ248" s="90">
        <v>178</v>
      </c>
      <c r="BA248" s="2">
        <v>11</v>
      </c>
      <c r="BB248" s="2">
        <f t="shared" si="164"/>
        <v>0</v>
      </c>
      <c r="BC248" s="17">
        <f t="shared" si="165"/>
        <v>13</v>
      </c>
      <c r="BD248" s="78">
        <v>13</v>
      </c>
      <c r="BE248" s="78">
        <v>13</v>
      </c>
      <c r="BF248" s="78">
        <v>13</v>
      </c>
      <c r="BG248" s="78">
        <v>13</v>
      </c>
      <c r="BH248" s="78">
        <v>13</v>
      </c>
      <c r="BI248" s="78">
        <v>13</v>
      </c>
      <c r="BJ248" s="78">
        <v>13</v>
      </c>
      <c r="BK248" s="78">
        <v>13</v>
      </c>
      <c r="BL248" s="78">
        <v>13</v>
      </c>
      <c r="BM248" s="78">
        <v>13</v>
      </c>
      <c r="BN248" s="78">
        <v>13</v>
      </c>
      <c r="BO248" s="80">
        <f t="shared" si="166"/>
        <v>13</v>
      </c>
    </row>
    <row r="249" spans="1:101" s="7" customFormat="1" ht="50.15" customHeight="1">
      <c r="A249" s="72" t="s">
        <v>388</v>
      </c>
      <c r="B249" s="72" t="s">
        <v>77</v>
      </c>
      <c r="C249" s="72" t="s">
        <v>78</v>
      </c>
      <c r="D249" s="72" t="s">
        <v>94</v>
      </c>
      <c r="E249" s="72" t="s">
        <v>391</v>
      </c>
      <c r="F249" s="72" t="s">
        <v>465</v>
      </c>
      <c r="G249" s="73" t="s">
        <v>415</v>
      </c>
      <c r="H249" s="73" t="s">
        <v>1061</v>
      </c>
      <c r="I249" s="135" t="s">
        <v>1061</v>
      </c>
      <c r="J249" s="74">
        <v>50</v>
      </c>
      <c r="K249" s="73" t="s">
        <v>1218</v>
      </c>
      <c r="L249" s="74">
        <v>105</v>
      </c>
      <c r="M249" s="75" t="s">
        <v>1226</v>
      </c>
      <c r="N249" s="74" t="s">
        <v>1</v>
      </c>
      <c r="O249" s="76"/>
      <c r="P249" s="76">
        <v>3950</v>
      </c>
      <c r="Q249" s="76"/>
      <c r="R249" s="76"/>
      <c r="S249" s="76"/>
      <c r="T249" s="76"/>
      <c r="U249" s="76"/>
      <c r="V249" s="76"/>
      <c r="W249" s="76"/>
      <c r="X249" s="76"/>
      <c r="Y249" s="76"/>
      <c r="Z249" s="76"/>
      <c r="AA249" s="76"/>
      <c r="AB249" s="76"/>
      <c r="AC249" s="76"/>
      <c r="AD249" s="76"/>
      <c r="AE249" s="76"/>
      <c r="AF249" s="76"/>
      <c r="AG249" s="76"/>
      <c r="AH249" s="76"/>
      <c r="AI249" s="76"/>
      <c r="AJ249" s="76"/>
      <c r="AK249" s="76"/>
      <c r="AL249" s="74" t="s">
        <v>88</v>
      </c>
      <c r="AM249" s="76" t="s">
        <v>160</v>
      </c>
      <c r="AN249" s="74" t="s">
        <v>113</v>
      </c>
      <c r="AO249" s="74" t="s">
        <v>91</v>
      </c>
      <c r="AP249" s="74">
        <v>0</v>
      </c>
      <c r="AQ249" s="73" t="s">
        <v>1227</v>
      </c>
      <c r="AR249" s="73" t="s">
        <v>1228</v>
      </c>
      <c r="AS249" s="2">
        <v>0</v>
      </c>
      <c r="AT249" s="2">
        <v>0</v>
      </c>
      <c r="AU249" s="169">
        <v>80</v>
      </c>
      <c r="AV249" s="169">
        <v>90</v>
      </c>
      <c r="AW249" s="2">
        <v>95</v>
      </c>
      <c r="AX249" s="169">
        <v>95</v>
      </c>
      <c r="AY249" s="2">
        <v>0</v>
      </c>
      <c r="AZ249" s="90">
        <v>77</v>
      </c>
      <c r="BA249" s="2">
        <v>92</v>
      </c>
      <c r="BB249" s="2">
        <f t="shared" si="164"/>
        <v>-2</v>
      </c>
      <c r="BC249" s="17">
        <f t="shared" si="165"/>
        <v>95</v>
      </c>
      <c r="BD249" s="78">
        <v>60</v>
      </c>
      <c r="BE249" s="78">
        <v>65</v>
      </c>
      <c r="BF249" s="78">
        <v>67</v>
      </c>
      <c r="BG249" s="78">
        <v>70</v>
      </c>
      <c r="BH249" s="78">
        <v>75</v>
      </c>
      <c r="BI249" s="78">
        <v>77</v>
      </c>
      <c r="BJ249" s="78">
        <v>80</v>
      </c>
      <c r="BK249" s="78">
        <v>85</v>
      </c>
      <c r="BL249" s="78">
        <v>87</v>
      </c>
      <c r="BM249" s="78">
        <v>90</v>
      </c>
      <c r="BN249" s="78">
        <v>93</v>
      </c>
      <c r="BO249" s="80">
        <f t="shared" si="166"/>
        <v>95</v>
      </c>
    </row>
    <row r="250" spans="1:101" s="7" customFormat="1" ht="50.15" customHeight="1">
      <c r="A250" s="72" t="s">
        <v>388</v>
      </c>
      <c r="B250" s="72" t="s">
        <v>77</v>
      </c>
      <c r="C250" s="72" t="s">
        <v>78</v>
      </c>
      <c r="D250" s="72" t="s">
        <v>94</v>
      </c>
      <c r="E250" s="72" t="s">
        <v>391</v>
      </c>
      <c r="F250" s="72" t="s">
        <v>484</v>
      </c>
      <c r="G250" s="73" t="s">
        <v>415</v>
      </c>
      <c r="H250" s="73" t="s">
        <v>1061</v>
      </c>
      <c r="I250" s="135" t="s">
        <v>1061</v>
      </c>
      <c r="J250" s="74">
        <v>50</v>
      </c>
      <c r="K250" s="73" t="s">
        <v>1218</v>
      </c>
      <c r="L250" s="74">
        <v>142</v>
      </c>
      <c r="M250" s="75" t="s">
        <v>1229</v>
      </c>
      <c r="N250" s="74" t="s">
        <v>1</v>
      </c>
      <c r="O250" s="76" t="s">
        <v>87</v>
      </c>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4" t="s">
        <v>155</v>
      </c>
      <c r="AM250" s="76" t="s">
        <v>89</v>
      </c>
      <c r="AN250" s="74" t="s">
        <v>113</v>
      </c>
      <c r="AO250" s="74" t="s">
        <v>91</v>
      </c>
      <c r="AP250" s="74">
        <v>0</v>
      </c>
      <c r="AQ250" s="73" t="s">
        <v>1230</v>
      </c>
      <c r="AR250" s="73" t="s">
        <v>1231</v>
      </c>
      <c r="AS250" s="169">
        <v>0</v>
      </c>
      <c r="AT250" s="169">
        <v>100</v>
      </c>
      <c r="AU250" s="169">
        <v>100</v>
      </c>
      <c r="AV250" s="169">
        <v>100</v>
      </c>
      <c r="AW250" s="169">
        <v>100</v>
      </c>
      <c r="AX250" s="169">
        <v>100</v>
      </c>
      <c r="AY250" s="169">
        <v>100</v>
      </c>
      <c r="AZ250" s="90">
        <v>100</v>
      </c>
      <c r="BA250" s="2">
        <v>100</v>
      </c>
      <c r="BB250" s="2">
        <f t="shared" si="164"/>
        <v>0</v>
      </c>
      <c r="BC250" s="17">
        <f t="shared" si="165"/>
        <v>100</v>
      </c>
      <c r="BD250" s="78">
        <v>0</v>
      </c>
      <c r="BE250" s="78">
        <f t="shared" ref="BE250:BE258" si="173">BD250</f>
        <v>0</v>
      </c>
      <c r="BF250" s="78">
        <v>3</v>
      </c>
      <c r="BG250" s="78">
        <f t="shared" ref="BG250:BH258" si="174">BF250</f>
        <v>3</v>
      </c>
      <c r="BH250" s="78">
        <f t="shared" si="174"/>
        <v>3</v>
      </c>
      <c r="BI250" s="78">
        <v>40</v>
      </c>
      <c r="BJ250" s="78">
        <f t="shared" ref="BJ250:BK258" si="175">BI250</f>
        <v>40</v>
      </c>
      <c r="BK250" s="78">
        <f t="shared" si="175"/>
        <v>40</v>
      </c>
      <c r="BL250" s="78">
        <v>80</v>
      </c>
      <c r="BM250" s="78">
        <f t="shared" ref="BM250:BN258" si="176">BL250</f>
        <v>80</v>
      </c>
      <c r="BN250" s="78">
        <f t="shared" si="176"/>
        <v>80</v>
      </c>
      <c r="BO250" s="80">
        <f t="shared" si="166"/>
        <v>100</v>
      </c>
    </row>
    <row r="251" spans="1:101" s="7" customFormat="1" ht="50.15" customHeight="1">
      <c r="A251" s="72" t="s">
        <v>388</v>
      </c>
      <c r="B251" s="72" t="s">
        <v>77</v>
      </c>
      <c r="C251" s="72" t="s">
        <v>78</v>
      </c>
      <c r="D251" s="72" t="s">
        <v>94</v>
      </c>
      <c r="E251" s="72" t="s">
        <v>391</v>
      </c>
      <c r="F251" s="72" t="s">
        <v>484</v>
      </c>
      <c r="G251" s="73" t="s">
        <v>415</v>
      </c>
      <c r="H251" s="73" t="s">
        <v>1061</v>
      </c>
      <c r="I251" s="135" t="s">
        <v>1061</v>
      </c>
      <c r="J251" s="74">
        <v>47</v>
      </c>
      <c r="K251" s="73" t="s">
        <v>1198</v>
      </c>
      <c r="L251" s="74">
        <v>202</v>
      </c>
      <c r="M251" s="75" t="s">
        <v>828</v>
      </c>
      <c r="N251" s="74" t="s">
        <v>1</v>
      </c>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4" t="s">
        <v>103</v>
      </c>
      <c r="AM251" s="76" t="s">
        <v>89</v>
      </c>
      <c r="AN251" s="74" t="s">
        <v>117</v>
      </c>
      <c r="AO251" s="74" t="s">
        <v>91</v>
      </c>
      <c r="AP251" s="74">
        <v>0</v>
      </c>
      <c r="AQ251" s="73" t="s">
        <v>1232</v>
      </c>
      <c r="AR251" s="73" t="s">
        <v>1233</v>
      </c>
      <c r="AS251" s="169">
        <v>0</v>
      </c>
      <c r="AT251" s="169">
        <v>30</v>
      </c>
      <c r="AU251" s="169">
        <v>30</v>
      </c>
      <c r="AV251" s="169">
        <v>30</v>
      </c>
      <c r="AW251" s="169">
        <v>10</v>
      </c>
      <c r="AX251" s="169">
        <v>100</v>
      </c>
      <c r="AY251" s="169">
        <v>30</v>
      </c>
      <c r="AZ251" s="90">
        <v>30</v>
      </c>
      <c r="BA251" s="2">
        <v>30</v>
      </c>
      <c r="BB251" s="2">
        <f t="shared" si="164"/>
        <v>0</v>
      </c>
      <c r="BC251" s="17">
        <f t="shared" si="165"/>
        <v>10</v>
      </c>
      <c r="BD251" s="78">
        <v>0</v>
      </c>
      <c r="BE251" s="78">
        <f t="shared" si="173"/>
        <v>0</v>
      </c>
      <c r="BF251" s="78">
        <v>1</v>
      </c>
      <c r="BG251" s="78">
        <f t="shared" si="174"/>
        <v>1</v>
      </c>
      <c r="BH251" s="78">
        <f t="shared" si="174"/>
        <v>1</v>
      </c>
      <c r="BI251" s="78">
        <v>6</v>
      </c>
      <c r="BJ251" s="78">
        <f t="shared" si="175"/>
        <v>6</v>
      </c>
      <c r="BK251" s="78">
        <f t="shared" si="175"/>
        <v>6</v>
      </c>
      <c r="BL251" s="78">
        <v>8</v>
      </c>
      <c r="BM251" s="78">
        <f t="shared" si="176"/>
        <v>8</v>
      </c>
      <c r="BN251" s="78">
        <f t="shared" si="176"/>
        <v>8</v>
      </c>
      <c r="BO251" s="80">
        <f t="shared" si="166"/>
        <v>10</v>
      </c>
    </row>
    <row r="252" spans="1:101" s="7" customFormat="1" ht="50.15" customHeight="1">
      <c r="A252" s="72" t="s">
        <v>388</v>
      </c>
      <c r="B252" s="72" t="s">
        <v>77</v>
      </c>
      <c r="C252" s="72" t="s">
        <v>78</v>
      </c>
      <c r="D252" s="72" t="s">
        <v>94</v>
      </c>
      <c r="E252" s="72" t="s">
        <v>391</v>
      </c>
      <c r="F252" s="72" t="s">
        <v>465</v>
      </c>
      <c r="G252" s="73" t="s">
        <v>415</v>
      </c>
      <c r="H252" s="135" t="s">
        <v>1061</v>
      </c>
      <c r="I252" s="135" t="s">
        <v>1061</v>
      </c>
      <c r="J252" s="74">
        <v>46</v>
      </c>
      <c r="K252" s="73" t="s">
        <v>1205</v>
      </c>
      <c r="L252" s="74">
        <v>169</v>
      </c>
      <c r="M252" s="75" t="s">
        <v>1234</v>
      </c>
      <c r="N252" s="74" t="s">
        <v>1</v>
      </c>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4" t="s">
        <v>103</v>
      </c>
      <c r="AM252" s="76" t="s">
        <v>89</v>
      </c>
      <c r="AN252" s="74" t="s">
        <v>113</v>
      </c>
      <c r="AO252" s="74" t="s">
        <v>91</v>
      </c>
      <c r="AP252" s="74">
        <v>0</v>
      </c>
      <c r="AQ252" s="73" t="s">
        <v>1235</v>
      </c>
      <c r="AR252" s="73" t="s">
        <v>1236</v>
      </c>
      <c r="AS252" s="2">
        <v>0</v>
      </c>
      <c r="AT252" s="2">
        <v>0</v>
      </c>
      <c r="AU252" s="169">
        <v>100</v>
      </c>
      <c r="AV252" s="169">
        <v>100</v>
      </c>
      <c r="AW252" s="169">
        <v>100</v>
      </c>
      <c r="AX252" s="169">
        <v>100</v>
      </c>
      <c r="AY252" s="2">
        <v>0</v>
      </c>
      <c r="AZ252" s="90">
        <v>100</v>
      </c>
      <c r="BA252" s="2">
        <v>100</v>
      </c>
      <c r="BB252" s="2">
        <f t="shared" si="164"/>
        <v>0</v>
      </c>
      <c r="BC252" s="17">
        <f t="shared" si="165"/>
        <v>100</v>
      </c>
      <c r="BD252" s="78">
        <v>0</v>
      </c>
      <c r="BE252" s="78">
        <f t="shared" si="173"/>
        <v>0</v>
      </c>
      <c r="BF252" s="78">
        <v>25</v>
      </c>
      <c r="BG252" s="78">
        <f t="shared" si="174"/>
        <v>25</v>
      </c>
      <c r="BH252" s="78">
        <f t="shared" si="174"/>
        <v>25</v>
      </c>
      <c r="BI252" s="78">
        <v>50</v>
      </c>
      <c r="BJ252" s="78">
        <f t="shared" si="175"/>
        <v>50</v>
      </c>
      <c r="BK252" s="78">
        <f t="shared" si="175"/>
        <v>50</v>
      </c>
      <c r="BL252" s="78">
        <v>75</v>
      </c>
      <c r="BM252" s="78">
        <f t="shared" si="176"/>
        <v>75</v>
      </c>
      <c r="BN252" s="78">
        <f t="shared" si="176"/>
        <v>75</v>
      </c>
      <c r="BO252" s="80">
        <f t="shared" si="166"/>
        <v>100</v>
      </c>
    </row>
    <row r="253" spans="1:101" s="7" customFormat="1" ht="50.15" customHeight="1">
      <c r="A253" s="72" t="s">
        <v>388</v>
      </c>
      <c r="B253" s="72" t="s">
        <v>77</v>
      </c>
      <c r="C253" s="72" t="s">
        <v>78</v>
      </c>
      <c r="D253" s="72" t="s">
        <v>94</v>
      </c>
      <c r="E253" s="72" t="s">
        <v>391</v>
      </c>
      <c r="F253" s="72" t="s">
        <v>465</v>
      </c>
      <c r="G253" s="73" t="s">
        <v>415</v>
      </c>
      <c r="H253" s="73" t="s">
        <v>1061</v>
      </c>
      <c r="I253" s="135" t="s">
        <v>1061</v>
      </c>
      <c r="J253" s="74">
        <v>50</v>
      </c>
      <c r="K253" s="73" t="s">
        <v>1218</v>
      </c>
      <c r="L253" s="74">
        <v>165</v>
      </c>
      <c r="M253" s="75" t="s">
        <v>1237</v>
      </c>
      <c r="N253" s="74" t="s">
        <v>1</v>
      </c>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4" t="s">
        <v>103</v>
      </c>
      <c r="AM253" s="76" t="s">
        <v>89</v>
      </c>
      <c r="AN253" s="74" t="s">
        <v>113</v>
      </c>
      <c r="AO253" s="74" t="s">
        <v>91</v>
      </c>
      <c r="AP253" s="74">
        <v>0</v>
      </c>
      <c r="AQ253" s="73" t="s">
        <v>1238</v>
      </c>
      <c r="AR253" s="73" t="s">
        <v>1236</v>
      </c>
      <c r="AS253" s="169">
        <v>0</v>
      </c>
      <c r="AT253" s="169">
        <v>0</v>
      </c>
      <c r="AU253" s="169">
        <v>100</v>
      </c>
      <c r="AV253" s="169">
        <v>100</v>
      </c>
      <c r="AW253" s="169">
        <v>100</v>
      </c>
      <c r="AX253" s="169">
        <v>100</v>
      </c>
      <c r="AY253" s="2">
        <v>0</v>
      </c>
      <c r="AZ253" s="90">
        <v>100</v>
      </c>
      <c r="BA253" s="2">
        <v>100</v>
      </c>
      <c r="BB253" s="2">
        <f t="shared" si="164"/>
        <v>0</v>
      </c>
      <c r="BC253" s="17">
        <f t="shared" si="165"/>
        <v>100</v>
      </c>
      <c r="BD253" s="78">
        <v>0</v>
      </c>
      <c r="BE253" s="78">
        <f t="shared" si="173"/>
        <v>0</v>
      </c>
      <c r="BF253" s="78">
        <v>25</v>
      </c>
      <c r="BG253" s="78">
        <f t="shared" si="174"/>
        <v>25</v>
      </c>
      <c r="BH253" s="78">
        <f t="shared" si="174"/>
        <v>25</v>
      </c>
      <c r="BI253" s="78">
        <v>50</v>
      </c>
      <c r="BJ253" s="78">
        <f t="shared" si="175"/>
        <v>50</v>
      </c>
      <c r="BK253" s="78">
        <f t="shared" si="175"/>
        <v>50</v>
      </c>
      <c r="BL253" s="78">
        <v>75</v>
      </c>
      <c r="BM253" s="78">
        <f t="shared" si="176"/>
        <v>75</v>
      </c>
      <c r="BN253" s="78">
        <f t="shared" si="176"/>
        <v>75</v>
      </c>
      <c r="BO253" s="80">
        <f t="shared" si="166"/>
        <v>100</v>
      </c>
    </row>
    <row r="254" spans="1:101" s="7" customFormat="1" ht="50.15" customHeight="1">
      <c r="A254" s="72" t="s">
        <v>388</v>
      </c>
      <c r="B254" s="72" t="s">
        <v>77</v>
      </c>
      <c r="C254" s="72" t="s">
        <v>78</v>
      </c>
      <c r="D254" s="72" t="s">
        <v>94</v>
      </c>
      <c r="E254" s="72" t="s">
        <v>391</v>
      </c>
      <c r="F254" s="72" t="s">
        <v>465</v>
      </c>
      <c r="G254" s="73" t="s">
        <v>415</v>
      </c>
      <c r="H254" s="73" t="s">
        <v>1061</v>
      </c>
      <c r="I254" s="135" t="s">
        <v>1061</v>
      </c>
      <c r="J254" s="74">
        <v>46</v>
      </c>
      <c r="K254" s="73" t="s">
        <v>1205</v>
      </c>
      <c r="L254" s="74">
        <v>167</v>
      </c>
      <c r="M254" s="75" t="s">
        <v>1239</v>
      </c>
      <c r="N254" s="74" t="s">
        <v>1</v>
      </c>
      <c r="O254" s="76"/>
      <c r="P254" s="76"/>
      <c r="Q254" s="76"/>
      <c r="R254" s="76"/>
      <c r="S254" s="76"/>
      <c r="T254" s="76"/>
      <c r="U254" s="76"/>
      <c r="V254" s="76"/>
      <c r="W254" s="76" t="s">
        <v>87</v>
      </c>
      <c r="X254" s="76"/>
      <c r="Y254" s="76"/>
      <c r="Z254" s="76"/>
      <c r="AA254" s="76"/>
      <c r="AB254" s="76"/>
      <c r="AC254" s="76"/>
      <c r="AD254" s="76"/>
      <c r="AE254" s="76"/>
      <c r="AF254" s="76"/>
      <c r="AG254" s="76"/>
      <c r="AH254" s="76"/>
      <c r="AI254" s="76"/>
      <c r="AJ254" s="76"/>
      <c r="AK254" s="76"/>
      <c r="AL254" s="74" t="s">
        <v>155</v>
      </c>
      <c r="AM254" s="76" t="s">
        <v>89</v>
      </c>
      <c r="AN254" s="74" t="s">
        <v>113</v>
      </c>
      <c r="AO254" s="74" t="s">
        <v>91</v>
      </c>
      <c r="AP254" s="74">
        <v>0</v>
      </c>
      <c r="AQ254" s="73" t="s">
        <v>1240</v>
      </c>
      <c r="AR254" s="73" t="s">
        <v>1236</v>
      </c>
      <c r="AS254" s="169">
        <v>0</v>
      </c>
      <c r="AT254" s="169">
        <v>0</v>
      </c>
      <c r="AU254" s="169">
        <v>100</v>
      </c>
      <c r="AV254" s="169">
        <v>100</v>
      </c>
      <c r="AW254" s="169">
        <v>100</v>
      </c>
      <c r="AX254" s="169">
        <v>100</v>
      </c>
      <c r="AY254" s="2">
        <v>0</v>
      </c>
      <c r="AZ254" s="90">
        <v>100</v>
      </c>
      <c r="BA254" s="2">
        <v>100</v>
      </c>
      <c r="BB254" s="2">
        <f t="shared" si="164"/>
        <v>0</v>
      </c>
      <c r="BC254" s="17">
        <f t="shared" si="165"/>
        <v>100</v>
      </c>
      <c r="BD254" s="78">
        <v>0</v>
      </c>
      <c r="BE254" s="78">
        <f t="shared" si="173"/>
        <v>0</v>
      </c>
      <c r="BF254" s="78">
        <v>25</v>
      </c>
      <c r="BG254" s="78">
        <f t="shared" si="174"/>
        <v>25</v>
      </c>
      <c r="BH254" s="78">
        <f t="shared" si="174"/>
        <v>25</v>
      </c>
      <c r="BI254" s="78">
        <v>50</v>
      </c>
      <c r="BJ254" s="78">
        <f t="shared" si="175"/>
        <v>50</v>
      </c>
      <c r="BK254" s="78">
        <f t="shared" si="175"/>
        <v>50</v>
      </c>
      <c r="BL254" s="78">
        <v>75</v>
      </c>
      <c r="BM254" s="78">
        <f t="shared" si="176"/>
        <v>75</v>
      </c>
      <c r="BN254" s="78">
        <f t="shared" si="176"/>
        <v>75</v>
      </c>
      <c r="BO254" s="80">
        <f t="shared" si="166"/>
        <v>100</v>
      </c>
    </row>
    <row r="255" spans="1:101" s="7" customFormat="1" ht="50.15" customHeight="1">
      <c r="A255" s="72" t="s">
        <v>388</v>
      </c>
      <c r="B255" s="72" t="s">
        <v>77</v>
      </c>
      <c r="C255" s="72" t="s">
        <v>78</v>
      </c>
      <c r="D255" s="72" t="s">
        <v>94</v>
      </c>
      <c r="E255" s="72" t="s">
        <v>391</v>
      </c>
      <c r="F255" s="72" t="s">
        <v>484</v>
      </c>
      <c r="G255" s="73" t="s">
        <v>415</v>
      </c>
      <c r="H255" s="73" t="s">
        <v>1061</v>
      </c>
      <c r="I255" s="135" t="s">
        <v>1061</v>
      </c>
      <c r="J255" s="74">
        <v>50</v>
      </c>
      <c r="K255" s="73" t="s">
        <v>1218</v>
      </c>
      <c r="L255" s="74">
        <v>164</v>
      </c>
      <c r="M255" s="75" t="s">
        <v>1241</v>
      </c>
      <c r="N255" s="74" t="s">
        <v>1</v>
      </c>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4" t="s">
        <v>155</v>
      </c>
      <c r="AM255" s="76" t="s">
        <v>89</v>
      </c>
      <c r="AN255" s="74" t="s">
        <v>104</v>
      </c>
      <c r="AO255" s="74" t="s">
        <v>91</v>
      </c>
      <c r="AP255" s="74">
        <v>0</v>
      </c>
      <c r="AQ255" s="73" t="s">
        <v>1242</v>
      </c>
      <c r="AR255" s="73" t="s">
        <v>1243</v>
      </c>
      <c r="AS255" s="169">
        <v>0</v>
      </c>
      <c r="AT255" s="169">
        <v>0</v>
      </c>
      <c r="AU255" s="169">
        <v>50</v>
      </c>
      <c r="AV255" s="169">
        <v>50</v>
      </c>
      <c r="AW255" s="2">
        <v>50</v>
      </c>
      <c r="AX255" s="169">
        <v>50</v>
      </c>
      <c r="AY255" s="2">
        <v>0</v>
      </c>
      <c r="AZ255" s="90">
        <v>0</v>
      </c>
      <c r="BA255" s="2">
        <v>50</v>
      </c>
      <c r="BB255" s="2">
        <f t="shared" si="164"/>
        <v>0</v>
      </c>
      <c r="BC255" s="17">
        <f t="shared" si="165"/>
        <v>50</v>
      </c>
      <c r="BD255" s="78">
        <v>0</v>
      </c>
      <c r="BE255" s="78">
        <f t="shared" si="173"/>
        <v>0</v>
      </c>
      <c r="BF255" s="78">
        <v>5</v>
      </c>
      <c r="BG255" s="78">
        <f t="shared" si="174"/>
        <v>5</v>
      </c>
      <c r="BH255" s="78">
        <f t="shared" si="174"/>
        <v>5</v>
      </c>
      <c r="BI255" s="78">
        <v>25</v>
      </c>
      <c r="BJ255" s="78">
        <f t="shared" si="175"/>
        <v>25</v>
      </c>
      <c r="BK255" s="78">
        <f t="shared" si="175"/>
        <v>25</v>
      </c>
      <c r="BL255" s="78">
        <v>40</v>
      </c>
      <c r="BM255" s="78">
        <f t="shared" si="176"/>
        <v>40</v>
      </c>
      <c r="BN255" s="78">
        <f t="shared" si="176"/>
        <v>40</v>
      </c>
      <c r="BO255" s="80">
        <f t="shared" si="166"/>
        <v>50</v>
      </c>
      <c r="BP255" s="81"/>
      <c r="BQ255" s="81"/>
      <c r="BR255" s="81"/>
      <c r="BS255" s="81"/>
      <c r="BT255" s="81"/>
      <c r="BU255" s="81"/>
      <c r="BV255" s="81"/>
      <c r="BW255" s="81"/>
      <c r="BX255" s="81"/>
      <c r="BY255" s="81"/>
      <c r="BZ255" s="81"/>
      <c r="CA255" s="81"/>
      <c r="CB255" s="81"/>
      <c r="CC255" s="81"/>
      <c r="CD255" s="81"/>
      <c r="CE255" s="81"/>
      <c r="CF255" s="81"/>
      <c r="CG255" s="81"/>
      <c r="CH255" s="81"/>
      <c r="CI255" s="81"/>
      <c r="CJ255" s="81"/>
      <c r="CK255" s="81"/>
      <c r="CL255" s="81"/>
      <c r="CM255" s="81"/>
      <c r="CN255" s="81"/>
      <c r="CO255" s="81"/>
      <c r="CP255" s="81"/>
      <c r="CQ255" s="81"/>
      <c r="CR255" s="81"/>
      <c r="CS255" s="81"/>
      <c r="CT255" s="81"/>
      <c r="CU255" s="81"/>
      <c r="CV255" s="81"/>
      <c r="CW255" s="81"/>
    </row>
    <row r="256" spans="1:101" s="7" customFormat="1" ht="50.15" customHeight="1">
      <c r="A256" s="72" t="s">
        <v>388</v>
      </c>
      <c r="B256" s="72" t="s">
        <v>77</v>
      </c>
      <c r="C256" s="72" t="s">
        <v>78</v>
      </c>
      <c r="D256" s="72" t="s">
        <v>94</v>
      </c>
      <c r="E256" s="72" t="s">
        <v>391</v>
      </c>
      <c r="F256" s="72" t="s">
        <v>484</v>
      </c>
      <c r="G256" s="73" t="s">
        <v>415</v>
      </c>
      <c r="H256" s="73" t="s">
        <v>1061</v>
      </c>
      <c r="I256" s="135" t="s">
        <v>1061</v>
      </c>
      <c r="J256" s="74">
        <v>50</v>
      </c>
      <c r="K256" s="73" t="s">
        <v>1244</v>
      </c>
      <c r="L256" s="74">
        <v>208</v>
      </c>
      <c r="M256" s="75" t="s">
        <v>1245</v>
      </c>
      <c r="N256" s="74" t="s">
        <v>1</v>
      </c>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4" t="s">
        <v>155</v>
      </c>
      <c r="AM256" s="76" t="s">
        <v>89</v>
      </c>
      <c r="AN256" s="74" t="s">
        <v>117</v>
      </c>
      <c r="AO256" s="74" t="s">
        <v>91</v>
      </c>
      <c r="AP256" s="74">
        <v>0</v>
      </c>
      <c r="AQ256" s="73" t="s">
        <v>1246</v>
      </c>
      <c r="AR256" s="73" t="s">
        <v>1247</v>
      </c>
      <c r="AS256" s="169">
        <v>0</v>
      </c>
      <c r="AT256" s="2">
        <v>0</v>
      </c>
      <c r="AU256" s="169">
        <v>40</v>
      </c>
      <c r="AV256" s="169">
        <v>20</v>
      </c>
      <c r="AW256" s="169">
        <v>40</v>
      </c>
      <c r="AX256" s="169">
        <v>100</v>
      </c>
      <c r="AY256" s="169">
        <v>0</v>
      </c>
      <c r="AZ256" s="90">
        <v>40</v>
      </c>
      <c r="BA256" s="2">
        <v>20</v>
      </c>
      <c r="BB256" s="2">
        <f t="shared" si="164"/>
        <v>0</v>
      </c>
      <c r="BC256" s="17">
        <f t="shared" si="165"/>
        <v>40</v>
      </c>
      <c r="BD256" s="78">
        <v>0</v>
      </c>
      <c r="BE256" s="78">
        <f t="shared" si="173"/>
        <v>0</v>
      </c>
      <c r="BF256" s="78">
        <v>0</v>
      </c>
      <c r="BG256" s="78">
        <f t="shared" si="174"/>
        <v>0</v>
      </c>
      <c r="BH256" s="78">
        <f t="shared" si="174"/>
        <v>0</v>
      </c>
      <c r="BI256" s="78">
        <v>13.33</v>
      </c>
      <c r="BJ256" s="78">
        <f t="shared" si="175"/>
        <v>13.33</v>
      </c>
      <c r="BK256" s="78">
        <f t="shared" si="175"/>
        <v>13.33</v>
      </c>
      <c r="BL256" s="78">
        <v>26.66</v>
      </c>
      <c r="BM256" s="78">
        <f t="shared" si="176"/>
        <v>26.66</v>
      </c>
      <c r="BN256" s="78">
        <f t="shared" si="176"/>
        <v>26.66</v>
      </c>
      <c r="BO256" s="80">
        <f t="shared" si="166"/>
        <v>40</v>
      </c>
      <c r="BP256" s="81"/>
      <c r="BQ256" s="81"/>
      <c r="BR256" s="81"/>
      <c r="BS256" s="81"/>
      <c r="BT256" s="81"/>
      <c r="BU256" s="81"/>
      <c r="BV256" s="81"/>
      <c r="BW256" s="81"/>
      <c r="BX256" s="81"/>
      <c r="BY256" s="81"/>
      <c r="BZ256" s="81"/>
      <c r="CA256" s="81"/>
      <c r="CB256" s="81"/>
      <c r="CC256" s="81"/>
      <c r="CD256" s="81"/>
      <c r="CE256" s="81"/>
      <c r="CF256" s="81"/>
      <c r="CG256" s="81"/>
      <c r="CH256" s="81"/>
      <c r="CI256" s="81"/>
      <c r="CJ256" s="81"/>
      <c r="CK256" s="81"/>
      <c r="CL256" s="81"/>
      <c r="CM256" s="81"/>
      <c r="CN256" s="81"/>
      <c r="CO256" s="81"/>
      <c r="CP256" s="81"/>
      <c r="CQ256" s="81"/>
      <c r="CR256" s="81"/>
      <c r="CS256" s="81"/>
      <c r="CT256" s="81"/>
      <c r="CU256" s="81"/>
      <c r="CV256" s="81"/>
      <c r="CW256" s="81"/>
    </row>
    <row r="257" spans="1:101" s="7" customFormat="1" ht="50.15" customHeight="1">
      <c r="A257" s="72" t="s">
        <v>388</v>
      </c>
      <c r="B257" s="72" t="s">
        <v>77</v>
      </c>
      <c r="C257" s="72" t="s">
        <v>78</v>
      </c>
      <c r="D257" s="72" t="s">
        <v>94</v>
      </c>
      <c r="E257" s="72" t="s">
        <v>391</v>
      </c>
      <c r="F257" s="72" t="s">
        <v>465</v>
      </c>
      <c r="G257" s="73" t="s">
        <v>415</v>
      </c>
      <c r="H257" s="73" t="s">
        <v>1061</v>
      </c>
      <c r="I257" s="135" t="s">
        <v>1061</v>
      </c>
      <c r="J257" s="74">
        <v>50</v>
      </c>
      <c r="K257" s="73" t="s">
        <v>1244</v>
      </c>
      <c r="L257" s="74">
        <v>174</v>
      </c>
      <c r="M257" s="75" t="s">
        <v>1248</v>
      </c>
      <c r="N257" s="74" t="s">
        <v>1</v>
      </c>
      <c r="O257" s="76" t="s">
        <v>87</v>
      </c>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4" t="s">
        <v>98</v>
      </c>
      <c r="AM257" s="76" t="s">
        <v>89</v>
      </c>
      <c r="AN257" s="74" t="s">
        <v>104</v>
      </c>
      <c r="AO257" s="74" t="s">
        <v>91</v>
      </c>
      <c r="AP257" s="74">
        <v>0</v>
      </c>
      <c r="AQ257" s="73" t="s">
        <v>1249</v>
      </c>
      <c r="AR257" s="73" t="s">
        <v>1250</v>
      </c>
      <c r="AS257" s="169">
        <v>0</v>
      </c>
      <c r="AT257" s="2">
        <v>0</v>
      </c>
      <c r="AU257" s="169">
        <v>20</v>
      </c>
      <c r="AV257" s="169">
        <v>20</v>
      </c>
      <c r="AW257" s="2">
        <v>24</v>
      </c>
      <c r="AX257" s="169">
        <v>24</v>
      </c>
      <c r="AY257" s="2">
        <v>0</v>
      </c>
      <c r="AZ257" s="90">
        <v>12.520000000000001</v>
      </c>
      <c r="BA257" s="2">
        <v>22</v>
      </c>
      <c r="BB257" s="2">
        <f t="shared" si="164"/>
        <v>-2</v>
      </c>
      <c r="BC257" s="17">
        <f t="shared" si="165"/>
        <v>24</v>
      </c>
      <c r="BD257" s="78">
        <v>0</v>
      </c>
      <c r="BE257" s="78">
        <f t="shared" si="173"/>
        <v>0</v>
      </c>
      <c r="BF257" s="78">
        <v>24</v>
      </c>
      <c r="BG257" s="78">
        <f t="shared" si="174"/>
        <v>24</v>
      </c>
      <c r="BH257" s="78">
        <f t="shared" si="174"/>
        <v>24</v>
      </c>
      <c r="BI257" s="78">
        <v>24</v>
      </c>
      <c r="BJ257" s="78">
        <f t="shared" si="175"/>
        <v>24</v>
      </c>
      <c r="BK257" s="78">
        <f t="shared" si="175"/>
        <v>24</v>
      </c>
      <c r="BL257" s="78">
        <v>24</v>
      </c>
      <c r="BM257" s="78">
        <f t="shared" si="176"/>
        <v>24</v>
      </c>
      <c r="BN257" s="78">
        <f t="shared" si="176"/>
        <v>24</v>
      </c>
      <c r="BO257" s="80">
        <f t="shared" si="166"/>
        <v>24</v>
      </c>
      <c r="BP257" s="81"/>
      <c r="BQ257" s="81"/>
      <c r="BR257" s="81"/>
      <c r="BS257" s="81"/>
      <c r="BT257" s="81"/>
      <c r="BU257" s="81"/>
      <c r="BV257" s="81"/>
      <c r="BW257" s="81"/>
      <c r="BX257" s="81"/>
      <c r="BY257" s="81"/>
      <c r="BZ257" s="81"/>
      <c r="CA257" s="81"/>
      <c r="CB257" s="81"/>
      <c r="CC257" s="81"/>
      <c r="CD257" s="81"/>
      <c r="CE257" s="81"/>
      <c r="CF257" s="81"/>
      <c r="CG257" s="81"/>
      <c r="CH257" s="81"/>
      <c r="CI257" s="81"/>
      <c r="CJ257" s="81"/>
      <c r="CK257" s="81"/>
      <c r="CL257" s="81"/>
      <c r="CM257" s="81"/>
      <c r="CN257" s="81"/>
      <c r="CO257" s="81"/>
      <c r="CP257" s="81"/>
      <c r="CQ257" s="81"/>
      <c r="CR257" s="81"/>
      <c r="CS257" s="81"/>
      <c r="CT257" s="81"/>
      <c r="CU257" s="81"/>
      <c r="CV257" s="81"/>
      <c r="CW257" s="81"/>
    </row>
    <row r="258" spans="1:101" s="7" customFormat="1" ht="50.15" customHeight="1">
      <c r="A258" s="72" t="s">
        <v>388</v>
      </c>
      <c r="B258" s="72" t="s">
        <v>77</v>
      </c>
      <c r="C258" s="72" t="s">
        <v>78</v>
      </c>
      <c r="D258" s="72" t="s">
        <v>94</v>
      </c>
      <c r="E258" s="72" t="s">
        <v>391</v>
      </c>
      <c r="F258" s="72" t="s">
        <v>465</v>
      </c>
      <c r="G258" s="73" t="s">
        <v>415</v>
      </c>
      <c r="H258" s="73" t="s">
        <v>1061</v>
      </c>
      <c r="I258" s="135" t="s">
        <v>1061</v>
      </c>
      <c r="J258" s="74">
        <v>50</v>
      </c>
      <c r="K258" s="73" t="s">
        <v>1244</v>
      </c>
      <c r="L258" s="137">
        <v>173</v>
      </c>
      <c r="M258" s="75" t="s">
        <v>1251</v>
      </c>
      <c r="N258" s="74" t="s">
        <v>1</v>
      </c>
      <c r="O258" s="76" t="s">
        <v>87</v>
      </c>
      <c r="P258" s="76">
        <v>3950</v>
      </c>
      <c r="Q258" s="76"/>
      <c r="R258" s="76"/>
      <c r="S258" s="76"/>
      <c r="T258" s="76"/>
      <c r="U258" s="76"/>
      <c r="V258" s="76"/>
      <c r="W258" s="76"/>
      <c r="X258" s="76"/>
      <c r="Y258" s="76"/>
      <c r="Z258" s="76"/>
      <c r="AA258" s="76"/>
      <c r="AB258" s="76"/>
      <c r="AC258" s="76"/>
      <c r="AD258" s="76"/>
      <c r="AE258" s="76"/>
      <c r="AF258" s="76"/>
      <c r="AG258" s="76"/>
      <c r="AH258" s="76"/>
      <c r="AI258" s="76"/>
      <c r="AJ258" s="76"/>
      <c r="AK258" s="76"/>
      <c r="AL258" s="74" t="s">
        <v>98</v>
      </c>
      <c r="AM258" s="76" t="s">
        <v>89</v>
      </c>
      <c r="AN258" s="74" t="s">
        <v>113</v>
      </c>
      <c r="AO258" s="74" t="s">
        <v>91</v>
      </c>
      <c r="AP258" s="74">
        <v>0</v>
      </c>
      <c r="AQ258" s="73" t="s">
        <v>1252</v>
      </c>
      <c r="AR258" s="73" t="s">
        <v>1228</v>
      </c>
      <c r="AS258" s="169">
        <v>0</v>
      </c>
      <c r="AT258" s="2">
        <v>0</v>
      </c>
      <c r="AU258" s="169">
        <v>60</v>
      </c>
      <c r="AV258" s="169">
        <v>90</v>
      </c>
      <c r="AW258" s="169">
        <v>95</v>
      </c>
      <c r="AX258" s="169">
        <v>95</v>
      </c>
      <c r="AY258" s="2">
        <v>0</v>
      </c>
      <c r="AZ258" s="90">
        <v>97</v>
      </c>
      <c r="BA258" s="2">
        <v>98</v>
      </c>
      <c r="BB258" s="2">
        <f t="shared" si="164"/>
        <v>-8</v>
      </c>
      <c r="BC258" s="17">
        <f t="shared" si="165"/>
        <v>95</v>
      </c>
      <c r="BD258" s="78">
        <v>0</v>
      </c>
      <c r="BE258" s="78">
        <f t="shared" si="173"/>
        <v>0</v>
      </c>
      <c r="BF258" s="78">
        <v>65</v>
      </c>
      <c r="BG258" s="78">
        <f t="shared" si="174"/>
        <v>65</v>
      </c>
      <c r="BH258" s="78">
        <f t="shared" si="174"/>
        <v>65</v>
      </c>
      <c r="BI258" s="78">
        <v>75</v>
      </c>
      <c r="BJ258" s="78">
        <f t="shared" si="175"/>
        <v>75</v>
      </c>
      <c r="BK258" s="78">
        <f t="shared" si="175"/>
        <v>75</v>
      </c>
      <c r="BL258" s="78">
        <v>85</v>
      </c>
      <c r="BM258" s="78">
        <f t="shared" si="176"/>
        <v>85</v>
      </c>
      <c r="BN258" s="78">
        <f t="shared" si="176"/>
        <v>85</v>
      </c>
      <c r="BO258" s="80">
        <f t="shared" si="166"/>
        <v>95</v>
      </c>
      <c r="BP258" s="81"/>
      <c r="BQ258" s="81"/>
      <c r="BR258" s="81"/>
      <c r="BS258" s="81"/>
      <c r="BT258" s="81"/>
      <c r="BU258" s="81"/>
      <c r="BV258" s="81"/>
      <c r="BW258" s="81"/>
      <c r="BX258" s="81"/>
      <c r="BY258" s="81"/>
      <c r="BZ258" s="81"/>
      <c r="CA258" s="81"/>
      <c r="CB258" s="81"/>
      <c r="CC258" s="81"/>
      <c r="CD258" s="81"/>
      <c r="CE258" s="81"/>
      <c r="CF258" s="81"/>
      <c r="CG258" s="81"/>
      <c r="CH258" s="81"/>
      <c r="CI258" s="81"/>
      <c r="CJ258" s="81"/>
      <c r="CK258" s="81"/>
      <c r="CL258" s="81"/>
      <c r="CM258" s="81"/>
      <c r="CN258" s="81"/>
      <c r="CO258" s="81"/>
      <c r="CP258" s="81"/>
      <c r="CQ258" s="81"/>
      <c r="CR258" s="81"/>
      <c r="CS258" s="81"/>
      <c r="CT258" s="81"/>
      <c r="CU258" s="81"/>
      <c r="CV258" s="81"/>
      <c r="CW258" s="81"/>
    </row>
    <row r="259" spans="1:101" ht="50.15" customHeight="1">
      <c r="A259" s="171" t="s">
        <v>388</v>
      </c>
      <c r="B259" s="72" t="s">
        <v>77</v>
      </c>
      <c r="C259" s="72" t="s">
        <v>78</v>
      </c>
      <c r="D259" s="72" t="s">
        <v>94</v>
      </c>
      <c r="E259" s="72" t="s">
        <v>391</v>
      </c>
      <c r="F259" s="76" t="s">
        <v>465</v>
      </c>
      <c r="G259" s="73" t="s">
        <v>415</v>
      </c>
      <c r="H259" s="73" t="s">
        <v>1061</v>
      </c>
      <c r="I259" s="135" t="s">
        <v>1061</v>
      </c>
      <c r="J259" s="76">
        <v>50</v>
      </c>
      <c r="K259" s="76" t="s">
        <v>1244</v>
      </c>
      <c r="L259" s="268">
        <v>354</v>
      </c>
      <c r="M259" s="173" t="s">
        <v>1253</v>
      </c>
      <c r="N259" s="76" t="s">
        <v>1</v>
      </c>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t="s">
        <v>155</v>
      </c>
      <c r="AM259" s="174" t="s">
        <v>160</v>
      </c>
      <c r="AN259" s="174" t="s">
        <v>113</v>
      </c>
      <c r="AO259" s="174" t="s">
        <v>91</v>
      </c>
      <c r="AP259" s="3">
        <v>0</v>
      </c>
      <c r="AQ259" s="175" t="s">
        <v>1254</v>
      </c>
      <c r="AR259" s="76" t="s">
        <v>1255</v>
      </c>
      <c r="AS259" s="169">
        <v>0</v>
      </c>
      <c r="AT259" s="2">
        <v>0</v>
      </c>
      <c r="AU259" s="169">
        <v>0</v>
      </c>
      <c r="AV259" s="169">
        <v>0</v>
      </c>
      <c r="AW259" s="169">
        <v>60</v>
      </c>
      <c r="AX259" s="169">
        <v>60</v>
      </c>
      <c r="AY259" s="2">
        <v>0</v>
      </c>
      <c r="AZ259" s="90">
        <v>0</v>
      </c>
      <c r="BA259" s="2">
        <v>0</v>
      </c>
      <c r="BB259" s="2">
        <v>0</v>
      </c>
      <c r="BC259" s="78">
        <v>60</v>
      </c>
      <c r="BD259" s="78">
        <v>5</v>
      </c>
      <c r="BE259" s="78">
        <v>10</v>
      </c>
      <c r="BF259" s="80">
        <v>15</v>
      </c>
      <c r="BG259" s="134">
        <v>20</v>
      </c>
      <c r="BH259" s="134">
        <v>25</v>
      </c>
      <c r="BI259" s="78">
        <v>30</v>
      </c>
      <c r="BJ259" s="78">
        <v>35</v>
      </c>
      <c r="BK259" s="78">
        <v>40</v>
      </c>
      <c r="BL259" s="78">
        <v>45</v>
      </c>
      <c r="BM259" s="78">
        <v>50</v>
      </c>
      <c r="BN259" s="78">
        <v>55</v>
      </c>
      <c r="BO259" s="80">
        <v>60</v>
      </c>
    </row>
    <row r="260" spans="1:101" s="81" customFormat="1" ht="50.15" customHeight="1">
      <c r="A260" s="171" t="s">
        <v>829</v>
      </c>
      <c r="B260" s="171" t="s">
        <v>1097</v>
      </c>
      <c r="C260" s="171" t="s">
        <v>389</v>
      </c>
      <c r="D260" s="171" t="s">
        <v>413</v>
      </c>
      <c r="E260" s="171" t="s">
        <v>468</v>
      </c>
      <c r="F260" s="171" t="s">
        <v>468</v>
      </c>
      <c r="G260" s="176" t="s">
        <v>354</v>
      </c>
      <c r="H260" s="176" t="s">
        <v>839</v>
      </c>
      <c r="I260" s="73" t="s">
        <v>1540</v>
      </c>
      <c r="J260" s="76" t="s">
        <v>354</v>
      </c>
      <c r="K260" s="176" t="s">
        <v>1256</v>
      </c>
      <c r="L260" s="76">
        <v>419</v>
      </c>
      <c r="M260" s="177" t="s">
        <v>1257</v>
      </c>
      <c r="N260" s="76" t="s">
        <v>1</v>
      </c>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t="s">
        <v>155</v>
      </c>
      <c r="AM260" s="76" t="s">
        <v>160</v>
      </c>
      <c r="AN260" s="76" t="s">
        <v>113</v>
      </c>
      <c r="AO260" s="76" t="s">
        <v>91</v>
      </c>
      <c r="AP260" s="76">
        <v>0</v>
      </c>
      <c r="AQ260" s="176" t="s">
        <v>1258</v>
      </c>
      <c r="AR260" s="176" t="s">
        <v>1259</v>
      </c>
      <c r="AS260" s="3">
        <v>0</v>
      </c>
      <c r="AT260" s="3">
        <v>100</v>
      </c>
      <c r="AU260" s="3">
        <v>90</v>
      </c>
      <c r="AV260" s="3">
        <v>91</v>
      </c>
      <c r="AW260" s="3">
        <v>94</v>
      </c>
      <c r="AX260" s="178">
        <v>94</v>
      </c>
      <c r="AY260" s="3">
        <v>100</v>
      </c>
      <c r="AZ260" s="179">
        <v>93.3</v>
      </c>
      <c r="BA260" s="180">
        <v>95.28</v>
      </c>
      <c r="BB260" s="3">
        <f t="shared" ref="BB260:BB277" si="177">AV260-BA260</f>
        <v>-4.2800000000000011</v>
      </c>
      <c r="BC260" s="181">
        <f t="shared" ref="BC260:BC265" si="178">AW260</f>
        <v>94</v>
      </c>
      <c r="BD260" s="79">
        <v>6.67</v>
      </c>
      <c r="BE260" s="79">
        <v>15.24</v>
      </c>
      <c r="BF260" s="79">
        <v>20.95</v>
      </c>
      <c r="BG260" s="79">
        <v>29.52</v>
      </c>
      <c r="BH260" s="79">
        <v>38.1</v>
      </c>
      <c r="BI260" s="79">
        <v>45.71</v>
      </c>
      <c r="BJ260" s="79">
        <v>54.29</v>
      </c>
      <c r="BK260" s="79">
        <v>63.81</v>
      </c>
      <c r="BL260" s="79">
        <v>69.52</v>
      </c>
      <c r="BM260" s="79">
        <v>78.099999999999994</v>
      </c>
      <c r="BN260" s="79">
        <v>86.67</v>
      </c>
      <c r="BO260" s="182">
        <f t="shared" ref="BO260:BO275" si="179">AW260</f>
        <v>94</v>
      </c>
    </row>
    <row r="261" spans="1:101" s="81" customFormat="1" ht="50.15" customHeight="1">
      <c r="A261" s="171" t="s">
        <v>829</v>
      </c>
      <c r="B261" s="171" t="s">
        <v>1097</v>
      </c>
      <c r="C261" s="171" t="s">
        <v>389</v>
      </c>
      <c r="D261" s="171" t="s">
        <v>413</v>
      </c>
      <c r="E261" s="171" t="s">
        <v>468</v>
      </c>
      <c r="F261" s="171" t="s">
        <v>468</v>
      </c>
      <c r="G261" s="176" t="s">
        <v>354</v>
      </c>
      <c r="H261" s="176" t="s">
        <v>839</v>
      </c>
      <c r="I261" s="73" t="s">
        <v>1540</v>
      </c>
      <c r="J261" s="76" t="s">
        <v>354</v>
      </c>
      <c r="K261" s="176" t="s">
        <v>1256</v>
      </c>
      <c r="L261" s="76">
        <v>422</v>
      </c>
      <c r="M261" s="177" t="s">
        <v>1260</v>
      </c>
      <c r="N261" s="76" t="s">
        <v>1</v>
      </c>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t="s">
        <v>155</v>
      </c>
      <c r="AM261" s="76" t="s">
        <v>160</v>
      </c>
      <c r="AN261" s="76" t="s">
        <v>104</v>
      </c>
      <c r="AO261" s="76" t="s">
        <v>91</v>
      </c>
      <c r="AP261" s="76">
        <v>0</v>
      </c>
      <c r="AQ261" s="176" t="s">
        <v>1261</v>
      </c>
      <c r="AR261" s="176" t="s">
        <v>1262</v>
      </c>
      <c r="AS261" s="3">
        <v>0</v>
      </c>
      <c r="AT261" s="3">
        <v>98</v>
      </c>
      <c r="AU261" s="3">
        <v>98</v>
      </c>
      <c r="AV261" s="3">
        <v>98</v>
      </c>
      <c r="AW261" s="3">
        <v>98</v>
      </c>
      <c r="AX261" s="178">
        <v>98</v>
      </c>
      <c r="AY261" s="3">
        <v>99.72</v>
      </c>
      <c r="AZ261" s="179">
        <v>100</v>
      </c>
      <c r="BA261" s="183">
        <v>100</v>
      </c>
      <c r="BB261" s="3">
        <f t="shared" si="177"/>
        <v>-2</v>
      </c>
      <c r="BC261" s="181">
        <f t="shared" si="178"/>
        <v>98</v>
      </c>
      <c r="BD261" s="79">
        <v>98</v>
      </c>
      <c r="BE261" s="79">
        <v>98</v>
      </c>
      <c r="BF261" s="79">
        <v>98</v>
      </c>
      <c r="BG261" s="79">
        <v>98</v>
      </c>
      <c r="BH261" s="79">
        <v>98</v>
      </c>
      <c r="BI261" s="79">
        <v>98</v>
      </c>
      <c r="BJ261" s="79">
        <v>98</v>
      </c>
      <c r="BK261" s="79">
        <v>98</v>
      </c>
      <c r="BL261" s="79">
        <v>98</v>
      </c>
      <c r="BM261" s="79">
        <v>98</v>
      </c>
      <c r="BN261" s="79">
        <v>98</v>
      </c>
      <c r="BO261" s="182">
        <f t="shared" si="179"/>
        <v>98</v>
      </c>
    </row>
    <row r="262" spans="1:101" s="81" customFormat="1" ht="50.15" customHeight="1">
      <c r="A262" s="171" t="s">
        <v>829</v>
      </c>
      <c r="B262" s="171" t="s">
        <v>1097</v>
      </c>
      <c r="C262" s="171" t="s">
        <v>389</v>
      </c>
      <c r="D262" s="171" t="s">
        <v>413</v>
      </c>
      <c r="E262" s="171" t="s">
        <v>468</v>
      </c>
      <c r="F262" s="171" t="s">
        <v>468</v>
      </c>
      <c r="G262" s="176" t="s">
        <v>354</v>
      </c>
      <c r="H262" s="176" t="s">
        <v>839</v>
      </c>
      <c r="I262" s="73" t="s">
        <v>1540</v>
      </c>
      <c r="J262" s="76" t="s">
        <v>354</v>
      </c>
      <c r="K262" s="176" t="s">
        <v>1256</v>
      </c>
      <c r="L262" s="76">
        <v>423</v>
      </c>
      <c r="M262" s="177" t="s">
        <v>1263</v>
      </c>
      <c r="N262" s="76" t="s">
        <v>1</v>
      </c>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t="s">
        <v>155</v>
      </c>
      <c r="AM262" s="76" t="s">
        <v>89</v>
      </c>
      <c r="AN262" s="76" t="s">
        <v>104</v>
      </c>
      <c r="AO262" s="76" t="s">
        <v>91</v>
      </c>
      <c r="AP262" s="76">
        <v>0</v>
      </c>
      <c r="AQ262" s="176" t="s">
        <v>1264</v>
      </c>
      <c r="AR262" s="176" t="s">
        <v>1265</v>
      </c>
      <c r="AS262" s="3">
        <v>0</v>
      </c>
      <c r="AT262" s="3">
        <v>95</v>
      </c>
      <c r="AU262" s="3">
        <v>95</v>
      </c>
      <c r="AV262" s="3">
        <v>95</v>
      </c>
      <c r="AW262" s="3">
        <v>98</v>
      </c>
      <c r="AX262" s="178">
        <v>98</v>
      </c>
      <c r="AY262" s="3">
        <v>93</v>
      </c>
      <c r="AZ262" s="179">
        <v>89.1</v>
      </c>
      <c r="BA262" s="183">
        <v>95.7</v>
      </c>
      <c r="BB262" s="3">
        <f t="shared" si="177"/>
        <v>-0.70000000000000284</v>
      </c>
      <c r="BC262" s="181">
        <f t="shared" si="178"/>
        <v>98</v>
      </c>
      <c r="BD262" s="79">
        <v>0</v>
      </c>
      <c r="BE262" s="79">
        <f t="shared" ref="BE262:BE263" si="180">BD262</f>
        <v>0</v>
      </c>
      <c r="BF262" s="79">
        <v>98</v>
      </c>
      <c r="BG262" s="79">
        <v>0</v>
      </c>
      <c r="BH262" s="79">
        <f t="shared" ref="BH262:BH263" si="181">BG262</f>
        <v>0</v>
      </c>
      <c r="BI262" s="79">
        <v>98</v>
      </c>
      <c r="BJ262" s="79">
        <v>0</v>
      </c>
      <c r="BK262" s="79">
        <v>0</v>
      </c>
      <c r="BL262" s="79">
        <v>98</v>
      </c>
      <c r="BM262" s="79">
        <v>0</v>
      </c>
      <c r="BN262" s="79">
        <v>0</v>
      </c>
      <c r="BO262" s="182">
        <f>AW262</f>
        <v>98</v>
      </c>
    </row>
    <row r="263" spans="1:101" s="81" customFormat="1" ht="50.15" customHeight="1">
      <c r="A263" s="171" t="s">
        <v>829</v>
      </c>
      <c r="B263" s="171" t="s">
        <v>1097</v>
      </c>
      <c r="C263" s="171" t="s">
        <v>389</v>
      </c>
      <c r="D263" s="171" t="s">
        <v>413</v>
      </c>
      <c r="E263" s="171" t="s">
        <v>468</v>
      </c>
      <c r="F263" s="171" t="s">
        <v>468</v>
      </c>
      <c r="G263" s="176" t="s">
        <v>354</v>
      </c>
      <c r="H263" s="176" t="s">
        <v>839</v>
      </c>
      <c r="I263" s="73" t="s">
        <v>1540</v>
      </c>
      <c r="J263" s="76" t="s">
        <v>354</v>
      </c>
      <c r="K263" s="176" t="s">
        <v>1256</v>
      </c>
      <c r="L263" s="76">
        <v>426</v>
      </c>
      <c r="M263" s="177" t="s">
        <v>1266</v>
      </c>
      <c r="N263" s="76" t="s">
        <v>1</v>
      </c>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t="s">
        <v>155</v>
      </c>
      <c r="AM263" s="76" t="s">
        <v>89</v>
      </c>
      <c r="AN263" s="76" t="s">
        <v>113</v>
      </c>
      <c r="AO263" s="76" t="s">
        <v>91</v>
      </c>
      <c r="AP263" s="76">
        <v>0</v>
      </c>
      <c r="AQ263" s="176" t="s">
        <v>1267</v>
      </c>
      <c r="AR263" s="176" t="s">
        <v>1268</v>
      </c>
      <c r="AS263" s="3">
        <v>0</v>
      </c>
      <c r="AT263" s="3">
        <v>100</v>
      </c>
      <c r="AU263" s="3">
        <v>100</v>
      </c>
      <c r="AV263" s="3">
        <v>100</v>
      </c>
      <c r="AW263" s="3">
        <v>100</v>
      </c>
      <c r="AX263" s="178">
        <v>100</v>
      </c>
      <c r="AY263" s="3">
        <v>100</v>
      </c>
      <c r="AZ263" s="179">
        <v>100</v>
      </c>
      <c r="BA263" s="180">
        <v>100</v>
      </c>
      <c r="BB263" s="3">
        <f t="shared" si="177"/>
        <v>0</v>
      </c>
      <c r="BC263" s="181">
        <f t="shared" si="178"/>
        <v>100</v>
      </c>
      <c r="BD263" s="79">
        <v>0</v>
      </c>
      <c r="BE263" s="79">
        <f t="shared" si="180"/>
        <v>0</v>
      </c>
      <c r="BF263" s="79">
        <v>21</v>
      </c>
      <c r="BG263" s="79">
        <f>BF263</f>
        <v>21</v>
      </c>
      <c r="BH263" s="79">
        <f t="shared" si="181"/>
        <v>21</v>
      </c>
      <c r="BI263" s="79">
        <v>50</v>
      </c>
      <c r="BJ263" s="79">
        <f t="shared" ref="BJ263:BK263" si="182">BI263</f>
        <v>50</v>
      </c>
      <c r="BK263" s="79">
        <f t="shared" si="182"/>
        <v>50</v>
      </c>
      <c r="BL263" s="79">
        <v>71</v>
      </c>
      <c r="BM263" s="79">
        <f t="shared" ref="BM263:BN263" si="183">BL263</f>
        <v>71</v>
      </c>
      <c r="BN263" s="79">
        <f t="shared" si="183"/>
        <v>71</v>
      </c>
      <c r="BO263" s="182">
        <f t="shared" si="179"/>
        <v>100</v>
      </c>
    </row>
    <row r="264" spans="1:101" s="81" customFormat="1" ht="50.15" customHeight="1">
      <c r="A264" s="171" t="s">
        <v>829</v>
      </c>
      <c r="B264" s="171" t="s">
        <v>1097</v>
      </c>
      <c r="C264" s="171" t="s">
        <v>389</v>
      </c>
      <c r="D264" s="171" t="s">
        <v>413</v>
      </c>
      <c r="E264" s="171" t="s">
        <v>468</v>
      </c>
      <c r="F264" s="171" t="s">
        <v>468</v>
      </c>
      <c r="G264" s="176" t="s">
        <v>354</v>
      </c>
      <c r="H264" s="176" t="s">
        <v>839</v>
      </c>
      <c r="I264" s="73" t="s">
        <v>1540</v>
      </c>
      <c r="J264" s="76" t="s">
        <v>354</v>
      </c>
      <c r="K264" s="176" t="s">
        <v>1256</v>
      </c>
      <c r="L264" s="76">
        <v>123</v>
      </c>
      <c r="M264" s="177" t="s">
        <v>1269</v>
      </c>
      <c r="N264" s="76" t="s">
        <v>1</v>
      </c>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t="s">
        <v>155</v>
      </c>
      <c r="AM264" s="76" t="s">
        <v>160</v>
      </c>
      <c r="AN264" s="76" t="s">
        <v>113</v>
      </c>
      <c r="AO264" s="76" t="s">
        <v>91</v>
      </c>
      <c r="AP264" s="76">
        <v>0</v>
      </c>
      <c r="AQ264" s="176" t="s">
        <v>1270</v>
      </c>
      <c r="AR264" s="176" t="s">
        <v>1271</v>
      </c>
      <c r="AS264" s="3">
        <v>0</v>
      </c>
      <c r="AT264" s="3">
        <v>100</v>
      </c>
      <c r="AU264" s="3">
        <v>100</v>
      </c>
      <c r="AV264" s="3">
        <v>100</v>
      </c>
      <c r="AW264" s="3">
        <v>100</v>
      </c>
      <c r="AX264" s="178">
        <v>100</v>
      </c>
      <c r="AY264" s="3">
        <v>147.79</v>
      </c>
      <c r="AZ264" s="179">
        <v>117.99999999999999</v>
      </c>
      <c r="BA264" s="180">
        <v>112.87</v>
      </c>
      <c r="BB264" s="3">
        <f t="shared" si="177"/>
        <v>-12.870000000000005</v>
      </c>
      <c r="BC264" s="181">
        <f t="shared" si="178"/>
        <v>100</v>
      </c>
      <c r="BD264" s="79">
        <v>8.33</v>
      </c>
      <c r="BE264" s="79">
        <v>16.16</v>
      </c>
      <c r="BF264" s="79">
        <v>25</v>
      </c>
      <c r="BG264" s="79">
        <v>33.340000000000003</v>
      </c>
      <c r="BH264" s="79">
        <v>41.67</v>
      </c>
      <c r="BI264" s="79">
        <v>50.1</v>
      </c>
      <c r="BJ264" s="79">
        <v>58.34</v>
      </c>
      <c r="BK264" s="79">
        <v>66.680000000000007</v>
      </c>
      <c r="BL264" s="79">
        <v>75.010000000000005</v>
      </c>
      <c r="BM264" s="79">
        <v>83.35</v>
      </c>
      <c r="BN264" s="79">
        <v>91.68</v>
      </c>
      <c r="BO264" s="182">
        <f t="shared" si="179"/>
        <v>100</v>
      </c>
    </row>
    <row r="265" spans="1:101" s="81" customFormat="1" ht="50.15" customHeight="1">
      <c r="A265" s="171" t="s">
        <v>829</v>
      </c>
      <c r="B265" s="171" t="s">
        <v>1097</v>
      </c>
      <c r="C265" s="171" t="s">
        <v>389</v>
      </c>
      <c r="D265" s="171" t="s">
        <v>413</v>
      </c>
      <c r="E265" s="171" t="s">
        <v>468</v>
      </c>
      <c r="F265" s="171" t="s">
        <v>468</v>
      </c>
      <c r="G265" s="176" t="s">
        <v>354</v>
      </c>
      <c r="H265" s="176" t="s">
        <v>839</v>
      </c>
      <c r="I265" s="73" t="s">
        <v>1540</v>
      </c>
      <c r="J265" s="76" t="s">
        <v>354</v>
      </c>
      <c r="K265" s="176" t="s">
        <v>1256</v>
      </c>
      <c r="L265" s="76">
        <v>269</v>
      </c>
      <c r="M265" s="177" t="s">
        <v>1272</v>
      </c>
      <c r="N265" s="76" t="s">
        <v>1</v>
      </c>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t="s">
        <v>155</v>
      </c>
      <c r="AM265" s="76" t="s">
        <v>89</v>
      </c>
      <c r="AN265" s="76" t="s">
        <v>104</v>
      </c>
      <c r="AO265" s="76" t="s">
        <v>91</v>
      </c>
      <c r="AP265" s="76">
        <v>0</v>
      </c>
      <c r="AQ265" s="176" t="s">
        <v>1273</v>
      </c>
      <c r="AR265" s="176" t="s">
        <v>1274</v>
      </c>
      <c r="AS265" s="3">
        <v>0</v>
      </c>
      <c r="AT265" s="3">
        <v>0</v>
      </c>
      <c r="AU265" s="3">
        <v>0</v>
      </c>
      <c r="AV265" s="3">
        <v>98</v>
      </c>
      <c r="AW265" s="3">
        <v>100</v>
      </c>
      <c r="AX265" s="178">
        <v>100</v>
      </c>
      <c r="AY265" s="3">
        <v>0</v>
      </c>
      <c r="AZ265" s="3">
        <v>0</v>
      </c>
      <c r="BA265" s="183">
        <v>100</v>
      </c>
      <c r="BB265" s="3">
        <f t="shared" si="177"/>
        <v>-2</v>
      </c>
      <c r="BC265" s="181">
        <f t="shared" si="178"/>
        <v>100</v>
      </c>
      <c r="BD265" s="79">
        <v>0</v>
      </c>
      <c r="BE265" s="79">
        <f t="shared" ref="BE265:BE266" si="184">BD265</f>
        <v>0</v>
      </c>
      <c r="BF265" s="79">
        <v>100</v>
      </c>
      <c r="BG265" s="79">
        <f t="shared" ref="BG265:BH266" si="185">BF265</f>
        <v>100</v>
      </c>
      <c r="BH265" s="79">
        <f t="shared" si="185"/>
        <v>100</v>
      </c>
      <c r="BI265" s="79">
        <v>100</v>
      </c>
      <c r="BJ265" s="79">
        <f t="shared" ref="BJ265:BK266" si="186">BI265</f>
        <v>100</v>
      </c>
      <c r="BK265" s="79">
        <f t="shared" si="186"/>
        <v>100</v>
      </c>
      <c r="BL265" s="79">
        <v>100</v>
      </c>
      <c r="BM265" s="79">
        <f t="shared" ref="BM265:BN266" si="187">BL265</f>
        <v>100</v>
      </c>
      <c r="BN265" s="79">
        <f t="shared" si="187"/>
        <v>100</v>
      </c>
      <c r="BO265" s="182">
        <f t="shared" si="179"/>
        <v>100</v>
      </c>
    </row>
    <row r="266" spans="1:101" s="81" customFormat="1" ht="50.15" customHeight="1">
      <c r="A266" s="171" t="s">
        <v>829</v>
      </c>
      <c r="B266" s="171" t="s">
        <v>1097</v>
      </c>
      <c r="C266" s="171" t="s">
        <v>389</v>
      </c>
      <c r="D266" s="171" t="s">
        <v>453</v>
      </c>
      <c r="E266" s="171" t="s">
        <v>471</v>
      </c>
      <c r="F266" s="171" t="s">
        <v>471</v>
      </c>
      <c r="G266" s="176" t="s">
        <v>354</v>
      </c>
      <c r="H266" s="176" t="s">
        <v>839</v>
      </c>
      <c r="I266" s="73" t="s">
        <v>1540</v>
      </c>
      <c r="J266" s="76" t="s">
        <v>354</v>
      </c>
      <c r="K266" s="176" t="s">
        <v>1275</v>
      </c>
      <c r="L266" s="76">
        <v>376</v>
      </c>
      <c r="M266" s="177" t="s">
        <v>1276</v>
      </c>
      <c r="N266" s="76" t="s">
        <v>1</v>
      </c>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t="s">
        <v>155</v>
      </c>
      <c r="AM266" s="76" t="s">
        <v>89</v>
      </c>
      <c r="AN266" s="76" t="s">
        <v>113</v>
      </c>
      <c r="AO266" s="76" t="s">
        <v>91</v>
      </c>
      <c r="AP266" s="76">
        <v>0</v>
      </c>
      <c r="AQ266" s="176" t="s">
        <v>1277</v>
      </c>
      <c r="AR266" s="176" t="s">
        <v>1278</v>
      </c>
      <c r="AS266" s="3">
        <v>0</v>
      </c>
      <c r="AT266" s="3">
        <v>98</v>
      </c>
      <c r="AU266" s="3">
        <v>98</v>
      </c>
      <c r="AV266" s="3">
        <v>98</v>
      </c>
      <c r="AW266" s="3">
        <v>98</v>
      </c>
      <c r="AX266" s="178">
        <v>98</v>
      </c>
      <c r="AY266" s="3">
        <v>99.852961636307896</v>
      </c>
      <c r="AZ266" s="3">
        <v>98</v>
      </c>
      <c r="BA266" s="184">
        <v>88.6</v>
      </c>
      <c r="BB266" s="3">
        <f t="shared" si="177"/>
        <v>9.4000000000000057</v>
      </c>
      <c r="BC266" s="181">
        <f>AW266</f>
        <v>98</v>
      </c>
      <c r="BD266" s="79">
        <v>0</v>
      </c>
      <c r="BE266" s="79">
        <f t="shared" si="184"/>
        <v>0</v>
      </c>
      <c r="BF266" s="79">
        <v>25</v>
      </c>
      <c r="BG266" s="79">
        <f t="shared" si="185"/>
        <v>25</v>
      </c>
      <c r="BH266" s="79">
        <f t="shared" si="185"/>
        <v>25</v>
      </c>
      <c r="BI266" s="79">
        <v>60</v>
      </c>
      <c r="BJ266" s="79">
        <f t="shared" si="186"/>
        <v>60</v>
      </c>
      <c r="BK266" s="79">
        <f t="shared" si="186"/>
        <v>60</v>
      </c>
      <c r="BL266" s="79">
        <v>80</v>
      </c>
      <c r="BM266" s="79">
        <f t="shared" si="187"/>
        <v>80</v>
      </c>
      <c r="BN266" s="79">
        <f t="shared" si="187"/>
        <v>80</v>
      </c>
      <c r="BO266" s="182">
        <f t="shared" si="179"/>
        <v>98</v>
      </c>
    </row>
    <row r="267" spans="1:101" s="81" customFormat="1" ht="50.15" customHeight="1">
      <c r="A267" s="171" t="s">
        <v>829</v>
      </c>
      <c r="B267" s="171" t="s">
        <v>1097</v>
      </c>
      <c r="C267" s="171" t="s">
        <v>389</v>
      </c>
      <c r="D267" s="171" t="s">
        <v>453</v>
      </c>
      <c r="E267" s="171" t="s">
        <v>471</v>
      </c>
      <c r="F267" s="171" t="s">
        <v>471</v>
      </c>
      <c r="G267" s="176" t="s">
        <v>354</v>
      </c>
      <c r="H267" s="176" t="s">
        <v>839</v>
      </c>
      <c r="I267" s="73" t="s">
        <v>1540</v>
      </c>
      <c r="J267" s="76" t="s">
        <v>354</v>
      </c>
      <c r="K267" s="176" t="s">
        <v>1275</v>
      </c>
      <c r="L267" s="76">
        <v>378</v>
      </c>
      <c r="M267" s="177" t="s">
        <v>1279</v>
      </c>
      <c r="N267" s="76" t="s">
        <v>1</v>
      </c>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t="s">
        <v>155</v>
      </c>
      <c r="AM267" s="76" t="s">
        <v>160</v>
      </c>
      <c r="AN267" s="76" t="s">
        <v>113</v>
      </c>
      <c r="AO267" s="76" t="s">
        <v>91</v>
      </c>
      <c r="AP267" s="76">
        <v>0</v>
      </c>
      <c r="AQ267" s="176" t="s">
        <v>1280</v>
      </c>
      <c r="AR267" s="176" t="s">
        <v>1281</v>
      </c>
      <c r="AS267" s="3">
        <v>0</v>
      </c>
      <c r="AT267" s="3">
        <v>95</v>
      </c>
      <c r="AU267" s="3">
        <v>95</v>
      </c>
      <c r="AV267" s="3">
        <v>95</v>
      </c>
      <c r="AW267" s="3">
        <v>97</v>
      </c>
      <c r="AX267" s="178">
        <v>97</v>
      </c>
      <c r="AY267" s="3">
        <v>99.66</v>
      </c>
      <c r="AZ267" s="3" t="s">
        <v>1282</v>
      </c>
      <c r="BA267" s="184">
        <v>99.93</v>
      </c>
      <c r="BB267" s="3">
        <f t="shared" si="177"/>
        <v>-4.9300000000000068</v>
      </c>
      <c r="BC267" s="181">
        <f t="shared" ref="BC267:BC277" si="188">AW267</f>
        <v>97</v>
      </c>
      <c r="BD267" s="79">
        <v>6.96</v>
      </c>
      <c r="BE267" s="79">
        <v>14.914999999999997</v>
      </c>
      <c r="BF267" s="79">
        <v>22.202857142857141</v>
      </c>
      <c r="BG267" s="79">
        <v>29.639999999999997</v>
      </c>
      <c r="BH267" s="79">
        <v>36.710714285714282</v>
      </c>
      <c r="BI267" s="79">
        <v>45.504999999999995</v>
      </c>
      <c r="BJ267" s="79">
        <v>53.878571428571419</v>
      </c>
      <c r="BK267" s="79">
        <v>61.22071428571428</v>
      </c>
      <c r="BL267" s="79">
        <v>68.440714285714279</v>
      </c>
      <c r="BM267" s="79">
        <v>75.280714285714282</v>
      </c>
      <c r="BN267" s="79">
        <v>83.864642857142854</v>
      </c>
      <c r="BO267" s="182">
        <f t="shared" si="179"/>
        <v>97</v>
      </c>
    </row>
    <row r="268" spans="1:101" s="81" customFormat="1" ht="50.15" customHeight="1">
      <c r="A268" s="171" t="s">
        <v>829</v>
      </c>
      <c r="B268" s="171" t="s">
        <v>1097</v>
      </c>
      <c r="C268" s="171" t="s">
        <v>389</v>
      </c>
      <c r="D268" s="171" t="s">
        <v>453</v>
      </c>
      <c r="E268" s="171" t="s">
        <v>471</v>
      </c>
      <c r="F268" s="171" t="s">
        <v>471</v>
      </c>
      <c r="G268" s="176" t="s">
        <v>354</v>
      </c>
      <c r="H268" s="176" t="s">
        <v>839</v>
      </c>
      <c r="I268" s="73" t="s">
        <v>1540</v>
      </c>
      <c r="J268" s="76" t="s">
        <v>354</v>
      </c>
      <c r="K268" s="176" t="s">
        <v>1275</v>
      </c>
      <c r="L268" s="76">
        <v>380</v>
      </c>
      <c r="M268" s="177" t="s">
        <v>1283</v>
      </c>
      <c r="N268" s="76" t="s">
        <v>1</v>
      </c>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t="s">
        <v>155</v>
      </c>
      <c r="AM268" s="76" t="s">
        <v>89</v>
      </c>
      <c r="AN268" s="76" t="s">
        <v>113</v>
      </c>
      <c r="AO268" s="76" t="s">
        <v>91</v>
      </c>
      <c r="AP268" s="76">
        <v>0</v>
      </c>
      <c r="AQ268" s="176" t="s">
        <v>1284</v>
      </c>
      <c r="AR268" s="176" t="s">
        <v>1285</v>
      </c>
      <c r="AS268" s="3">
        <v>0</v>
      </c>
      <c r="AT268" s="3">
        <v>95</v>
      </c>
      <c r="AU268" s="3">
        <v>95</v>
      </c>
      <c r="AV268" s="3">
        <v>95</v>
      </c>
      <c r="AW268" s="3">
        <v>95</v>
      </c>
      <c r="AX268" s="178">
        <v>95</v>
      </c>
      <c r="AY268" s="3">
        <v>83.92</v>
      </c>
      <c r="AZ268" s="3">
        <v>74.8</v>
      </c>
      <c r="BA268" s="180">
        <v>95</v>
      </c>
      <c r="BB268" s="3">
        <f>AV268-BA268</f>
        <v>0</v>
      </c>
      <c r="BC268" s="181">
        <f t="shared" si="188"/>
        <v>95</v>
      </c>
      <c r="BD268" s="79">
        <v>0</v>
      </c>
      <c r="BE268" s="79">
        <f t="shared" ref="BE268" si="189">BD268</f>
        <v>0</v>
      </c>
      <c r="BF268" s="79">
        <v>0</v>
      </c>
      <c r="BG268" s="79">
        <f t="shared" ref="BG268:BH268" si="190">BF268</f>
        <v>0</v>
      </c>
      <c r="BH268" s="79">
        <f t="shared" si="190"/>
        <v>0</v>
      </c>
      <c r="BI268" s="79">
        <v>22</v>
      </c>
      <c r="BJ268" s="79">
        <f t="shared" ref="BJ268:BK268" si="191">BI268</f>
        <v>22</v>
      </c>
      <c r="BK268" s="79">
        <f t="shared" si="191"/>
        <v>22</v>
      </c>
      <c r="BL268" s="79">
        <v>46</v>
      </c>
      <c r="BM268" s="79">
        <f t="shared" ref="BM268:BN268" si="192">BL268</f>
        <v>46</v>
      </c>
      <c r="BN268" s="79">
        <f t="shared" si="192"/>
        <v>46</v>
      </c>
      <c r="BO268" s="182">
        <f t="shared" si="179"/>
        <v>95</v>
      </c>
    </row>
    <row r="269" spans="1:101" s="81" customFormat="1" ht="50.15" customHeight="1">
      <c r="A269" s="171" t="s">
        <v>829</v>
      </c>
      <c r="B269" s="171" t="s">
        <v>1097</v>
      </c>
      <c r="C269" s="171" t="s">
        <v>389</v>
      </c>
      <c r="D269" s="171" t="s">
        <v>453</v>
      </c>
      <c r="E269" s="171" t="s">
        <v>471</v>
      </c>
      <c r="F269" s="171" t="s">
        <v>471</v>
      </c>
      <c r="G269" s="176" t="s">
        <v>354</v>
      </c>
      <c r="H269" s="176" t="s">
        <v>839</v>
      </c>
      <c r="I269" s="73" t="s">
        <v>1540</v>
      </c>
      <c r="J269" s="76" t="s">
        <v>354</v>
      </c>
      <c r="K269" s="176" t="s">
        <v>1275</v>
      </c>
      <c r="L269" s="76">
        <v>381</v>
      </c>
      <c r="M269" s="177" t="s">
        <v>1286</v>
      </c>
      <c r="N269" s="76" t="s">
        <v>1</v>
      </c>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t="s">
        <v>155</v>
      </c>
      <c r="AM269" s="76" t="s">
        <v>160</v>
      </c>
      <c r="AN269" s="76" t="s">
        <v>113</v>
      </c>
      <c r="AO269" s="76" t="s">
        <v>91</v>
      </c>
      <c r="AP269" s="76">
        <v>0</v>
      </c>
      <c r="AQ269" s="176" t="s">
        <v>1287</v>
      </c>
      <c r="AR269" s="176" t="s">
        <v>1281</v>
      </c>
      <c r="AS269" s="3">
        <v>0</v>
      </c>
      <c r="AT269" s="3">
        <v>99</v>
      </c>
      <c r="AU269" s="3">
        <v>98</v>
      </c>
      <c r="AV269" s="3">
        <v>98</v>
      </c>
      <c r="AW269" s="3">
        <v>98</v>
      </c>
      <c r="AX269" s="178">
        <v>98</v>
      </c>
      <c r="AY269" s="3">
        <v>99.99</v>
      </c>
      <c r="AZ269" s="3" t="s">
        <v>1288</v>
      </c>
      <c r="BA269" s="184">
        <v>99.992999999999995</v>
      </c>
      <c r="BB269" s="3">
        <f t="shared" si="177"/>
        <v>-1.992999999999995</v>
      </c>
      <c r="BC269" s="181">
        <f t="shared" si="188"/>
        <v>98</v>
      </c>
      <c r="BD269" s="79">
        <f>+[4]INDICADORES!$BF$6</f>
        <v>31.626000000000001</v>
      </c>
      <c r="BE269" s="79">
        <f>+[4]INDICADORES!$BG$6</f>
        <v>38.289999999999992</v>
      </c>
      <c r="BF269" s="79">
        <f>+[4]INDICADORES!$BH$6</f>
        <v>43.693999999999996</v>
      </c>
      <c r="BG269" s="79">
        <f>+[4]INDICADORES!$BI$6</f>
        <v>48.649999999999991</v>
      </c>
      <c r="BH269" s="79">
        <f>+[4]INDICADORES!$BJ$6</f>
        <v>54.641999999999989</v>
      </c>
      <c r="BI269" s="79">
        <f>+[4]INDICADORES!$BK$6</f>
        <v>60.465999999999994</v>
      </c>
      <c r="BJ269" s="79">
        <f>+[4]INDICADORES!$BL$6</f>
        <v>67.213999999999999</v>
      </c>
      <c r="BK269" s="79">
        <f>+[4]INDICADORES!$BM$6</f>
        <v>72.575999999999993</v>
      </c>
      <c r="BL269" s="79">
        <f>+[4]INDICADORES!$BN$6</f>
        <v>77.867999999999995</v>
      </c>
      <c r="BM269" s="79">
        <f>+[4]INDICADORES!$BO$6</f>
        <v>82.753999999999991</v>
      </c>
      <c r="BN269" s="79">
        <f>+[4]INDICADORES!$BP$6</f>
        <v>89.417999999999992</v>
      </c>
      <c r="BO269" s="182">
        <f t="shared" si="179"/>
        <v>98</v>
      </c>
    </row>
    <row r="270" spans="1:101" s="81" customFormat="1" ht="50.15" customHeight="1">
      <c r="A270" s="171" t="s">
        <v>829</v>
      </c>
      <c r="B270" s="171" t="s">
        <v>1097</v>
      </c>
      <c r="C270" s="171" t="s">
        <v>389</v>
      </c>
      <c r="D270" s="171" t="s">
        <v>453</v>
      </c>
      <c r="E270" s="171" t="s">
        <v>471</v>
      </c>
      <c r="F270" s="171" t="s">
        <v>471</v>
      </c>
      <c r="G270" s="176" t="s">
        <v>354</v>
      </c>
      <c r="H270" s="176" t="s">
        <v>839</v>
      </c>
      <c r="I270" s="73" t="s">
        <v>1540</v>
      </c>
      <c r="J270" s="76" t="s">
        <v>354</v>
      </c>
      <c r="K270" s="176" t="s">
        <v>1275</v>
      </c>
      <c r="L270" s="76">
        <v>382</v>
      </c>
      <c r="M270" s="176" t="s">
        <v>1289</v>
      </c>
      <c r="N270" s="76" t="s">
        <v>1</v>
      </c>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t="s">
        <v>155</v>
      </c>
      <c r="AM270" s="76" t="s">
        <v>160</v>
      </c>
      <c r="AN270" s="76" t="s">
        <v>104</v>
      </c>
      <c r="AO270" s="76" t="s">
        <v>91</v>
      </c>
      <c r="AP270" s="76">
        <v>0</v>
      </c>
      <c r="AQ270" s="176" t="s">
        <v>1290</v>
      </c>
      <c r="AR270" s="176" t="s">
        <v>1291</v>
      </c>
      <c r="AS270" s="3">
        <v>0</v>
      </c>
      <c r="AT270" s="3">
        <v>95</v>
      </c>
      <c r="AU270" s="3">
        <v>95</v>
      </c>
      <c r="AV270" s="3">
        <v>95</v>
      </c>
      <c r="AW270" s="3">
        <v>95</v>
      </c>
      <c r="AX270" s="178">
        <v>95</v>
      </c>
      <c r="AY270" s="3">
        <v>99.852961636307896</v>
      </c>
      <c r="AZ270" s="3">
        <v>99.95</v>
      </c>
      <c r="BA270" s="183">
        <v>99.92</v>
      </c>
      <c r="BB270" s="3">
        <f t="shared" si="177"/>
        <v>-4.9200000000000017</v>
      </c>
      <c r="BC270" s="181">
        <f t="shared" si="188"/>
        <v>95</v>
      </c>
      <c r="BD270" s="79">
        <v>95</v>
      </c>
      <c r="BE270" s="79">
        <v>95</v>
      </c>
      <c r="BF270" s="79">
        <v>95</v>
      </c>
      <c r="BG270" s="79">
        <v>95</v>
      </c>
      <c r="BH270" s="79">
        <v>95</v>
      </c>
      <c r="BI270" s="79">
        <v>95</v>
      </c>
      <c r="BJ270" s="79">
        <v>95</v>
      </c>
      <c r="BK270" s="79">
        <v>95</v>
      </c>
      <c r="BL270" s="79">
        <v>95</v>
      </c>
      <c r="BM270" s="79">
        <v>95</v>
      </c>
      <c r="BN270" s="79">
        <v>95</v>
      </c>
      <c r="BO270" s="182">
        <f t="shared" si="179"/>
        <v>95</v>
      </c>
    </row>
    <row r="271" spans="1:101" s="81" customFormat="1" ht="50.15" customHeight="1">
      <c r="A271" s="171" t="s">
        <v>829</v>
      </c>
      <c r="B271" s="171" t="s">
        <v>1097</v>
      </c>
      <c r="C271" s="171" t="s">
        <v>389</v>
      </c>
      <c r="D271" s="171" t="s">
        <v>453</v>
      </c>
      <c r="E271" s="171" t="s">
        <v>471</v>
      </c>
      <c r="F271" s="171" t="s">
        <v>471</v>
      </c>
      <c r="G271" s="176" t="s">
        <v>354</v>
      </c>
      <c r="H271" s="176" t="s">
        <v>839</v>
      </c>
      <c r="I271" s="73" t="s">
        <v>1540</v>
      </c>
      <c r="J271" s="76" t="s">
        <v>354</v>
      </c>
      <c r="K271" s="176" t="s">
        <v>1275</v>
      </c>
      <c r="L271" s="76">
        <v>145</v>
      </c>
      <c r="M271" s="177" t="s">
        <v>1292</v>
      </c>
      <c r="N271" s="76" t="s">
        <v>1</v>
      </c>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t="s">
        <v>155</v>
      </c>
      <c r="AM271" s="76" t="s">
        <v>89</v>
      </c>
      <c r="AN271" s="76" t="s">
        <v>113</v>
      </c>
      <c r="AO271" s="76" t="s">
        <v>91</v>
      </c>
      <c r="AP271" s="76">
        <v>0</v>
      </c>
      <c r="AQ271" s="176" t="s">
        <v>1293</v>
      </c>
      <c r="AR271" s="176" t="s">
        <v>1294</v>
      </c>
      <c r="AS271" s="3">
        <v>0</v>
      </c>
      <c r="AT271" s="3">
        <v>0</v>
      </c>
      <c r="AU271" s="3">
        <v>100</v>
      </c>
      <c r="AV271" s="3">
        <v>100</v>
      </c>
      <c r="AW271" s="3">
        <v>100</v>
      </c>
      <c r="AX271" s="178">
        <v>100</v>
      </c>
      <c r="AY271" s="3">
        <v>0</v>
      </c>
      <c r="AZ271" s="3">
        <v>100</v>
      </c>
      <c r="BA271" s="183">
        <v>106.45</v>
      </c>
      <c r="BB271" s="3">
        <f t="shared" si="177"/>
        <v>-6.4500000000000028</v>
      </c>
      <c r="BC271" s="181">
        <f t="shared" si="188"/>
        <v>100</v>
      </c>
      <c r="BD271" s="79">
        <v>0</v>
      </c>
      <c r="BE271" s="79">
        <f>BD271</f>
        <v>0</v>
      </c>
      <c r="BF271" s="79">
        <v>22.7</v>
      </c>
      <c r="BG271" s="79">
        <f>BF271</f>
        <v>22.7</v>
      </c>
      <c r="BH271" s="79">
        <f>BG271</f>
        <v>22.7</v>
      </c>
      <c r="BI271" s="79">
        <v>24.61</v>
      </c>
      <c r="BJ271" s="79">
        <f>BI271</f>
        <v>24.61</v>
      </c>
      <c r="BK271" s="79">
        <f>BJ271</f>
        <v>24.61</v>
      </c>
      <c r="BL271" s="79">
        <v>28.29</v>
      </c>
      <c r="BM271" s="79">
        <f>BL271</f>
        <v>28.29</v>
      </c>
      <c r="BN271" s="79">
        <f>BM271</f>
        <v>28.29</v>
      </c>
      <c r="BO271" s="182">
        <f t="shared" si="179"/>
        <v>100</v>
      </c>
    </row>
    <row r="272" spans="1:101" s="81" customFormat="1" ht="50.15" customHeight="1">
      <c r="A272" s="171" t="s">
        <v>829</v>
      </c>
      <c r="B272" s="171" t="s">
        <v>1097</v>
      </c>
      <c r="C272" s="171" t="s">
        <v>389</v>
      </c>
      <c r="D272" s="171" t="s">
        <v>453</v>
      </c>
      <c r="E272" s="171" t="s">
        <v>471</v>
      </c>
      <c r="F272" s="171" t="s">
        <v>471</v>
      </c>
      <c r="G272" s="176" t="s">
        <v>354</v>
      </c>
      <c r="H272" s="176" t="s">
        <v>839</v>
      </c>
      <c r="I272" s="73" t="s">
        <v>1540</v>
      </c>
      <c r="J272" s="76" t="s">
        <v>354</v>
      </c>
      <c r="K272" s="176" t="s">
        <v>1275</v>
      </c>
      <c r="L272" s="76">
        <v>124</v>
      </c>
      <c r="M272" s="177" t="s">
        <v>1295</v>
      </c>
      <c r="N272" s="76" t="s">
        <v>1</v>
      </c>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t="s">
        <v>155</v>
      </c>
      <c r="AM272" s="76" t="s">
        <v>143</v>
      </c>
      <c r="AN272" s="76" t="s">
        <v>113</v>
      </c>
      <c r="AO272" s="76" t="s">
        <v>91</v>
      </c>
      <c r="AP272" s="76">
        <v>0</v>
      </c>
      <c r="AQ272" s="176" t="s">
        <v>1296</v>
      </c>
      <c r="AR272" s="176" t="s">
        <v>1294</v>
      </c>
      <c r="AS272" s="3">
        <v>0</v>
      </c>
      <c r="AT272" s="3">
        <v>0</v>
      </c>
      <c r="AU272" s="3">
        <v>100</v>
      </c>
      <c r="AV272" s="3">
        <v>100</v>
      </c>
      <c r="AW272" s="3">
        <v>100</v>
      </c>
      <c r="AX272" s="178">
        <v>100</v>
      </c>
      <c r="AY272" s="3">
        <v>0</v>
      </c>
      <c r="AZ272" s="3">
        <v>102.3</v>
      </c>
      <c r="BA272" s="180">
        <v>120.66</v>
      </c>
      <c r="BB272" s="3">
        <f t="shared" si="177"/>
        <v>-20.659999999999997</v>
      </c>
      <c r="BC272" s="181">
        <f t="shared" si="188"/>
        <v>100</v>
      </c>
      <c r="BD272" s="79">
        <v>0</v>
      </c>
      <c r="BE272" s="79">
        <v>0</v>
      </c>
      <c r="BF272" s="79">
        <v>0</v>
      </c>
      <c r="BG272" s="79">
        <v>0</v>
      </c>
      <c r="BH272" s="79">
        <v>0</v>
      </c>
      <c r="BI272" s="79">
        <v>39</v>
      </c>
      <c r="BJ272" s="79">
        <f>BI272</f>
        <v>39</v>
      </c>
      <c r="BK272" s="79">
        <f t="shared" ref="BK272:BN272" si="193">BJ272</f>
        <v>39</v>
      </c>
      <c r="BL272" s="79">
        <f t="shared" si="193"/>
        <v>39</v>
      </c>
      <c r="BM272" s="79">
        <f t="shared" si="193"/>
        <v>39</v>
      </c>
      <c r="BN272" s="79">
        <f t="shared" si="193"/>
        <v>39</v>
      </c>
      <c r="BO272" s="182">
        <f t="shared" si="179"/>
        <v>100</v>
      </c>
    </row>
    <row r="273" spans="1:67" s="81" customFormat="1" ht="50.15" customHeight="1">
      <c r="A273" s="72" t="s">
        <v>829</v>
      </c>
      <c r="B273" s="72" t="s">
        <v>1097</v>
      </c>
      <c r="C273" s="72" t="s">
        <v>382</v>
      </c>
      <c r="D273" s="72" t="s">
        <v>406</v>
      </c>
      <c r="E273" s="72" t="s">
        <v>454</v>
      </c>
      <c r="F273" s="72" t="s">
        <v>454</v>
      </c>
      <c r="G273" s="73" t="s">
        <v>354</v>
      </c>
      <c r="H273" s="73" t="s">
        <v>839</v>
      </c>
      <c r="I273" s="73" t="s">
        <v>1540</v>
      </c>
      <c r="J273" s="74" t="s">
        <v>354</v>
      </c>
      <c r="K273" s="73" t="s">
        <v>275</v>
      </c>
      <c r="L273" s="74">
        <v>465</v>
      </c>
      <c r="M273" s="75" t="s">
        <v>1297</v>
      </c>
      <c r="N273" s="74" t="s">
        <v>1</v>
      </c>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4" t="s">
        <v>155</v>
      </c>
      <c r="AM273" s="76" t="s">
        <v>160</v>
      </c>
      <c r="AN273" s="74" t="s">
        <v>113</v>
      </c>
      <c r="AO273" s="74" t="s">
        <v>91</v>
      </c>
      <c r="AP273" s="74">
        <v>0</v>
      </c>
      <c r="AQ273" s="176" t="s">
        <v>1298</v>
      </c>
      <c r="AR273" s="73" t="s">
        <v>1299</v>
      </c>
      <c r="AS273" s="2">
        <v>0</v>
      </c>
      <c r="AT273" s="2">
        <v>0</v>
      </c>
      <c r="AU273" s="2">
        <v>100</v>
      </c>
      <c r="AV273" s="2">
        <v>100</v>
      </c>
      <c r="AW273" s="3">
        <v>100</v>
      </c>
      <c r="AX273" s="178">
        <v>100</v>
      </c>
      <c r="AY273" s="2">
        <v>0</v>
      </c>
      <c r="AZ273" s="77">
        <v>96.954285714285703</v>
      </c>
      <c r="BA273" s="180">
        <v>100</v>
      </c>
      <c r="BB273" s="2">
        <f t="shared" si="177"/>
        <v>0</v>
      </c>
      <c r="BC273" s="17">
        <f t="shared" si="188"/>
        <v>100</v>
      </c>
      <c r="BD273" s="185">
        <v>8</v>
      </c>
      <c r="BE273" s="185">
        <v>16</v>
      </c>
      <c r="BF273" s="185">
        <v>24</v>
      </c>
      <c r="BG273" s="185">
        <v>33</v>
      </c>
      <c r="BH273" s="185">
        <v>41</v>
      </c>
      <c r="BI273" s="185">
        <v>50</v>
      </c>
      <c r="BJ273" s="185">
        <v>59</v>
      </c>
      <c r="BK273" s="185">
        <v>67</v>
      </c>
      <c r="BL273" s="185">
        <v>76</v>
      </c>
      <c r="BM273" s="185">
        <v>84</v>
      </c>
      <c r="BN273" s="185">
        <v>92</v>
      </c>
      <c r="BO273" s="186">
        <f t="shared" si="179"/>
        <v>100</v>
      </c>
    </row>
    <row r="274" spans="1:67" s="81" customFormat="1" ht="50.15" customHeight="1">
      <c r="A274" s="72" t="s">
        <v>829</v>
      </c>
      <c r="B274" s="72" t="s">
        <v>1097</v>
      </c>
      <c r="C274" s="72" t="s">
        <v>382</v>
      </c>
      <c r="D274" s="72" t="s">
        <v>406</v>
      </c>
      <c r="E274" s="72" t="s">
        <v>454</v>
      </c>
      <c r="F274" s="72" t="s">
        <v>454</v>
      </c>
      <c r="G274" s="73" t="s">
        <v>354</v>
      </c>
      <c r="H274" s="73" t="s">
        <v>839</v>
      </c>
      <c r="I274" s="73" t="s">
        <v>1540</v>
      </c>
      <c r="J274" s="74" t="s">
        <v>354</v>
      </c>
      <c r="K274" s="73" t="s">
        <v>275</v>
      </c>
      <c r="L274" s="74">
        <v>466</v>
      </c>
      <c r="M274" s="75" t="s">
        <v>1300</v>
      </c>
      <c r="N274" s="74" t="s">
        <v>1</v>
      </c>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4" t="s">
        <v>155</v>
      </c>
      <c r="AM274" s="76" t="s">
        <v>842</v>
      </c>
      <c r="AN274" s="74" t="s">
        <v>113</v>
      </c>
      <c r="AO274" s="74" t="s">
        <v>105</v>
      </c>
      <c r="AP274" s="74">
        <v>0</v>
      </c>
      <c r="AQ274" s="73" t="s">
        <v>1301</v>
      </c>
      <c r="AR274" s="73" t="s">
        <v>1299</v>
      </c>
      <c r="AS274" s="2">
        <v>0</v>
      </c>
      <c r="AT274" s="2">
        <v>4</v>
      </c>
      <c r="AU274" s="2">
        <v>3</v>
      </c>
      <c r="AV274" s="2">
        <v>3</v>
      </c>
      <c r="AW274" s="3">
        <v>3</v>
      </c>
      <c r="AX274" s="178">
        <v>3</v>
      </c>
      <c r="AY274" s="2">
        <v>4</v>
      </c>
      <c r="AZ274" s="77">
        <v>3</v>
      </c>
      <c r="BA274" s="180">
        <v>3</v>
      </c>
      <c r="BB274" s="2">
        <f t="shared" si="177"/>
        <v>0</v>
      </c>
      <c r="BC274" s="5">
        <f t="shared" si="188"/>
        <v>3</v>
      </c>
      <c r="BD274" s="123">
        <v>0</v>
      </c>
      <c r="BE274" s="123">
        <v>0</v>
      </c>
      <c r="BF274" s="123">
        <v>0</v>
      </c>
      <c r="BG274" s="122">
        <v>1</v>
      </c>
      <c r="BH274" s="123">
        <f>BG274</f>
        <v>1</v>
      </c>
      <c r="BI274" s="123">
        <f t="shared" ref="BI274:BJ274" si="194">BH274</f>
        <v>1</v>
      </c>
      <c r="BJ274" s="123">
        <f t="shared" si="194"/>
        <v>1</v>
      </c>
      <c r="BK274" s="122">
        <v>2</v>
      </c>
      <c r="BL274" s="123">
        <f>BK274</f>
        <v>2</v>
      </c>
      <c r="BM274" s="123">
        <f t="shared" ref="BM274:BN274" si="195">BL274</f>
        <v>2</v>
      </c>
      <c r="BN274" s="123">
        <f t="shared" si="195"/>
        <v>2</v>
      </c>
      <c r="BO274" s="124">
        <f t="shared" si="179"/>
        <v>3</v>
      </c>
    </row>
    <row r="275" spans="1:67" s="81" customFormat="1" ht="50.15" customHeight="1">
      <c r="A275" s="72" t="s">
        <v>829</v>
      </c>
      <c r="B275" s="72" t="s">
        <v>1097</v>
      </c>
      <c r="C275" s="72" t="s">
        <v>382</v>
      </c>
      <c r="D275" s="72" t="s">
        <v>413</v>
      </c>
      <c r="E275" s="72" t="s">
        <v>454</v>
      </c>
      <c r="F275" s="72" t="s">
        <v>454</v>
      </c>
      <c r="G275" s="73" t="s">
        <v>354</v>
      </c>
      <c r="H275" s="73" t="s">
        <v>839</v>
      </c>
      <c r="I275" s="73" t="s">
        <v>1540</v>
      </c>
      <c r="J275" s="74" t="s">
        <v>354</v>
      </c>
      <c r="K275" s="73" t="s">
        <v>275</v>
      </c>
      <c r="L275" s="74">
        <v>467</v>
      </c>
      <c r="M275" s="75" t="s">
        <v>1302</v>
      </c>
      <c r="N275" s="74" t="s">
        <v>1</v>
      </c>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4" t="s">
        <v>155</v>
      </c>
      <c r="AM275" s="76" t="s">
        <v>1303</v>
      </c>
      <c r="AN275" s="74" t="s">
        <v>113</v>
      </c>
      <c r="AO275" s="74" t="s">
        <v>105</v>
      </c>
      <c r="AP275" s="74">
        <v>0</v>
      </c>
      <c r="AQ275" s="73" t="s">
        <v>1304</v>
      </c>
      <c r="AR275" s="73" t="s">
        <v>1305</v>
      </c>
      <c r="AS275" s="2">
        <v>0</v>
      </c>
      <c r="AT275" s="2">
        <v>6</v>
      </c>
      <c r="AU275" s="2">
        <v>6</v>
      </c>
      <c r="AV275" s="2">
        <v>6</v>
      </c>
      <c r="AW275" s="3">
        <v>6</v>
      </c>
      <c r="AX275" s="178">
        <v>6</v>
      </c>
      <c r="AY275" s="2">
        <v>6</v>
      </c>
      <c r="AZ275" s="77">
        <v>6</v>
      </c>
      <c r="BA275" s="180">
        <v>6</v>
      </c>
      <c r="BB275" s="2">
        <f t="shared" si="177"/>
        <v>0</v>
      </c>
      <c r="BC275" s="5">
        <f t="shared" si="188"/>
        <v>6</v>
      </c>
      <c r="BD275" s="122"/>
      <c r="BE275" s="122">
        <v>1</v>
      </c>
      <c r="BF275" s="122">
        <v>1</v>
      </c>
      <c r="BG275" s="122">
        <v>2</v>
      </c>
      <c r="BH275" s="122">
        <v>2</v>
      </c>
      <c r="BI275" s="122">
        <v>3</v>
      </c>
      <c r="BJ275" s="122">
        <v>3</v>
      </c>
      <c r="BK275" s="122">
        <v>4</v>
      </c>
      <c r="BL275" s="122">
        <v>4</v>
      </c>
      <c r="BM275" s="122">
        <v>5</v>
      </c>
      <c r="BN275" s="122">
        <v>5</v>
      </c>
      <c r="BO275" s="124">
        <f t="shared" si="179"/>
        <v>6</v>
      </c>
    </row>
    <row r="276" spans="1:67" s="81" customFormat="1" ht="50.15" customHeight="1">
      <c r="A276" s="72" t="s">
        <v>829</v>
      </c>
      <c r="B276" s="72" t="s">
        <v>1097</v>
      </c>
      <c r="C276" s="72" t="s">
        <v>382</v>
      </c>
      <c r="D276" s="72" t="s">
        <v>457</v>
      </c>
      <c r="E276" s="72" t="s">
        <v>436</v>
      </c>
      <c r="F276" s="72" t="s">
        <v>436</v>
      </c>
      <c r="G276" s="73" t="s">
        <v>354</v>
      </c>
      <c r="H276" s="73" t="s">
        <v>839</v>
      </c>
      <c r="I276" s="73" t="s">
        <v>1540</v>
      </c>
      <c r="J276" s="74" t="s">
        <v>354</v>
      </c>
      <c r="K276" s="73" t="s">
        <v>275</v>
      </c>
      <c r="L276" s="74">
        <v>155</v>
      </c>
      <c r="M276" s="74" t="s">
        <v>830</v>
      </c>
      <c r="N276" s="74" t="s">
        <v>1</v>
      </c>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4" t="s">
        <v>88</v>
      </c>
      <c r="AM276" s="76" t="s">
        <v>935</v>
      </c>
      <c r="AN276" s="74" t="s">
        <v>113</v>
      </c>
      <c r="AO276" s="74" t="s">
        <v>105</v>
      </c>
      <c r="AP276" s="74">
        <v>0</v>
      </c>
      <c r="AQ276" s="73" t="s">
        <v>1306</v>
      </c>
      <c r="AR276" s="73" t="s">
        <v>1307</v>
      </c>
      <c r="AS276" s="2">
        <v>0</v>
      </c>
      <c r="AT276" s="2">
        <v>0</v>
      </c>
      <c r="AU276" s="187">
        <v>502800000</v>
      </c>
      <c r="AV276" s="187">
        <v>928200000</v>
      </c>
      <c r="AW276" s="187">
        <f>+(AU276*0.2)+AU276</f>
        <v>603360000</v>
      </c>
      <c r="AX276" s="187">
        <f>+AW276</f>
        <v>603360000</v>
      </c>
      <c r="AY276" s="2">
        <v>0</v>
      </c>
      <c r="AZ276" s="77">
        <v>562507260.95000005</v>
      </c>
      <c r="BA276" s="187">
        <v>928200000</v>
      </c>
      <c r="BB276" s="187">
        <f t="shared" si="177"/>
        <v>0</v>
      </c>
      <c r="BC276" s="17">
        <f t="shared" si="188"/>
        <v>603360000</v>
      </c>
      <c r="BD276" s="188">
        <v>0</v>
      </c>
      <c r="BE276" s="187">
        <v>20112000</v>
      </c>
      <c r="BF276" s="188">
        <f>+BE276</f>
        <v>20112000</v>
      </c>
      <c r="BG276" s="189">
        <f>116649600+BE276</f>
        <v>136761600</v>
      </c>
      <c r="BH276" s="188">
        <f>+BG276</f>
        <v>136761600</v>
      </c>
      <c r="BI276" s="189">
        <f>116649600+BG276</f>
        <v>253411200</v>
      </c>
      <c r="BJ276" s="188">
        <f>+BI276</f>
        <v>253411200</v>
      </c>
      <c r="BK276" s="189">
        <f>116649600+BI276</f>
        <v>370060800</v>
      </c>
      <c r="BL276" s="188">
        <f>+BK276</f>
        <v>370060800</v>
      </c>
      <c r="BM276" s="189">
        <f>116649600+BK276</f>
        <v>486710400</v>
      </c>
      <c r="BN276" s="188">
        <f>+BM276</f>
        <v>486710400</v>
      </c>
      <c r="BO276" s="190">
        <f>116649600+BM276</f>
        <v>603360000</v>
      </c>
    </row>
    <row r="277" spans="1:67" s="81" customFormat="1" ht="50.15" customHeight="1">
      <c r="A277" s="72" t="s">
        <v>829</v>
      </c>
      <c r="B277" s="72" t="s">
        <v>1097</v>
      </c>
      <c r="C277" s="72" t="s">
        <v>382</v>
      </c>
      <c r="D277" s="72" t="s">
        <v>457</v>
      </c>
      <c r="E277" s="72" t="s">
        <v>436</v>
      </c>
      <c r="F277" s="72" t="s">
        <v>436</v>
      </c>
      <c r="G277" s="73" t="s">
        <v>354</v>
      </c>
      <c r="H277" s="73" t="s">
        <v>839</v>
      </c>
      <c r="I277" s="73" t="s">
        <v>1540</v>
      </c>
      <c r="J277" s="74" t="s">
        <v>354</v>
      </c>
      <c r="K277" s="73" t="s">
        <v>275</v>
      </c>
      <c r="L277" s="74">
        <v>157</v>
      </c>
      <c r="M277" s="74" t="s">
        <v>831</v>
      </c>
      <c r="N277" s="74" t="s">
        <v>1</v>
      </c>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74" t="s">
        <v>155</v>
      </c>
      <c r="AM277" s="76" t="s">
        <v>935</v>
      </c>
      <c r="AN277" s="74" t="s">
        <v>104</v>
      </c>
      <c r="AO277" s="74" t="s">
        <v>91</v>
      </c>
      <c r="AP277" s="74">
        <v>0</v>
      </c>
      <c r="AQ277" s="73" t="s">
        <v>1308</v>
      </c>
      <c r="AR277" s="73" t="s">
        <v>1309</v>
      </c>
      <c r="AS277" s="2">
        <v>0</v>
      </c>
      <c r="AT277" s="2">
        <v>0</v>
      </c>
      <c r="AU277" s="2">
        <v>100</v>
      </c>
      <c r="AV277" s="2">
        <v>100</v>
      </c>
      <c r="AW277" s="3">
        <v>100</v>
      </c>
      <c r="AX277" s="3">
        <v>100</v>
      </c>
      <c r="AY277" s="2">
        <v>0</v>
      </c>
      <c r="AZ277" s="77">
        <v>100</v>
      </c>
      <c r="BA277" s="2"/>
      <c r="BB277" s="2">
        <f t="shared" si="177"/>
        <v>100</v>
      </c>
      <c r="BC277" s="17">
        <f t="shared" si="188"/>
        <v>100</v>
      </c>
      <c r="BD277" s="78">
        <v>0</v>
      </c>
      <c r="BE277" s="79">
        <v>100</v>
      </c>
      <c r="BF277" s="78">
        <v>0</v>
      </c>
      <c r="BG277" s="79">
        <v>100</v>
      </c>
      <c r="BH277" s="78">
        <v>0</v>
      </c>
      <c r="BI277" s="79">
        <v>100</v>
      </c>
      <c r="BJ277" s="78">
        <v>0</v>
      </c>
      <c r="BK277" s="79">
        <v>100</v>
      </c>
      <c r="BL277" s="78">
        <v>0</v>
      </c>
      <c r="BM277" s="79">
        <v>100</v>
      </c>
      <c r="BN277" s="78">
        <v>0</v>
      </c>
      <c r="BO277" s="80">
        <f t="shared" ref="BO277:BO286" si="196">AW277</f>
        <v>100</v>
      </c>
    </row>
    <row r="278" spans="1:67" ht="50.15" customHeight="1">
      <c r="A278" s="72" t="s">
        <v>829</v>
      </c>
      <c r="B278" s="72" t="s">
        <v>1097</v>
      </c>
      <c r="C278" s="72" t="s">
        <v>382</v>
      </c>
      <c r="D278" s="72" t="s">
        <v>457</v>
      </c>
      <c r="E278" s="72" t="s">
        <v>436</v>
      </c>
      <c r="F278" s="72" t="s">
        <v>436</v>
      </c>
      <c r="G278" s="73" t="s">
        <v>354</v>
      </c>
      <c r="H278" s="73" t="s">
        <v>839</v>
      </c>
      <c r="I278" s="73" t="s">
        <v>1540</v>
      </c>
      <c r="J278" s="74" t="s">
        <v>354</v>
      </c>
      <c r="K278" s="191" t="s">
        <v>275</v>
      </c>
      <c r="L278" s="269">
        <v>356</v>
      </c>
      <c r="M278" s="11" t="s">
        <v>1310</v>
      </c>
      <c r="N278" s="134" t="s">
        <v>1</v>
      </c>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2"/>
      <c r="AL278" s="193" t="s">
        <v>155</v>
      </c>
      <c r="AM278" s="194" t="s">
        <v>160</v>
      </c>
      <c r="AN278" s="134" t="s">
        <v>104</v>
      </c>
      <c r="AO278" s="193" t="s">
        <v>91</v>
      </c>
      <c r="AP278" s="194">
        <v>0</v>
      </c>
      <c r="AQ278" s="26" t="s">
        <v>1311</v>
      </c>
      <c r="AR278" s="26" t="s">
        <v>1312</v>
      </c>
      <c r="AS278" s="2">
        <v>0</v>
      </c>
      <c r="AT278" s="2">
        <v>0</v>
      </c>
      <c r="AU278" s="2">
        <v>0</v>
      </c>
      <c r="AV278" s="2">
        <v>0</v>
      </c>
      <c r="AW278" s="195">
        <v>100</v>
      </c>
      <c r="AX278" s="196">
        <v>100</v>
      </c>
      <c r="AY278" s="2">
        <v>0</v>
      </c>
      <c r="AZ278" s="2">
        <v>0</v>
      </c>
      <c r="BA278" s="172"/>
      <c r="BB278" s="172"/>
      <c r="BC278" s="172"/>
      <c r="BD278" s="78">
        <v>100</v>
      </c>
      <c r="BE278" s="79">
        <v>100</v>
      </c>
      <c r="BF278" s="78">
        <v>100</v>
      </c>
      <c r="BG278" s="79">
        <v>100</v>
      </c>
      <c r="BH278" s="78">
        <v>100</v>
      </c>
      <c r="BI278" s="79">
        <v>100</v>
      </c>
      <c r="BJ278" s="78">
        <v>100</v>
      </c>
      <c r="BK278" s="79">
        <v>100</v>
      </c>
      <c r="BL278" s="78">
        <v>100</v>
      </c>
      <c r="BM278" s="79">
        <v>100</v>
      </c>
      <c r="BN278" s="78">
        <v>100</v>
      </c>
      <c r="BO278" s="80">
        <f t="shared" si="196"/>
        <v>100</v>
      </c>
    </row>
    <row r="279" spans="1:67" ht="50.15" customHeight="1">
      <c r="A279" s="72" t="s">
        <v>829</v>
      </c>
      <c r="B279" s="72" t="s">
        <v>381</v>
      </c>
      <c r="C279" s="72" t="s">
        <v>405</v>
      </c>
      <c r="D279" s="72" t="s">
        <v>406</v>
      </c>
      <c r="E279" s="72" t="s">
        <v>441</v>
      </c>
      <c r="F279" s="72" t="s">
        <v>441</v>
      </c>
      <c r="G279" s="73" t="s">
        <v>354</v>
      </c>
      <c r="H279" s="73" t="s">
        <v>839</v>
      </c>
      <c r="I279" s="73" t="s">
        <v>1540</v>
      </c>
      <c r="J279" s="74">
        <v>54</v>
      </c>
      <c r="K279" s="73" t="s">
        <v>166</v>
      </c>
      <c r="L279" s="74">
        <v>413</v>
      </c>
      <c r="M279" s="74" t="s">
        <v>1313</v>
      </c>
      <c r="N279" s="74" t="s">
        <v>1</v>
      </c>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4" t="s">
        <v>88</v>
      </c>
      <c r="AM279" s="76" t="s">
        <v>143</v>
      </c>
      <c r="AN279" s="74" t="s">
        <v>117</v>
      </c>
      <c r="AO279" s="74" t="s">
        <v>105</v>
      </c>
      <c r="AP279" s="74">
        <v>0</v>
      </c>
      <c r="AQ279" s="73" t="s">
        <v>1314</v>
      </c>
      <c r="AR279" s="73" t="s">
        <v>426</v>
      </c>
      <c r="AS279" s="2">
        <v>0</v>
      </c>
      <c r="AT279" s="2">
        <v>0</v>
      </c>
      <c r="AU279" s="2">
        <v>2</v>
      </c>
      <c r="AV279" s="2">
        <v>2</v>
      </c>
      <c r="AW279" s="3">
        <v>2</v>
      </c>
      <c r="AX279" s="3">
        <v>6</v>
      </c>
      <c r="AY279" s="2">
        <v>0</v>
      </c>
      <c r="AZ279" s="77">
        <v>2</v>
      </c>
      <c r="BA279" s="2">
        <v>1</v>
      </c>
      <c r="BB279" s="2">
        <f t="shared" ref="BB279:BB335" si="197">AV279-BA279</f>
        <v>1</v>
      </c>
      <c r="BC279" s="17">
        <f t="shared" ref="BC279:BC286" si="198">AW279</f>
        <v>2</v>
      </c>
      <c r="BD279" s="78">
        <v>0</v>
      </c>
      <c r="BE279" s="78">
        <v>0</v>
      </c>
      <c r="BF279" s="78">
        <v>0</v>
      </c>
      <c r="BG279" s="78">
        <v>0</v>
      </c>
      <c r="BH279" s="78">
        <v>0</v>
      </c>
      <c r="BI279" s="79">
        <v>1</v>
      </c>
      <c r="BJ279" s="78">
        <f>BI279</f>
        <v>1</v>
      </c>
      <c r="BK279" s="78">
        <f t="shared" ref="BK279:BN279" si="199">BJ279</f>
        <v>1</v>
      </c>
      <c r="BL279" s="78">
        <f t="shared" si="199"/>
        <v>1</v>
      </c>
      <c r="BM279" s="78">
        <f t="shared" si="199"/>
        <v>1</v>
      </c>
      <c r="BN279" s="78">
        <f t="shared" si="199"/>
        <v>1</v>
      </c>
      <c r="BO279" s="80">
        <f t="shared" si="196"/>
        <v>2</v>
      </c>
    </row>
    <row r="280" spans="1:67" ht="50.15" customHeight="1">
      <c r="A280" s="72" t="s">
        <v>829</v>
      </c>
      <c r="B280" s="72" t="s">
        <v>381</v>
      </c>
      <c r="C280" s="72" t="s">
        <v>405</v>
      </c>
      <c r="D280" s="72" t="s">
        <v>406</v>
      </c>
      <c r="E280" s="72" t="s">
        <v>441</v>
      </c>
      <c r="F280" s="72" t="s">
        <v>441</v>
      </c>
      <c r="G280" s="73" t="s">
        <v>354</v>
      </c>
      <c r="H280" s="73" t="s">
        <v>839</v>
      </c>
      <c r="I280" s="73" t="s">
        <v>1540</v>
      </c>
      <c r="J280" s="74">
        <v>54</v>
      </c>
      <c r="K280" s="73" t="s">
        <v>166</v>
      </c>
      <c r="L280" s="74">
        <v>415</v>
      </c>
      <c r="M280" s="74" t="s">
        <v>1315</v>
      </c>
      <c r="N280" s="74" t="s">
        <v>1</v>
      </c>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4" t="s">
        <v>88</v>
      </c>
      <c r="AM280" s="76" t="s">
        <v>125</v>
      </c>
      <c r="AN280" s="74" t="s">
        <v>113</v>
      </c>
      <c r="AO280" s="74" t="s">
        <v>105</v>
      </c>
      <c r="AP280" s="74">
        <v>0</v>
      </c>
      <c r="AQ280" s="73" t="s">
        <v>1316</v>
      </c>
      <c r="AR280" s="73" t="s">
        <v>1317</v>
      </c>
      <c r="AS280" s="2">
        <v>0</v>
      </c>
      <c r="AT280" s="2">
        <v>0</v>
      </c>
      <c r="AU280" s="2">
        <v>1</v>
      </c>
      <c r="AV280" s="2">
        <v>1</v>
      </c>
      <c r="AW280" s="3">
        <v>1</v>
      </c>
      <c r="AX280" s="197">
        <v>1</v>
      </c>
      <c r="AY280" s="2">
        <v>0</v>
      </c>
      <c r="AZ280" s="77">
        <v>1</v>
      </c>
      <c r="BA280" s="2">
        <v>0</v>
      </c>
      <c r="BB280" s="2">
        <f t="shared" si="197"/>
        <v>1</v>
      </c>
      <c r="BC280" s="17">
        <f t="shared" si="198"/>
        <v>1</v>
      </c>
      <c r="BD280" s="78">
        <v>0</v>
      </c>
      <c r="BE280" s="78">
        <v>0</v>
      </c>
      <c r="BF280" s="78">
        <v>0</v>
      </c>
      <c r="BG280" s="78">
        <v>0</v>
      </c>
      <c r="BH280" s="78">
        <v>0</v>
      </c>
      <c r="BI280" s="78">
        <v>0</v>
      </c>
      <c r="BJ280" s="78">
        <v>0</v>
      </c>
      <c r="BK280" s="78">
        <v>0</v>
      </c>
      <c r="BL280" s="78">
        <v>0</v>
      </c>
      <c r="BM280" s="78">
        <v>0</v>
      </c>
      <c r="BN280" s="78">
        <v>0</v>
      </c>
      <c r="BO280" s="80">
        <f t="shared" si="196"/>
        <v>1</v>
      </c>
    </row>
    <row r="281" spans="1:67" ht="50.15" customHeight="1">
      <c r="A281" s="72" t="s">
        <v>829</v>
      </c>
      <c r="B281" s="72" t="s">
        <v>381</v>
      </c>
      <c r="C281" s="72" t="s">
        <v>405</v>
      </c>
      <c r="D281" s="72" t="s">
        <v>406</v>
      </c>
      <c r="E281" s="72" t="s">
        <v>441</v>
      </c>
      <c r="F281" s="72" t="s">
        <v>441</v>
      </c>
      <c r="G281" s="73" t="s">
        <v>354</v>
      </c>
      <c r="H281" s="73" t="s">
        <v>839</v>
      </c>
      <c r="I281" s="73" t="s">
        <v>1540</v>
      </c>
      <c r="J281" s="74">
        <v>54</v>
      </c>
      <c r="K281" s="73" t="s">
        <v>166</v>
      </c>
      <c r="L281" s="74">
        <v>416</v>
      </c>
      <c r="M281" s="74" t="s">
        <v>1318</v>
      </c>
      <c r="N281" s="74" t="s">
        <v>1</v>
      </c>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4" t="s">
        <v>155</v>
      </c>
      <c r="AM281" s="76" t="s">
        <v>160</v>
      </c>
      <c r="AN281" s="74" t="s">
        <v>104</v>
      </c>
      <c r="AO281" s="74" t="s">
        <v>91</v>
      </c>
      <c r="AP281" s="74">
        <v>0</v>
      </c>
      <c r="AQ281" s="73" t="s">
        <v>1319</v>
      </c>
      <c r="AR281" s="73" t="s">
        <v>1320</v>
      </c>
      <c r="AS281" s="2">
        <v>0</v>
      </c>
      <c r="AT281" s="2">
        <v>0</v>
      </c>
      <c r="AU281" s="2">
        <v>100</v>
      </c>
      <c r="AV281" s="2">
        <v>100</v>
      </c>
      <c r="AW281" s="3">
        <v>100</v>
      </c>
      <c r="AX281" s="178">
        <v>100</v>
      </c>
      <c r="AY281" s="2">
        <v>0</v>
      </c>
      <c r="AZ281" s="77">
        <v>100</v>
      </c>
      <c r="BA281" s="2"/>
      <c r="BB281" s="2">
        <f t="shared" si="197"/>
        <v>100</v>
      </c>
      <c r="BC281" s="17">
        <f t="shared" si="198"/>
        <v>100</v>
      </c>
      <c r="BD281" s="79">
        <v>100</v>
      </c>
      <c r="BE281" s="79">
        <v>100</v>
      </c>
      <c r="BF281" s="79">
        <v>100</v>
      </c>
      <c r="BG281" s="79">
        <v>100</v>
      </c>
      <c r="BH281" s="79">
        <v>100</v>
      </c>
      <c r="BI281" s="79">
        <v>100</v>
      </c>
      <c r="BJ281" s="79">
        <v>100</v>
      </c>
      <c r="BK281" s="79">
        <v>100</v>
      </c>
      <c r="BL281" s="79">
        <v>100</v>
      </c>
      <c r="BM281" s="79">
        <v>100</v>
      </c>
      <c r="BN281" s="79">
        <v>100</v>
      </c>
      <c r="BO281" s="80">
        <f t="shared" si="196"/>
        <v>100</v>
      </c>
    </row>
    <row r="282" spans="1:67" ht="50.15" customHeight="1">
      <c r="A282" s="72" t="s">
        <v>829</v>
      </c>
      <c r="B282" s="72" t="s">
        <v>381</v>
      </c>
      <c r="C282" s="72" t="s">
        <v>405</v>
      </c>
      <c r="D282" s="72" t="s">
        <v>406</v>
      </c>
      <c r="E282" s="72" t="s">
        <v>441</v>
      </c>
      <c r="F282" s="72" t="s">
        <v>441</v>
      </c>
      <c r="G282" s="73" t="s">
        <v>354</v>
      </c>
      <c r="H282" s="73" t="s">
        <v>839</v>
      </c>
      <c r="I282" s="73" t="s">
        <v>1540</v>
      </c>
      <c r="J282" s="74">
        <v>54</v>
      </c>
      <c r="K282" s="73" t="s">
        <v>166</v>
      </c>
      <c r="L282" s="74">
        <v>417</v>
      </c>
      <c r="M282" s="74" t="s">
        <v>1321</v>
      </c>
      <c r="N282" s="74" t="s">
        <v>1</v>
      </c>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4" t="s">
        <v>155</v>
      </c>
      <c r="AM282" s="76" t="s">
        <v>89</v>
      </c>
      <c r="AN282" s="74" t="s">
        <v>104</v>
      </c>
      <c r="AO282" s="74" t="s">
        <v>91</v>
      </c>
      <c r="AP282" s="74">
        <v>0</v>
      </c>
      <c r="AQ282" s="73" t="s">
        <v>1322</v>
      </c>
      <c r="AR282" s="73" t="s">
        <v>1323</v>
      </c>
      <c r="AS282" s="2">
        <v>0</v>
      </c>
      <c r="AT282" s="2">
        <v>0</v>
      </c>
      <c r="AU282" s="2">
        <v>100</v>
      </c>
      <c r="AV282" s="2">
        <v>100</v>
      </c>
      <c r="AW282" s="3">
        <v>100</v>
      </c>
      <c r="AX282" s="178">
        <v>100</v>
      </c>
      <c r="AY282" s="2">
        <v>0</v>
      </c>
      <c r="AZ282" s="77">
        <v>100</v>
      </c>
      <c r="BA282" s="2">
        <v>50</v>
      </c>
      <c r="BB282" s="2">
        <f t="shared" si="197"/>
        <v>50</v>
      </c>
      <c r="BC282" s="17">
        <f t="shared" si="198"/>
        <v>100</v>
      </c>
      <c r="BD282" s="78">
        <v>0</v>
      </c>
      <c r="BE282" s="78">
        <f>BD282</f>
        <v>0</v>
      </c>
      <c r="BF282" s="79">
        <v>25</v>
      </c>
      <c r="BG282" s="78">
        <f>BF282</f>
        <v>25</v>
      </c>
      <c r="BH282" s="78">
        <f>BG282</f>
        <v>25</v>
      </c>
      <c r="BI282" s="79">
        <v>50</v>
      </c>
      <c r="BJ282" s="78">
        <f>BI282</f>
        <v>50</v>
      </c>
      <c r="BK282" s="78">
        <f>BJ282</f>
        <v>50</v>
      </c>
      <c r="BL282" s="79">
        <v>75</v>
      </c>
      <c r="BM282" s="78">
        <f>BL282</f>
        <v>75</v>
      </c>
      <c r="BN282" s="78">
        <f>BM282</f>
        <v>75</v>
      </c>
      <c r="BO282" s="80">
        <f t="shared" si="196"/>
        <v>100</v>
      </c>
    </row>
    <row r="283" spans="1:67" ht="50.15" customHeight="1">
      <c r="A283" s="72" t="s">
        <v>829</v>
      </c>
      <c r="B283" s="72" t="s">
        <v>381</v>
      </c>
      <c r="C283" s="72" t="s">
        <v>405</v>
      </c>
      <c r="D283" s="72" t="s">
        <v>406</v>
      </c>
      <c r="E283" s="72" t="s">
        <v>441</v>
      </c>
      <c r="F283" s="72" t="s">
        <v>441</v>
      </c>
      <c r="G283" s="73" t="s">
        <v>354</v>
      </c>
      <c r="H283" s="73" t="s">
        <v>839</v>
      </c>
      <c r="I283" s="73" t="s">
        <v>1540</v>
      </c>
      <c r="J283" s="74">
        <v>54</v>
      </c>
      <c r="K283" s="73" t="s">
        <v>166</v>
      </c>
      <c r="L283" s="74">
        <v>418</v>
      </c>
      <c r="M283" s="74" t="s">
        <v>1324</v>
      </c>
      <c r="N283" s="74" t="s">
        <v>1</v>
      </c>
      <c r="O283" s="76"/>
      <c r="P283" s="76"/>
      <c r="Q283" s="76"/>
      <c r="R283" s="76"/>
      <c r="S283" s="76"/>
      <c r="T283" s="76"/>
      <c r="U283" s="76"/>
      <c r="V283" s="76"/>
      <c r="W283" s="76" t="s">
        <v>87</v>
      </c>
      <c r="X283" s="76"/>
      <c r="Y283" s="76"/>
      <c r="Z283" s="76"/>
      <c r="AA283" s="76"/>
      <c r="AB283" s="76"/>
      <c r="AC283" s="76"/>
      <c r="AD283" s="76"/>
      <c r="AE283" s="76"/>
      <c r="AF283" s="76"/>
      <c r="AG283" s="76"/>
      <c r="AH283" s="76"/>
      <c r="AI283" s="76"/>
      <c r="AJ283" s="76"/>
      <c r="AK283" s="76"/>
      <c r="AL283" s="74" t="s">
        <v>155</v>
      </c>
      <c r="AM283" s="76" t="s">
        <v>143</v>
      </c>
      <c r="AN283" s="74" t="s">
        <v>104</v>
      </c>
      <c r="AO283" s="74" t="s">
        <v>91</v>
      </c>
      <c r="AP283" s="74">
        <v>0</v>
      </c>
      <c r="AQ283" s="73" t="s">
        <v>1325</v>
      </c>
      <c r="AR283" s="73" t="s">
        <v>1326</v>
      </c>
      <c r="AS283" s="2">
        <v>0</v>
      </c>
      <c r="AT283" s="2">
        <v>0</v>
      </c>
      <c r="AU283" s="2">
        <v>100</v>
      </c>
      <c r="AV283" s="2">
        <v>100</v>
      </c>
      <c r="AW283" s="3">
        <v>100</v>
      </c>
      <c r="AX283" s="178">
        <v>100</v>
      </c>
      <c r="AY283" s="2">
        <v>0</v>
      </c>
      <c r="AZ283" s="77">
        <v>100</v>
      </c>
      <c r="BA283" s="2">
        <v>50</v>
      </c>
      <c r="BB283" s="2">
        <f t="shared" si="197"/>
        <v>50</v>
      </c>
      <c r="BC283" s="17">
        <f t="shared" si="198"/>
        <v>100</v>
      </c>
      <c r="BD283" s="78">
        <v>0</v>
      </c>
      <c r="BE283" s="78">
        <v>0</v>
      </c>
      <c r="BF283" s="78">
        <v>0</v>
      </c>
      <c r="BG283" s="78">
        <v>0</v>
      </c>
      <c r="BH283" s="78">
        <v>0</v>
      </c>
      <c r="BI283" s="79">
        <v>50</v>
      </c>
      <c r="BJ283" s="78">
        <f>BI283</f>
        <v>50</v>
      </c>
      <c r="BK283" s="78">
        <f t="shared" ref="BK283:BN283" si="200">BJ283</f>
        <v>50</v>
      </c>
      <c r="BL283" s="78">
        <f t="shared" si="200"/>
        <v>50</v>
      </c>
      <c r="BM283" s="78">
        <f t="shared" si="200"/>
        <v>50</v>
      </c>
      <c r="BN283" s="78">
        <f t="shared" si="200"/>
        <v>50</v>
      </c>
      <c r="BO283" s="80">
        <f t="shared" si="196"/>
        <v>100</v>
      </c>
    </row>
    <row r="284" spans="1:67" ht="50.15" customHeight="1">
      <c r="A284" s="72" t="s">
        <v>829</v>
      </c>
      <c r="B284" s="72" t="s">
        <v>1097</v>
      </c>
      <c r="C284" s="72" t="s">
        <v>382</v>
      </c>
      <c r="D284" s="72" t="s">
        <v>383</v>
      </c>
      <c r="E284" s="72" t="s">
        <v>460</v>
      </c>
      <c r="F284" s="72" t="s">
        <v>460</v>
      </c>
      <c r="G284" s="73" t="s">
        <v>354</v>
      </c>
      <c r="H284" s="73" t="s">
        <v>839</v>
      </c>
      <c r="I284" s="73" t="s">
        <v>1540</v>
      </c>
      <c r="J284" s="74" t="s">
        <v>354</v>
      </c>
      <c r="K284" s="73" t="s">
        <v>1327</v>
      </c>
      <c r="L284" s="74">
        <v>460</v>
      </c>
      <c r="M284" s="74" t="s">
        <v>1328</v>
      </c>
      <c r="N284" s="74" t="s">
        <v>1</v>
      </c>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4" t="s">
        <v>155</v>
      </c>
      <c r="AM284" s="76" t="s">
        <v>160</v>
      </c>
      <c r="AN284" s="74" t="s">
        <v>113</v>
      </c>
      <c r="AO284" s="74" t="s">
        <v>105</v>
      </c>
      <c r="AP284" s="74">
        <v>0</v>
      </c>
      <c r="AQ284" s="73" t="s">
        <v>1329</v>
      </c>
      <c r="AR284" s="73" t="s">
        <v>1330</v>
      </c>
      <c r="AS284" s="198">
        <v>10</v>
      </c>
      <c r="AT284" s="198">
        <v>10</v>
      </c>
      <c r="AU284" s="198">
        <v>10</v>
      </c>
      <c r="AV284" s="198">
        <v>15</v>
      </c>
      <c r="AW284" s="178">
        <v>15</v>
      </c>
      <c r="AX284" s="178">
        <v>15</v>
      </c>
      <c r="AY284" s="198">
        <v>11</v>
      </c>
      <c r="AZ284" s="199">
        <v>10</v>
      </c>
      <c r="BA284" s="198">
        <v>15</v>
      </c>
      <c r="BB284" s="198">
        <f t="shared" si="197"/>
        <v>0</v>
      </c>
      <c r="BC284" s="198">
        <f t="shared" si="198"/>
        <v>15</v>
      </c>
      <c r="BD284" s="185">
        <v>0</v>
      </c>
      <c r="BE284" s="185">
        <v>1</v>
      </c>
      <c r="BF284" s="185">
        <v>3</v>
      </c>
      <c r="BG284" s="185">
        <v>5</v>
      </c>
      <c r="BH284" s="185">
        <v>7</v>
      </c>
      <c r="BI284" s="185">
        <v>7</v>
      </c>
      <c r="BJ284" s="185">
        <v>9</v>
      </c>
      <c r="BK284" s="185">
        <v>11</v>
      </c>
      <c r="BL284" s="185">
        <v>13</v>
      </c>
      <c r="BM284" s="185">
        <v>14</v>
      </c>
      <c r="BN284" s="185">
        <v>15</v>
      </c>
      <c r="BO284" s="186">
        <f t="shared" si="196"/>
        <v>15</v>
      </c>
    </row>
    <row r="285" spans="1:67" ht="50.15" customHeight="1">
      <c r="A285" s="72" t="s">
        <v>829</v>
      </c>
      <c r="B285" s="72" t="s">
        <v>1097</v>
      </c>
      <c r="C285" s="72" t="s">
        <v>382</v>
      </c>
      <c r="D285" s="72" t="s">
        <v>383</v>
      </c>
      <c r="E285" s="72" t="s">
        <v>460</v>
      </c>
      <c r="F285" s="72" t="s">
        <v>460</v>
      </c>
      <c r="G285" s="73" t="s">
        <v>354</v>
      </c>
      <c r="H285" s="73" t="s">
        <v>839</v>
      </c>
      <c r="I285" s="73" t="s">
        <v>1540</v>
      </c>
      <c r="J285" s="74" t="s">
        <v>354</v>
      </c>
      <c r="K285" s="73" t="s">
        <v>1327</v>
      </c>
      <c r="L285" s="74">
        <v>271</v>
      </c>
      <c r="M285" s="74" t="s">
        <v>1331</v>
      </c>
      <c r="N285" s="74" t="s">
        <v>1</v>
      </c>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4" t="s">
        <v>155</v>
      </c>
      <c r="AM285" s="76" t="s">
        <v>89</v>
      </c>
      <c r="AN285" s="74" t="s">
        <v>113</v>
      </c>
      <c r="AO285" s="74" t="s">
        <v>105</v>
      </c>
      <c r="AP285" s="74">
        <v>0</v>
      </c>
      <c r="AQ285" s="75" t="s">
        <v>1332</v>
      </c>
      <c r="AR285" s="73" t="s">
        <v>1333</v>
      </c>
      <c r="AS285" s="198">
        <v>0</v>
      </c>
      <c r="AT285" s="198">
        <v>0</v>
      </c>
      <c r="AU285" s="198">
        <v>0</v>
      </c>
      <c r="AV285" s="198">
        <v>4</v>
      </c>
      <c r="AW285" s="178">
        <v>4</v>
      </c>
      <c r="AX285" s="178">
        <v>4</v>
      </c>
      <c r="AY285" s="198">
        <v>0</v>
      </c>
      <c r="AZ285" s="198">
        <v>0</v>
      </c>
      <c r="BA285" s="198">
        <v>3</v>
      </c>
      <c r="BB285" s="198">
        <f t="shared" si="197"/>
        <v>1</v>
      </c>
      <c r="BC285" s="198">
        <f t="shared" si="198"/>
        <v>4</v>
      </c>
      <c r="BD285" s="200">
        <v>0</v>
      </c>
      <c r="BE285" s="200">
        <f t="shared" ref="BE285:BE286" si="201">BD285</f>
        <v>0</v>
      </c>
      <c r="BF285" s="185">
        <v>1</v>
      </c>
      <c r="BG285" s="200">
        <f t="shared" ref="BG285:BH286" si="202">BF285</f>
        <v>1</v>
      </c>
      <c r="BH285" s="200">
        <f t="shared" si="202"/>
        <v>1</v>
      </c>
      <c r="BI285" s="185">
        <v>2</v>
      </c>
      <c r="BJ285" s="200">
        <f t="shared" ref="BJ285:BK286" si="203">BI285</f>
        <v>2</v>
      </c>
      <c r="BK285" s="200">
        <f t="shared" si="203"/>
        <v>2</v>
      </c>
      <c r="BL285" s="185">
        <v>3</v>
      </c>
      <c r="BM285" s="200">
        <f t="shared" ref="BM285:BN286" si="204">BL285</f>
        <v>3</v>
      </c>
      <c r="BN285" s="200">
        <f t="shared" si="204"/>
        <v>3</v>
      </c>
      <c r="BO285" s="186">
        <f t="shared" si="196"/>
        <v>4</v>
      </c>
    </row>
    <row r="286" spans="1:67" ht="50.15" customHeight="1">
      <c r="A286" s="72" t="s">
        <v>829</v>
      </c>
      <c r="B286" s="72" t="s">
        <v>1097</v>
      </c>
      <c r="C286" s="72" t="s">
        <v>382</v>
      </c>
      <c r="D286" s="72" t="s">
        <v>383</v>
      </c>
      <c r="E286" s="72" t="s">
        <v>460</v>
      </c>
      <c r="F286" s="72" t="s">
        <v>460</v>
      </c>
      <c r="G286" s="73" t="s">
        <v>354</v>
      </c>
      <c r="H286" s="73" t="s">
        <v>839</v>
      </c>
      <c r="I286" s="73" t="s">
        <v>1540</v>
      </c>
      <c r="J286" s="74" t="s">
        <v>354</v>
      </c>
      <c r="K286" s="73" t="s">
        <v>1327</v>
      </c>
      <c r="L286" s="74">
        <v>272</v>
      </c>
      <c r="M286" s="74" t="s">
        <v>1334</v>
      </c>
      <c r="N286" s="74" t="s">
        <v>1</v>
      </c>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4" t="s">
        <v>155</v>
      </c>
      <c r="AM286" s="76" t="s">
        <v>89</v>
      </c>
      <c r="AN286" s="74" t="s">
        <v>1335</v>
      </c>
      <c r="AO286" s="74" t="s">
        <v>91</v>
      </c>
      <c r="AP286" s="74">
        <v>0</v>
      </c>
      <c r="AQ286" s="73" t="s">
        <v>1336</v>
      </c>
      <c r="AR286" s="73" t="s">
        <v>1337</v>
      </c>
      <c r="AS286" s="198">
        <v>0</v>
      </c>
      <c r="AT286" s="198">
        <v>0</v>
      </c>
      <c r="AU286" s="198">
        <v>0</v>
      </c>
      <c r="AV286" s="198">
        <v>100</v>
      </c>
      <c r="AW286" s="178">
        <v>80</v>
      </c>
      <c r="AX286" s="178">
        <v>100</v>
      </c>
      <c r="AY286" s="198">
        <v>0</v>
      </c>
      <c r="AZ286" s="198">
        <v>0</v>
      </c>
      <c r="BA286" s="2">
        <v>92.52</v>
      </c>
      <c r="BB286" s="2">
        <f t="shared" si="197"/>
        <v>7.480000000000004</v>
      </c>
      <c r="BC286" s="5">
        <f t="shared" si="198"/>
        <v>80</v>
      </c>
      <c r="BD286" s="123">
        <v>0</v>
      </c>
      <c r="BE286" s="123">
        <f t="shared" si="201"/>
        <v>0</v>
      </c>
      <c r="BF286" s="122">
        <v>25</v>
      </c>
      <c r="BG286" s="123">
        <f t="shared" si="202"/>
        <v>25</v>
      </c>
      <c r="BH286" s="123">
        <f t="shared" si="202"/>
        <v>25</v>
      </c>
      <c r="BI286" s="122">
        <v>50</v>
      </c>
      <c r="BJ286" s="123">
        <f t="shared" si="203"/>
        <v>50</v>
      </c>
      <c r="BK286" s="123">
        <f t="shared" si="203"/>
        <v>50</v>
      </c>
      <c r="BL286" s="122">
        <v>75</v>
      </c>
      <c r="BM286" s="123">
        <f t="shared" si="204"/>
        <v>75</v>
      </c>
      <c r="BN286" s="123">
        <f t="shared" si="204"/>
        <v>75</v>
      </c>
      <c r="BO286" s="124">
        <f t="shared" si="196"/>
        <v>80</v>
      </c>
    </row>
    <row r="287" spans="1:67" ht="50.15" customHeight="1">
      <c r="A287" s="72" t="s">
        <v>829</v>
      </c>
      <c r="B287" s="72" t="s">
        <v>1097</v>
      </c>
      <c r="C287" s="72" t="s">
        <v>382</v>
      </c>
      <c r="D287" s="72" t="s">
        <v>383</v>
      </c>
      <c r="E287" s="72" t="s">
        <v>460</v>
      </c>
      <c r="F287" s="72" t="s">
        <v>460</v>
      </c>
      <c r="G287" s="73" t="s">
        <v>354</v>
      </c>
      <c r="H287" s="73" t="s">
        <v>839</v>
      </c>
      <c r="I287" s="73" t="s">
        <v>1540</v>
      </c>
      <c r="J287" s="74" t="s">
        <v>354</v>
      </c>
      <c r="K287" s="73" t="s">
        <v>1327</v>
      </c>
      <c r="L287" s="267">
        <v>357</v>
      </c>
      <c r="M287" s="74" t="s">
        <v>1338</v>
      </c>
      <c r="N287" s="74" t="s">
        <v>1</v>
      </c>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4" t="s">
        <v>155</v>
      </c>
      <c r="AM287" s="76" t="s">
        <v>89</v>
      </c>
      <c r="AN287" s="74" t="s">
        <v>113</v>
      </c>
      <c r="AO287" s="74" t="s">
        <v>105</v>
      </c>
      <c r="AP287" s="74">
        <v>0</v>
      </c>
      <c r="AQ287" s="75" t="s">
        <v>1339</v>
      </c>
      <c r="AR287" s="73" t="s">
        <v>1340</v>
      </c>
      <c r="AS287" s="198">
        <v>0</v>
      </c>
      <c r="AT287" s="198">
        <v>0</v>
      </c>
      <c r="AU287" s="198">
        <v>0</v>
      </c>
      <c r="AV287" s="198">
        <v>0</v>
      </c>
      <c r="AW287" s="178">
        <v>45</v>
      </c>
      <c r="AX287" s="178">
        <v>45</v>
      </c>
      <c r="AY287" s="198">
        <v>0</v>
      </c>
      <c r="AZ287" s="199">
        <v>0</v>
      </c>
      <c r="BA287" s="198">
        <v>0</v>
      </c>
      <c r="BB287" s="198">
        <f t="shared" si="197"/>
        <v>0</v>
      </c>
      <c r="BC287" s="198">
        <v>45</v>
      </c>
      <c r="BD287" s="185">
        <v>0</v>
      </c>
      <c r="BE287" s="185">
        <v>0</v>
      </c>
      <c r="BF287" s="185">
        <v>12</v>
      </c>
      <c r="BG287" s="185">
        <v>12</v>
      </c>
      <c r="BH287" s="185">
        <v>12</v>
      </c>
      <c r="BI287" s="185">
        <v>25</v>
      </c>
      <c r="BJ287" s="185">
        <v>25</v>
      </c>
      <c r="BK287" s="185">
        <v>25</v>
      </c>
      <c r="BL287" s="185">
        <v>37</v>
      </c>
      <c r="BM287" s="185">
        <v>37</v>
      </c>
      <c r="BN287" s="185">
        <v>37</v>
      </c>
      <c r="BO287" s="186">
        <v>45</v>
      </c>
    </row>
    <row r="288" spans="1:67" ht="50.15" customHeight="1">
      <c r="A288" s="72" t="s">
        <v>829</v>
      </c>
      <c r="B288" s="72" t="s">
        <v>1097</v>
      </c>
      <c r="C288" s="72" t="s">
        <v>382</v>
      </c>
      <c r="D288" s="72" t="s">
        <v>383</v>
      </c>
      <c r="E288" s="72" t="s">
        <v>460</v>
      </c>
      <c r="F288" s="72" t="s">
        <v>460</v>
      </c>
      <c r="G288" s="73" t="s">
        <v>354</v>
      </c>
      <c r="H288" s="73" t="s">
        <v>839</v>
      </c>
      <c r="I288" s="73" t="s">
        <v>1540</v>
      </c>
      <c r="J288" s="74" t="s">
        <v>354</v>
      </c>
      <c r="K288" s="73" t="s">
        <v>1327</v>
      </c>
      <c r="L288" s="267">
        <v>359</v>
      </c>
      <c r="M288" s="74" t="s">
        <v>1341</v>
      </c>
      <c r="N288" s="74" t="s">
        <v>1</v>
      </c>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4" t="s">
        <v>155</v>
      </c>
      <c r="AM288" s="76" t="s">
        <v>160</v>
      </c>
      <c r="AN288" s="74" t="s">
        <v>113</v>
      </c>
      <c r="AO288" s="74" t="s">
        <v>105</v>
      </c>
      <c r="AP288" s="74">
        <v>0</v>
      </c>
      <c r="AQ288" s="75" t="s">
        <v>1342</v>
      </c>
      <c r="AR288" s="73" t="s">
        <v>1343</v>
      </c>
      <c r="AS288" s="198">
        <v>0</v>
      </c>
      <c r="AT288" s="198">
        <v>30</v>
      </c>
      <c r="AU288" s="198">
        <v>43</v>
      </c>
      <c r="AV288" s="198">
        <v>45</v>
      </c>
      <c r="AW288" s="178">
        <v>45</v>
      </c>
      <c r="AX288" s="178">
        <v>30</v>
      </c>
      <c r="AY288" s="198">
        <v>44</v>
      </c>
      <c r="AZ288" s="199">
        <v>43</v>
      </c>
      <c r="BA288" s="198">
        <v>45</v>
      </c>
      <c r="BB288" s="198">
        <f t="shared" si="197"/>
        <v>0</v>
      </c>
      <c r="BC288" s="198">
        <f t="shared" ref="BC288:BC335" si="205">AW288</f>
        <v>45</v>
      </c>
      <c r="BD288" s="185">
        <v>10</v>
      </c>
      <c r="BE288" s="185">
        <v>14</v>
      </c>
      <c r="BF288" s="185">
        <v>18</v>
      </c>
      <c r="BG288" s="185">
        <v>22</v>
      </c>
      <c r="BH288" s="185">
        <v>26</v>
      </c>
      <c r="BI288" s="185">
        <v>30</v>
      </c>
      <c r="BJ288" s="185">
        <v>34</v>
      </c>
      <c r="BK288" s="185">
        <v>38</v>
      </c>
      <c r="BL288" s="185">
        <v>42</v>
      </c>
      <c r="BM288" s="185">
        <v>45</v>
      </c>
      <c r="BN288" s="185">
        <v>45</v>
      </c>
      <c r="BO288" s="186">
        <f t="shared" ref="BO288" si="206">AW288</f>
        <v>45</v>
      </c>
    </row>
    <row r="289" spans="1:68" s="213" customFormat="1" ht="50.15" customHeight="1">
      <c r="A289" s="201" t="s">
        <v>829</v>
      </c>
      <c r="B289" s="201" t="s">
        <v>420</v>
      </c>
      <c r="C289" s="201" t="s">
        <v>78</v>
      </c>
      <c r="D289" s="201" t="s">
        <v>428</v>
      </c>
      <c r="E289" s="201" t="s">
        <v>422</v>
      </c>
      <c r="F289" s="201" t="s">
        <v>422</v>
      </c>
      <c r="G289" s="202" t="s">
        <v>354</v>
      </c>
      <c r="H289" s="202" t="s">
        <v>839</v>
      </c>
      <c r="I289" s="73" t="s">
        <v>1540</v>
      </c>
      <c r="J289" s="203" t="s">
        <v>511</v>
      </c>
      <c r="K289" s="201" t="s">
        <v>422</v>
      </c>
      <c r="L289" s="203">
        <v>427</v>
      </c>
      <c r="M289" s="202" t="s">
        <v>1344</v>
      </c>
      <c r="N289" s="203" t="s">
        <v>1</v>
      </c>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t="s">
        <v>87</v>
      </c>
      <c r="AL289" s="203" t="s">
        <v>103</v>
      </c>
      <c r="AM289" s="203" t="s">
        <v>160</v>
      </c>
      <c r="AN289" s="203" t="s">
        <v>113</v>
      </c>
      <c r="AO289" s="203" t="s">
        <v>105</v>
      </c>
      <c r="AP289" s="203">
        <v>0</v>
      </c>
      <c r="AQ289" s="202" t="s">
        <v>1345</v>
      </c>
      <c r="AR289" s="202" t="s">
        <v>1346</v>
      </c>
      <c r="AS289" s="204">
        <v>0</v>
      </c>
      <c r="AT289" s="205">
        <v>20100000</v>
      </c>
      <c r="AU289" s="205">
        <v>25100000</v>
      </c>
      <c r="AV289" s="206">
        <v>24200000</v>
      </c>
      <c r="AW289" s="206">
        <v>24200000</v>
      </c>
      <c r="AX289" s="206">
        <v>24200000</v>
      </c>
      <c r="AY289" s="206">
        <v>21080549</v>
      </c>
      <c r="AZ289" s="207">
        <v>27892390</v>
      </c>
      <c r="BA289" s="208">
        <v>23323457</v>
      </c>
      <c r="BB289" s="204">
        <f t="shared" si="197"/>
        <v>876543</v>
      </c>
      <c r="BC289" s="209">
        <f t="shared" si="205"/>
        <v>24200000</v>
      </c>
      <c r="BD289" s="210">
        <v>1700000</v>
      </c>
      <c r="BE289" s="210">
        <f>+BD289+2000000</f>
        <v>3700000</v>
      </c>
      <c r="BF289" s="210">
        <f>+BE289+2200000</f>
        <v>5900000</v>
      </c>
      <c r="BG289" s="210">
        <f>+BF289+2000000</f>
        <v>7900000</v>
      </c>
      <c r="BH289" s="210">
        <f>+BG289+2200000</f>
        <v>10100000</v>
      </c>
      <c r="BI289" s="210">
        <f>+BH289+2000000</f>
        <v>12100000</v>
      </c>
      <c r="BJ289" s="210">
        <f>+BI289+2000000</f>
        <v>14100000</v>
      </c>
      <c r="BK289" s="210">
        <f>+BJ289+2200000</f>
        <v>16300000</v>
      </c>
      <c r="BL289" s="210">
        <f>+BK289+2000000</f>
        <v>18300000</v>
      </c>
      <c r="BM289" s="210">
        <f>+BL289+2200000</f>
        <v>20500000</v>
      </c>
      <c r="BN289" s="210">
        <f>+BM289+2000000</f>
        <v>22500000</v>
      </c>
      <c r="BO289" s="211">
        <f>+BN289+1700000</f>
        <v>24200000</v>
      </c>
      <c r="BP289" s="212"/>
    </row>
    <row r="290" spans="1:68" s="213" customFormat="1" ht="50.15" customHeight="1">
      <c r="A290" s="201" t="s">
        <v>829</v>
      </c>
      <c r="B290" s="201" t="s">
        <v>420</v>
      </c>
      <c r="C290" s="201" t="s">
        <v>78</v>
      </c>
      <c r="D290" s="201" t="s">
        <v>428</v>
      </c>
      <c r="E290" s="201" t="s">
        <v>422</v>
      </c>
      <c r="F290" s="201" t="s">
        <v>422</v>
      </c>
      <c r="G290" s="202" t="s">
        <v>354</v>
      </c>
      <c r="H290" s="202" t="s">
        <v>839</v>
      </c>
      <c r="I290" s="73" t="s">
        <v>1540</v>
      </c>
      <c r="J290" s="203" t="s">
        <v>511</v>
      </c>
      <c r="K290" s="201" t="s">
        <v>422</v>
      </c>
      <c r="L290" s="203">
        <v>428</v>
      </c>
      <c r="M290" s="202" t="s">
        <v>1347</v>
      </c>
      <c r="N290" s="203" t="s">
        <v>1</v>
      </c>
      <c r="O290" s="203"/>
      <c r="P290" s="203"/>
      <c r="Q290" s="203"/>
      <c r="R290" s="203"/>
      <c r="S290" s="203"/>
      <c r="T290" s="203"/>
      <c r="U290" s="203"/>
      <c r="V290" s="203"/>
      <c r="W290" s="203"/>
      <c r="X290" s="203"/>
      <c r="Y290" s="203"/>
      <c r="Z290" s="203"/>
      <c r="AA290" s="203"/>
      <c r="AB290" s="203"/>
      <c r="AC290" s="203"/>
      <c r="AD290" s="203"/>
      <c r="AE290" s="203"/>
      <c r="AF290" s="203"/>
      <c r="AG290" s="203"/>
      <c r="AH290" s="203"/>
      <c r="AI290" s="203"/>
      <c r="AJ290" s="203"/>
      <c r="AK290" s="203" t="s">
        <v>87</v>
      </c>
      <c r="AL290" s="203" t="s">
        <v>103</v>
      </c>
      <c r="AM290" s="203" t="s">
        <v>160</v>
      </c>
      <c r="AN290" s="203" t="s">
        <v>113</v>
      </c>
      <c r="AO290" s="203" t="s">
        <v>105</v>
      </c>
      <c r="AP290" s="203">
        <v>0</v>
      </c>
      <c r="AQ290" s="214" t="s">
        <v>1348</v>
      </c>
      <c r="AR290" s="202" t="s">
        <v>1349</v>
      </c>
      <c r="AS290" s="204">
        <v>0</v>
      </c>
      <c r="AT290" s="206">
        <v>0</v>
      </c>
      <c r="AU290" s="205">
        <v>94500000</v>
      </c>
      <c r="AV290" s="206">
        <v>87600000</v>
      </c>
      <c r="AW290" s="206">
        <v>77600000</v>
      </c>
      <c r="AX290" s="206">
        <v>77600000</v>
      </c>
      <c r="AY290" s="206">
        <v>0</v>
      </c>
      <c r="AZ290" s="207">
        <v>107038747</v>
      </c>
      <c r="BA290" s="208">
        <v>87395316</v>
      </c>
      <c r="BB290" s="204">
        <f t="shared" si="197"/>
        <v>204684</v>
      </c>
      <c r="BC290" s="209">
        <f t="shared" si="205"/>
        <v>77600000</v>
      </c>
      <c r="BD290" s="210">
        <v>6800000</v>
      </c>
      <c r="BE290" s="210">
        <f t="shared" ref="BE290:BJ290" si="207">+BD290+6800000</f>
        <v>13600000</v>
      </c>
      <c r="BF290" s="210">
        <f t="shared" si="207"/>
        <v>20400000</v>
      </c>
      <c r="BG290" s="210">
        <f t="shared" si="207"/>
        <v>27200000</v>
      </c>
      <c r="BH290" s="210">
        <f t="shared" si="207"/>
        <v>34000000</v>
      </c>
      <c r="BI290" s="210">
        <f t="shared" si="207"/>
        <v>40800000</v>
      </c>
      <c r="BJ290" s="210">
        <f t="shared" si="207"/>
        <v>47600000</v>
      </c>
      <c r="BK290" s="210">
        <f>+BJ290+6000000</f>
        <v>53600000</v>
      </c>
      <c r="BL290" s="210">
        <f>+BK290+6000000</f>
        <v>59600000</v>
      </c>
      <c r="BM290" s="210">
        <f>+BL290+6000000</f>
        <v>65600000</v>
      </c>
      <c r="BN290" s="210">
        <f>+BM290+6000000</f>
        <v>71600000</v>
      </c>
      <c r="BO290" s="211">
        <f>+BN290+6000000</f>
        <v>77600000</v>
      </c>
      <c r="BP290" s="212"/>
    </row>
    <row r="291" spans="1:68" s="216" customFormat="1" ht="50.15" customHeight="1">
      <c r="A291" s="72" t="s">
        <v>829</v>
      </c>
      <c r="B291" s="72" t="s">
        <v>420</v>
      </c>
      <c r="C291" s="72" t="s">
        <v>78</v>
      </c>
      <c r="D291" s="72" t="s">
        <v>428</v>
      </c>
      <c r="E291" s="72" t="s">
        <v>422</v>
      </c>
      <c r="F291" s="72" t="s">
        <v>422</v>
      </c>
      <c r="G291" s="73" t="s">
        <v>354</v>
      </c>
      <c r="H291" s="73" t="s">
        <v>839</v>
      </c>
      <c r="I291" s="73" t="s">
        <v>1540</v>
      </c>
      <c r="J291" s="74" t="s">
        <v>511</v>
      </c>
      <c r="K291" s="72" t="s">
        <v>422</v>
      </c>
      <c r="L291" s="74">
        <v>429</v>
      </c>
      <c r="M291" s="73" t="s">
        <v>1350</v>
      </c>
      <c r="N291" s="74" t="s">
        <v>1</v>
      </c>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t="s">
        <v>87</v>
      </c>
      <c r="AL291" s="74" t="s">
        <v>88</v>
      </c>
      <c r="AM291" s="74" t="s">
        <v>160</v>
      </c>
      <c r="AN291" s="74" t="s">
        <v>113</v>
      </c>
      <c r="AO291" s="74" t="s">
        <v>105</v>
      </c>
      <c r="AP291" s="74">
        <v>0</v>
      </c>
      <c r="AQ291" s="73" t="s">
        <v>1351</v>
      </c>
      <c r="AR291" s="73" t="s">
        <v>1352</v>
      </c>
      <c r="AS291" s="2">
        <v>0</v>
      </c>
      <c r="AT291" s="77">
        <v>2430</v>
      </c>
      <c r="AU291" s="77">
        <v>2900</v>
      </c>
      <c r="AV291" s="77">
        <v>2950</v>
      </c>
      <c r="AW291" s="207">
        <v>3000</v>
      </c>
      <c r="AX291" s="207">
        <v>3000</v>
      </c>
      <c r="AY291" s="77">
        <v>2677</v>
      </c>
      <c r="AZ291" s="77">
        <v>2956</v>
      </c>
      <c r="BA291" s="215">
        <v>2986</v>
      </c>
      <c r="BB291" s="2">
        <f t="shared" si="197"/>
        <v>-36</v>
      </c>
      <c r="BC291" s="17">
        <f t="shared" si="205"/>
        <v>3000</v>
      </c>
      <c r="BD291" s="123">
        <v>180</v>
      </c>
      <c r="BE291" s="123">
        <f>+BD291+245</f>
        <v>425</v>
      </c>
      <c r="BF291" s="123">
        <f>+BE291+260</f>
        <v>685</v>
      </c>
      <c r="BG291" s="123">
        <f>+BF291+255</f>
        <v>940</v>
      </c>
      <c r="BH291" s="123">
        <f>+BG291+260</f>
        <v>1200</v>
      </c>
      <c r="BI291" s="123">
        <f>+BH291+265</f>
        <v>1465</v>
      </c>
      <c r="BJ291" s="123">
        <f>+BI291+265</f>
        <v>1730</v>
      </c>
      <c r="BK291" s="123">
        <f>+BJ291+260</f>
        <v>1990</v>
      </c>
      <c r="BL291" s="123">
        <f>+BK291+265</f>
        <v>2255</v>
      </c>
      <c r="BM291" s="123">
        <f>+BL291+265</f>
        <v>2520</v>
      </c>
      <c r="BN291" s="123">
        <f>+BM291+250</f>
        <v>2770</v>
      </c>
      <c r="BO291" s="211">
        <f>+BN291+230</f>
        <v>3000</v>
      </c>
      <c r="BP291" s="212"/>
    </row>
    <row r="292" spans="1:68" s="216" customFormat="1" ht="50.15" customHeight="1">
      <c r="A292" s="72" t="s">
        <v>829</v>
      </c>
      <c r="B292" s="72" t="s">
        <v>420</v>
      </c>
      <c r="C292" s="72" t="s">
        <v>78</v>
      </c>
      <c r="D292" s="72" t="s">
        <v>428</v>
      </c>
      <c r="E292" s="72" t="s">
        <v>422</v>
      </c>
      <c r="F292" s="72" t="s">
        <v>422</v>
      </c>
      <c r="G292" s="73" t="s">
        <v>354</v>
      </c>
      <c r="H292" s="73" t="s">
        <v>839</v>
      </c>
      <c r="I292" s="73" t="s">
        <v>1540</v>
      </c>
      <c r="J292" s="74" t="s">
        <v>511</v>
      </c>
      <c r="K292" s="72" t="s">
        <v>422</v>
      </c>
      <c r="L292" s="74">
        <v>431</v>
      </c>
      <c r="M292" s="73" t="s">
        <v>1353</v>
      </c>
      <c r="N292" s="74" t="s">
        <v>1</v>
      </c>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t="s">
        <v>87</v>
      </c>
      <c r="AL292" s="74" t="s">
        <v>103</v>
      </c>
      <c r="AM292" s="74" t="s">
        <v>160</v>
      </c>
      <c r="AN292" s="74" t="s">
        <v>113</v>
      </c>
      <c r="AO292" s="74" t="s">
        <v>105</v>
      </c>
      <c r="AP292" s="74">
        <v>0</v>
      </c>
      <c r="AQ292" s="73" t="s">
        <v>1354</v>
      </c>
      <c r="AR292" s="73" t="s">
        <v>1355</v>
      </c>
      <c r="AS292" s="2">
        <v>0</v>
      </c>
      <c r="AT292" s="198">
        <v>180</v>
      </c>
      <c r="AU292" s="198">
        <v>110</v>
      </c>
      <c r="AV292" s="198">
        <v>175</v>
      </c>
      <c r="AW292" s="217">
        <v>160</v>
      </c>
      <c r="AX292" s="217">
        <v>160</v>
      </c>
      <c r="AY292" s="198">
        <v>172</v>
      </c>
      <c r="AZ292" s="77">
        <v>117</v>
      </c>
      <c r="BA292" s="215">
        <v>176</v>
      </c>
      <c r="BB292" s="2">
        <f t="shared" si="197"/>
        <v>-1</v>
      </c>
      <c r="BC292" s="17">
        <f t="shared" si="205"/>
        <v>160</v>
      </c>
      <c r="BD292" s="123">
        <v>10</v>
      </c>
      <c r="BE292" s="123">
        <f>+BD292+15</f>
        <v>25</v>
      </c>
      <c r="BF292" s="123">
        <f>+BE292+15</f>
        <v>40</v>
      </c>
      <c r="BG292" s="123">
        <f>+BF292+14</f>
        <v>54</v>
      </c>
      <c r="BH292" s="123">
        <f>+BG292+15</f>
        <v>69</v>
      </c>
      <c r="BI292" s="123">
        <f>+BH292+15</f>
        <v>84</v>
      </c>
      <c r="BJ292" s="123">
        <f>+BI292+15</f>
        <v>99</v>
      </c>
      <c r="BK292" s="123">
        <f>+BJ292+8</f>
        <v>107</v>
      </c>
      <c r="BL292" s="210">
        <f>+BK292+14</f>
        <v>121</v>
      </c>
      <c r="BM292" s="210">
        <f>+BL292+14</f>
        <v>135</v>
      </c>
      <c r="BN292" s="210">
        <f>+BM292+15</f>
        <v>150</v>
      </c>
      <c r="BO292" s="211">
        <f>+BN292+10</f>
        <v>160</v>
      </c>
      <c r="BP292" s="212"/>
    </row>
    <row r="293" spans="1:68" s="216" customFormat="1" ht="50.15" customHeight="1">
      <c r="A293" s="72" t="s">
        <v>829</v>
      </c>
      <c r="B293" s="72" t="s">
        <v>420</v>
      </c>
      <c r="C293" s="72" t="s">
        <v>78</v>
      </c>
      <c r="D293" s="72" t="s">
        <v>428</v>
      </c>
      <c r="E293" s="72" t="s">
        <v>422</v>
      </c>
      <c r="F293" s="72" t="s">
        <v>422</v>
      </c>
      <c r="G293" s="73" t="s">
        <v>354</v>
      </c>
      <c r="H293" s="73" t="s">
        <v>839</v>
      </c>
      <c r="I293" s="73" t="s">
        <v>1540</v>
      </c>
      <c r="J293" s="74" t="s">
        <v>511</v>
      </c>
      <c r="K293" s="72" t="s">
        <v>422</v>
      </c>
      <c r="L293" s="74">
        <v>432</v>
      </c>
      <c r="M293" s="73" t="s">
        <v>1356</v>
      </c>
      <c r="N293" s="74" t="s">
        <v>1</v>
      </c>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t="s">
        <v>87</v>
      </c>
      <c r="AL293" s="74" t="s">
        <v>88</v>
      </c>
      <c r="AM293" s="74" t="s">
        <v>160</v>
      </c>
      <c r="AN293" s="74" t="s">
        <v>113</v>
      </c>
      <c r="AO293" s="74" t="s">
        <v>105</v>
      </c>
      <c r="AP293" s="74">
        <v>0</v>
      </c>
      <c r="AQ293" s="73" t="s">
        <v>1357</v>
      </c>
      <c r="AR293" s="73" t="s">
        <v>1358</v>
      </c>
      <c r="AS293" s="2">
        <v>0</v>
      </c>
      <c r="AT293" s="77">
        <v>1300</v>
      </c>
      <c r="AU293" s="77">
        <v>1600</v>
      </c>
      <c r="AV293" s="77">
        <v>1850</v>
      </c>
      <c r="AW293" s="77">
        <v>1900</v>
      </c>
      <c r="AX293" s="77">
        <v>1900</v>
      </c>
      <c r="AY293" s="77">
        <v>1498</v>
      </c>
      <c r="AZ293" s="77">
        <v>1842</v>
      </c>
      <c r="BA293" s="215">
        <v>1976</v>
      </c>
      <c r="BB293" s="2">
        <f t="shared" si="197"/>
        <v>-126</v>
      </c>
      <c r="BC293" s="17">
        <f t="shared" si="205"/>
        <v>1900</v>
      </c>
      <c r="BD293" s="123">
        <v>130</v>
      </c>
      <c r="BE293" s="123">
        <f>+BD293+150</f>
        <v>280</v>
      </c>
      <c r="BF293" s="123">
        <f>+BE293+160</f>
        <v>440</v>
      </c>
      <c r="BG293" s="123">
        <f>+BF293+170</f>
        <v>610</v>
      </c>
      <c r="BH293" s="123">
        <f>+BG293+170</f>
        <v>780</v>
      </c>
      <c r="BI293" s="123">
        <f>+BH293+165</f>
        <v>945</v>
      </c>
      <c r="BJ293" s="123">
        <f>+BI293+160</f>
        <v>1105</v>
      </c>
      <c r="BK293" s="123">
        <f>+BJ293+175</f>
        <v>1280</v>
      </c>
      <c r="BL293" s="123">
        <f>+BK293+165</f>
        <v>1445</v>
      </c>
      <c r="BM293" s="123">
        <f>+BL293+155</f>
        <v>1600</v>
      </c>
      <c r="BN293" s="123">
        <f>+BM293+150</f>
        <v>1750</v>
      </c>
      <c r="BO293" s="211">
        <f>+BN293+150</f>
        <v>1900</v>
      </c>
      <c r="BP293" s="212"/>
    </row>
    <row r="294" spans="1:68" customFormat="1" ht="50.15" customHeight="1">
      <c r="A294" s="201" t="s">
        <v>829</v>
      </c>
      <c r="B294" s="201" t="s">
        <v>397</v>
      </c>
      <c r="C294" s="201" t="s">
        <v>382</v>
      </c>
      <c r="D294" s="201" t="s">
        <v>463</v>
      </c>
      <c r="E294" s="201" t="s">
        <v>429</v>
      </c>
      <c r="F294" s="201" t="s">
        <v>429</v>
      </c>
      <c r="G294" s="202" t="s">
        <v>354</v>
      </c>
      <c r="H294" s="202" t="s">
        <v>839</v>
      </c>
      <c r="I294" s="73" t="s">
        <v>1540</v>
      </c>
      <c r="J294" s="203" t="s">
        <v>515</v>
      </c>
      <c r="K294" s="201" t="s">
        <v>429</v>
      </c>
      <c r="L294" s="203">
        <v>126</v>
      </c>
      <c r="M294" s="214" t="s">
        <v>1359</v>
      </c>
      <c r="N294" s="203" t="s">
        <v>1</v>
      </c>
      <c r="O294" s="203"/>
      <c r="P294" s="203"/>
      <c r="Q294" s="203"/>
      <c r="R294" s="203"/>
      <c r="S294" s="203"/>
      <c r="T294" s="203"/>
      <c r="U294" s="203"/>
      <c r="V294" s="203"/>
      <c r="W294" s="203"/>
      <c r="X294" s="203"/>
      <c r="Y294" s="203"/>
      <c r="Z294" s="203"/>
      <c r="AA294" s="203"/>
      <c r="AB294" s="203"/>
      <c r="AC294" s="203"/>
      <c r="AD294" s="203"/>
      <c r="AE294" s="203"/>
      <c r="AF294" s="203"/>
      <c r="AG294" s="203"/>
      <c r="AH294" s="203"/>
      <c r="AI294" s="203"/>
      <c r="AJ294" s="203"/>
      <c r="AK294" s="203"/>
      <c r="AL294" s="203" t="s">
        <v>103</v>
      </c>
      <c r="AM294" s="203" t="s">
        <v>160</v>
      </c>
      <c r="AN294" s="203" t="s">
        <v>117</v>
      </c>
      <c r="AO294" s="203" t="s">
        <v>105</v>
      </c>
      <c r="AP294" s="203">
        <v>0</v>
      </c>
      <c r="AQ294" s="202" t="s">
        <v>1360</v>
      </c>
      <c r="AR294" s="202" t="s">
        <v>1361</v>
      </c>
      <c r="AS294" s="217">
        <v>0</v>
      </c>
      <c r="AT294" s="217">
        <v>0</v>
      </c>
      <c r="AU294" s="217">
        <v>9</v>
      </c>
      <c r="AV294" s="217">
        <v>11</v>
      </c>
      <c r="AW294" s="217">
        <v>12</v>
      </c>
      <c r="AX294" s="217">
        <v>32</v>
      </c>
      <c r="AY294" s="217">
        <v>0</v>
      </c>
      <c r="AZ294" s="207">
        <v>9</v>
      </c>
      <c r="BA294" s="217">
        <v>11</v>
      </c>
      <c r="BB294" s="204">
        <f t="shared" si="197"/>
        <v>0</v>
      </c>
      <c r="BC294" s="206">
        <f t="shared" si="205"/>
        <v>12</v>
      </c>
      <c r="BD294" s="218">
        <v>1</v>
      </c>
      <c r="BE294" s="218">
        <v>2</v>
      </c>
      <c r="BF294" s="218">
        <v>3</v>
      </c>
      <c r="BG294" s="218">
        <v>4</v>
      </c>
      <c r="BH294" s="218">
        <v>5</v>
      </c>
      <c r="BI294" s="218">
        <v>6</v>
      </c>
      <c r="BJ294" s="218">
        <v>7</v>
      </c>
      <c r="BK294" s="218">
        <v>8</v>
      </c>
      <c r="BL294" s="218">
        <v>9</v>
      </c>
      <c r="BM294" s="218">
        <v>10</v>
      </c>
      <c r="BN294" s="218">
        <v>11</v>
      </c>
      <c r="BO294" s="219">
        <f t="shared" ref="BO294:BO306" si="208">AW294</f>
        <v>12</v>
      </c>
    </row>
    <row r="295" spans="1:68" customFormat="1" ht="50.15" customHeight="1">
      <c r="A295" s="72" t="s">
        <v>829</v>
      </c>
      <c r="B295" s="72" t="s">
        <v>77</v>
      </c>
      <c r="C295" s="72" t="s">
        <v>382</v>
      </c>
      <c r="D295" s="72" t="s">
        <v>463</v>
      </c>
      <c r="E295" s="72" t="s">
        <v>429</v>
      </c>
      <c r="F295" s="72" t="s">
        <v>429</v>
      </c>
      <c r="G295" s="73" t="s">
        <v>354</v>
      </c>
      <c r="H295" s="61" t="s">
        <v>283</v>
      </c>
      <c r="I295" s="61" t="s">
        <v>1538</v>
      </c>
      <c r="J295" s="74" t="s">
        <v>515</v>
      </c>
      <c r="K295" s="72" t="s">
        <v>429</v>
      </c>
      <c r="L295" s="74">
        <v>204</v>
      </c>
      <c r="M295" s="75" t="s">
        <v>1362</v>
      </c>
      <c r="N295" s="74" t="s">
        <v>5</v>
      </c>
      <c r="O295" s="74"/>
      <c r="P295" s="74"/>
      <c r="Q295" s="74" t="s">
        <v>87</v>
      </c>
      <c r="R295" s="74"/>
      <c r="S295" s="74"/>
      <c r="T295" s="74"/>
      <c r="U295" s="74"/>
      <c r="V295" s="74"/>
      <c r="W295" s="74"/>
      <c r="X295" s="74"/>
      <c r="Y295" s="74"/>
      <c r="Z295" s="74"/>
      <c r="AA295" s="74"/>
      <c r="AB295" s="74"/>
      <c r="AC295" s="74"/>
      <c r="AD295" s="74"/>
      <c r="AE295" s="74"/>
      <c r="AF295" s="74"/>
      <c r="AG295" s="74"/>
      <c r="AH295" s="74"/>
      <c r="AI295" s="74"/>
      <c r="AJ295" s="74"/>
      <c r="AK295" s="74"/>
      <c r="AL295" s="74" t="s">
        <v>88</v>
      </c>
      <c r="AM295" s="74" t="s">
        <v>125</v>
      </c>
      <c r="AN295" s="74" t="s">
        <v>90</v>
      </c>
      <c r="AO295" s="74" t="s">
        <v>105</v>
      </c>
      <c r="AP295" s="74">
        <v>0</v>
      </c>
      <c r="AQ295" s="73" t="s">
        <v>1362</v>
      </c>
      <c r="AR295" s="73" t="s">
        <v>1363</v>
      </c>
      <c r="AS295" s="198">
        <v>0</v>
      </c>
      <c r="AT295" s="198">
        <v>0</v>
      </c>
      <c r="AU295" s="198">
        <v>0</v>
      </c>
      <c r="AV295" s="198">
        <v>0</v>
      </c>
      <c r="AW295" s="198">
        <v>1</v>
      </c>
      <c r="AX295" s="198">
        <v>1</v>
      </c>
      <c r="AY295" s="198">
        <v>0</v>
      </c>
      <c r="AZ295" s="199">
        <v>0</v>
      </c>
      <c r="BA295" s="198">
        <v>0</v>
      </c>
      <c r="BB295" s="2">
        <f t="shared" si="197"/>
        <v>0</v>
      </c>
      <c r="BC295" s="5">
        <f t="shared" si="205"/>
        <v>1</v>
      </c>
      <c r="BD295" s="198">
        <v>0</v>
      </c>
      <c r="BE295" s="198">
        <v>0</v>
      </c>
      <c r="BF295" s="198">
        <v>0</v>
      </c>
      <c r="BG295" s="198">
        <v>0</v>
      </c>
      <c r="BH295" s="198">
        <v>0</v>
      </c>
      <c r="BI295" s="198">
        <v>0</v>
      </c>
      <c r="BJ295" s="198">
        <v>0</v>
      </c>
      <c r="BK295" s="198">
        <v>0</v>
      </c>
      <c r="BL295" s="198">
        <v>0</v>
      </c>
      <c r="BM295" s="198">
        <v>0</v>
      </c>
      <c r="BN295" s="220">
        <v>0</v>
      </c>
      <c r="BO295" s="219">
        <f t="shared" si="208"/>
        <v>1</v>
      </c>
    </row>
    <row r="296" spans="1:68" customFormat="1" ht="50.15" customHeight="1">
      <c r="A296" s="72" t="s">
        <v>829</v>
      </c>
      <c r="B296" s="72" t="s">
        <v>77</v>
      </c>
      <c r="C296" s="72" t="s">
        <v>382</v>
      </c>
      <c r="D296" s="72" t="s">
        <v>463</v>
      </c>
      <c r="E296" s="72" t="s">
        <v>429</v>
      </c>
      <c r="F296" s="72" t="s">
        <v>429</v>
      </c>
      <c r="G296" s="73" t="s">
        <v>354</v>
      </c>
      <c r="H296" s="61" t="s">
        <v>283</v>
      </c>
      <c r="I296" s="61" t="s">
        <v>1538</v>
      </c>
      <c r="J296" s="74" t="s">
        <v>515</v>
      </c>
      <c r="K296" s="72" t="s">
        <v>429</v>
      </c>
      <c r="L296" s="74">
        <v>205</v>
      </c>
      <c r="M296" s="75" t="s">
        <v>1364</v>
      </c>
      <c r="N296" s="74" t="s">
        <v>5</v>
      </c>
      <c r="O296" s="74"/>
      <c r="P296" s="74"/>
      <c r="Q296" s="74" t="s">
        <v>87</v>
      </c>
      <c r="R296" s="74"/>
      <c r="S296" s="74"/>
      <c r="T296" s="74"/>
      <c r="U296" s="74"/>
      <c r="V296" s="74"/>
      <c r="W296" s="74"/>
      <c r="X296" s="74"/>
      <c r="Y296" s="74"/>
      <c r="Z296" s="74"/>
      <c r="AA296" s="74"/>
      <c r="AB296" s="74"/>
      <c r="AC296" s="74"/>
      <c r="AD296" s="74"/>
      <c r="AE296" s="74"/>
      <c r="AF296" s="74"/>
      <c r="AG296" s="74"/>
      <c r="AH296" s="74"/>
      <c r="AI296" s="74"/>
      <c r="AJ296" s="74"/>
      <c r="AK296" s="74"/>
      <c r="AL296" s="74" t="s">
        <v>88</v>
      </c>
      <c r="AM296" s="74" t="s">
        <v>125</v>
      </c>
      <c r="AN296" s="74" t="s">
        <v>117</v>
      </c>
      <c r="AO296" s="74" t="s">
        <v>105</v>
      </c>
      <c r="AP296" s="74">
        <v>0</v>
      </c>
      <c r="AQ296" s="73" t="s">
        <v>1364</v>
      </c>
      <c r="AR296" s="73" t="s">
        <v>1365</v>
      </c>
      <c r="AS296" s="198">
        <v>0</v>
      </c>
      <c r="AT296" s="198">
        <v>0</v>
      </c>
      <c r="AU296" s="198">
        <v>0</v>
      </c>
      <c r="AV296" s="198">
        <v>1</v>
      </c>
      <c r="AW296" s="198">
        <v>1</v>
      </c>
      <c r="AX296" s="198">
        <v>1</v>
      </c>
      <c r="AY296" s="198">
        <v>0</v>
      </c>
      <c r="AZ296" s="199">
        <v>0</v>
      </c>
      <c r="BA296" s="198">
        <v>0</v>
      </c>
      <c r="BB296" s="2">
        <f t="shared" si="197"/>
        <v>1</v>
      </c>
      <c r="BC296" s="5">
        <f t="shared" si="205"/>
        <v>1</v>
      </c>
      <c r="BD296" s="198">
        <v>0</v>
      </c>
      <c r="BE296" s="198">
        <v>0</v>
      </c>
      <c r="BF296" s="198">
        <v>0</v>
      </c>
      <c r="BG296" s="198">
        <v>0</v>
      </c>
      <c r="BH296" s="198">
        <v>0</v>
      </c>
      <c r="BI296" s="198">
        <v>0</v>
      </c>
      <c r="BJ296" s="198">
        <v>0</v>
      </c>
      <c r="BK296" s="198">
        <v>0</v>
      </c>
      <c r="BL296" s="198">
        <v>0</v>
      </c>
      <c r="BM296" s="198">
        <v>0</v>
      </c>
      <c r="BN296" s="220">
        <v>0</v>
      </c>
      <c r="BO296" s="219">
        <v>1</v>
      </c>
    </row>
    <row r="297" spans="1:68" customFormat="1" ht="50.15" customHeight="1">
      <c r="A297" s="72" t="s">
        <v>829</v>
      </c>
      <c r="B297" s="72" t="s">
        <v>77</v>
      </c>
      <c r="C297" s="72" t="s">
        <v>382</v>
      </c>
      <c r="D297" s="72" t="s">
        <v>463</v>
      </c>
      <c r="E297" s="72" t="s">
        <v>429</v>
      </c>
      <c r="F297" s="72" t="s">
        <v>429</v>
      </c>
      <c r="G297" s="73" t="s">
        <v>354</v>
      </c>
      <c r="H297" s="61" t="s">
        <v>278</v>
      </c>
      <c r="I297" s="61" t="s">
        <v>1538</v>
      </c>
      <c r="J297" s="74" t="s">
        <v>515</v>
      </c>
      <c r="K297" s="72" t="s">
        <v>429</v>
      </c>
      <c r="L297" s="74">
        <v>206</v>
      </c>
      <c r="M297" s="75" t="s">
        <v>1366</v>
      </c>
      <c r="N297" s="74" t="s">
        <v>6</v>
      </c>
      <c r="O297" s="74"/>
      <c r="P297" s="74"/>
      <c r="Q297" s="74"/>
      <c r="R297" s="74" t="s">
        <v>87</v>
      </c>
      <c r="S297" s="74"/>
      <c r="T297" s="74"/>
      <c r="U297" s="74"/>
      <c r="V297" s="74"/>
      <c r="W297" s="74"/>
      <c r="X297" s="74"/>
      <c r="Y297" s="74"/>
      <c r="Z297" s="74"/>
      <c r="AA297" s="74"/>
      <c r="AB297" s="74"/>
      <c r="AC297" s="74"/>
      <c r="AD297" s="74"/>
      <c r="AE297" s="74"/>
      <c r="AF297" s="74"/>
      <c r="AG297" s="74"/>
      <c r="AH297" s="74"/>
      <c r="AI297" s="74"/>
      <c r="AJ297" s="74"/>
      <c r="AK297" s="74"/>
      <c r="AL297" s="74" t="s">
        <v>88</v>
      </c>
      <c r="AM297" s="74" t="s">
        <v>125</v>
      </c>
      <c r="AN297" s="74" t="s">
        <v>90</v>
      </c>
      <c r="AO297" s="74" t="s">
        <v>105</v>
      </c>
      <c r="AP297" s="74">
        <v>0</v>
      </c>
      <c r="AQ297" s="73" t="s">
        <v>1362</v>
      </c>
      <c r="AR297" s="73" t="s">
        <v>1363</v>
      </c>
      <c r="AS297" s="198">
        <v>0</v>
      </c>
      <c r="AT297" s="198">
        <v>0</v>
      </c>
      <c r="AU297" s="198">
        <v>0</v>
      </c>
      <c r="AV297" s="198">
        <v>0</v>
      </c>
      <c r="AW297" s="198">
        <v>1</v>
      </c>
      <c r="AX297" s="198">
        <v>1</v>
      </c>
      <c r="AY297" s="198">
        <v>0</v>
      </c>
      <c r="AZ297" s="199">
        <v>0</v>
      </c>
      <c r="BA297" s="198">
        <v>0</v>
      </c>
      <c r="BB297" s="2">
        <f t="shared" si="197"/>
        <v>0</v>
      </c>
      <c r="BC297" s="5">
        <f t="shared" si="205"/>
        <v>1</v>
      </c>
      <c r="BD297" s="198">
        <v>0</v>
      </c>
      <c r="BE297" s="198">
        <v>0</v>
      </c>
      <c r="BF297" s="198">
        <v>0</v>
      </c>
      <c r="BG297" s="198">
        <v>0</v>
      </c>
      <c r="BH297" s="198">
        <v>0</v>
      </c>
      <c r="BI297" s="198">
        <v>0</v>
      </c>
      <c r="BJ297" s="198">
        <v>0</v>
      </c>
      <c r="BK297" s="198">
        <v>0</v>
      </c>
      <c r="BL297" s="198">
        <v>0</v>
      </c>
      <c r="BM297" s="198">
        <v>0</v>
      </c>
      <c r="BN297" s="220">
        <v>0</v>
      </c>
      <c r="BO297" s="219">
        <f t="shared" si="208"/>
        <v>1</v>
      </c>
    </row>
    <row r="298" spans="1:68" customFormat="1" ht="50.15" customHeight="1">
      <c r="A298" s="201" t="s">
        <v>829</v>
      </c>
      <c r="B298" s="201" t="s">
        <v>77</v>
      </c>
      <c r="C298" s="201" t="s">
        <v>382</v>
      </c>
      <c r="D298" s="201" t="s">
        <v>463</v>
      </c>
      <c r="E298" s="201" t="s">
        <v>429</v>
      </c>
      <c r="F298" s="201" t="s">
        <v>429</v>
      </c>
      <c r="G298" s="202" t="s">
        <v>354</v>
      </c>
      <c r="H298" s="202" t="s">
        <v>839</v>
      </c>
      <c r="I298" s="73" t="s">
        <v>1540</v>
      </c>
      <c r="J298" s="203" t="s">
        <v>515</v>
      </c>
      <c r="K298" s="201" t="s">
        <v>429</v>
      </c>
      <c r="L298" s="203">
        <v>446</v>
      </c>
      <c r="M298" s="214" t="s">
        <v>1367</v>
      </c>
      <c r="N298" s="203" t="s">
        <v>1</v>
      </c>
      <c r="O298" s="203"/>
      <c r="P298" s="203"/>
      <c r="Q298" s="203"/>
      <c r="R298" s="203"/>
      <c r="S298" s="203"/>
      <c r="T298" s="203"/>
      <c r="U298" s="203"/>
      <c r="V298" s="203"/>
      <c r="W298" s="203"/>
      <c r="X298" s="203"/>
      <c r="Y298" s="203"/>
      <c r="Z298" s="221"/>
      <c r="AA298" s="203"/>
      <c r="AB298" s="203"/>
      <c r="AC298" s="203"/>
      <c r="AD298" s="203"/>
      <c r="AE298" s="203"/>
      <c r="AF298" s="203"/>
      <c r="AG298" s="203"/>
      <c r="AH298" s="203"/>
      <c r="AI298" s="203"/>
      <c r="AJ298" s="203"/>
      <c r="AK298" s="203"/>
      <c r="AL298" s="203" t="s">
        <v>103</v>
      </c>
      <c r="AM298" s="203" t="s">
        <v>89</v>
      </c>
      <c r="AN298" s="203" t="s">
        <v>113</v>
      </c>
      <c r="AO298" s="203" t="s">
        <v>91</v>
      </c>
      <c r="AP298" s="203">
        <v>0</v>
      </c>
      <c r="AQ298" s="202" t="s">
        <v>1368</v>
      </c>
      <c r="AR298" s="202" t="s">
        <v>1369</v>
      </c>
      <c r="AS298" s="217">
        <v>0</v>
      </c>
      <c r="AT298" s="217">
        <v>0</v>
      </c>
      <c r="AU298" s="217">
        <v>80</v>
      </c>
      <c r="AV298" s="217">
        <v>100</v>
      </c>
      <c r="AW298" s="217">
        <v>100</v>
      </c>
      <c r="AX298" s="217">
        <v>100</v>
      </c>
      <c r="AY298" s="217">
        <v>0</v>
      </c>
      <c r="AZ298" s="207">
        <v>80</v>
      </c>
      <c r="BA298" s="217">
        <v>100</v>
      </c>
      <c r="BB298" s="204">
        <f t="shared" si="197"/>
        <v>0</v>
      </c>
      <c r="BC298" s="206">
        <f t="shared" si="205"/>
        <v>100</v>
      </c>
      <c r="BD298" s="218">
        <v>0</v>
      </c>
      <c r="BE298" s="218">
        <v>0</v>
      </c>
      <c r="BF298" s="218">
        <v>25</v>
      </c>
      <c r="BG298" s="218">
        <v>25</v>
      </c>
      <c r="BH298" s="218">
        <v>25</v>
      </c>
      <c r="BI298" s="218">
        <v>50</v>
      </c>
      <c r="BJ298" s="218">
        <v>50</v>
      </c>
      <c r="BK298" s="218">
        <v>50</v>
      </c>
      <c r="BL298" s="218">
        <v>75</v>
      </c>
      <c r="BM298" s="218">
        <v>75</v>
      </c>
      <c r="BN298" s="218">
        <v>75</v>
      </c>
      <c r="BO298" s="219">
        <f t="shared" si="208"/>
        <v>100</v>
      </c>
    </row>
    <row r="299" spans="1:68" customFormat="1" ht="50.15" customHeight="1">
      <c r="A299" s="72" t="s">
        <v>829</v>
      </c>
      <c r="B299" s="72" t="s">
        <v>77</v>
      </c>
      <c r="C299" s="72" t="s">
        <v>382</v>
      </c>
      <c r="D299" s="72" t="s">
        <v>463</v>
      </c>
      <c r="E299" s="72" t="s">
        <v>429</v>
      </c>
      <c r="F299" s="72" t="s">
        <v>429</v>
      </c>
      <c r="G299" s="73" t="s">
        <v>354</v>
      </c>
      <c r="H299" s="73" t="s">
        <v>839</v>
      </c>
      <c r="I299" s="73" t="s">
        <v>1540</v>
      </c>
      <c r="J299" s="74" t="s">
        <v>515</v>
      </c>
      <c r="K299" s="72" t="s">
        <v>429</v>
      </c>
      <c r="L299" s="74">
        <v>449</v>
      </c>
      <c r="M299" s="75" t="s">
        <v>832</v>
      </c>
      <c r="N299" s="74" t="s">
        <v>1</v>
      </c>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t="s">
        <v>103</v>
      </c>
      <c r="AM299" s="74" t="s">
        <v>125</v>
      </c>
      <c r="AN299" s="74" t="s">
        <v>117</v>
      </c>
      <c r="AO299" s="74" t="s">
        <v>105</v>
      </c>
      <c r="AP299" s="74">
        <v>0</v>
      </c>
      <c r="AQ299" s="75" t="s">
        <v>1370</v>
      </c>
      <c r="AR299" s="73" t="s">
        <v>1371</v>
      </c>
      <c r="AS299" s="198">
        <v>0</v>
      </c>
      <c r="AT299" s="198">
        <v>0</v>
      </c>
      <c r="AU299" s="198">
        <v>1</v>
      </c>
      <c r="AV299" s="198">
        <v>1</v>
      </c>
      <c r="AW299" s="198">
        <v>1</v>
      </c>
      <c r="AX299" s="198">
        <v>3</v>
      </c>
      <c r="AY299" s="198">
        <v>0</v>
      </c>
      <c r="AZ299" s="77">
        <v>1</v>
      </c>
      <c r="BA299" s="198">
        <v>1</v>
      </c>
      <c r="BB299" s="2">
        <f t="shared" si="197"/>
        <v>0</v>
      </c>
      <c r="BC299" s="5">
        <f t="shared" si="205"/>
        <v>1</v>
      </c>
      <c r="BD299" s="200">
        <v>0</v>
      </c>
      <c r="BE299" s="200">
        <v>0</v>
      </c>
      <c r="BF299" s="200">
        <v>0</v>
      </c>
      <c r="BG299" s="200">
        <v>0</v>
      </c>
      <c r="BH299" s="200">
        <v>0</v>
      </c>
      <c r="BI299" s="200">
        <v>0</v>
      </c>
      <c r="BJ299" s="200">
        <v>0</v>
      </c>
      <c r="BK299" s="200">
        <v>0</v>
      </c>
      <c r="BL299" s="200">
        <v>0</v>
      </c>
      <c r="BM299" s="200">
        <v>0</v>
      </c>
      <c r="BN299" s="200">
        <v>0</v>
      </c>
      <c r="BO299" s="219">
        <f t="shared" si="208"/>
        <v>1</v>
      </c>
    </row>
    <row r="300" spans="1:68" customFormat="1" ht="50.15" customHeight="1">
      <c r="A300" s="72" t="s">
        <v>829</v>
      </c>
      <c r="B300" s="72" t="s">
        <v>397</v>
      </c>
      <c r="C300" s="72" t="s">
        <v>382</v>
      </c>
      <c r="D300" s="72" t="s">
        <v>463</v>
      </c>
      <c r="E300" s="72" t="s">
        <v>429</v>
      </c>
      <c r="F300" s="72" t="s">
        <v>429</v>
      </c>
      <c r="G300" s="73" t="s">
        <v>354</v>
      </c>
      <c r="H300" s="73" t="s">
        <v>839</v>
      </c>
      <c r="I300" s="73" t="s">
        <v>1540</v>
      </c>
      <c r="J300" s="74" t="s">
        <v>515</v>
      </c>
      <c r="K300" s="72" t="s">
        <v>429</v>
      </c>
      <c r="L300" s="74">
        <v>450</v>
      </c>
      <c r="M300" s="75" t="s">
        <v>1372</v>
      </c>
      <c r="N300" s="74" t="s">
        <v>1</v>
      </c>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t="s">
        <v>103</v>
      </c>
      <c r="AM300" s="74" t="s">
        <v>89</v>
      </c>
      <c r="AN300" s="74" t="s">
        <v>117</v>
      </c>
      <c r="AO300" s="74" t="s">
        <v>105</v>
      </c>
      <c r="AP300" s="74">
        <v>0</v>
      </c>
      <c r="AQ300" s="73" t="s">
        <v>1373</v>
      </c>
      <c r="AR300" s="73" t="s">
        <v>1374</v>
      </c>
      <c r="AS300" s="198">
        <v>0</v>
      </c>
      <c r="AT300" s="198">
        <v>2</v>
      </c>
      <c r="AU300" s="198">
        <v>4</v>
      </c>
      <c r="AV300" s="198">
        <v>4</v>
      </c>
      <c r="AW300" s="198">
        <v>4</v>
      </c>
      <c r="AX300" s="198">
        <v>14</v>
      </c>
      <c r="AY300" s="198">
        <v>0</v>
      </c>
      <c r="AZ300" s="77">
        <v>4</v>
      </c>
      <c r="BA300" s="198">
        <v>4</v>
      </c>
      <c r="BB300" s="2">
        <f t="shared" si="197"/>
        <v>0</v>
      </c>
      <c r="BC300" s="5">
        <f t="shared" si="205"/>
        <v>4</v>
      </c>
      <c r="BD300" s="200">
        <v>0</v>
      </c>
      <c r="BE300" s="200">
        <v>0</v>
      </c>
      <c r="BF300" s="200">
        <v>0</v>
      </c>
      <c r="BG300" s="200">
        <v>0</v>
      </c>
      <c r="BH300" s="200">
        <v>0</v>
      </c>
      <c r="BI300" s="200">
        <v>1</v>
      </c>
      <c r="BJ300" s="200">
        <v>1</v>
      </c>
      <c r="BK300" s="218">
        <v>1</v>
      </c>
      <c r="BL300" s="200">
        <v>2</v>
      </c>
      <c r="BM300" s="200">
        <v>2</v>
      </c>
      <c r="BN300" s="200">
        <v>2</v>
      </c>
      <c r="BO300" s="219">
        <f t="shared" si="208"/>
        <v>4</v>
      </c>
    </row>
    <row r="301" spans="1:68" customFormat="1" ht="50.15" customHeight="1">
      <c r="A301" s="201" t="s">
        <v>829</v>
      </c>
      <c r="B301" s="201" t="s">
        <v>77</v>
      </c>
      <c r="C301" s="201" t="s">
        <v>382</v>
      </c>
      <c r="D301" s="201" t="s">
        <v>463</v>
      </c>
      <c r="E301" s="201" t="s">
        <v>429</v>
      </c>
      <c r="F301" s="201" t="s">
        <v>429</v>
      </c>
      <c r="G301" s="202" t="s">
        <v>354</v>
      </c>
      <c r="H301" s="202" t="s">
        <v>839</v>
      </c>
      <c r="I301" s="73" t="s">
        <v>1540</v>
      </c>
      <c r="J301" s="203" t="s">
        <v>515</v>
      </c>
      <c r="K301" s="201" t="s">
        <v>429</v>
      </c>
      <c r="L301" s="203">
        <v>459</v>
      </c>
      <c r="M301" s="214" t="s">
        <v>1375</v>
      </c>
      <c r="N301" s="203" t="s">
        <v>1</v>
      </c>
      <c r="O301" s="203"/>
      <c r="P301" s="203"/>
      <c r="Q301" s="203"/>
      <c r="R301" s="203"/>
      <c r="S301" s="203"/>
      <c r="T301" s="203"/>
      <c r="U301" s="203"/>
      <c r="V301" s="203"/>
      <c r="W301" s="203"/>
      <c r="X301" s="203"/>
      <c r="Y301" s="203"/>
      <c r="Z301" s="203"/>
      <c r="AA301" s="203"/>
      <c r="AB301" s="203"/>
      <c r="AC301" s="203"/>
      <c r="AD301" s="203"/>
      <c r="AE301" s="203"/>
      <c r="AF301" s="203"/>
      <c r="AG301" s="203"/>
      <c r="AH301" s="203"/>
      <c r="AI301" s="203"/>
      <c r="AJ301" s="203"/>
      <c r="AK301" s="203"/>
      <c r="AL301" s="203" t="s">
        <v>103</v>
      </c>
      <c r="AM301" s="203" t="s">
        <v>160</v>
      </c>
      <c r="AN301" s="203" t="s">
        <v>117</v>
      </c>
      <c r="AO301" s="203" t="s">
        <v>105</v>
      </c>
      <c r="AP301" s="203">
        <v>0</v>
      </c>
      <c r="AQ301" s="202" t="s">
        <v>1376</v>
      </c>
      <c r="AR301" s="202" t="s">
        <v>1377</v>
      </c>
      <c r="AS301" s="222">
        <v>529946929958</v>
      </c>
      <c r="AT301" s="222">
        <v>1000000000000</v>
      </c>
      <c r="AU301" s="222">
        <v>500000000000</v>
      </c>
      <c r="AV301" s="222">
        <v>800000000000</v>
      </c>
      <c r="AW301" s="222">
        <v>1000000000000</v>
      </c>
      <c r="AX301" s="222">
        <v>3300000000000</v>
      </c>
      <c r="AY301" s="222">
        <v>1000000000000</v>
      </c>
      <c r="AZ301" s="223">
        <v>593575422930.88</v>
      </c>
      <c r="BA301" s="224">
        <v>1463576229930.8201</v>
      </c>
      <c r="BB301" s="225">
        <f t="shared" si="197"/>
        <v>-663576229930.82007</v>
      </c>
      <c r="BC301" s="226">
        <f t="shared" si="205"/>
        <v>1000000000000</v>
      </c>
      <c r="BD301" s="227" t="s">
        <v>1378</v>
      </c>
      <c r="BE301" s="228" t="s">
        <v>1379</v>
      </c>
      <c r="BF301" s="228" t="s">
        <v>1380</v>
      </c>
      <c r="BG301" s="229" t="s">
        <v>1381</v>
      </c>
      <c r="BH301" s="227" t="s">
        <v>1382</v>
      </c>
      <c r="BI301" s="227" t="s">
        <v>1383</v>
      </c>
      <c r="BJ301" s="227" t="s">
        <v>1384</v>
      </c>
      <c r="BK301" s="227" t="s">
        <v>1385</v>
      </c>
      <c r="BL301" s="227" t="s">
        <v>1386</v>
      </c>
      <c r="BM301" s="227" t="s">
        <v>1387</v>
      </c>
      <c r="BN301" s="227" t="s">
        <v>1388</v>
      </c>
      <c r="BO301" s="230">
        <f t="shared" si="208"/>
        <v>1000000000000</v>
      </c>
    </row>
    <row r="302" spans="1:68" customFormat="1" ht="50.15" customHeight="1">
      <c r="A302" s="201" t="s">
        <v>829</v>
      </c>
      <c r="B302" s="201" t="s">
        <v>397</v>
      </c>
      <c r="C302" s="201" t="s">
        <v>382</v>
      </c>
      <c r="D302" s="201" t="s">
        <v>463</v>
      </c>
      <c r="E302" s="201" t="s">
        <v>429</v>
      </c>
      <c r="F302" s="201" t="s">
        <v>429</v>
      </c>
      <c r="G302" s="202" t="s">
        <v>354</v>
      </c>
      <c r="H302" s="202" t="s">
        <v>839</v>
      </c>
      <c r="I302" s="73" t="s">
        <v>1540</v>
      </c>
      <c r="J302" s="203" t="s">
        <v>515</v>
      </c>
      <c r="K302" s="201" t="s">
        <v>429</v>
      </c>
      <c r="L302" s="203">
        <v>273</v>
      </c>
      <c r="M302" s="214" t="s">
        <v>1389</v>
      </c>
      <c r="N302" s="203" t="s">
        <v>1</v>
      </c>
      <c r="O302" s="203"/>
      <c r="P302" s="203"/>
      <c r="Q302" s="203"/>
      <c r="R302" s="203"/>
      <c r="S302" s="203"/>
      <c r="T302" s="203"/>
      <c r="U302" s="203"/>
      <c r="V302" s="203"/>
      <c r="W302" s="203"/>
      <c r="X302" s="203"/>
      <c r="Y302" s="203"/>
      <c r="Z302" s="203"/>
      <c r="AA302" s="203"/>
      <c r="AB302" s="203"/>
      <c r="AC302" s="203"/>
      <c r="AD302" s="203"/>
      <c r="AE302" s="203"/>
      <c r="AF302" s="203"/>
      <c r="AG302" s="203"/>
      <c r="AH302" s="203"/>
      <c r="AI302" s="203"/>
      <c r="AJ302" s="203"/>
      <c r="AK302" s="203"/>
      <c r="AL302" s="203" t="s">
        <v>103</v>
      </c>
      <c r="AM302" s="203" t="s">
        <v>160</v>
      </c>
      <c r="AN302" s="203" t="s">
        <v>117</v>
      </c>
      <c r="AO302" s="203" t="s">
        <v>105</v>
      </c>
      <c r="AP302" s="203">
        <v>0</v>
      </c>
      <c r="AQ302" s="202" t="s">
        <v>1360</v>
      </c>
      <c r="AR302" s="202" t="s">
        <v>1361</v>
      </c>
      <c r="AS302" s="217">
        <v>0</v>
      </c>
      <c r="AT302" s="217">
        <v>0</v>
      </c>
      <c r="AU302" s="217">
        <v>0</v>
      </c>
      <c r="AV302" s="217">
        <v>11</v>
      </c>
      <c r="AW302" s="217">
        <v>12</v>
      </c>
      <c r="AX302" s="217">
        <v>23</v>
      </c>
      <c r="AY302" s="217">
        <v>0</v>
      </c>
      <c r="AZ302" s="204">
        <v>0</v>
      </c>
      <c r="BA302" s="217">
        <v>11</v>
      </c>
      <c r="BB302" s="204">
        <f t="shared" si="197"/>
        <v>0</v>
      </c>
      <c r="BC302" s="206">
        <f t="shared" si="205"/>
        <v>12</v>
      </c>
      <c r="BD302" s="218">
        <v>1</v>
      </c>
      <c r="BE302" s="218">
        <v>2</v>
      </c>
      <c r="BF302" s="218">
        <v>3</v>
      </c>
      <c r="BG302" s="218">
        <v>4</v>
      </c>
      <c r="BH302" s="218">
        <v>5</v>
      </c>
      <c r="BI302" s="218">
        <v>6</v>
      </c>
      <c r="BJ302" s="218">
        <v>7</v>
      </c>
      <c r="BK302" s="218">
        <v>8</v>
      </c>
      <c r="BL302" s="218">
        <v>9</v>
      </c>
      <c r="BM302" s="218">
        <v>10</v>
      </c>
      <c r="BN302" s="218">
        <v>11</v>
      </c>
      <c r="BO302" s="219">
        <f t="shared" si="208"/>
        <v>12</v>
      </c>
    </row>
    <row r="303" spans="1:68" customFormat="1" ht="50.15" customHeight="1">
      <c r="A303" s="201" t="s">
        <v>829</v>
      </c>
      <c r="B303" s="201" t="s">
        <v>397</v>
      </c>
      <c r="C303" s="201" t="s">
        <v>382</v>
      </c>
      <c r="D303" s="201" t="s">
        <v>463</v>
      </c>
      <c r="E303" s="201" t="s">
        <v>429</v>
      </c>
      <c r="F303" s="201" t="s">
        <v>429</v>
      </c>
      <c r="G303" s="202" t="s">
        <v>354</v>
      </c>
      <c r="H303" s="202" t="s">
        <v>839</v>
      </c>
      <c r="I303" s="73" t="s">
        <v>1540</v>
      </c>
      <c r="J303" s="203" t="s">
        <v>515</v>
      </c>
      <c r="K303" s="201" t="s">
        <v>429</v>
      </c>
      <c r="L303" s="203">
        <v>274</v>
      </c>
      <c r="M303" s="214" t="s">
        <v>1390</v>
      </c>
      <c r="N303" s="203" t="s">
        <v>1</v>
      </c>
      <c r="O303" s="203"/>
      <c r="P303" s="203"/>
      <c r="Q303" s="203"/>
      <c r="R303" s="203"/>
      <c r="S303" s="203"/>
      <c r="T303" s="203"/>
      <c r="U303" s="203"/>
      <c r="V303" s="203"/>
      <c r="W303" s="203"/>
      <c r="X303" s="203"/>
      <c r="Y303" s="203"/>
      <c r="Z303" s="203"/>
      <c r="AA303" s="203"/>
      <c r="AB303" s="203"/>
      <c r="AC303" s="203"/>
      <c r="AD303" s="203"/>
      <c r="AE303" s="203"/>
      <c r="AF303" s="203"/>
      <c r="AG303" s="203"/>
      <c r="AH303" s="203"/>
      <c r="AI303" s="203"/>
      <c r="AJ303" s="203"/>
      <c r="AK303" s="203"/>
      <c r="AL303" s="203" t="s">
        <v>103</v>
      </c>
      <c r="AM303" s="203" t="s">
        <v>89</v>
      </c>
      <c r="AN303" s="203" t="s">
        <v>117</v>
      </c>
      <c r="AO303" s="203" t="s">
        <v>105</v>
      </c>
      <c r="AP303" s="203">
        <v>0</v>
      </c>
      <c r="AQ303" s="214" t="s">
        <v>1391</v>
      </c>
      <c r="AR303" s="202" t="s">
        <v>1392</v>
      </c>
      <c r="AS303" s="217">
        <v>0</v>
      </c>
      <c r="AT303" s="217">
        <v>0</v>
      </c>
      <c r="AU303" s="217">
        <v>0</v>
      </c>
      <c r="AV303" s="217">
        <v>4</v>
      </c>
      <c r="AW303" s="217">
        <v>2</v>
      </c>
      <c r="AX303" s="217">
        <v>6</v>
      </c>
      <c r="AY303" s="217">
        <v>0</v>
      </c>
      <c r="AZ303" s="204">
        <v>0</v>
      </c>
      <c r="BA303" s="217">
        <v>5</v>
      </c>
      <c r="BB303" s="204">
        <f t="shared" si="197"/>
        <v>-1</v>
      </c>
      <c r="BC303" s="206">
        <f t="shared" si="205"/>
        <v>2</v>
      </c>
      <c r="BD303" s="218">
        <v>0</v>
      </c>
      <c r="BE303" s="218">
        <v>0</v>
      </c>
      <c r="BF303" s="218">
        <v>1</v>
      </c>
      <c r="BG303" s="218">
        <v>1</v>
      </c>
      <c r="BH303" s="218">
        <v>1</v>
      </c>
      <c r="BI303" s="218">
        <v>2</v>
      </c>
      <c r="BJ303" s="218">
        <v>2</v>
      </c>
      <c r="BK303" s="218">
        <v>2</v>
      </c>
      <c r="BL303" s="218">
        <v>2</v>
      </c>
      <c r="BM303" s="218">
        <v>2</v>
      </c>
      <c r="BN303" s="218">
        <v>2</v>
      </c>
      <c r="BO303" s="219">
        <v>2</v>
      </c>
    </row>
    <row r="304" spans="1:68" customFormat="1" ht="50.15" customHeight="1">
      <c r="A304" s="201" t="s">
        <v>829</v>
      </c>
      <c r="B304" s="201" t="s">
        <v>397</v>
      </c>
      <c r="C304" s="201" t="s">
        <v>382</v>
      </c>
      <c r="D304" s="201" t="s">
        <v>463</v>
      </c>
      <c r="E304" s="201" t="s">
        <v>429</v>
      </c>
      <c r="F304" s="201" t="s">
        <v>429</v>
      </c>
      <c r="G304" s="202" t="s">
        <v>354</v>
      </c>
      <c r="H304" s="202" t="s">
        <v>839</v>
      </c>
      <c r="I304" s="73" t="s">
        <v>1540</v>
      </c>
      <c r="J304" s="203" t="s">
        <v>515</v>
      </c>
      <c r="K304" s="201" t="s">
        <v>429</v>
      </c>
      <c r="L304" s="203">
        <v>277</v>
      </c>
      <c r="M304" s="214" t="s">
        <v>1393</v>
      </c>
      <c r="N304" s="203" t="s">
        <v>1</v>
      </c>
      <c r="O304" s="203"/>
      <c r="P304" s="203"/>
      <c r="Q304" s="203"/>
      <c r="R304" s="203"/>
      <c r="S304" s="203"/>
      <c r="T304" s="203"/>
      <c r="U304" s="203"/>
      <c r="V304" s="203"/>
      <c r="W304" s="203"/>
      <c r="X304" s="203"/>
      <c r="Y304" s="203"/>
      <c r="Z304" s="203"/>
      <c r="AA304" s="203"/>
      <c r="AB304" s="203"/>
      <c r="AC304" s="203"/>
      <c r="AD304" s="203"/>
      <c r="AE304" s="203"/>
      <c r="AF304" s="203"/>
      <c r="AG304" s="203"/>
      <c r="AH304" s="203"/>
      <c r="AI304" s="203"/>
      <c r="AJ304" s="203"/>
      <c r="AK304" s="203"/>
      <c r="AL304" s="203" t="s">
        <v>103</v>
      </c>
      <c r="AM304" s="203" t="s">
        <v>89</v>
      </c>
      <c r="AN304" s="203" t="s">
        <v>104</v>
      </c>
      <c r="AO304" s="203" t="s">
        <v>91</v>
      </c>
      <c r="AP304" s="203">
        <v>0</v>
      </c>
      <c r="AQ304" s="214" t="s">
        <v>1394</v>
      </c>
      <c r="AR304" s="202" t="s">
        <v>1395</v>
      </c>
      <c r="AS304" s="217">
        <v>0</v>
      </c>
      <c r="AT304" s="217">
        <v>0</v>
      </c>
      <c r="AU304" s="217">
        <v>0</v>
      </c>
      <c r="AV304" s="217">
        <v>100</v>
      </c>
      <c r="AW304" s="217">
        <v>100</v>
      </c>
      <c r="AX304" s="217">
        <v>100</v>
      </c>
      <c r="AY304" s="217">
        <v>0</v>
      </c>
      <c r="AZ304" s="231">
        <v>0</v>
      </c>
      <c r="BA304" s="170"/>
      <c r="BB304" s="217">
        <f t="shared" si="197"/>
        <v>100</v>
      </c>
      <c r="BC304" s="206">
        <f t="shared" si="205"/>
        <v>100</v>
      </c>
      <c r="BD304" s="218">
        <v>0</v>
      </c>
      <c r="BE304" s="218">
        <v>0</v>
      </c>
      <c r="BF304" s="218">
        <v>25</v>
      </c>
      <c r="BG304" s="218">
        <v>25</v>
      </c>
      <c r="BH304" s="218">
        <v>25</v>
      </c>
      <c r="BI304" s="218">
        <v>50</v>
      </c>
      <c r="BJ304" s="218">
        <v>50</v>
      </c>
      <c r="BK304" s="218">
        <v>50</v>
      </c>
      <c r="BL304" s="218">
        <v>75</v>
      </c>
      <c r="BM304" s="218">
        <v>75</v>
      </c>
      <c r="BN304" s="218">
        <v>75</v>
      </c>
      <c r="BO304" s="219">
        <f t="shared" si="208"/>
        <v>100</v>
      </c>
    </row>
    <row r="305" spans="1:67" customFormat="1" ht="50.15" customHeight="1">
      <c r="A305" s="201" t="s">
        <v>829</v>
      </c>
      <c r="B305" s="201" t="s">
        <v>397</v>
      </c>
      <c r="C305" s="201" t="s">
        <v>382</v>
      </c>
      <c r="D305" s="201" t="s">
        <v>463</v>
      </c>
      <c r="E305" s="201" t="s">
        <v>429</v>
      </c>
      <c r="F305" s="201" t="s">
        <v>429</v>
      </c>
      <c r="G305" s="202" t="s">
        <v>354</v>
      </c>
      <c r="H305" s="202" t="s">
        <v>839</v>
      </c>
      <c r="I305" s="73" t="s">
        <v>1540</v>
      </c>
      <c r="J305" s="203" t="s">
        <v>515</v>
      </c>
      <c r="K305" s="201" t="s">
        <v>429</v>
      </c>
      <c r="L305" s="267">
        <v>361</v>
      </c>
      <c r="M305" s="202" t="s">
        <v>1396</v>
      </c>
      <c r="N305" s="203" t="s">
        <v>1</v>
      </c>
      <c r="O305" s="203"/>
      <c r="P305" s="203"/>
      <c r="Q305" s="203"/>
      <c r="R305" s="203"/>
      <c r="S305" s="203"/>
      <c r="T305" s="203"/>
      <c r="U305" s="203"/>
      <c r="V305" s="203"/>
      <c r="W305" s="203"/>
      <c r="X305" s="203"/>
      <c r="Y305" s="203"/>
      <c r="Z305" s="203"/>
      <c r="AA305" s="203"/>
      <c r="AB305" s="203"/>
      <c r="AC305" s="203"/>
      <c r="AD305" s="203"/>
      <c r="AE305" s="203"/>
      <c r="AF305" s="203"/>
      <c r="AG305" s="203"/>
      <c r="AH305" s="203"/>
      <c r="AI305" s="203"/>
      <c r="AJ305" s="203"/>
      <c r="AK305" s="203"/>
      <c r="AL305" s="203" t="s">
        <v>103</v>
      </c>
      <c r="AM305" s="203" t="s">
        <v>160</v>
      </c>
      <c r="AN305" s="203" t="s">
        <v>117</v>
      </c>
      <c r="AO305" s="203" t="s">
        <v>105</v>
      </c>
      <c r="AP305" s="203">
        <v>0</v>
      </c>
      <c r="AQ305" s="202" t="s">
        <v>1397</v>
      </c>
      <c r="AR305" s="202" t="s">
        <v>1398</v>
      </c>
      <c r="AS305" s="217">
        <v>0</v>
      </c>
      <c r="AT305" s="217">
        <v>0</v>
      </c>
      <c r="AU305" s="217">
        <v>0</v>
      </c>
      <c r="AV305" s="217">
        <v>0</v>
      </c>
      <c r="AW305" s="217">
        <v>8</v>
      </c>
      <c r="AX305" s="217">
        <v>8</v>
      </c>
      <c r="AY305" s="217">
        <v>0</v>
      </c>
      <c r="AZ305" s="231">
        <v>0</v>
      </c>
      <c r="BA305" s="204">
        <v>0</v>
      </c>
      <c r="BB305" s="217">
        <f t="shared" si="197"/>
        <v>0</v>
      </c>
      <c r="BC305" s="206">
        <f t="shared" si="205"/>
        <v>8</v>
      </c>
      <c r="BD305" s="218">
        <v>0</v>
      </c>
      <c r="BE305" s="218">
        <v>0</v>
      </c>
      <c r="BF305" s="218">
        <v>1</v>
      </c>
      <c r="BG305" s="218">
        <v>2</v>
      </c>
      <c r="BH305" s="218">
        <v>3</v>
      </c>
      <c r="BI305" s="218">
        <v>4</v>
      </c>
      <c r="BJ305" s="218">
        <v>5</v>
      </c>
      <c r="BK305" s="218">
        <v>6</v>
      </c>
      <c r="BL305" s="218">
        <v>7</v>
      </c>
      <c r="BM305" s="218">
        <v>8</v>
      </c>
      <c r="BN305" s="218">
        <v>8</v>
      </c>
      <c r="BO305" s="219">
        <f t="shared" si="208"/>
        <v>8</v>
      </c>
    </row>
    <row r="306" spans="1:67" customFormat="1" ht="50.15" customHeight="1">
      <c r="A306" s="72" t="s">
        <v>829</v>
      </c>
      <c r="B306" s="72" t="s">
        <v>1097</v>
      </c>
      <c r="C306" s="72" t="s">
        <v>78</v>
      </c>
      <c r="D306" s="72" t="s">
        <v>421</v>
      </c>
      <c r="E306" s="72" t="s">
        <v>445</v>
      </c>
      <c r="F306" s="72" t="s">
        <v>445</v>
      </c>
      <c r="G306" s="73" t="s">
        <v>354</v>
      </c>
      <c r="H306" s="73" t="s">
        <v>839</v>
      </c>
      <c r="I306" s="73" t="s">
        <v>1540</v>
      </c>
      <c r="J306" s="74" t="s">
        <v>513</v>
      </c>
      <c r="K306" s="72" t="s">
        <v>445</v>
      </c>
      <c r="L306" s="74">
        <v>433</v>
      </c>
      <c r="M306" s="75" t="s">
        <v>1399</v>
      </c>
      <c r="N306" s="74" t="s">
        <v>1</v>
      </c>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t="s">
        <v>155</v>
      </c>
      <c r="AM306" s="74" t="s">
        <v>89</v>
      </c>
      <c r="AN306" s="74" t="s">
        <v>117</v>
      </c>
      <c r="AO306" s="74" t="s">
        <v>105</v>
      </c>
      <c r="AP306" s="74">
        <v>0</v>
      </c>
      <c r="AQ306" s="75" t="s">
        <v>1400</v>
      </c>
      <c r="AR306" s="73" t="s">
        <v>1401</v>
      </c>
      <c r="AS306" s="198">
        <v>0</v>
      </c>
      <c r="AT306" s="5">
        <v>35000000000</v>
      </c>
      <c r="AU306" s="5">
        <v>35000000000</v>
      </c>
      <c r="AV306" s="5">
        <v>35000000000</v>
      </c>
      <c r="AW306" s="5">
        <v>20000000000</v>
      </c>
      <c r="AX306" s="5">
        <v>125000000000</v>
      </c>
      <c r="AY306" s="5">
        <v>43834197549</v>
      </c>
      <c r="AZ306" s="77">
        <v>42321222126.660004</v>
      </c>
      <c r="BA306" s="187">
        <v>35154392425</v>
      </c>
      <c r="BB306" s="2">
        <f t="shared" si="197"/>
        <v>-154392425</v>
      </c>
      <c r="BC306" s="5">
        <f t="shared" si="205"/>
        <v>20000000000</v>
      </c>
      <c r="BD306" s="200">
        <v>0</v>
      </c>
      <c r="BE306" s="200">
        <v>0</v>
      </c>
      <c r="BF306" s="232">
        <v>1000000000</v>
      </c>
      <c r="BG306" s="232">
        <v>1000000000</v>
      </c>
      <c r="BH306" s="232">
        <v>1000000000</v>
      </c>
      <c r="BI306" s="232">
        <v>4000000000</v>
      </c>
      <c r="BJ306" s="232">
        <v>4000000000</v>
      </c>
      <c r="BK306" s="232">
        <v>4000000000</v>
      </c>
      <c r="BL306" s="232">
        <v>14000000000</v>
      </c>
      <c r="BM306" s="232">
        <v>14000000000</v>
      </c>
      <c r="BN306" s="232">
        <v>14000000000</v>
      </c>
      <c r="BO306" s="233">
        <f t="shared" si="208"/>
        <v>20000000000</v>
      </c>
    </row>
    <row r="307" spans="1:67" customFormat="1" ht="50.15" customHeight="1">
      <c r="A307" s="201" t="s">
        <v>829</v>
      </c>
      <c r="B307" s="201" t="s">
        <v>1097</v>
      </c>
      <c r="C307" s="201" t="s">
        <v>78</v>
      </c>
      <c r="D307" s="201" t="s">
        <v>421</v>
      </c>
      <c r="E307" s="201" t="s">
        <v>445</v>
      </c>
      <c r="F307" s="201" t="s">
        <v>445</v>
      </c>
      <c r="G307" s="202" t="s">
        <v>354</v>
      </c>
      <c r="H307" s="202" t="s">
        <v>839</v>
      </c>
      <c r="I307" s="73" t="s">
        <v>1540</v>
      </c>
      <c r="J307" s="203" t="s">
        <v>513</v>
      </c>
      <c r="K307" s="201" t="s">
        <v>445</v>
      </c>
      <c r="L307" s="203">
        <v>434</v>
      </c>
      <c r="M307" s="214" t="s">
        <v>1402</v>
      </c>
      <c r="N307" s="203" t="s">
        <v>1</v>
      </c>
      <c r="O307" s="203"/>
      <c r="P307" s="203"/>
      <c r="Q307" s="203"/>
      <c r="R307" s="203"/>
      <c r="S307" s="203"/>
      <c r="T307" s="203"/>
      <c r="U307" s="203"/>
      <c r="V307" s="203"/>
      <c r="W307" s="203" t="s">
        <v>87</v>
      </c>
      <c r="X307" s="203"/>
      <c r="Y307" s="203"/>
      <c r="Z307" s="203"/>
      <c r="AA307" s="203"/>
      <c r="AB307" s="203"/>
      <c r="AC307" s="203"/>
      <c r="AD307" s="203"/>
      <c r="AE307" s="203"/>
      <c r="AF307" s="203"/>
      <c r="AG307" s="203"/>
      <c r="AH307" s="203"/>
      <c r="AI307" s="203"/>
      <c r="AJ307" s="203"/>
      <c r="AK307" s="203"/>
      <c r="AL307" s="203" t="s">
        <v>155</v>
      </c>
      <c r="AM307" s="203" t="s">
        <v>89</v>
      </c>
      <c r="AN307" s="203" t="s">
        <v>117</v>
      </c>
      <c r="AO307" s="203" t="s">
        <v>105</v>
      </c>
      <c r="AP307" s="203">
        <v>0</v>
      </c>
      <c r="AQ307" s="202" t="s">
        <v>1403</v>
      </c>
      <c r="AR307" s="202" t="s">
        <v>1404</v>
      </c>
      <c r="AS307" s="217">
        <v>0</v>
      </c>
      <c r="AT307" s="217">
        <v>3</v>
      </c>
      <c r="AU307" s="217">
        <v>5</v>
      </c>
      <c r="AV307" s="217">
        <v>4</v>
      </c>
      <c r="AW307" s="217">
        <v>2</v>
      </c>
      <c r="AX307" s="217">
        <v>14</v>
      </c>
      <c r="AY307" s="217">
        <v>3</v>
      </c>
      <c r="AZ307" s="207">
        <v>5</v>
      </c>
      <c r="BA307" s="217">
        <v>4</v>
      </c>
      <c r="BB307" s="204">
        <f t="shared" si="197"/>
        <v>0</v>
      </c>
      <c r="BC307" s="209">
        <f t="shared" si="205"/>
        <v>2</v>
      </c>
      <c r="BD307" s="218">
        <v>0</v>
      </c>
      <c r="BE307" s="218">
        <v>0</v>
      </c>
      <c r="BF307" s="218">
        <v>1</v>
      </c>
      <c r="BG307" s="218">
        <v>1</v>
      </c>
      <c r="BH307" s="218">
        <v>1</v>
      </c>
      <c r="BI307" s="218">
        <v>2</v>
      </c>
      <c r="BJ307" s="218">
        <v>2</v>
      </c>
      <c r="BK307" s="218">
        <v>2</v>
      </c>
      <c r="BL307" s="218">
        <v>2</v>
      </c>
      <c r="BM307" s="218">
        <v>2</v>
      </c>
      <c r="BN307" s="218">
        <v>2</v>
      </c>
      <c r="BO307" s="219">
        <v>2</v>
      </c>
    </row>
    <row r="308" spans="1:67" customFormat="1" ht="50.15" customHeight="1">
      <c r="A308" s="72" t="s">
        <v>829</v>
      </c>
      <c r="B308" s="72" t="s">
        <v>1097</v>
      </c>
      <c r="C308" s="72" t="s">
        <v>78</v>
      </c>
      <c r="D308" s="72" t="s">
        <v>421</v>
      </c>
      <c r="E308" s="72" t="s">
        <v>445</v>
      </c>
      <c r="F308" s="72" t="s">
        <v>445</v>
      </c>
      <c r="G308" s="73" t="s">
        <v>354</v>
      </c>
      <c r="H308" s="73" t="s">
        <v>1061</v>
      </c>
      <c r="I308" s="135" t="s">
        <v>1061</v>
      </c>
      <c r="J308" s="74" t="s">
        <v>513</v>
      </c>
      <c r="K308" s="72" t="s">
        <v>445</v>
      </c>
      <c r="L308" s="74">
        <v>435</v>
      </c>
      <c r="M308" s="75" t="s">
        <v>1405</v>
      </c>
      <c r="N308" s="74" t="s">
        <v>1</v>
      </c>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t="s">
        <v>155</v>
      </c>
      <c r="AM308" s="74" t="s">
        <v>89</v>
      </c>
      <c r="AN308" s="74" t="s">
        <v>117</v>
      </c>
      <c r="AO308" s="74" t="s">
        <v>105</v>
      </c>
      <c r="AP308" s="74">
        <v>0</v>
      </c>
      <c r="AQ308" s="73" t="s">
        <v>1406</v>
      </c>
      <c r="AR308" s="73" t="s">
        <v>1407</v>
      </c>
      <c r="AS308" s="198">
        <v>0</v>
      </c>
      <c r="AT308" s="198">
        <v>3</v>
      </c>
      <c r="AU308" s="198">
        <v>3</v>
      </c>
      <c r="AV308" s="198">
        <v>3</v>
      </c>
      <c r="AW308" s="198">
        <v>2</v>
      </c>
      <c r="AX308" s="198">
        <v>11</v>
      </c>
      <c r="AY308" s="198">
        <v>3</v>
      </c>
      <c r="AZ308" s="77">
        <v>3</v>
      </c>
      <c r="BA308" s="198">
        <v>3</v>
      </c>
      <c r="BB308" s="2">
        <f t="shared" si="197"/>
        <v>0</v>
      </c>
      <c r="BC308" s="17">
        <f t="shared" si="205"/>
        <v>2</v>
      </c>
      <c r="BD308" s="200">
        <v>0</v>
      </c>
      <c r="BE308" s="200">
        <v>0</v>
      </c>
      <c r="BF308" s="200">
        <v>2</v>
      </c>
      <c r="BG308" s="200">
        <v>2</v>
      </c>
      <c r="BH308" s="200">
        <v>2</v>
      </c>
      <c r="BI308" s="200">
        <v>2</v>
      </c>
      <c r="BJ308" s="200">
        <v>2</v>
      </c>
      <c r="BK308" s="200">
        <v>2</v>
      </c>
      <c r="BL308" s="200">
        <v>2</v>
      </c>
      <c r="BM308" s="200">
        <v>2</v>
      </c>
      <c r="BN308" s="200">
        <v>2</v>
      </c>
      <c r="BO308" s="234">
        <v>2</v>
      </c>
    </row>
    <row r="309" spans="1:67" customFormat="1" ht="50.15" customHeight="1">
      <c r="A309" s="201" t="s">
        <v>829</v>
      </c>
      <c r="B309" s="201" t="s">
        <v>434</v>
      </c>
      <c r="C309" s="201" t="s">
        <v>382</v>
      </c>
      <c r="D309" s="201" t="s">
        <v>435</v>
      </c>
      <c r="E309" s="201" t="s">
        <v>464</v>
      </c>
      <c r="F309" s="201" t="s">
        <v>464</v>
      </c>
      <c r="G309" s="202" t="s">
        <v>354</v>
      </c>
      <c r="H309" s="202" t="s">
        <v>839</v>
      </c>
      <c r="I309" s="73" t="s">
        <v>1540</v>
      </c>
      <c r="J309" s="203" t="s">
        <v>507</v>
      </c>
      <c r="K309" s="201" t="s">
        <v>464</v>
      </c>
      <c r="L309" s="203">
        <v>350</v>
      </c>
      <c r="M309" s="214" t="s">
        <v>1408</v>
      </c>
      <c r="N309" s="203" t="s">
        <v>1</v>
      </c>
      <c r="O309" s="203" t="s">
        <v>87</v>
      </c>
      <c r="P309" s="203"/>
      <c r="Q309" s="203"/>
      <c r="R309" s="203"/>
      <c r="S309" s="203"/>
      <c r="T309" s="203"/>
      <c r="U309" s="203"/>
      <c r="V309" s="203"/>
      <c r="W309" s="235"/>
      <c r="X309" s="203"/>
      <c r="Y309" s="203"/>
      <c r="Z309" s="203"/>
      <c r="AA309" s="203"/>
      <c r="AB309" s="203"/>
      <c r="AC309" s="203"/>
      <c r="AD309" s="203"/>
      <c r="AE309" s="203"/>
      <c r="AF309" s="203"/>
      <c r="AG309" s="203"/>
      <c r="AH309" s="203"/>
      <c r="AI309" s="203"/>
      <c r="AJ309" s="203"/>
      <c r="AK309" s="203"/>
      <c r="AL309" s="203" t="s">
        <v>98</v>
      </c>
      <c r="AM309" s="203" t="s">
        <v>125</v>
      </c>
      <c r="AN309" s="203" t="s">
        <v>113</v>
      </c>
      <c r="AO309" s="203" t="s">
        <v>91</v>
      </c>
      <c r="AP309" s="203">
        <v>300</v>
      </c>
      <c r="AQ309" s="214" t="s">
        <v>1409</v>
      </c>
      <c r="AR309" s="202" t="s">
        <v>1410</v>
      </c>
      <c r="AS309" s="204">
        <v>79.2</v>
      </c>
      <c r="AT309" s="204">
        <v>79.2</v>
      </c>
      <c r="AU309" s="204">
        <v>80.2</v>
      </c>
      <c r="AV309" s="204">
        <v>81.2</v>
      </c>
      <c r="AW309" s="204">
        <v>82.2</v>
      </c>
      <c r="AX309" s="204">
        <v>83.2</v>
      </c>
      <c r="AY309" s="204">
        <v>79.2</v>
      </c>
      <c r="AZ309" s="204"/>
      <c r="BA309" s="204"/>
      <c r="BB309" s="204">
        <f t="shared" si="197"/>
        <v>81.2</v>
      </c>
      <c r="BC309" s="209">
        <f t="shared" si="205"/>
        <v>82.2</v>
      </c>
      <c r="BD309" s="218">
        <v>0</v>
      </c>
      <c r="BE309" s="218">
        <v>0</v>
      </c>
      <c r="BF309" s="218">
        <v>0</v>
      </c>
      <c r="BG309" s="218">
        <v>0</v>
      </c>
      <c r="BH309" s="218">
        <v>0</v>
      </c>
      <c r="BI309" s="218">
        <v>0</v>
      </c>
      <c r="BJ309" s="218">
        <v>0</v>
      </c>
      <c r="BK309" s="218">
        <v>0</v>
      </c>
      <c r="BL309" s="218">
        <v>0</v>
      </c>
      <c r="BM309" s="218">
        <v>0</v>
      </c>
      <c r="BN309" s="218">
        <v>0</v>
      </c>
      <c r="BO309" s="236">
        <f>AW309</f>
        <v>82.2</v>
      </c>
    </row>
    <row r="310" spans="1:67" customFormat="1" ht="50.15" customHeight="1">
      <c r="A310" s="201" t="s">
        <v>829</v>
      </c>
      <c r="B310" s="201" t="s">
        <v>434</v>
      </c>
      <c r="C310" s="201" t="s">
        <v>382</v>
      </c>
      <c r="D310" s="201" t="s">
        <v>444</v>
      </c>
      <c r="E310" s="201" t="s">
        <v>464</v>
      </c>
      <c r="F310" s="201" t="s">
        <v>464</v>
      </c>
      <c r="G310" s="202" t="s">
        <v>354</v>
      </c>
      <c r="H310" s="202" t="s">
        <v>839</v>
      </c>
      <c r="I310" s="73" t="s">
        <v>1540</v>
      </c>
      <c r="J310" s="203" t="s">
        <v>507</v>
      </c>
      <c r="K310" s="201" t="s">
        <v>464</v>
      </c>
      <c r="L310" s="203">
        <v>351</v>
      </c>
      <c r="M310" s="214" t="s">
        <v>1411</v>
      </c>
      <c r="N310" s="203" t="s">
        <v>1</v>
      </c>
      <c r="O310" s="203" t="s">
        <v>87</v>
      </c>
      <c r="P310" s="203"/>
      <c r="Q310" s="203"/>
      <c r="R310" s="203"/>
      <c r="S310" s="203"/>
      <c r="T310" s="203"/>
      <c r="U310" s="203"/>
      <c r="V310" s="203"/>
      <c r="W310" s="235"/>
      <c r="X310" s="203"/>
      <c r="Y310" s="203"/>
      <c r="Z310" s="203"/>
      <c r="AA310" s="203"/>
      <c r="AB310" s="203"/>
      <c r="AC310" s="203"/>
      <c r="AD310" s="203"/>
      <c r="AE310" s="203"/>
      <c r="AF310" s="203"/>
      <c r="AG310" s="203"/>
      <c r="AH310" s="203"/>
      <c r="AI310" s="203"/>
      <c r="AJ310" s="203"/>
      <c r="AK310" s="203" t="s">
        <v>87</v>
      </c>
      <c r="AL310" s="203" t="s">
        <v>98</v>
      </c>
      <c r="AM310" s="203" t="s">
        <v>125</v>
      </c>
      <c r="AN310" s="203" t="s">
        <v>113</v>
      </c>
      <c r="AO310" s="203" t="s">
        <v>105</v>
      </c>
      <c r="AP310" s="203">
        <v>180</v>
      </c>
      <c r="AQ310" s="214" t="s">
        <v>1412</v>
      </c>
      <c r="AR310" s="202" t="s">
        <v>1413</v>
      </c>
      <c r="AS310" s="204">
        <v>3</v>
      </c>
      <c r="AT310" s="237" t="s">
        <v>1414</v>
      </c>
      <c r="AU310" s="237" t="s">
        <v>1414</v>
      </c>
      <c r="AV310" s="237" t="s">
        <v>1414</v>
      </c>
      <c r="AW310" s="237" t="s">
        <v>1414</v>
      </c>
      <c r="AX310" s="237" t="s">
        <v>1414</v>
      </c>
      <c r="AY310" s="217">
        <v>3</v>
      </c>
      <c r="AZ310" s="217">
        <v>1</v>
      </c>
      <c r="BA310" s="204"/>
      <c r="BB310" s="204">
        <f t="shared" si="197"/>
        <v>44621</v>
      </c>
      <c r="BC310" s="209" t="str">
        <f t="shared" si="205"/>
        <v>1-3</v>
      </c>
      <c r="BD310" s="218">
        <v>0</v>
      </c>
      <c r="BE310" s="218">
        <v>0</v>
      </c>
      <c r="BF310" s="218">
        <v>0</v>
      </c>
      <c r="BG310" s="218">
        <v>0</v>
      </c>
      <c r="BH310" s="218">
        <v>0</v>
      </c>
      <c r="BI310" s="218">
        <v>0</v>
      </c>
      <c r="BJ310" s="218">
        <v>0</v>
      </c>
      <c r="BK310" s="218">
        <v>0</v>
      </c>
      <c r="BL310" s="218">
        <v>0</v>
      </c>
      <c r="BM310" s="218">
        <v>0</v>
      </c>
      <c r="BN310" s="218">
        <v>0</v>
      </c>
      <c r="BO310" s="238" t="str">
        <f t="shared" ref="BO310:BO335" si="209">AW310</f>
        <v>1-3</v>
      </c>
    </row>
    <row r="311" spans="1:67" customFormat="1" ht="50.15" customHeight="1">
      <c r="A311" s="201" t="s">
        <v>829</v>
      </c>
      <c r="B311" s="201" t="s">
        <v>434</v>
      </c>
      <c r="C311" s="201" t="s">
        <v>382</v>
      </c>
      <c r="D311" s="201" t="s">
        <v>435</v>
      </c>
      <c r="E311" s="201" t="s">
        <v>464</v>
      </c>
      <c r="F311" s="201" t="s">
        <v>464</v>
      </c>
      <c r="G311" s="202" t="s">
        <v>354</v>
      </c>
      <c r="H311" s="202" t="s">
        <v>839</v>
      </c>
      <c r="I311" s="73" t="s">
        <v>1540</v>
      </c>
      <c r="J311" s="203" t="s">
        <v>507</v>
      </c>
      <c r="K311" s="201" t="s">
        <v>464</v>
      </c>
      <c r="L311" s="203">
        <v>355</v>
      </c>
      <c r="M311" s="214" t="s">
        <v>1415</v>
      </c>
      <c r="N311" s="203" t="s">
        <v>1</v>
      </c>
      <c r="O311" s="203" t="s">
        <v>87</v>
      </c>
      <c r="P311" s="203"/>
      <c r="Q311" s="203"/>
      <c r="R311" s="203"/>
      <c r="S311" s="203"/>
      <c r="T311" s="203"/>
      <c r="U311" s="203"/>
      <c r="V311" s="203"/>
      <c r="W311" s="235"/>
      <c r="X311" s="203"/>
      <c r="Y311" s="203"/>
      <c r="Z311" s="203"/>
      <c r="AA311" s="203"/>
      <c r="AB311" s="203"/>
      <c r="AC311" s="203"/>
      <c r="AD311" s="203"/>
      <c r="AE311" s="203"/>
      <c r="AF311" s="203"/>
      <c r="AG311" s="203"/>
      <c r="AH311" s="203"/>
      <c r="AI311" s="203"/>
      <c r="AJ311" s="203"/>
      <c r="AK311" s="203" t="s">
        <v>87</v>
      </c>
      <c r="AL311" s="203" t="s">
        <v>98</v>
      </c>
      <c r="AM311" s="203" t="s">
        <v>125</v>
      </c>
      <c r="AN311" s="203" t="s">
        <v>113</v>
      </c>
      <c r="AO311" s="203" t="s">
        <v>105</v>
      </c>
      <c r="AP311" s="203">
        <v>180</v>
      </c>
      <c r="AQ311" s="214" t="s">
        <v>1416</v>
      </c>
      <c r="AR311" s="202" t="s">
        <v>1417</v>
      </c>
      <c r="AS311" s="204">
        <v>92.4</v>
      </c>
      <c r="AT311" s="204">
        <v>92.4</v>
      </c>
      <c r="AU311" s="204">
        <v>93.5</v>
      </c>
      <c r="AV311" s="204">
        <v>94.5</v>
      </c>
      <c r="AW311" s="204">
        <v>95.6</v>
      </c>
      <c r="AX311" s="204">
        <v>96.6</v>
      </c>
      <c r="AY311" s="204">
        <v>92.4</v>
      </c>
      <c r="AZ311" s="204">
        <v>99.8</v>
      </c>
      <c r="BA311" s="204"/>
      <c r="BB311" s="204">
        <f t="shared" si="197"/>
        <v>94.5</v>
      </c>
      <c r="BC311" s="209">
        <f t="shared" si="205"/>
        <v>95.6</v>
      </c>
      <c r="BD311" s="218">
        <v>0</v>
      </c>
      <c r="BE311" s="218">
        <v>0</v>
      </c>
      <c r="BF311" s="218">
        <v>0</v>
      </c>
      <c r="BG311" s="218">
        <v>0</v>
      </c>
      <c r="BH311" s="218">
        <v>0</v>
      </c>
      <c r="BI311" s="218">
        <v>0</v>
      </c>
      <c r="BJ311" s="218">
        <v>0</v>
      </c>
      <c r="BK311" s="218">
        <v>0</v>
      </c>
      <c r="BL311" s="218">
        <v>0</v>
      </c>
      <c r="BM311" s="218">
        <v>0</v>
      </c>
      <c r="BN311" s="218">
        <v>0</v>
      </c>
      <c r="BO311" s="236">
        <f t="shared" si="209"/>
        <v>95.6</v>
      </c>
    </row>
    <row r="312" spans="1:67" customFormat="1" ht="50.15" customHeight="1">
      <c r="A312" s="201" t="s">
        <v>829</v>
      </c>
      <c r="B312" s="201" t="s">
        <v>434</v>
      </c>
      <c r="C312" s="201" t="s">
        <v>382</v>
      </c>
      <c r="D312" s="201" t="s">
        <v>435</v>
      </c>
      <c r="E312" s="201" t="s">
        <v>464</v>
      </c>
      <c r="F312" s="201" t="s">
        <v>464</v>
      </c>
      <c r="G312" s="202" t="s">
        <v>354</v>
      </c>
      <c r="H312" s="202" t="s">
        <v>839</v>
      </c>
      <c r="I312" s="73" t="s">
        <v>1540</v>
      </c>
      <c r="J312" s="203" t="s">
        <v>507</v>
      </c>
      <c r="K312" s="201" t="s">
        <v>464</v>
      </c>
      <c r="L312" s="203">
        <v>279</v>
      </c>
      <c r="M312" s="214" t="s">
        <v>1418</v>
      </c>
      <c r="N312" s="203" t="s">
        <v>1</v>
      </c>
      <c r="O312" s="203" t="s">
        <v>87</v>
      </c>
      <c r="P312" s="203"/>
      <c r="Q312" s="203"/>
      <c r="R312" s="203"/>
      <c r="S312" s="203"/>
      <c r="T312" s="203"/>
      <c r="U312" s="203"/>
      <c r="V312" s="203"/>
      <c r="W312" s="235"/>
      <c r="X312" s="203"/>
      <c r="Y312" s="203"/>
      <c r="Z312" s="203"/>
      <c r="AA312" s="203"/>
      <c r="AB312" s="203"/>
      <c r="AC312" s="203"/>
      <c r="AD312" s="203"/>
      <c r="AE312" s="203"/>
      <c r="AF312" s="203"/>
      <c r="AG312" s="203"/>
      <c r="AH312" s="203"/>
      <c r="AI312" s="203"/>
      <c r="AJ312" s="203"/>
      <c r="AK312" s="203"/>
      <c r="AL312" s="203" t="s">
        <v>155</v>
      </c>
      <c r="AM312" s="203" t="s">
        <v>89</v>
      </c>
      <c r="AN312" s="203" t="s">
        <v>104</v>
      </c>
      <c r="AO312" s="203" t="s">
        <v>91</v>
      </c>
      <c r="AP312" s="203">
        <v>0</v>
      </c>
      <c r="AQ312" s="214" t="s">
        <v>1419</v>
      </c>
      <c r="AR312" s="202" t="s">
        <v>1420</v>
      </c>
      <c r="AS312" s="204">
        <v>0</v>
      </c>
      <c r="AT312" s="217">
        <v>0</v>
      </c>
      <c r="AU312" s="217">
        <v>0</v>
      </c>
      <c r="AV312" s="217">
        <v>100</v>
      </c>
      <c r="AW312" s="239">
        <v>100</v>
      </c>
      <c r="AX312" s="217">
        <v>100</v>
      </c>
      <c r="AY312" s="204">
        <v>0</v>
      </c>
      <c r="AZ312" s="204">
        <v>0</v>
      </c>
      <c r="BA312" s="217">
        <v>100</v>
      </c>
      <c r="BB312" s="204">
        <f t="shared" si="197"/>
        <v>0</v>
      </c>
      <c r="BC312" s="206">
        <f t="shared" si="205"/>
        <v>100</v>
      </c>
      <c r="BD312" s="240">
        <v>0</v>
      </c>
      <c r="BE312" s="240">
        <v>0</v>
      </c>
      <c r="BF312" s="240">
        <v>25</v>
      </c>
      <c r="BG312" s="240">
        <v>25</v>
      </c>
      <c r="BH312" s="240">
        <v>25</v>
      </c>
      <c r="BI312" s="240">
        <v>50</v>
      </c>
      <c r="BJ312" s="240">
        <v>50</v>
      </c>
      <c r="BK312" s="240">
        <v>50</v>
      </c>
      <c r="BL312" s="240">
        <v>75</v>
      </c>
      <c r="BM312" s="240">
        <v>75</v>
      </c>
      <c r="BN312" s="240">
        <v>75</v>
      </c>
      <c r="BO312" s="236">
        <f t="shared" si="209"/>
        <v>100</v>
      </c>
    </row>
    <row r="313" spans="1:67" customFormat="1" ht="50.15" customHeight="1">
      <c r="A313" s="201" t="s">
        <v>829</v>
      </c>
      <c r="B313" s="201" t="s">
        <v>434</v>
      </c>
      <c r="C313" s="201" t="s">
        <v>382</v>
      </c>
      <c r="D313" s="201" t="s">
        <v>435</v>
      </c>
      <c r="E313" s="201" t="s">
        <v>464</v>
      </c>
      <c r="F313" s="201" t="s">
        <v>464</v>
      </c>
      <c r="G313" s="202" t="s">
        <v>354</v>
      </c>
      <c r="H313" s="202" t="s">
        <v>839</v>
      </c>
      <c r="I313" s="73" t="s">
        <v>1540</v>
      </c>
      <c r="J313" s="203" t="s">
        <v>507</v>
      </c>
      <c r="K313" s="201" t="s">
        <v>464</v>
      </c>
      <c r="L313" s="203">
        <v>281</v>
      </c>
      <c r="M313" s="214" t="s">
        <v>1421</v>
      </c>
      <c r="N313" s="203" t="s">
        <v>1</v>
      </c>
      <c r="O313" s="203" t="s">
        <v>87</v>
      </c>
      <c r="P313" s="203"/>
      <c r="Q313" s="203"/>
      <c r="R313" s="203"/>
      <c r="S313" s="203"/>
      <c r="T313" s="203"/>
      <c r="U313" s="203"/>
      <c r="V313" s="203"/>
      <c r="W313" s="235"/>
      <c r="X313" s="203"/>
      <c r="Y313" s="203"/>
      <c r="Z313" s="203"/>
      <c r="AA313" s="203"/>
      <c r="AB313" s="203"/>
      <c r="AC313" s="203"/>
      <c r="AD313" s="203"/>
      <c r="AE313" s="203"/>
      <c r="AF313" s="203"/>
      <c r="AG313" s="203"/>
      <c r="AH313" s="203"/>
      <c r="AI313" s="203"/>
      <c r="AJ313" s="203"/>
      <c r="AK313" s="203"/>
      <c r="AL313" s="203" t="s">
        <v>155</v>
      </c>
      <c r="AM313" s="203" t="s">
        <v>89</v>
      </c>
      <c r="AN313" s="203" t="s">
        <v>104</v>
      </c>
      <c r="AO313" s="203" t="s">
        <v>91</v>
      </c>
      <c r="AP313" s="203">
        <v>0</v>
      </c>
      <c r="AQ313" s="214" t="s">
        <v>1422</v>
      </c>
      <c r="AR313" s="202" t="s">
        <v>1423</v>
      </c>
      <c r="AS313" s="204">
        <v>0</v>
      </c>
      <c r="AT313" s="217">
        <v>0</v>
      </c>
      <c r="AU313" s="217">
        <v>0</v>
      </c>
      <c r="AV313" s="217">
        <v>90</v>
      </c>
      <c r="AW313" s="239">
        <v>90</v>
      </c>
      <c r="AX313" s="217">
        <v>90</v>
      </c>
      <c r="AY313" s="204">
        <v>0</v>
      </c>
      <c r="AZ313" s="204">
        <v>0</v>
      </c>
      <c r="BA313" s="217">
        <v>100</v>
      </c>
      <c r="BB313" s="204">
        <f t="shared" si="197"/>
        <v>-10</v>
      </c>
      <c r="BC313" s="206">
        <f t="shared" si="205"/>
        <v>90</v>
      </c>
      <c r="BD313" s="240">
        <v>0</v>
      </c>
      <c r="BE313" s="240">
        <v>0</v>
      </c>
      <c r="BF313" s="240">
        <v>90</v>
      </c>
      <c r="BG313" s="240">
        <v>90</v>
      </c>
      <c r="BH313" s="240">
        <v>90</v>
      </c>
      <c r="BI313" s="240">
        <v>90</v>
      </c>
      <c r="BJ313" s="240">
        <v>90</v>
      </c>
      <c r="BK313" s="240">
        <v>90</v>
      </c>
      <c r="BL313" s="240">
        <v>90</v>
      </c>
      <c r="BM313" s="240">
        <v>90</v>
      </c>
      <c r="BN313" s="240">
        <v>90</v>
      </c>
      <c r="BO313" s="236">
        <f t="shared" si="209"/>
        <v>90</v>
      </c>
    </row>
    <row r="314" spans="1:67" customFormat="1" ht="50.15" customHeight="1">
      <c r="A314" s="201" t="s">
        <v>829</v>
      </c>
      <c r="B314" s="201" t="s">
        <v>434</v>
      </c>
      <c r="C314" s="201" t="s">
        <v>382</v>
      </c>
      <c r="D314" s="201" t="s">
        <v>435</v>
      </c>
      <c r="E314" s="201" t="s">
        <v>464</v>
      </c>
      <c r="F314" s="201" t="s">
        <v>464</v>
      </c>
      <c r="G314" s="202" t="s">
        <v>354</v>
      </c>
      <c r="H314" s="202" t="s">
        <v>839</v>
      </c>
      <c r="I314" s="73" t="s">
        <v>1540</v>
      </c>
      <c r="J314" s="203" t="s">
        <v>507</v>
      </c>
      <c r="K314" s="201" t="s">
        <v>464</v>
      </c>
      <c r="L314" s="203">
        <v>282</v>
      </c>
      <c r="M314" s="214" t="s">
        <v>1424</v>
      </c>
      <c r="N314" s="203" t="s">
        <v>1</v>
      </c>
      <c r="O314" s="203" t="s">
        <v>87</v>
      </c>
      <c r="P314" s="203"/>
      <c r="Q314" s="203"/>
      <c r="R314" s="203"/>
      <c r="S314" s="203"/>
      <c r="T314" s="203"/>
      <c r="U314" s="203"/>
      <c r="V314" s="203"/>
      <c r="W314" s="235"/>
      <c r="X314" s="203"/>
      <c r="Y314" s="203"/>
      <c r="Z314" s="203"/>
      <c r="AA314" s="203"/>
      <c r="AB314" s="203"/>
      <c r="AC314" s="203"/>
      <c r="AD314" s="203"/>
      <c r="AE314" s="203"/>
      <c r="AF314" s="203"/>
      <c r="AG314" s="203"/>
      <c r="AH314" s="203"/>
      <c r="AI314" s="203"/>
      <c r="AJ314" s="203"/>
      <c r="AK314" s="203"/>
      <c r="AL314" s="203" t="s">
        <v>155</v>
      </c>
      <c r="AM314" s="203" t="s">
        <v>89</v>
      </c>
      <c r="AN314" s="203" t="s">
        <v>104</v>
      </c>
      <c r="AO314" s="203" t="s">
        <v>91</v>
      </c>
      <c r="AP314" s="203">
        <v>0</v>
      </c>
      <c r="AQ314" s="214" t="s">
        <v>1425</v>
      </c>
      <c r="AR314" s="202" t="s">
        <v>1426</v>
      </c>
      <c r="AS314" s="204">
        <v>0</v>
      </c>
      <c r="AT314" s="204">
        <v>0</v>
      </c>
      <c r="AU314" s="204">
        <v>0</v>
      </c>
      <c r="AV314" s="204">
        <v>100</v>
      </c>
      <c r="AW314" s="241">
        <v>100</v>
      </c>
      <c r="AX314" s="204">
        <v>100</v>
      </c>
      <c r="AY314" s="204">
        <v>0</v>
      </c>
      <c r="AZ314" s="204">
        <v>0</v>
      </c>
      <c r="BA314" s="217">
        <v>100</v>
      </c>
      <c r="BB314" s="204">
        <f t="shared" si="197"/>
        <v>0</v>
      </c>
      <c r="BC314" s="206">
        <f t="shared" si="205"/>
        <v>100</v>
      </c>
      <c r="BD314" s="240">
        <v>0</v>
      </c>
      <c r="BE314" s="240">
        <v>0</v>
      </c>
      <c r="BF314" s="240">
        <v>100</v>
      </c>
      <c r="BG314" s="240">
        <v>100</v>
      </c>
      <c r="BH314" s="240">
        <v>100</v>
      </c>
      <c r="BI314" s="240">
        <v>100</v>
      </c>
      <c r="BJ314" s="240">
        <v>100</v>
      </c>
      <c r="BK314" s="240">
        <v>100</v>
      </c>
      <c r="BL314" s="240">
        <v>100</v>
      </c>
      <c r="BM314" s="240">
        <v>100</v>
      </c>
      <c r="BN314" s="240">
        <v>100</v>
      </c>
      <c r="BO314" s="236">
        <f t="shared" si="209"/>
        <v>100</v>
      </c>
    </row>
    <row r="315" spans="1:67" customFormat="1" ht="50.15" customHeight="1">
      <c r="A315" s="201" t="s">
        <v>829</v>
      </c>
      <c r="B315" s="201" t="s">
        <v>434</v>
      </c>
      <c r="C315" s="201" t="s">
        <v>382</v>
      </c>
      <c r="D315" s="201" t="s">
        <v>435</v>
      </c>
      <c r="E315" s="201" t="s">
        <v>464</v>
      </c>
      <c r="F315" s="201" t="s">
        <v>464</v>
      </c>
      <c r="G315" s="202" t="s">
        <v>354</v>
      </c>
      <c r="H315" s="202" t="s">
        <v>839</v>
      </c>
      <c r="I315" s="73" t="s">
        <v>1540</v>
      </c>
      <c r="J315" s="203" t="s">
        <v>507</v>
      </c>
      <c r="K315" s="201" t="s">
        <v>464</v>
      </c>
      <c r="L315" s="203">
        <v>284</v>
      </c>
      <c r="M315" s="214" t="s">
        <v>1427</v>
      </c>
      <c r="N315" s="203" t="s">
        <v>1</v>
      </c>
      <c r="O315" s="203" t="s">
        <v>87</v>
      </c>
      <c r="P315" s="203"/>
      <c r="Q315" s="203"/>
      <c r="R315" s="203"/>
      <c r="S315" s="203"/>
      <c r="T315" s="203"/>
      <c r="U315" s="203"/>
      <c r="V315" s="203"/>
      <c r="W315" s="235"/>
      <c r="X315" s="203"/>
      <c r="Y315" s="203"/>
      <c r="Z315" s="203"/>
      <c r="AA315" s="203"/>
      <c r="AB315" s="203"/>
      <c r="AC315" s="203"/>
      <c r="AD315" s="203"/>
      <c r="AE315" s="203"/>
      <c r="AF315" s="203"/>
      <c r="AG315" s="203"/>
      <c r="AH315" s="203"/>
      <c r="AI315" s="203"/>
      <c r="AJ315" s="203"/>
      <c r="AK315" s="203"/>
      <c r="AL315" s="203" t="s">
        <v>155</v>
      </c>
      <c r="AM315" s="203" t="s">
        <v>160</v>
      </c>
      <c r="AN315" s="203" t="s">
        <v>104</v>
      </c>
      <c r="AO315" s="203" t="s">
        <v>105</v>
      </c>
      <c r="AP315" s="203">
        <v>0</v>
      </c>
      <c r="AQ315" s="214" t="s">
        <v>1428</v>
      </c>
      <c r="AR315" s="202" t="s">
        <v>1429</v>
      </c>
      <c r="AS315" s="204">
        <v>0</v>
      </c>
      <c r="AT315" s="204">
        <v>0</v>
      </c>
      <c r="AU315" s="204">
        <v>0</v>
      </c>
      <c r="AV315" s="204">
        <v>4</v>
      </c>
      <c r="AW315" s="242">
        <v>4.2</v>
      </c>
      <c r="AX315" s="242">
        <v>4.2</v>
      </c>
      <c r="AY315" s="204">
        <v>0</v>
      </c>
      <c r="AZ315" s="204">
        <v>0</v>
      </c>
      <c r="BA315" s="204">
        <v>4.93</v>
      </c>
      <c r="BB315" s="204">
        <f t="shared" si="197"/>
        <v>-0.92999999999999972</v>
      </c>
      <c r="BC315" s="209">
        <f t="shared" si="205"/>
        <v>4.2</v>
      </c>
      <c r="BD315" s="242">
        <v>4.2</v>
      </c>
      <c r="BE315" s="242">
        <v>4.2</v>
      </c>
      <c r="BF315" s="242">
        <v>4.2</v>
      </c>
      <c r="BG315" s="242">
        <v>4.2</v>
      </c>
      <c r="BH315" s="242">
        <v>4.2</v>
      </c>
      <c r="BI315" s="242">
        <v>4.2</v>
      </c>
      <c r="BJ315" s="242">
        <v>4.2</v>
      </c>
      <c r="BK315" s="242">
        <v>4.2</v>
      </c>
      <c r="BL315" s="242">
        <v>4.2</v>
      </c>
      <c r="BM315" s="242">
        <v>4.2</v>
      </c>
      <c r="BN315" s="242">
        <v>4.2</v>
      </c>
      <c r="BO315" s="243">
        <v>4.2</v>
      </c>
    </row>
    <row r="316" spans="1:67" customFormat="1" ht="50.15" customHeight="1">
      <c r="A316" s="201" t="s">
        <v>829</v>
      </c>
      <c r="B316" s="201" t="s">
        <v>434</v>
      </c>
      <c r="C316" s="201" t="s">
        <v>382</v>
      </c>
      <c r="D316" s="201" t="s">
        <v>435</v>
      </c>
      <c r="E316" s="201" t="s">
        <v>464</v>
      </c>
      <c r="F316" s="201" t="s">
        <v>464</v>
      </c>
      <c r="G316" s="201" t="s">
        <v>82</v>
      </c>
      <c r="H316" s="61" t="s">
        <v>278</v>
      </c>
      <c r="I316" s="61" t="s">
        <v>1538</v>
      </c>
      <c r="J316" s="203" t="s">
        <v>507</v>
      </c>
      <c r="K316" s="201" t="s">
        <v>464</v>
      </c>
      <c r="L316" s="244">
        <v>221</v>
      </c>
      <c r="M316" s="245" t="s">
        <v>1430</v>
      </c>
      <c r="N316" s="203" t="s">
        <v>6</v>
      </c>
      <c r="O316" s="244"/>
      <c r="P316" s="244"/>
      <c r="Q316" s="244"/>
      <c r="R316" s="244"/>
      <c r="S316" s="244"/>
      <c r="T316" s="244"/>
      <c r="U316" s="244"/>
      <c r="V316" s="244"/>
      <c r="W316" s="246"/>
      <c r="X316" s="244"/>
      <c r="Y316" s="244"/>
      <c r="Z316" s="244"/>
      <c r="AA316" s="244"/>
      <c r="AB316" s="244"/>
      <c r="AC316" s="244"/>
      <c r="AD316" s="244"/>
      <c r="AE316" s="244"/>
      <c r="AF316" s="244"/>
      <c r="AG316" s="244"/>
      <c r="AH316" s="244"/>
      <c r="AI316" s="244"/>
      <c r="AJ316" s="244"/>
      <c r="AK316" s="244"/>
      <c r="AL316" s="244" t="s">
        <v>88</v>
      </c>
      <c r="AM316" s="244" t="s">
        <v>125</v>
      </c>
      <c r="AN316" s="244" t="s">
        <v>117</v>
      </c>
      <c r="AO316" s="244" t="s">
        <v>105</v>
      </c>
      <c r="AP316" s="244">
        <v>0</v>
      </c>
      <c r="AQ316" s="201" t="s">
        <v>1431</v>
      </c>
      <c r="AR316" s="201" t="s">
        <v>1432</v>
      </c>
      <c r="AS316" s="247">
        <v>0</v>
      </c>
      <c r="AT316" s="247">
        <v>0</v>
      </c>
      <c r="AU316" s="247">
        <v>0</v>
      </c>
      <c r="AV316" s="247">
        <v>0</v>
      </c>
      <c r="AW316" s="248">
        <v>1</v>
      </c>
      <c r="AX316" s="247">
        <v>1</v>
      </c>
      <c r="AY316" s="247">
        <v>0</v>
      </c>
      <c r="AZ316" s="247">
        <v>0</v>
      </c>
      <c r="BA316" s="204">
        <v>0</v>
      </c>
      <c r="BB316" s="204">
        <f t="shared" si="197"/>
        <v>0</v>
      </c>
      <c r="BC316" s="209">
        <f t="shared" si="205"/>
        <v>1</v>
      </c>
      <c r="BD316" s="218">
        <v>0</v>
      </c>
      <c r="BE316" s="218">
        <v>0</v>
      </c>
      <c r="BF316" s="218">
        <v>0</v>
      </c>
      <c r="BG316" s="218">
        <v>0</v>
      </c>
      <c r="BH316" s="218">
        <v>0</v>
      </c>
      <c r="BI316" s="218">
        <v>0</v>
      </c>
      <c r="BJ316" s="218">
        <v>0</v>
      </c>
      <c r="BK316" s="218">
        <v>0</v>
      </c>
      <c r="BL316" s="218">
        <v>0</v>
      </c>
      <c r="BM316" s="218">
        <v>0</v>
      </c>
      <c r="BN316" s="218">
        <v>0</v>
      </c>
      <c r="BO316" s="249">
        <f t="shared" si="209"/>
        <v>1</v>
      </c>
    </row>
    <row r="317" spans="1:67" customFormat="1" ht="50.15" customHeight="1">
      <c r="A317" s="72" t="s">
        <v>829</v>
      </c>
      <c r="B317" s="72" t="s">
        <v>1097</v>
      </c>
      <c r="C317" s="72" t="s">
        <v>78</v>
      </c>
      <c r="D317" s="72" t="s">
        <v>467</v>
      </c>
      <c r="E317" s="72" t="s">
        <v>476</v>
      </c>
      <c r="F317" s="72" t="s">
        <v>476</v>
      </c>
      <c r="G317" s="73" t="s">
        <v>354</v>
      </c>
      <c r="H317" s="73" t="s">
        <v>839</v>
      </c>
      <c r="I317" s="73" t="s">
        <v>1540</v>
      </c>
      <c r="J317" s="74" t="s">
        <v>505</v>
      </c>
      <c r="K317" s="72" t="s">
        <v>476</v>
      </c>
      <c r="L317" s="74">
        <v>314</v>
      </c>
      <c r="M317" s="75" t="s">
        <v>1433</v>
      </c>
      <c r="N317" s="74" t="s">
        <v>1</v>
      </c>
      <c r="O317" s="74" t="s">
        <v>87</v>
      </c>
      <c r="P317" s="74"/>
      <c r="Q317" s="74"/>
      <c r="R317" s="74"/>
      <c r="S317" s="74"/>
      <c r="T317" s="74"/>
      <c r="U317" s="74"/>
      <c r="V317" s="74"/>
      <c r="W317" s="74"/>
      <c r="X317" s="74"/>
      <c r="Y317" s="74"/>
      <c r="Z317" s="74"/>
      <c r="AA317" s="74"/>
      <c r="AB317" s="74"/>
      <c r="AC317" s="74"/>
      <c r="AD317" s="74"/>
      <c r="AE317" s="74"/>
      <c r="AF317" s="74"/>
      <c r="AG317" s="74"/>
      <c r="AH317" s="74"/>
      <c r="AI317" s="74"/>
      <c r="AJ317" s="74"/>
      <c r="AK317" s="74" t="s">
        <v>87</v>
      </c>
      <c r="AL317" s="74" t="s">
        <v>155</v>
      </c>
      <c r="AM317" s="74" t="s">
        <v>89</v>
      </c>
      <c r="AN317" s="74" t="s">
        <v>113</v>
      </c>
      <c r="AO317" s="74" t="s">
        <v>91</v>
      </c>
      <c r="AP317" s="74">
        <v>0</v>
      </c>
      <c r="AQ317" s="73" t="s">
        <v>1434</v>
      </c>
      <c r="AR317" s="73" t="s">
        <v>1435</v>
      </c>
      <c r="AS317" s="2">
        <v>0</v>
      </c>
      <c r="AT317" s="2">
        <v>100</v>
      </c>
      <c r="AU317" s="2">
        <v>100</v>
      </c>
      <c r="AV317" s="2">
        <v>100</v>
      </c>
      <c r="AW317" s="2">
        <v>100</v>
      </c>
      <c r="AX317" s="2">
        <v>100</v>
      </c>
      <c r="AY317" s="2">
        <v>100</v>
      </c>
      <c r="AZ317" s="77">
        <v>100</v>
      </c>
      <c r="BA317" s="250">
        <v>100</v>
      </c>
      <c r="BB317" s="2">
        <f t="shared" si="197"/>
        <v>0</v>
      </c>
      <c r="BC317" s="17">
        <f t="shared" si="205"/>
        <v>100</v>
      </c>
      <c r="BD317" s="78">
        <v>0</v>
      </c>
      <c r="BE317" s="78">
        <v>0</v>
      </c>
      <c r="BF317" s="78">
        <v>10</v>
      </c>
      <c r="BG317" s="78">
        <v>10</v>
      </c>
      <c r="BH317" s="78">
        <v>10</v>
      </c>
      <c r="BI317" s="78">
        <v>50</v>
      </c>
      <c r="BJ317" s="78">
        <v>50</v>
      </c>
      <c r="BK317" s="78">
        <v>50</v>
      </c>
      <c r="BL317" s="78">
        <v>100</v>
      </c>
      <c r="BM317" s="78">
        <v>100</v>
      </c>
      <c r="BN317" s="78">
        <v>100</v>
      </c>
      <c r="BO317" s="148">
        <f t="shared" si="209"/>
        <v>100</v>
      </c>
    </row>
    <row r="318" spans="1:67" customFormat="1" ht="50.15" customHeight="1">
      <c r="A318" s="72" t="s">
        <v>829</v>
      </c>
      <c r="B318" s="72" t="s">
        <v>1097</v>
      </c>
      <c r="C318" s="72" t="s">
        <v>78</v>
      </c>
      <c r="D318" s="72" t="s">
        <v>467</v>
      </c>
      <c r="E318" s="72" t="s">
        <v>476</v>
      </c>
      <c r="F318" s="72" t="s">
        <v>476</v>
      </c>
      <c r="G318" s="73" t="s">
        <v>354</v>
      </c>
      <c r="H318" s="73" t="s">
        <v>839</v>
      </c>
      <c r="I318" s="73" t="s">
        <v>1540</v>
      </c>
      <c r="J318" s="74" t="s">
        <v>505</v>
      </c>
      <c r="K318" s="72" t="s">
        <v>476</v>
      </c>
      <c r="L318" s="74">
        <v>315</v>
      </c>
      <c r="M318" s="75" t="s">
        <v>1436</v>
      </c>
      <c r="N318" s="74" t="s">
        <v>1</v>
      </c>
      <c r="O318" s="74"/>
      <c r="P318" s="74"/>
      <c r="Q318" s="74"/>
      <c r="R318" s="74"/>
      <c r="S318" s="74"/>
      <c r="T318" s="74"/>
      <c r="U318" s="74"/>
      <c r="V318" s="74"/>
      <c r="W318" s="74" t="s">
        <v>87</v>
      </c>
      <c r="X318" s="74"/>
      <c r="Y318" s="74"/>
      <c r="Z318" s="74"/>
      <c r="AA318" s="74"/>
      <c r="AB318" s="74"/>
      <c r="AC318" s="74"/>
      <c r="AD318" s="74"/>
      <c r="AE318" s="74"/>
      <c r="AF318" s="74"/>
      <c r="AG318" s="74"/>
      <c r="AH318" s="74"/>
      <c r="AI318" s="74"/>
      <c r="AJ318" s="74"/>
      <c r="AK318" s="74" t="s">
        <v>87</v>
      </c>
      <c r="AL318" s="74" t="s">
        <v>155</v>
      </c>
      <c r="AM318" s="74" t="s">
        <v>160</v>
      </c>
      <c r="AN318" s="74" t="s">
        <v>113</v>
      </c>
      <c r="AO318" s="74" t="s">
        <v>91</v>
      </c>
      <c r="AP318" s="74">
        <v>0</v>
      </c>
      <c r="AQ318" s="75" t="s">
        <v>1437</v>
      </c>
      <c r="AR318" s="73" t="s">
        <v>1438</v>
      </c>
      <c r="AS318" s="2">
        <v>0</v>
      </c>
      <c r="AT318" s="2">
        <v>100</v>
      </c>
      <c r="AU318" s="2">
        <v>50</v>
      </c>
      <c r="AV318" s="2">
        <v>100</v>
      </c>
      <c r="AW318" s="2">
        <v>100</v>
      </c>
      <c r="AX318" s="2">
        <v>100</v>
      </c>
      <c r="AY318" s="2">
        <v>175</v>
      </c>
      <c r="AZ318" s="77">
        <v>50</v>
      </c>
      <c r="BA318" s="250">
        <v>100</v>
      </c>
      <c r="BB318" s="2">
        <f t="shared" si="197"/>
        <v>0</v>
      </c>
      <c r="BC318" s="17">
        <f t="shared" si="205"/>
        <v>100</v>
      </c>
      <c r="BD318" s="78">
        <v>0</v>
      </c>
      <c r="BE318" s="78">
        <v>8</v>
      </c>
      <c r="BF318" s="78">
        <v>14.12</v>
      </c>
      <c r="BG318" s="78">
        <v>27.06</v>
      </c>
      <c r="BH318" s="78">
        <v>40</v>
      </c>
      <c r="BI318" s="78">
        <v>52.94</v>
      </c>
      <c r="BJ318" s="78">
        <v>64.709999999999994</v>
      </c>
      <c r="BK318" s="78">
        <v>76.47</v>
      </c>
      <c r="BL318" s="78">
        <v>88.24</v>
      </c>
      <c r="BM318" s="78">
        <v>92.94</v>
      </c>
      <c r="BN318" s="78">
        <v>97.65</v>
      </c>
      <c r="BO318" s="148">
        <f t="shared" si="209"/>
        <v>100</v>
      </c>
    </row>
    <row r="319" spans="1:67" customFormat="1" ht="50.15" customHeight="1">
      <c r="A319" s="72" t="s">
        <v>829</v>
      </c>
      <c r="B319" s="72" t="s">
        <v>1097</v>
      </c>
      <c r="C319" s="72" t="s">
        <v>382</v>
      </c>
      <c r="D319" s="72" t="s">
        <v>450</v>
      </c>
      <c r="E319" s="72" t="s">
        <v>476</v>
      </c>
      <c r="F319" s="72" t="s">
        <v>476</v>
      </c>
      <c r="G319" s="73" t="s">
        <v>354</v>
      </c>
      <c r="H319" s="73" t="s">
        <v>839</v>
      </c>
      <c r="I319" s="73" t="s">
        <v>1540</v>
      </c>
      <c r="J319" s="74" t="s">
        <v>505</v>
      </c>
      <c r="K319" s="72" t="s">
        <v>476</v>
      </c>
      <c r="L319" s="74">
        <v>316</v>
      </c>
      <c r="M319" s="75" t="s">
        <v>1439</v>
      </c>
      <c r="N319" s="74" t="s">
        <v>1</v>
      </c>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t="s">
        <v>155</v>
      </c>
      <c r="AM319" s="74" t="s">
        <v>160</v>
      </c>
      <c r="AN319" s="74" t="s">
        <v>113</v>
      </c>
      <c r="AO319" s="74" t="s">
        <v>91</v>
      </c>
      <c r="AP319" s="74">
        <v>0</v>
      </c>
      <c r="AQ319" s="73" t="s">
        <v>1440</v>
      </c>
      <c r="AR319" s="73" t="s">
        <v>1441</v>
      </c>
      <c r="AS319" s="2">
        <v>0</v>
      </c>
      <c r="AT319" s="2">
        <v>100</v>
      </c>
      <c r="AU319" s="2">
        <v>100</v>
      </c>
      <c r="AV319" s="2">
        <v>100</v>
      </c>
      <c r="AW319" s="2">
        <v>100</v>
      </c>
      <c r="AX319" s="2">
        <v>100</v>
      </c>
      <c r="AY319" s="2">
        <v>100</v>
      </c>
      <c r="AZ319" s="77">
        <v>101.42</v>
      </c>
      <c r="BA319" s="250">
        <v>100</v>
      </c>
      <c r="BB319" s="2">
        <f t="shared" si="197"/>
        <v>0</v>
      </c>
      <c r="BC319" s="17">
        <f t="shared" si="205"/>
        <v>100</v>
      </c>
      <c r="BD319" s="78">
        <v>0</v>
      </c>
      <c r="BE319" s="78">
        <v>0</v>
      </c>
      <c r="BF319" s="78">
        <v>11.06</v>
      </c>
      <c r="BG319" s="78">
        <v>22.12</v>
      </c>
      <c r="BH319" s="78">
        <v>33.17</v>
      </c>
      <c r="BI319" s="78">
        <v>44.23</v>
      </c>
      <c r="BJ319" s="78">
        <v>55.29</v>
      </c>
      <c r="BK319" s="78">
        <v>66.349999999999994</v>
      </c>
      <c r="BL319" s="78">
        <v>77.400000000000006</v>
      </c>
      <c r="BM319" s="78">
        <v>88.46</v>
      </c>
      <c r="BN319" s="78">
        <v>99.53</v>
      </c>
      <c r="BO319" s="148">
        <f t="shared" si="209"/>
        <v>100</v>
      </c>
    </row>
    <row r="320" spans="1:67" customFormat="1" ht="50.15" customHeight="1">
      <c r="A320" s="72" t="s">
        <v>829</v>
      </c>
      <c r="B320" s="72" t="s">
        <v>1097</v>
      </c>
      <c r="C320" s="72" t="s">
        <v>382</v>
      </c>
      <c r="D320" s="72" t="s">
        <v>450</v>
      </c>
      <c r="E320" s="72" t="s">
        <v>476</v>
      </c>
      <c r="F320" s="72" t="s">
        <v>476</v>
      </c>
      <c r="G320" s="73" t="s">
        <v>354</v>
      </c>
      <c r="H320" s="73" t="s">
        <v>839</v>
      </c>
      <c r="I320" s="73" t="s">
        <v>1540</v>
      </c>
      <c r="J320" s="74" t="s">
        <v>505</v>
      </c>
      <c r="K320" s="72" t="s">
        <v>476</v>
      </c>
      <c r="L320" s="74">
        <v>317</v>
      </c>
      <c r="M320" s="75" t="s">
        <v>1442</v>
      </c>
      <c r="N320" s="74" t="s">
        <v>1</v>
      </c>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t="s">
        <v>155</v>
      </c>
      <c r="AM320" s="74" t="s">
        <v>160</v>
      </c>
      <c r="AN320" s="74" t="s">
        <v>113</v>
      </c>
      <c r="AO320" s="74" t="s">
        <v>91</v>
      </c>
      <c r="AP320" s="74">
        <v>0</v>
      </c>
      <c r="AQ320" s="73" t="s">
        <v>1443</v>
      </c>
      <c r="AR320" s="73" t="s">
        <v>1444</v>
      </c>
      <c r="AS320" s="2">
        <v>0</v>
      </c>
      <c r="AT320" s="2">
        <v>100</v>
      </c>
      <c r="AU320" s="2">
        <v>100</v>
      </c>
      <c r="AV320" s="2">
        <v>100</v>
      </c>
      <c r="AW320" s="2">
        <v>100</v>
      </c>
      <c r="AX320" s="2">
        <v>100</v>
      </c>
      <c r="AY320" s="2">
        <v>100</v>
      </c>
      <c r="AZ320" s="77">
        <v>114</v>
      </c>
      <c r="BA320" s="250">
        <v>100</v>
      </c>
      <c r="BB320" s="2">
        <f t="shared" si="197"/>
        <v>0</v>
      </c>
      <c r="BC320" s="17">
        <f t="shared" si="205"/>
        <v>100</v>
      </c>
      <c r="BD320" s="78">
        <v>0</v>
      </c>
      <c r="BE320" s="78">
        <v>0</v>
      </c>
      <c r="BF320" s="78">
        <v>11.11</v>
      </c>
      <c r="BG320" s="78">
        <v>22.22</v>
      </c>
      <c r="BH320" s="78">
        <v>33.33</v>
      </c>
      <c r="BI320" s="78">
        <v>44.44</v>
      </c>
      <c r="BJ320" s="78">
        <v>55.56</v>
      </c>
      <c r="BK320" s="78">
        <v>66.67</v>
      </c>
      <c r="BL320" s="78">
        <v>77.78</v>
      </c>
      <c r="BM320" s="78">
        <v>88.89</v>
      </c>
      <c r="BN320" s="78">
        <v>100</v>
      </c>
      <c r="BO320" s="148">
        <f t="shared" si="209"/>
        <v>100</v>
      </c>
    </row>
    <row r="321" spans="1:67" customFormat="1" ht="50.15" customHeight="1">
      <c r="A321" s="72" t="s">
        <v>829</v>
      </c>
      <c r="B321" s="72" t="s">
        <v>1097</v>
      </c>
      <c r="C321" s="72" t="s">
        <v>382</v>
      </c>
      <c r="D321" s="72" t="s">
        <v>450</v>
      </c>
      <c r="E321" s="72" t="s">
        <v>476</v>
      </c>
      <c r="F321" s="72" t="s">
        <v>476</v>
      </c>
      <c r="G321" s="73" t="s">
        <v>354</v>
      </c>
      <c r="H321" s="73" t="s">
        <v>839</v>
      </c>
      <c r="I321" s="73" t="s">
        <v>1540</v>
      </c>
      <c r="J321" s="74" t="s">
        <v>505</v>
      </c>
      <c r="K321" s="72" t="s">
        <v>476</v>
      </c>
      <c r="L321" s="74">
        <v>360</v>
      </c>
      <c r="M321" s="75" t="s">
        <v>1445</v>
      </c>
      <c r="N321" s="74" t="s">
        <v>1</v>
      </c>
      <c r="O321" s="74" t="s">
        <v>87</v>
      </c>
      <c r="P321" s="74"/>
      <c r="Q321" s="74"/>
      <c r="R321" s="74"/>
      <c r="S321" s="74"/>
      <c r="T321" s="74"/>
      <c r="U321" s="74"/>
      <c r="V321" s="74"/>
      <c r="W321" s="74"/>
      <c r="X321" s="74"/>
      <c r="Y321" s="74"/>
      <c r="Z321" s="74"/>
      <c r="AA321" s="74"/>
      <c r="AB321" s="74"/>
      <c r="AC321" s="74"/>
      <c r="AD321" s="74"/>
      <c r="AE321" s="74"/>
      <c r="AF321" s="74"/>
      <c r="AG321" s="74"/>
      <c r="AH321" s="74"/>
      <c r="AI321" s="74"/>
      <c r="AJ321" s="74"/>
      <c r="AK321" s="74" t="s">
        <v>87</v>
      </c>
      <c r="AL321" s="74" t="s">
        <v>88</v>
      </c>
      <c r="AM321" s="74" t="s">
        <v>143</v>
      </c>
      <c r="AN321" s="74" t="s">
        <v>117</v>
      </c>
      <c r="AO321" s="74" t="s">
        <v>91</v>
      </c>
      <c r="AP321" s="74">
        <v>0</v>
      </c>
      <c r="AQ321" s="75" t="s">
        <v>1446</v>
      </c>
      <c r="AR321" s="73" t="s">
        <v>1447</v>
      </c>
      <c r="AS321" s="2">
        <v>0</v>
      </c>
      <c r="AT321" s="2">
        <v>15</v>
      </c>
      <c r="AU321" s="2">
        <v>25</v>
      </c>
      <c r="AV321" s="2">
        <v>30</v>
      </c>
      <c r="AW321" s="2">
        <v>30</v>
      </c>
      <c r="AX321" s="2">
        <v>100</v>
      </c>
      <c r="AY321" s="2">
        <v>15</v>
      </c>
      <c r="AZ321" s="77">
        <v>0</v>
      </c>
      <c r="BA321" s="250">
        <v>30</v>
      </c>
      <c r="BB321" s="2">
        <f t="shared" si="197"/>
        <v>0</v>
      </c>
      <c r="BC321" s="17">
        <f t="shared" si="205"/>
        <v>30</v>
      </c>
      <c r="BD321" s="78">
        <v>0</v>
      </c>
      <c r="BE321" s="78">
        <v>0</v>
      </c>
      <c r="BF321" s="78">
        <v>0</v>
      </c>
      <c r="BG321" s="78">
        <v>0</v>
      </c>
      <c r="BH321" s="78">
        <v>0</v>
      </c>
      <c r="BI321" s="78">
        <v>15</v>
      </c>
      <c r="BJ321" s="78">
        <v>15</v>
      </c>
      <c r="BK321" s="78">
        <v>15</v>
      </c>
      <c r="BL321" s="78">
        <v>15</v>
      </c>
      <c r="BM321" s="78">
        <v>15</v>
      </c>
      <c r="BN321" s="78">
        <v>15</v>
      </c>
      <c r="BO321" s="148">
        <f t="shared" si="209"/>
        <v>30</v>
      </c>
    </row>
    <row r="322" spans="1:67" customFormat="1" ht="50.15" customHeight="1">
      <c r="A322" s="201" t="s">
        <v>829</v>
      </c>
      <c r="B322" s="201" t="s">
        <v>427</v>
      </c>
      <c r="C322" s="201" t="s">
        <v>78</v>
      </c>
      <c r="D322" s="201" t="s">
        <v>447</v>
      </c>
      <c r="E322" s="201" t="s">
        <v>474</v>
      </c>
      <c r="F322" s="201" t="s">
        <v>474</v>
      </c>
      <c r="G322" s="202" t="s">
        <v>354</v>
      </c>
      <c r="H322" s="202" t="s">
        <v>839</v>
      </c>
      <c r="I322" s="73" t="s">
        <v>1540</v>
      </c>
      <c r="J322" s="203" t="s">
        <v>509</v>
      </c>
      <c r="K322" s="201" t="s">
        <v>474</v>
      </c>
      <c r="L322" s="203">
        <v>125</v>
      </c>
      <c r="M322" s="214" t="s">
        <v>1448</v>
      </c>
      <c r="N322" s="203" t="s">
        <v>1</v>
      </c>
      <c r="O322" s="203"/>
      <c r="P322" s="203"/>
      <c r="Q322" s="203"/>
      <c r="R322" s="203"/>
      <c r="S322" s="203"/>
      <c r="T322" s="203"/>
      <c r="U322" s="203"/>
      <c r="V322" s="203"/>
      <c r="W322" s="203"/>
      <c r="X322" s="203"/>
      <c r="Y322" s="203"/>
      <c r="Z322" s="203"/>
      <c r="AA322" s="203"/>
      <c r="AB322" s="203"/>
      <c r="AC322" s="203"/>
      <c r="AD322" s="203"/>
      <c r="AE322" s="203"/>
      <c r="AF322" s="203"/>
      <c r="AG322" s="203"/>
      <c r="AH322" s="203"/>
      <c r="AI322" s="203"/>
      <c r="AJ322" s="203"/>
      <c r="AK322" s="203" t="s">
        <v>87</v>
      </c>
      <c r="AL322" s="203" t="s">
        <v>155</v>
      </c>
      <c r="AM322" s="203" t="s">
        <v>935</v>
      </c>
      <c r="AN322" s="203" t="s">
        <v>113</v>
      </c>
      <c r="AO322" s="203" t="s">
        <v>91</v>
      </c>
      <c r="AP322" s="203">
        <v>0</v>
      </c>
      <c r="AQ322" s="214" t="s">
        <v>1449</v>
      </c>
      <c r="AR322" s="202" t="s">
        <v>1450</v>
      </c>
      <c r="AS322" s="204">
        <v>0</v>
      </c>
      <c r="AT322" s="204">
        <v>95</v>
      </c>
      <c r="AU322" s="204">
        <v>100</v>
      </c>
      <c r="AV322" s="204">
        <v>98.5</v>
      </c>
      <c r="AW322" s="204">
        <v>100</v>
      </c>
      <c r="AX322" s="204">
        <v>100</v>
      </c>
      <c r="AY322" s="204">
        <v>95.05</v>
      </c>
      <c r="AZ322" s="207">
        <v>95</v>
      </c>
      <c r="BA322" s="251">
        <v>100</v>
      </c>
      <c r="BB322" s="204">
        <f t="shared" si="197"/>
        <v>-1.5</v>
      </c>
      <c r="BC322" s="209">
        <f t="shared" si="205"/>
        <v>100</v>
      </c>
      <c r="BD322" s="252">
        <v>0</v>
      </c>
      <c r="BE322" s="252">
        <v>16.667000000000002</v>
      </c>
      <c r="BF322" s="252">
        <v>16.667000000000002</v>
      </c>
      <c r="BG322" s="252">
        <v>37.5</v>
      </c>
      <c r="BH322" s="252">
        <v>37.5</v>
      </c>
      <c r="BI322" s="252">
        <v>54.16</v>
      </c>
      <c r="BJ322" s="252">
        <v>54.16</v>
      </c>
      <c r="BK322" s="252">
        <v>70.83</v>
      </c>
      <c r="BL322" s="252">
        <v>70.83</v>
      </c>
      <c r="BM322" s="252">
        <v>87.5</v>
      </c>
      <c r="BN322" s="252">
        <v>87.5</v>
      </c>
      <c r="BO322" s="253">
        <f t="shared" si="209"/>
        <v>100</v>
      </c>
    </row>
    <row r="323" spans="1:67" customFormat="1" ht="50.15" customHeight="1">
      <c r="A323" s="201" t="s">
        <v>829</v>
      </c>
      <c r="B323" s="201" t="s">
        <v>427</v>
      </c>
      <c r="C323" s="201" t="s">
        <v>78</v>
      </c>
      <c r="D323" s="201" t="s">
        <v>447</v>
      </c>
      <c r="E323" s="201" t="s">
        <v>474</v>
      </c>
      <c r="F323" s="201" t="s">
        <v>474</v>
      </c>
      <c r="G323" s="202" t="s">
        <v>354</v>
      </c>
      <c r="H323" s="202" t="s">
        <v>839</v>
      </c>
      <c r="I323" s="73" t="s">
        <v>1540</v>
      </c>
      <c r="J323" s="203" t="s">
        <v>509</v>
      </c>
      <c r="K323" s="201" t="s">
        <v>474</v>
      </c>
      <c r="L323" s="203">
        <v>183</v>
      </c>
      <c r="M323" s="214" t="s">
        <v>1451</v>
      </c>
      <c r="N323" s="203" t="s">
        <v>1</v>
      </c>
      <c r="O323" s="203"/>
      <c r="P323" s="203"/>
      <c r="Q323" s="203"/>
      <c r="R323" s="203"/>
      <c r="S323" s="203"/>
      <c r="T323" s="203"/>
      <c r="U323" s="203"/>
      <c r="V323" s="203"/>
      <c r="W323" s="203"/>
      <c r="X323" s="203"/>
      <c r="Y323" s="203"/>
      <c r="Z323" s="203"/>
      <c r="AA323" s="203"/>
      <c r="AB323" s="203"/>
      <c r="AC323" s="203"/>
      <c r="AD323" s="203"/>
      <c r="AE323" s="203"/>
      <c r="AF323" s="203"/>
      <c r="AG323" s="203"/>
      <c r="AH323" s="203"/>
      <c r="AI323" s="203"/>
      <c r="AJ323" s="203"/>
      <c r="AK323" s="203" t="s">
        <v>87</v>
      </c>
      <c r="AL323" s="203" t="s">
        <v>155</v>
      </c>
      <c r="AM323" s="203" t="s">
        <v>160</v>
      </c>
      <c r="AN323" s="203" t="s">
        <v>104</v>
      </c>
      <c r="AO323" s="203" t="s">
        <v>91</v>
      </c>
      <c r="AP323" s="203">
        <v>0</v>
      </c>
      <c r="AQ323" s="214" t="s">
        <v>1452</v>
      </c>
      <c r="AR323" s="202" t="s">
        <v>1453</v>
      </c>
      <c r="AS323" s="204">
        <v>0</v>
      </c>
      <c r="AT323" s="204">
        <v>0</v>
      </c>
      <c r="AU323" s="204">
        <v>90</v>
      </c>
      <c r="AV323" s="204">
        <v>87</v>
      </c>
      <c r="AW323" s="204">
        <v>87</v>
      </c>
      <c r="AX323" s="204">
        <v>87</v>
      </c>
      <c r="AY323" s="204">
        <v>0</v>
      </c>
      <c r="AZ323" s="207">
        <v>86.45</v>
      </c>
      <c r="BA323" s="254">
        <v>87.88</v>
      </c>
      <c r="BB323" s="204">
        <f t="shared" si="197"/>
        <v>-0.87999999999999545</v>
      </c>
      <c r="BC323" s="209">
        <f t="shared" si="205"/>
        <v>87</v>
      </c>
      <c r="BD323" s="252">
        <v>87</v>
      </c>
      <c r="BE323" s="252">
        <v>87</v>
      </c>
      <c r="BF323" s="252">
        <v>87</v>
      </c>
      <c r="BG323" s="252">
        <v>87</v>
      </c>
      <c r="BH323" s="252">
        <v>87</v>
      </c>
      <c r="BI323" s="252">
        <v>87</v>
      </c>
      <c r="BJ323" s="252">
        <v>87</v>
      </c>
      <c r="BK323" s="252">
        <v>87</v>
      </c>
      <c r="BL323" s="252">
        <v>87</v>
      </c>
      <c r="BM323" s="252">
        <v>87</v>
      </c>
      <c r="BN323" s="252">
        <v>87</v>
      </c>
      <c r="BO323" s="253">
        <v>87</v>
      </c>
    </row>
    <row r="324" spans="1:67" customFormat="1" ht="50.15" customHeight="1">
      <c r="A324" s="72" t="s">
        <v>829</v>
      </c>
      <c r="B324" s="72" t="s">
        <v>427</v>
      </c>
      <c r="C324" s="72" t="s">
        <v>78</v>
      </c>
      <c r="D324" s="72" t="s">
        <v>447</v>
      </c>
      <c r="E324" s="72" t="s">
        <v>474</v>
      </c>
      <c r="F324" s="72" t="s">
        <v>474</v>
      </c>
      <c r="G324" s="73" t="s">
        <v>354</v>
      </c>
      <c r="H324" s="73" t="s">
        <v>839</v>
      </c>
      <c r="I324" s="73" t="s">
        <v>1540</v>
      </c>
      <c r="J324" s="74" t="s">
        <v>509</v>
      </c>
      <c r="K324" s="72" t="s">
        <v>474</v>
      </c>
      <c r="L324" s="74">
        <v>336</v>
      </c>
      <c r="M324" s="75" t="s">
        <v>1454</v>
      </c>
      <c r="N324" s="74" t="s">
        <v>1</v>
      </c>
      <c r="O324" s="74" t="s">
        <v>87</v>
      </c>
      <c r="P324" s="74"/>
      <c r="Q324" s="74"/>
      <c r="R324" s="74"/>
      <c r="S324" s="74"/>
      <c r="T324" s="74"/>
      <c r="U324" s="74"/>
      <c r="V324" s="74"/>
      <c r="W324" s="74"/>
      <c r="X324" s="74"/>
      <c r="Y324" s="74"/>
      <c r="Z324" s="74"/>
      <c r="AA324" s="74"/>
      <c r="AB324" s="74"/>
      <c r="AC324" s="74"/>
      <c r="AD324" s="74" t="s">
        <v>87</v>
      </c>
      <c r="AE324" s="74"/>
      <c r="AF324" s="74"/>
      <c r="AG324" s="74"/>
      <c r="AH324" s="74"/>
      <c r="AI324" s="74"/>
      <c r="AJ324" s="74"/>
      <c r="AK324" s="74"/>
      <c r="AL324" s="74" t="s">
        <v>103</v>
      </c>
      <c r="AM324" s="74" t="s">
        <v>125</v>
      </c>
      <c r="AN324" s="74" t="s">
        <v>168</v>
      </c>
      <c r="AO324" s="74" t="s">
        <v>91</v>
      </c>
      <c r="AP324" s="74">
        <v>0</v>
      </c>
      <c r="AQ324" s="75" t="s">
        <v>1455</v>
      </c>
      <c r="AR324" s="73" t="s">
        <v>1456</v>
      </c>
      <c r="AS324" s="2">
        <v>0</v>
      </c>
      <c r="AT324" s="2">
        <v>0</v>
      </c>
      <c r="AU324" s="2">
        <v>0</v>
      </c>
      <c r="AV324" s="2">
        <v>20</v>
      </c>
      <c r="AW324" s="2">
        <v>10</v>
      </c>
      <c r="AX324" s="2">
        <v>10</v>
      </c>
      <c r="AY324" s="2">
        <v>0</v>
      </c>
      <c r="AZ324" s="8">
        <v>0</v>
      </c>
      <c r="BA324" s="254">
        <v>12.9</v>
      </c>
      <c r="BB324" s="2">
        <f t="shared" si="197"/>
        <v>7.1</v>
      </c>
      <c r="BC324" s="17">
        <f t="shared" si="205"/>
        <v>10</v>
      </c>
      <c r="BD324" s="78">
        <v>0</v>
      </c>
      <c r="BE324" s="78">
        <v>0</v>
      </c>
      <c r="BF324" s="78">
        <v>0</v>
      </c>
      <c r="BG324" s="78">
        <v>0</v>
      </c>
      <c r="BH324" s="78">
        <v>0</v>
      </c>
      <c r="BI324" s="78">
        <v>0</v>
      </c>
      <c r="BJ324" s="78">
        <v>0</v>
      </c>
      <c r="BK324" s="78">
        <v>0</v>
      </c>
      <c r="BL324" s="78">
        <v>0</v>
      </c>
      <c r="BM324" s="78">
        <v>0</v>
      </c>
      <c r="BN324" s="78">
        <v>0</v>
      </c>
      <c r="BO324" s="148">
        <f t="shared" si="209"/>
        <v>10</v>
      </c>
    </row>
    <row r="325" spans="1:67" customFormat="1" ht="50.15" customHeight="1">
      <c r="A325" s="72" t="s">
        <v>829</v>
      </c>
      <c r="B325" s="72" t="s">
        <v>427</v>
      </c>
      <c r="C325" s="72" t="s">
        <v>78</v>
      </c>
      <c r="D325" s="72" t="s">
        <v>447</v>
      </c>
      <c r="E325" s="72" t="s">
        <v>474</v>
      </c>
      <c r="F325" s="72" t="s">
        <v>474</v>
      </c>
      <c r="G325" s="73" t="s">
        <v>354</v>
      </c>
      <c r="H325" s="73" t="s">
        <v>839</v>
      </c>
      <c r="I325" s="73" t="s">
        <v>1540</v>
      </c>
      <c r="J325" s="74" t="s">
        <v>509</v>
      </c>
      <c r="K325" s="72" t="s">
        <v>474</v>
      </c>
      <c r="L325" s="74">
        <v>337</v>
      </c>
      <c r="M325" s="75" t="s">
        <v>1457</v>
      </c>
      <c r="N325" s="74" t="s">
        <v>1</v>
      </c>
      <c r="O325" s="74" t="s">
        <v>87</v>
      </c>
      <c r="P325" s="74"/>
      <c r="Q325" s="74"/>
      <c r="R325" s="74"/>
      <c r="S325" s="74"/>
      <c r="T325" s="74"/>
      <c r="U325" s="74"/>
      <c r="V325" s="74"/>
      <c r="W325" s="74"/>
      <c r="X325" s="74"/>
      <c r="Y325" s="74"/>
      <c r="Z325" s="74"/>
      <c r="AA325" s="74"/>
      <c r="AB325" s="74"/>
      <c r="AC325" s="74"/>
      <c r="AD325" s="74" t="s">
        <v>87</v>
      </c>
      <c r="AE325" s="74"/>
      <c r="AF325" s="74"/>
      <c r="AG325" s="74"/>
      <c r="AH325" s="74"/>
      <c r="AI325" s="74"/>
      <c r="AJ325" s="74"/>
      <c r="AK325" s="74"/>
      <c r="AL325" s="74" t="s">
        <v>103</v>
      </c>
      <c r="AM325" s="74" t="s">
        <v>160</v>
      </c>
      <c r="AN325" s="74" t="s">
        <v>113</v>
      </c>
      <c r="AO325" s="74" t="s">
        <v>91</v>
      </c>
      <c r="AP325" s="74">
        <v>0</v>
      </c>
      <c r="AQ325" s="73" t="s">
        <v>1458</v>
      </c>
      <c r="AR325" s="73" t="s">
        <v>1459</v>
      </c>
      <c r="AS325" s="2">
        <v>0</v>
      </c>
      <c r="AT325" s="2">
        <v>95</v>
      </c>
      <c r="AU325" s="2">
        <v>96.4</v>
      </c>
      <c r="AV325" s="2">
        <v>100</v>
      </c>
      <c r="AW325" s="2">
        <v>100</v>
      </c>
      <c r="AX325" s="2">
        <v>100</v>
      </c>
      <c r="AY325" s="2">
        <v>99.56</v>
      </c>
      <c r="AZ325" s="77">
        <v>91.71</v>
      </c>
      <c r="BA325" s="251">
        <v>100</v>
      </c>
      <c r="BB325" s="2">
        <f t="shared" si="197"/>
        <v>0</v>
      </c>
      <c r="BC325" s="17">
        <f t="shared" si="205"/>
        <v>100</v>
      </c>
      <c r="BD325" s="78">
        <v>1.96</v>
      </c>
      <c r="BE325" s="78">
        <v>5.88</v>
      </c>
      <c r="BF325" s="78">
        <v>15.69</v>
      </c>
      <c r="BG325" s="78">
        <v>25.49</v>
      </c>
      <c r="BH325" s="78">
        <v>35.29</v>
      </c>
      <c r="BI325" s="78">
        <v>49.02</v>
      </c>
      <c r="BJ325" s="78">
        <v>60.78</v>
      </c>
      <c r="BK325" s="78">
        <v>70.59</v>
      </c>
      <c r="BL325" s="78">
        <v>82.35</v>
      </c>
      <c r="BM325" s="78">
        <v>94.12</v>
      </c>
      <c r="BN325" s="78">
        <v>96.08</v>
      </c>
      <c r="BO325" s="148">
        <f t="shared" si="209"/>
        <v>100</v>
      </c>
    </row>
    <row r="326" spans="1:67" customFormat="1" ht="50.15" customHeight="1">
      <c r="A326" s="72" t="s">
        <v>829</v>
      </c>
      <c r="B326" s="72" t="s">
        <v>427</v>
      </c>
      <c r="C326" s="72" t="s">
        <v>78</v>
      </c>
      <c r="D326" s="72" t="s">
        <v>447</v>
      </c>
      <c r="E326" s="72" t="s">
        <v>474</v>
      </c>
      <c r="F326" s="72" t="s">
        <v>474</v>
      </c>
      <c r="G326" s="73" t="s">
        <v>354</v>
      </c>
      <c r="H326" s="73" t="s">
        <v>839</v>
      </c>
      <c r="I326" s="73" t="s">
        <v>1540</v>
      </c>
      <c r="J326" s="74" t="s">
        <v>509</v>
      </c>
      <c r="K326" s="72" t="s">
        <v>474</v>
      </c>
      <c r="L326" s="74">
        <v>338</v>
      </c>
      <c r="M326" s="75" t="s">
        <v>1460</v>
      </c>
      <c r="N326" s="74" t="s">
        <v>1</v>
      </c>
      <c r="O326" s="74" t="s">
        <v>87</v>
      </c>
      <c r="P326" s="74"/>
      <c r="Q326" s="74"/>
      <c r="R326" s="74"/>
      <c r="S326" s="74"/>
      <c r="T326" s="74"/>
      <c r="U326" s="74"/>
      <c r="V326" s="74"/>
      <c r="W326" s="74"/>
      <c r="X326" s="74"/>
      <c r="Y326" s="74"/>
      <c r="Z326" s="74"/>
      <c r="AA326" s="74"/>
      <c r="AB326" s="74"/>
      <c r="AC326" s="74"/>
      <c r="AD326" s="74"/>
      <c r="AE326" s="74"/>
      <c r="AF326" s="74"/>
      <c r="AG326" s="74"/>
      <c r="AH326" s="74"/>
      <c r="AI326" s="74"/>
      <c r="AJ326" s="74"/>
      <c r="AK326" s="74" t="s">
        <v>87</v>
      </c>
      <c r="AL326" s="74" t="s">
        <v>103</v>
      </c>
      <c r="AM326" s="74" t="s">
        <v>125</v>
      </c>
      <c r="AN326" s="74" t="s">
        <v>113</v>
      </c>
      <c r="AO326" s="74" t="s">
        <v>91</v>
      </c>
      <c r="AP326" s="74">
        <v>0</v>
      </c>
      <c r="AQ326" s="73" t="s">
        <v>1461</v>
      </c>
      <c r="AR326" s="73" t="s">
        <v>1462</v>
      </c>
      <c r="AS326" s="2">
        <v>0</v>
      </c>
      <c r="AT326" s="2">
        <v>10</v>
      </c>
      <c r="AU326" s="2">
        <v>12</v>
      </c>
      <c r="AV326" s="2">
        <v>14</v>
      </c>
      <c r="AW326" s="2">
        <v>16</v>
      </c>
      <c r="AX326" s="2">
        <v>16</v>
      </c>
      <c r="AY326" s="2">
        <v>4</v>
      </c>
      <c r="AZ326" s="77">
        <v>11.4</v>
      </c>
      <c r="BA326" s="254">
        <v>24.05</v>
      </c>
      <c r="BB326" s="2">
        <f t="shared" si="197"/>
        <v>-10.050000000000001</v>
      </c>
      <c r="BC326" s="17">
        <f t="shared" si="205"/>
        <v>16</v>
      </c>
      <c r="BD326" s="78">
        <v>0</v>
      </c>
      <c r="BE326" s="78">
        <v>0</v>
      </c>
      <c r="BF326" s="78">
        <v>0</v>
      </c>
      <c r="BG326" s="78">
        <v>0</v>
      </c>
      <c r="BH326" s="78">
        <v>0</v>
      </c>
      <c r="BI326" s="78">
        <v>0</v>
      </c>
      <c r="BJ326" s="78">
        <v>0</v>
      </c>
      <c r="BK326" s="78">
        <v>0</v>
      </c>
      <c r="BL326" s="78">
        <v>0</v>
      </c>
      <c r="BM326" s="78">
        <v>0</v>
      </c>
      <c r="BN326" s="78">
        <v>0</v>
      </c>
      <c r="BO326" s="148">
        <f t="shared" si="209"/>
        <v>16</v>
      </c>
    </row>
    <row r="327" spans="1:67" customFormat="1" ht="50.15" customHeight="1">
      <c r="A327" s="72" t="s">
        <v>829</v>
      </c>
      <c r="B327" s="72" t="s">
        <v>427</v>
      </c>
      <c r="C327" s="72" t="s">
        <v>78</v>
      </c>
      <c r="D327" s="72" t="s">
        <v>447</v>
      </c>
      <c r="E327" s="72" t="s">
        <v>474</v>
      </c>
      <c r="F327" s="72" t="s">
        <v>474</v>
      </c>
      <c r="G327" s="73" t="s">
        <v>354</v>
      </c>
      <c r="H327" s="73" t="s">
        <v>839</v>
      </c>
      <c r="I327" s="73" t="s">
        <v>1540</v>
      </c>
      <c r="J327" s="74" t="s">
        <v>509</v>
      </c>
      <c r="K327" s="72" t="s">
        <v>474</v>
      </c>
      <c r="L327" s="74">
        <v>339</v>
      </c>
      <c r="M327" s="75" t="s">
        <v>1463</v>
      </c>
      <c r="N327" s="74" t="s">
        <v>1</v>
      </c>
      <c r="O327" s="74" t="s">
        <v>87</v>
      </c>
      <c r="P327" s="74"/>
      <c r="Q327" s="74"/>
      <c r="R327" s="74"/>
      <c r="S327" s="74"/>
      <c r="T327" s="74"/>
      <c r="U327" s="74"/>
      <c r="V327" s="74"/>
      <c r="W327" s="74"/>
      <c r="X327" s="74"/>
      <c r="Y327" s="74"/>
      <c r="Z327" s="74"/>
      <c r="AA327" s="74"/>
      <c r="AB327" s="74"/>
      <c r="AC327" s="74"/>
      <c r="AD327" s="74" t="s">
        <v>87</v>
      </c>
      <c r="AE327" s="74"/>
      <c r="AF327" s="74"/>
      <c r="AG327" s="74"/>
      <c r="AH327" s="74"/>
      <c r="AI327" s="74"/>
      <c r="AJ327" s="74"/>
      <c r="AK327" s="74" t="s">
        <v>87</v>
      </c>
      <c r="AL327" s="74" t="s">
        <v>103</v>
      </c>
      <c r="AM327" s="74" t="s">
        <v>160</v>
      </c>
      <c r="AN327" s="74" t="s">
        <v>113</v>
      </c>
      <c r="AO327" s="74" t="s">
        <v>91</v>
      </c>
      <c r="AP327" s="74">
        <v>0</v>
      </c>
      <c r="AQ327" s="73" t="s">
        <v>1464</v>
      </c>
      <c r="AR327" s="73" t="s">
        <v>1465</v>
      </c>
      <c r="AS327" s="2">
        <v>0</v>
      </c>
      <c r="AT327" s="2">
        <v>100</v>
      </c>
      <c r="AU327" s="2">
        <v>90.2</v>
      </c>
      <c r="AV327" s="2">
        <v>100</v>
      </c>
      <c r="AW327" s="2">
        <v>100</v>
      </c>
      <c r="AX327" s="2">
        <v>100</v>
      </c>
      <c r="AY327" s="2">
        <v>100</v>
      </c>
      <c r="AZ327" s="77">
        <v>96.000000000000014</v>
      </c>
      <c r="BA327" s="251">
        <v>100</v>
      </c>
      <c r="BB327" s="2">
        <f t="shared" si="197"/>
        <v>0</v>
      </c>
      <c r="BC327" s="17">
        <f t="shared" si="205"/>
        <v>100</v>
      </c>
      <c r="BD327" s="78">
        <v>5.9</v>
      </c>
      <c r="BE327" s="78">
        <v>8.8000000000000007</v>
      </c>
      <c r="BF327" s="78">
        <v>17.600000000000001</v>
      </c>
      <c r="BG327" s="78">
        <v>26.5</v>
      </c>
      <c r="BH327" s="78">
        <v>32.4</v>
      </c>
      <c r="BI327" s="78">
        <v>47.1</v>
      </c>
      <c r="BJ327" s="78">
        <v>50</v>
      </c>
      <c r="BK327" s="78">
        <v>61.8</v>
      </c>
      <c r="BL327" s="78">
        <v>73.5</v>
      </c>
      <c r="BM327" s="78">
        <v>85.3</v>
      </c>
      <c r="BN327" s="78">
        <v>94.1</v>
      </c>
      <c r="BO327" s="148">
        <f t="shared" si="209"/>
        <v>100</v>
      </c>
    </row>
    <row r="328" spans="1:67" customFormat="1" ht="50.15" customHeight="1">
      <c r="A328" s="72" t="s">
        <v>829</v>
      </c>
      <c r="B328" s="72" t="s">
        <v>427</v>
      </c>
      <c r="C328" s="72" t="s">
        <v>78</v>
      </c>
      <c r="D328" s="72" t="s">
        <v>447</v>
      </c>
      <c r="E328" s="72" t="s">
        <v>474</v>
      </c>
      <c r="F328" s="72" t="s">
        <v>474</v>
      </c>
      <c r="G328" s="73" t="s">
        <v>354</v>
      </c>
      <c r="H328" s="73" t="s">
        <v>839</v>
      </c>
      <c r="I328" s="73" t="s">
        <v>1540</v>
      </c>
      <c r="J328" s="74" t="s">
        <v>509</v>
      </c>
      <c r="K328" s="72" t="s">
        <v>474</v>
      </c>
      <c r="L328" s="74">
        <v>358</v>
      </c>
      <c r="M328" s="75" t="s">
        <v>1466</v>
      </c>
      <c r="N328" s="74" t="s">
        <v>1</v>
      </c>
      <c r="O328" s="74" t="s">
        <v>87</v>
      </c>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t="s">
        <v>155</v>
      </c>
      <c r="AM328" s="74" t="s">
        <v>160</v>
      </c>
      <c r="AN328" s="74" t="s">
        <v>113</v>
      </c>
      <c r="AO328" s="74" t="s">
        <v>91</v>
      </c>
      <c r="AP328" s="74">
        <v>0</v>
      </c>
      <c r="AQ328" s="73" t="s">
        <v>1467</v>
      </c>
      <c r="AR328" s="73" t="s">
        <v>1468</v>
      </c>
      <c r="AS328" s="2">
        <v>0</v>
      </c>
      <c r="AT328" s="2">
        <v>100</v>
      </c>
      <c r="AU328" s="2">
        <v>100</v>
      </c>
      <c r="AV328" s="2">
        <v>100</v>
      </c>
      <c r="AW328" s="2">
        <v>100</v>
      </c>
      <c r="AX328" s="2">
        <v>100</v>
      </c>
      <c r="AY328" s="2">
        <v>97</v>
      </c>
      <c r="AZ328" s="77">
        <v>84.519999999999982</v>
      </c>
      <c r="BA328" s="251">
        <v>92.6</v>
      </c>
      <c r="BB328" s="2">
        <f t="shared" si="197"/>
        <v>7.4000000000000057</v>
      </c>
      <c r="BC328" s="17">
        <f t="shared" si="205"/>
        <v>100</v>
      </c>
      <c r="BD328" s="78">
        <v>4</v>
      </c>
      <c r="BE328" s="78">
        <v>4</v>
      </c>
      <c r="BF328" s="78">
        <v>4</v>
      </c>
      <c r="BG328" s="78">
        <v>15</v>
      </c>
      <c r="BH328" s="78">
        <v>19</v>
      </c>
      <c r="BI328" s="78">
        <v>26</v>
      </c>
      <c r="BJ328" s="78">
        <v>52</v>
      </c>
      <c r="BK328" s="78">
        <v>78</v>
      </c>
      <c r="BL328" s="78">
        <v>89</v>
      </c>
      <c r="BM328" s="78">
        <v>96</v>
      </c>
      <c r="BN328" s="78">
        <v>100</v>
      </c>
      <c r="BO328" s="148">
        <f t="shared" si="209"/>
        <v>100</v>
      </c>
    </row>
    <row r="329" spans="1:67" customFormat="1" ht="50.15" customHeight="1">
      <c r="A329" s="72" t="s">
        <v>829</v>
      </c>
      <c r="B329" s="72" t="s">
        <v>1097</v>
      </c>
      <c r="C329" s="72" t="s">
        <v>382</v>
      </c>
      <c r="D329" s="72" t="s">
        <v>1469</v>
      </c>
      <c r="E329" s="72" t="s">
        <v>451</v>
      </c>
      <c r="F329" s="72" t="s">
        <v>451</v>
      </c>
      <c r="G329" s="73" t="s">
        <v>354</v>
      </c>
      <c r="H329" s="73" t="s">
        <v>839</v>
      </c>
      <c r="I329" s="73" t="s">
        <v>1540</v>
      </c>
      <c r="J329" s="74" t="s">
        <v>503</v>
      </c>
      <c r="K329" s="72" t="s">
        <v>451</v>
      </c>
      <c r="L329" s="74">
        <v>122</v>
      </c>
      <c r="M329" s="73" t="s">
        <v>1470</v>
      </c>
      <c r="N329" s="74" t="s">
        <v>1</v>
      </c>
      <c r="O329" s="74" t="s">
        <v>87</v>
      </c>
      <c r="P329" s="74"/>
      <c r="Q329" s="74"/>
      <c r="R329" s="74"/>
      <c r="S329" s="74"/>
      <c r="T329" s="74"/>
      <c r="U329" s="74"/>
      <c r="V329" s="74"/>
      <c r="W329" s="76"/>
      <c r="X329" s="74"/>
      <c r="Y329" s="74"/>
      <c r="Z329" s="74" t="s">
        <v>87</v>
      </c>
      <c r="AA329" s="74"/>
      <c r="AB329" s="74"/>
      <c r="AC329" s="74"/>
      <c r="AD329" s="74"/>
      <c r="AE329" s="74"/>
      <c r="AF329" s="74"/>
      <c r="AG329" s="74"/>
      <c r="AH329" s="74"/>
      <c r="AI329" s="74"/>
      <c r="AJ329" s="74"/>
      <c r="AK329" s="76"/>
      <c r="AL329" s="74" t="s">
        <v>155</v>
      </c>
      <c r="AM329" s="74" t="s">
        <v>89</v>
      </c>
      <c r="AN329" s="74" t="s">
        <v>90</v>
      </c>
      <c r="AO329" s="74" t="s">
        <v>91</v>
      </c>
      <c r="AP329" s="74">
        <v>0</v>
      </c>
      <c r="AQ329" s="75" t="s">
        <v>1471</v>
      </c>
      <c r="AR329" s="73" t="s">
        <v>1472</v>
      </c>
      <c r="AS329" s="2">
        <v>10</v>
      </c>
      <c r="AT329" s="2">
        <v>35</v>
      </c>
      <c r="AU329" s="2">
        <v>60</v>
      </c>
      <c r="AV329" s="2">
        <v>85</v>
      </c>
      <c r="AW329" s="2">
        <v>100</v>
      </c>
      <c r="AX329" s="2">
        <v>100</v>
      </c>
      <c r="AY329" s="2">
        <v>35</v>
      </c>
      <c r="AZ329" s="2">
        <v>59.16</v>
      </c>
      <c r="BA329" s="255"/>
      <c r="BB329" s="3">
        <f t="shared" si="197"/>
        <v>85</v>
      </c>
      <c r="BC329" s="181">
        <f t="shared" si="205"/>
        <v>100</v>
      </c>
      <c r="BD329" s="256">
        <v>85</v>
      </c>
      <c r="BE329" s="79">
        <v>85</v>
      </c>
      <c r="BF329" s="79">
        <f>BE329+3.75</f>
        <v>88.75</v>
      </c>
      <c r="BG329" s="79">
        <v>88.75</v>
      </c>
      <c r="BH329" s="79">
        <v>88.75</v>
      </c>
      <c r="BI329" s="79">
        <f>BH329+3.75</f>
        <v>92.5</v>
      </c>
      <c r="BJ329" s="79">
        <v>92.5</v>
      </c>
      <c r="BK329" s="79">
        <v>92.5</v>
      </c>
      <c r="BL329" s="79">
        <f>BK329+3.75</f>
        <v>96.25</v>
      </c>
      <c r="BM329" s="79">
        <v>96.25</v>
      </c>
      <c r="BN329" s="79">
        <v>96.25</v>
      </c>
      <c r="BO329" s="182">
        <f t="shared" si="209"/>
        <v>100</v>
      </c>
    </row>
    <row r="330" spans="1:67" customFormat="1" ht="50.15" customHeight="1">
      <c r="A330" s="72" t="s">
        <v>829</v>
      </c>
      <c r="B330" s="72" t="s">
        <v>1097</v>
      </c>
      <c r="C330" s="72" t="s">
        <v>382</v>
      </c>
      <c r="D330" s="72" t="s">
        <v>1469</v>
      </c>
      <c r="E330" s="72" t="s">
        <v>451</v>
      </c>
      <c r="F330" s="72" t="s">
        <v>451</v>
      </c>
      <c r="G330" s="73" t="s">
        <v>354</v>
      </c>
      <c r="H330" s="73" t="s">
        <v>839</v>
      </c>
      <c r="I330" s="73" t="s">
        <v>1540</v>
      </c>
      <c r="J330" s="74" t="s">
        <v>503</v>
      </c>
      <c r="K330" s="72" t="s">
        <v>451</v>
      </c>
      <c r="L330" s="74">
        <v>334</v>
      </c>
      <c r="M330" s="73" t="s">
        <v>1473</v>
      </c>
      <c r="N330" s="74" t="s">
        <v>1</v>
      </c>
      <c r="O330" s="74" t="s">
        <v>87</v>
      </c>
      <c r="P330" s="74"/>
      <c r="Q330" s="74"/>
      <c r="R330" s="74"/>
      <c r="S330" s="74"/>
      <c r="T330" s="74"/>
      <c r="U330" s="74"/>
      <c r="V330" s="74"/>
      <c r="W330" s="76"/>
      <c r="X330" s="74"/>
      <c r="Y330" s="74"/>
      <c r="Z330" s="74" t="s">
        <v>87</v>
      </c>
      <c r="AA330" s="74"/>
      <c r="AB330" s="74"/>
      <c r="AC330" s="74"/>
      <c r="AD330" s="74"/>
      <c r="AE330" s="74"/>
      <c r="AF330" s="74"/>
      <c r="AG330" s="74"/>
      <c r="AH330" s="74"/>
      <c r="AI330" s="74"/>
      <c r="AJ330" s="74"/>
      <c r="AK330" s="76"/>
      <c r="AL330" s="74" t="s">
        <v>155</v>
      </c>
      <c r="AM330" s="74" t="s">
        <v>89</v>
      </c>
      <c r="AN330" s="74" t="s">
        <v>90</v>
      </c>
      <c r="AO330" s="74" t="s">
        <v>91</v>
      </c>
      <c r="AP330" s="74">
        <v>0</v>
      </c>
      <c r="AQ330" s="75" t="s">
        <v>1474</v>
      </c>
      <c r="AR330" s="73" t="s">
        <v>1475</v>
      </c>
      <c r="AS330" s="2">
        <v>0</v>
      </c>
      <c r="AT330" s="2">
        <v>25</v>
      </c>
      <c r="AU330" s="2">
        <v>50</v>
      </c>
      <c r="AV330" s="2">
        <v>75</v>
      </c>
      <c r="AW330" s="2">
        <v>100</v>
      </c>
      <c r="AX330" s="2">
        <v>100</v>
      </c>
      <c r="AY330" s="2">
        <v>25</v>
      </c>
      <c r="AZ330" s="77">
        <v>50</v>
      </c>
      <c r="BA330" s="255"/>
      <c r="BB330" s="3">
        <f t="shared" si="197"/>
        <v>75</v>
      </c>
      <c r="BC330" s="181">
        <f t="shared" si="205"/>
        <v>100</v>
      </c>
      <c r="BD330" s="256">
        <v>75</v>
      </c>
      <c r="BE330" s="79">
        <f>BD330</f>
        <v>75</v>
      </c>
      <c r="BF330" s="79">
        <f>BE330+6.25</f>
        <v>81.25</v>
      </c>
      <c r="BG330" s="79">
        <f>+BF330</f>
        <v>81.25</v>
      </c>
      <c r="BH330" s="79">
        <f>+BG330</f>
        <v>81.25</v>
      </c>
      <c r="BI330" s="79">
        <f>BH330+6.25</f>
        <v>87.5</v>
      </c>
      <c r="BJ330" s="79">
        <f>+BI330</f>
        <v>87.5</v>
      </c>
      <c r="BK330" s="79">
        <f>+BJ330</f>
        <v>87.5</v>
      </c>
      <c r="BL330" s="79">
        <f>+BK330+6.25</f>
        <v>93.75</v>
      </c>
      <c r="BM330" s="79">
        <f>+BL330</f>
        <v>93.75</v>
      </c>
      <c r="BN330" s="79">
        <f>+BM330</f>
        <v>93.75</v>
      </c>
      <c r="BO330" s="182">
        <f t="shared" si="209"/>
        <v>100</v>
      </c>
    </row>
    <row r="331" spans="1:67" customFormat="1" ht="50.15" customHeight="1">
      <c r="A331" s="72" t="s">
        <v>829</v>
      </c>
      <c r="B331" s="72" t="s">
        <v>1097</v>
      </c>
      <c r="C331" s="72" t="s">
        <v>382</v>
      </c>
      <c r="D331" s="72" t="s">
        <v>1469</v>
      </c>
      <c r="E331" s="72" t="s">
        <v>451</v>
      </c>
      <c r="F331" s="72" t="s">
        <v>451</v>
      </c>
      <c r="G331" s="73" t="s">
        <v>354</v>
      </c>
      <c r="H331" s="73" t="s">
        <v>839</v>
      </c>
      <c r="I331" s="73" t="s">
        <v>1540</v>
      </c>
      <c r="J331" s="74" t="s">
        <v>503</v>
      </c>
      <c r="K331" s="72" t="s">
        <v>451</v>
      </c>
      <c r="L331" s="74">
        <v>340</v>
      </c>
      <c r="M331" s="73" t="s">
        <v>1476</v>
      </c>
      <c r="N331" s="74" t="s">
        <v>1</v>
      </c>
      <c r="O331" s="74" t="s">
        <v>87</v>
      </c>
      <c r="P331" s="74"/>
      <c r="Q331" s="74"/>
      <c r="R331" s="74"/>
      <c r="S331" s="74"/>
      <c r="T331" s="74"/>
      <c r="U331" s="74"/>
      <c r="V331" s="74"/>
      <c r="W331" s="76"/>
      <c r="X331" s="74"/>
      <c r="Y331" s="74"/>
      <c r="Z331" s="74" t="s">
        <v>87</v>
      </c>
      <c r="AA331" s="74"/>
      <c r="AB331" s="74"/>
      <c r="AC331" s="74"/>
      <c r="AD331" s="74"/>
      <c r="AE331" s="74"/>
      <c r="AF331" s="74"/>
      <c r="AG331" s="74"/>
      <c r="AH331" s="74"/>
      <c r="AI331" s="74"/>
      <c r="AJ331" s="74"/>
      <c r="AK331" s="76"/>
      <c r="AL331" s="74" t="s">
        <v>155</v>
      </c>
      <c r="AM331" s="74" t="s">
        <v>89</v>
      </c>
      <c r="AN331" s="74" t="s">
        <v>90</v>
      </c>
      <c r="AO331" s="74" t="s">
        <v>91</v>
      </c>
      <c r="AP331" s="74">
        <v>0</v>
      </c>
      <c r="AQ331" s="75" t="s">
        <v>1477</v>
      </c>
      <c r="AR331" s="73" t="s">
        <v>1478</v>
      </c>
      <c r="AS331" s="2">
        <v>84.4</v>
      </c>
      <c r="AT331" s="2">
        <v>86</v>
      </c>
      <c r="AU331" s="2">
        <v>90</v>
      </c>
      <c r="AV331" s="2">
        <v>95</v>
      </c>
      <c r="AW331" s="2">
        <v>100</v>
      </c>
      <c r="AX331" s="2">
        <v>100</v>
      </c>
      <c r="AY331" s="2">
        <v>86.036666666666704</v>
      </c>
      <c r="AZ331" s="2">
        <v>90</v>
      </c>
      <c r="BA331" s="255"/>
      <c r="BB331" s="3">
        <f t="shared" si="197"/>
        <v>95</v>
      </c>
      <c r="BC331" s="181">
        <f t="shared" si="205"/>
        <v>100</v>
      </c>
      <c r="BD331" s="256">
        <v>95</v>
      </c>
      <c r="BE331" s="79">
        <f>+BD331</f>
        <v>95</v>
      </c>
      <c r="BF331" s="79">
        <f>BE331+1.25</f>
        <v>96.25</v>
      </c>
      <c r="BG331" s="79">
        <v>96.25</v>
      </c>
      <c r="BH331" s="79">
        <v>96.25</v>
      </c>
      <c r="BI331" s="79">
        <f>BH331+1.25</f>
        <v>97.5</v>
      </c>
      <c r="BJ331" s="79">
        <v>97.5</v>
      </c>
      <c r="BK331" s="79">
        <v>97.5</v>
      </c>
      <c r="BL331" s="79">
        <f>BK331+1.25</f>
        <v>98.75</v>
      </c>
      <c r="BM331" s="79">
        <v>98.75</v>
      </c>
      <c r="BN331" s="79">
        <v>98.75</v>
      </c>
      <c r="BO331" s="182">
        <f t="shared" si="209"/>
        <v>100</v>
      </c>
    </row>
    <row r="332" spans="1:67" customFormat="1" ht="50.15" customHeight="1">
      <c r="A332" s="72" t="s">
        <v>829</v>
      </c>
      <c r="B332" s="72" t="s">
        <v>1097</v>
      </c>
      <c r="C332" s="72" t="s">
        <v>382</v>
      </c>
      <c r="D332" s="72" t="s">
        <v>1469</v>
      </c>
      <c r="E332" s="72" t="s">
        <v>451</v>
      </c>
      <c r="F332" s="72" t="s">
        <v>451</v>
      </c>
      <c r="G332" s="73" t="s">
        <v>354</v>
      </c>
      <c r="H332" s="73" t="s">
        <v>839</v>
      </c>
      <c r="I332" s="73" t="s">
        <v>1540</v>
      </c>
      <c r="J332" s="74" t="s">
        <v>503</v>
      </c>
      <c r="K332" s="72" t="s">
        <v>451</v>
      </c>
      <c r="L332" s="74">
        <v>341</v>
      </c>
      <c r="M332" s="73" t="s">
        <v>1479</v>
      </c>
      <c r="N332" s="74" t="s">
        <v>1</v>
      </c>
      <c r="O332" s="74" t="s">
        <v>87</v>
      </c>
      <c r="P332" s="74"/>
      <c r="Q332" s="74"/>
      <c r="R332" s="74"/>
      <c r="S332" s="74"/>
      <c r="T332" s="74"/>
      <c r="U332" s="74"/>
      <c r="V332" s="74"/>
      <c r="W332" s="76"/>
      <c r="X332" s="74"/>
      <c r="Y332" s="74"/>
      <c r="Z332" s="74" t="s">
        <v>87</v>
      </c>
      <c r="AA332" s="74"/>
      <c r="AB332" s="74"/>
      <c r="AC332" s="74"/>
      <c r="AD332" s="74"/>
      <c r="AE332" s="74"/>
      <c r="AF332" s="74"/>
      <c r="AG332" s="74"/>
      <c r="AH332" s="74"/>
      <c r="AI332" s="74"/>
      <c r="AJ332" s="74"/>
      <c r="AK332" s="76"/>
      <c r="AL332" s="74" t="s">
        <v>155</v>
      </c>
      <c r="AM332" s="74" t="s">
        <v>160</v>
      </c>
      <c r="AN332" s="74" t="s">
        <v>90</v>
      </c>
      <c r="AO332" s="74" t="s">
        <v>91</v>
      </c>
      <c r="AP332" s="74">
        <v>0</v>
      </c>
      <c r="AQ332" s="75" t="s">
        <v>1480</v>
      </c>
      <c r="AR332" s="73" t="s">
        <v>1481</v>
      </c>
      <c r="AS332" s="2">
        <v>76.7</v>
      </c>
      <c r="AT332" s="2">
        <v>80</v>
      </c>
      <c r="AU332" s="2">
        <v>85</v>
      </c>
      <c r="AV332" s="2">
        <v>87</v>
      </c>
      <c r="AW332" s="2">
        <v>90</v>
      </c>
      <c r="AX332" s="2">
        <v>90</v>
      </c>
      <c r="AY332" s="2">
        <v>80</v>
      </c>
      <c r="AZ332" s="2">
        <v>85.02000000000001</v>
      </c>
      <c r="BA332" s="255"/>
      <c r="BB332" s="3">
        <f t="shared" si="197"/>
        <v>87</v>
      </c>
      <c r="BC332" s="181">
        <f t="shared" si="205"/>
        <v>90</v>
      </c>
      <c r="BD332" s="257">
        <v>87</v>
      </c>
      <c r="BE332" s="138">
        <v>87.272727272727266</v>
      </c>
      <c r="BF332" s="138">
        <v>87.545454545454533</v>
      </c>
      <c r="BG332" s="138">
        <v>87.818181818181799</v>
      </c>
      <c r="BH332" s="138">
        <v>88.090909090909065</v>
      </c>
      <c r="BI332" s="138">
        <v>88.363636363636331</v>
      </c>
      <c r="BJ332" s="138">
        <v>88.636363636363598</v>
      </c>
      <c r="BK332" s="138">
        <v>88.909090909090864</v>
      </c>
      <c r="BL332" s="138">
        <v>89.18181818181813</v>
      </c>
      <c r="BM332" s="138">
        <v>89.454545454545396</v>
      </c>
      <c r="BN332" s="138">
        <v>89.727272727272663</v>
      </c>
      <c r="BO332" s="182">
        <f t="shared" si="209"/>
        <v>90</v>
      </c>
    </row>
    <row r="333" spans="1:67" customFormat="1" ht="50.15" customHeight="1">
      <c r="A333" s="201" t="s">
        <v>829</v>
      </c>
      <c r="B333" s="201" t="s">
        <v>1097</v>
      </c>
      <c r="C333" s="201" t="s">
        <v>382</v>
      </c>
      <c r="D333" s="201" t="s">
        <v>1469</v>
      </c>
      <c r="E333" s="201" t="s">
        <v>451</v>
      </c>
      <c r="F333" s="201" t="s">
        <v>451</v>
      </c>
      <c r="G333" s="202" t="s">
        <v>354</v>
      </c>
      <c r="H333" s="202" t="s">
        <v>839</v>
      </c>
      <c r="I333" s="73" t="s">
        <v>1540</v>
      </c>
      <c r="J333" s="203" t="s">
        <v>503</v>
      </c>
      <c r="K333" s="201" t="s">
        <v>451</v>
      </c>
      <c r="L333" s="203">
        <v>342</v>
      </c>
      <c r="M333" s="202" t="s">
        <v>1482</v>
      </c>
      <c r="N333" s="203" t="s">
        <v>1</v>
      </c>
      <c r="O333" s="203" t="s">
        <v>87</v>
      </c>
      <c r="P333" s="203"/>
      <c r="Q333" s="203"/>
      <c r="R333" s="203"/>
      <c r="S333" s="203"/>
      <c r="T333" s="203"/>
      <c r="U333" s="203"/>
      <c r="V333" s="203"/>
      <c r="W333" s="258"/>
      <c r="X333" s="203"/>
      <c r="Y333" s="203"/>
      <c r="Z333" s="203" t="s">
        <v>87</v>
      </c>
      <c r="AA333" s="203"/>
      <c r="AB333" s="203"/>
      <c r="AC333" s="203"/>
      <c r="AD333" s="203"/>
      <c r="AE333" s="203"/>
      <c r="AF333" s="203"/>
      <c r="AG333" s="203"/>
      <c r="AH333" s="203"/>
      <c r="AI333" s="203"/>
      <c r="AJ333" s="203"/>
      <c r="AK333" s="258"/>
      <c r="AL333" s="203" t="s">
        <v>103</v>
      </c>
      <c r="AM333" s="203" t="s">
        <v>160</v>
      </c>
      <c r="AN333" s="203" t="s">
        <v>90</v>
      </c>
      <c r="AO333" s="203" t="s">
        <v>91</v>
      </c>
      <c r="AP333" s="203">
        <v>0</v>
      </c>
      <c r="AQ333" s="214" t="s">
        <v>1483</v>
      </c>
      <c r="AR333" s="202" t="s">
        <v>1484</v>
      </c>
      <c r="AS333" s="204">
        <v>35</v>
      </c>
      <c r="AT333" s="204">
        <v>0</v>
      </c>
      <c r="AU333" s="204">
        <v>37</v>
      </c>
      <c r="AV333" s="204">
        <v>40</v>
      </c>
      <c r="AW333" s="204">
        <v>45</v>
      </c>
      <c r="AX333" s="204">
        <v>45</v>
      </c>
      <c r="AY333" s="204">
        <v>35</v>
      </c>
      <c r="AZ333" s="204">
        <v>37</v>
      </c>
      <c r="BA333" s="255"/>
      <c r="BB333" s="241">
        <f t="shared" si="197"/>
        <v>40</v>
      </c>
      <c r="BC333" s="259">
        <f t="shared" si="205"/>
        <v>45</v>
      </c>
      <c r="BD333" s="256">
        <v>40</v>
      </c>
      <c r="BE333" s="260">
        <f>BD333+0.45</f>
        <v>40.450000000000003</v>
      </c>
      <c r="BF333" s="260">
        <f t="shared" ref="BF333:BN333" si="210">BE333+0.45</f>
        <v>40.900000000000006</v>
      </c>
      <c r="BG333" s="260">
        <f t="shared" si="210"/>
        <v>41.350000000000009</v>
      </c>
      <c r="BH333" s="260">
        <f t="shared" si="210"/>
        <v>41.800000000000011</v>
      </c>
      <c r="BI333" s="260">
        <f t="shared" si="210"/>
        <v>42.250000000000014</v>
      </c>
      <c r="BJ333" s="260">
        <f t="shared" si="210"/>
        <v>42.700000000000017</v>
      </c>
      <c r="BK333" s="260">
        <f t="shared" si="210"/>
        <v>43.15000000000002</v>
      </c>
      <c r="BL333" s="260">
        <f t="shared" si="210"/>
        <v>43.600000000000023</v>
      </c>
      <c r="BM333" s="260">
        <f t="shared" si="210"/>
        <v>44.050000000000026</v>
      </c>
      <c r="BN333" s="260">
        <f t="shared" si="210"/>
        <v>44.500000000000028</v>
      </c>
      <c r="BO333" s="261">
        <f t="shared" si="209"/>
        <v>45</v>
      </c>
    </row>
    <row r="334" spans="1:67" customFormat="1" ht="50.15" customHeight="1">
      <c r="A334" s="201" t="s">
        <v>829</v>
      </c>
      <c r="B334" s="201" t="s">
        <v>1097</v>
      </c>
      <c r="C334" s="201" t="s">
        <v>382</v>
      </c>
      <c r="D334" s="201" t="s">
        <v>1469</v>
      </c>
      <c r="E334" s="201" t="s">
        <v>451</v>
      </c>
      <c r="F334" s="201" t="s">
        <v>451</v>
      </c>
      <c r="G334" s="202" t="s">
        <v>354</v>
      </c>
      <c r="H334" s="202" t="s">
        <v>839</v>
      </c>
      <c r="I334" s="73" t="s">
        <v>1540</v>
      </c>
      <c r="J334" s="203" t="s">
        <v>503</v>
      </c>
      <c r="K334" s="201" t="s">
        <v>451</v>
      </c>
      <c r="L334" s="203">
        <v>343</v>
      </c>
      <c r="M334" s="202" t="s">
        <v>1485</v>
      </c>
      <c r="N334" s="203" t="s">
        <v>1</v>
      </c>
      <c r="O334" s="203" t="s">
        <v>87</v>
      </c>
      <c r="P334" s="203"/>
      <c r="Q334" s="203"/>
      <c r="R334" s="203"/>
      <c r="S334" s="203"/>
      <c r="T334" s="203"/>
      <c r="U334" s="203"/>
      <c r="V334" s="203"/>
      <c r="W334" s="258"/>
      <c r="X334" s="203"/>
      <c r="Y334" s="203"/>
      <c r="Z334" s="203" t="s">
        <v>87</v>
      </c>
      <c r="AA334" s="203"/>
      <c r="AB334" s="203"/>
      <c r="AC334" s="203"/>
      <c r="AD334" s="203"/>
      <c r="AE334" s="203"/>
      <c r="AF334" s="203"/>
      <c r="AG334" s="203"/>
      <c r="AH334" s="203"/>
      <c r="AI334" s="203"/>
      <c r="AJ334" s="203"/>
      <c r="AK334" s="258"/>
      <c r="AL334" s="203" t="s">
        <v>103</v>
      </c>
      <c r="AM334" s="203" t="s">
        <v>89</v>
      </c>
      <c r="AN334" s="203" t="s">
        <v>90</v>
      </c>
      <c r="AO334" s="203" t="s">
        <v>91</v>
      </c>
      <c r="AP334" s="203">
        <v>0</v>
      </c>
      <c r="AQ334" s="214" t="s">
        <v>1486</v>
      </c>
      <c r="AR334" s="202" t="s">
        <v>1487</v>
      </c>
      <c r="AS334" s="204">
        <v>16</v>
      </c>
      <c r="AT334" s="204">
        <v>24.4</v>
      </c>
      <c r="AU334" s="204">
        <v>50</v>
      </c>
      <c r="AV334" s="204">
        <v>75</v>
      </c>
      <c r="AW334" s="204">
        <v>90</v>
      </c>
      <c r="AX334" s="204">
        <v>90</v>
      </c>
      <c r="AY334" s="204">
        <v>24.4</v>
      </c>
      <c r="AZ334" s="204">
        <v>49.970000000000013</v>
      </c>
      <c r="BA334" s="255"/>
      <c r="BB334" s="241">
        <f t="shared" si="197"/>
        <v>75</v>
      </c>
      <c r="BC334" s="259">
        <f t="shared" si="205"/>
        <v>90</v>
      </c>
      <c r="BD334" s="256">
        <v>75</v>
      </c>
      <c r="BE334" s="260">
        <v>75</v>
      </c>
      <c r="BF334" s="260">
        <f>BE334+3</f>
        <v>78</v>
      </c>
      <c r="BG334" s="260">
        <f>BF334</f>
        <v>78</v>
      </c>
      <c r="BH334" s="260">
        <f>BG334</f>
        <v>78</v>
      </c>
      <c r="BI334" s="260">
        <f>BH334+3</f>
        <v>81</v>
      </c>
      <c r="BJ334" s="260">
        <f>BI334</f>
        <v>81</v>
      </c>
      <c r="BK334" s="260">
        <f>BJ334</f>
        <v>81</v>
      </c>
      <c r="BL334" s="260">
        <f>BK334+6</f>
        <v>87</v>
      </c>
      <c r="BM334" s="260">
        <f>+BL334</f>
        <v>87</v>
      </c>
      <c r="BN334" s="260">
        <f>+BM334</f>
        <v>87</v>
      </c>
      <c r="BO334" s="261">
        <f t="shared" si="209"/>
        <v>90</v>
      </c>
    </row>
    <row r="335" spans="1:67" customFormat="1" ht="50.15" customHeight="1">
      <c r="A335" s="201" t="s">
        <v>829</v>
      </c>
      <c r="B335" s="201" t="s">
        <v>1097</v>
      </c>
      <c r="C335" s="201" t="s">
        <v>382</v>
      </c>
      <c r="D335" s="201" t="s">
        <v>1469</v>
      </c>
      <c r="E335" s="201" t="s">
        <v>451</v>
      </c>
      <c r="F335" s="201" t="s">
        <v>451</v>
      </c>
      <c r="G335" s="202" t="s">
        <v>354</v>
      </c>
      <c r="H335" s="202" t="s">
        <v>839</v>
      </c>
      <c r="I335" s="73" t="s">
        <v>1540</v>
      </c>
      <c r="J335" s="203" t="s">
        <v>503</v>
      </c>
      <c r="K335" s="201" t="s">
        <v>451</v>
      </c>
      <c r="L335" s="203">
        <v>278</v>
      </c>
      <c r="M335" s="202" t="s">
        <v>1488</v>
      </c>
      <c r="N335" s="203" t="s">
        <v>1</v>
      </c>
      <c r="O335" s="203" t="s">
        <v>87</v>
      </c>
      <c r="P335" s="203"/>
      <c r="Q335" s="203"/>
      <c r="R335" s="203"/>
      <c r="S335" s="203"/>
      <c r="T335" s="203"/>
      <c r="U335" s="203"/>
      <c r="V335" s="203"/>
      <c r="W335" s="258"/>
      <c r="X335" s="203"/>
      <c r="Y335" s="203"/>
      <c r="Z335" s="203" t="s">
        <v>87</v>
      </c>
      <c r="AA335" s="203"/>
      <c r="AB335" s="203"/>
      <c r="AC335" s="203"/>
      <c r="AD335" s="203"/>
      <c r="AE335" s="203"/>
      <c r="AF335" s="203"/>
      <c r="AG335" s="203"/>
      <c r="AH335" s="203"/>
      <c r="AI335" s="203"/>
      <c r="AJ335" s="203"/>
      <c r="AK335" s="258"/>
      <c r="AL335" s="203" t="s">
        <v>155</v>
      </c>
      <c r="AM335" s="203" t="s">
        <v>89</v>
      </c>
      <c r="AN335" s="203" t="s">
        <v>113</v>
      </c>
      <c r="AO335" s="203" t="s">
        <v>105</v>
      </c>
      <c r="AP335" s="203">
        <v>0</v>
      </c>
      <c r="AQ335" s="214" t="s">
        <v>1489</v>
      </c>
      <c r="AR335" s="202" t="s">
        <v>1490</v>
      </c>
      <c r="AS335" s="204">
        <v>0</v>
      </c>
      <c r="AT335" s="204">
        <v>0</v>
      </c>
      <c r="AU335" s="204">
        <v>0</v>
      </c>
      <c r="AV335" s="204">
        <v>95</v>
      </c>
      <c r="AW335" s="204">
        <v>95</v>
      </c>
      <c r="AX335" s="204">
        <v>95</v>
      </c>
      <c r="AY335" s="204">
        <v>0</v>
      </c>
      <c r="AZ335" s="204">
        <v>0</v>
      </c>
      <c r="BA335" s="255"/>
      <c r="BB335" s="241">
        <f t="shared" si="197"/>
        <v>95</v>
      </c>
      <c r="BC335" s="259">
        <f t="shared" si="205"/>
        <v>95</v>
      </c>
      <c r="BD335" s="256">
        <v>0</v>
      </c>
      <c r="BE335" s="260">
        <v>0</v>
      </c>
      <c r="BF335" s="260">
        <v>20</v>
      </c>
      <c r="BG335" s="260">
        <v>20</v>
      </c>
      <c r="BH335" s="260">
        <v>20</v>
      </c>
      <c r="BI335" s="260">
        <v>60</v>
      </c>
      <c r="BJ335" s="260">
        <v>60</v>
      </c>
      <c r="BK335" s="260">
        <v>60</v>
      </c>
      <c r="BL335" s="260">
        <v>90</v>
      </c>
      <c r="BM335" s="260">
        <v>90</v>
      </c>
      <c r="BN335" s="260">
        <v>90</v>
      </c>
      <c r="BO335" s="261">
        <f t="shared" si="209"/>
        <v>95</v>
      </c>
    </row>
  </sheetData>
  <sheetProtection formatCells="0" formatRows="0" autoFilter="0"/>
  <autoFilter ref="A1:XER335" xr:uid="{ABC42582-3E53-4BBE-8DAC-BF593D46F42F}"/>
  <dataValidations xWindow="368" yWindow="296" count="70">
    <dataValidation allowBlank="1" showInputMessage="1" showErrorMessage="1" promptTitle="Meta 2022 Total" prompt="Corresponde a la Meta 2022 de acuerdo con el tipo de acumulación_x000a__x000a_" sqref="BC1" xr:uid="{59B69939-08E1-4776-840B-35426BBC7161}"/>
    <dataValidation allowBlank="1" showInputMessage="1" showErrorMessage="1" promptTitle="Subdirección" prompt="Tomado del PAI 2021." sqref="F1" xr:uid="{3558750D-0B02-462C-94A7-2695EAF88194}"/>
    <dataValidation allowBlank="1" showInputMessage="1" showErrorMessage="1" promptTitle="Dirección" prompt="Tomado del PAI 2021." sqref="E1" xr:uid="{0963EDBD-2E48-4239-8AB3-121C6ED3260B}"/>
    <dataValidation allowBlank="1" showInputMessage="1" showErrorMessage="1" promptTitle="Objetivo del SIG" prompt="Tomado del PAI 2021. Ajustar si es necesario de acuerdo a los objetivos del SIG." sqref="C1" xr:uid="{B9A3C071-49F5-4005-A918-A6C5C970CAF6}"/>
    <dataValidation allowBlank="1" showInputMessage="1" showErrorMessage="1" promptTitle="Dimensión MIPG" prompt="Tomado del PAI 2021. Ajustar si es necesario de acuerdo a las dimensiones de MIPG." sqref="B1" xr:uid="{E2B12CAF-2E42-4C9A-AC36-E7C1F6E2E8DE}"/>
    <dataValidation allowBlank="1" showInputMessage="1" showErrorMessage="1" promptTitle="Despacho" prompt="Tomado del PAI 2021" sqref="A1" xr:uid="{47053AB5-126D-42D3-B748-86B1451AE245}"/>
    <dataValidation allowBlank="1" showInputMessage="1" showErrorMessage="1" promptTitle="Objetivo del Plan Sectorial" prompt="Tomado del PAI 2021. Objetivo definido en la última version del Plan Sectorial de Educación 2018-2022._x000a_" sqref="I1" xr:uid="{0001A343-51D5-4CE7-AF33-09074BE1F8C7}"/>
    <dataValidation allowBlank="1" showInputMessage="1" showErrorMessage="1" promptTitle="Objetivo del PND" prompt="Tomado del PAI 2021. Objetivo definido en las Bases del PND 2018-2022._x000a_" sqref="H1" xr:uid="{2E543D8C-B659-4B63-8EE6-E8AC1045ECF1}"/>
    <dataValidation allowBlank="1" showInputMessage="1" showErrorMessage="1" promptTitle="Metas ODS" prompt="Tomado del PAI 2021. Ajustar  de acuerdo a la meta de los ODS con la cual se articulan los indicadores definidos en el PAI." sqref="G1" xr:uid="{5B2C28C4-75BD-4923-9DEF-77E5BD0B5114}"/>
    <dataValidation allowBlank="1" showInputMessage="1" showErrorMessage="1" promptTitle="Dependencia de afectación" prompt="Equivale al tema estragégico: temas principales que guían las acciones a realizar para lograr las metas planteadas. _x000a__x000a_Tomado del PAI 2021. Para ajustar seleccionar del listado desplegable" sqref="K1" xr:uid="{E75E0253-5B6B-46A3-962A-4047706D90F2}"/>
    <dataValidation allowBlank="1" showInputMessage="1" showErrorMessage="1" promptTitle="ID Dependencia de Afectación" prompt="Tomado del PAI 2021. Código definido en SIIF. " sqref="J1" xr:uid="{55D5E3BE-0505-4838-9E28-6E816C293EC4}"/>
    <dataValidation allowBlank="1" showInputMessage="1" showErrorMessage="1" promptTitle="Indicador" prompt="Tomado del PAI 2021." sqref="M1" xr:uid="{6F483817-7426-4D99-9307-9D5960FFE854}"/>
    <dataValidation allowBlank="1" showInputMessage="1" showErrorMessage="1" promptTitle="ID Indicador" prompt="Código definido por la OAPF." sqref="L1" xr:uid="{6CFD8302-6954-4167-9712-78DBC38768FA}"/>
    <dataValidation allowBlank="1" showInputMessage="1" showErrorMessage="1" promptTitle="Origen" prompt="Tomado del PAI 2021. Documento en el cual se definió el indicador. Los documentos referencia son el PND, el PMI (Construcción de Paz), el Plan Sectorial y el PAI._x000a__x000a_" sqref="N1" xr:uid="{2C933E2F-0048-46C5-BFC1-6DECBD4E87E3}"/>
    <dataValidation allowBlank="1" showInputMessage="1" showErrorMessage="1" promptTitle="Víctimas" prompt="Diligenciar con una X si el indicador responde a compromiso de la Politica Pública de Prevención, protección, atención asistencia y reparación integral a las víctimas del conflicto armado._x000a__x000a_Tener en cuenta la normatividad de esta Política." sqref="V1" xr:uid="{38E9B0C5-2411-4DEE-AA02-57652ADE6881}"/>
    <dataValidation allowBlank="1" showInputMessage="1" showErrorMessage="1" promptTitle="PI, Infancia y Adolescencia " prompt="Diligenciar con una X si el indicador responde a iniciativas o programas relacionados con las políticas públicas de Primera Infancia, Infancia y Adolescencia_x000a__x000a_Tener en cuenta la normatividad de esta Política." sqref="U1" xr:uid="{385A118F-48B6-4E8D-B624-70D0D902AA7D}"/>
    <dataValidation allowBlank="1" showInputMessage="1" showErrorMessage="1" promptTitle="Equidad de la Mujer" prompt="Diligenciar con una X si el indicador responde a iniciativas o programas que aportan a la Equidad de la Mujer._x000a__x000a_Ver anexo 1._x000a_" sqref="T1" xr:uid="{FF9AE7EB-1DDE-499D-B19A-68AC1BD01082}"/>
    <dataValidation allowBlank="1" showInputMessage="1" showErrorMessage="1" promptTitle="Rrom" prompt="Diligenciar con una X si el indicador beneficia al pueblo Rrom (solo acciones que estén por fuera de los compromisos del PND)." sqref="S1" xr:uid="{54EEB628-F1B2-4116-A4C3-25FAED782A63}"/>
    <dataValidation allowBlank="1" showInputMessage="1" showErrorMessage="1" promptTitle="NARP" prompt="Diligenciar con una X si el indicador beneficia a comunidades NARP  (solo acciones que estén por fuera de los compromisos del PND)." sqref="R1" xr:uid="{AE69C3F8-D452-4A98-9E7D-CD48C2718C33}"/>
    <dataValidation allowBlank="1" showInputMessage="1" showErrorMessage="1" promptTitle="Indígenas" prompt="Diligenciar con una X si el indicador beneficia a pueblos indígenas (solo acciones que estén por fuera de los compromisos del PND)." sqref="Q1" xr:uid="{77553FE1-D232-4F8B-A94F-DD7E3324EB1A}"/>
    <dataValidation allowBlank="1" showInputMessage="1" showErrorMessage="1" promptTitle="CONPES" prompt="Diligenciar con una X si el indicador responde a documentos CONPES" sqref="P1" xr:uid="{ACD007B3-B72D-43F1-A9DA-907591D76DB2}"/>
    <dataValidation allowBlank="1" showInputMessage="1" showErrorMessage="1" promptTitle="Plan sectorial" prompt="Diligenciar con una X si el indicador responde al Plan Sectorial (solo para aquellos que en la columna P no fueron catalogados del Plan Sectorial)." sqref="O1" xr:uid="{91019FA3-A0AE-4C99-9C91-E973527CFEEF}"/>
    <dataValidation allowBlank="1" showInputMessage="1" showErrorMessage="1" promptTitle="Participación Ciudadana" prompt="Diligenciar con una X si el indicador responde a compromiso Política transversal de Participación Ciudadana_x000a__x000a_Tener en cuenta la normatividad de esta Política." sqref="W1" xr:uid="{C1DBD60F-4C1F-47F6-A25B-6D3325BC592E}"/>
    <dataValidation allowBlank="1" showInputMessage="1" showErrorMessage="1" promptTitle="Zonas Futuro" prompt="Diligenciar con una X si el indicador responde a compromiso la Política transversal de Zonas Futuro_x000a__x000a_Tener en cuenta la normatividad de esta Política." sqref="X1" xr:uid="{CF02E904-598A-456A-96F3-FCAE2F1D6B22}"/>
    <dataValidation allowBlank="1" showInputMessage="1" showErrorMessage="1" promptTitle="Compromisos CRIC" prompt="Diligenciar con una X si el indicador responde a compromisos de los acuerdos pactados con esta organización." sqref="AJ1" xr:uid="{5C35D957-D0CC-4259-A273-6D5C30BC5750}"/>
    <dataValidation allowBlank="1" showInputMessage="1" showErrorMessage="1" promptTitle="Compromisos CRIDE" prompt="Diligenciar con una X si el indicador responde a compromisos de los acuerdos pactados con esta organización." sqref="AH1" xr:uid="{1E1A7177-23FA-4F2D-8F3E-08CBAA976ECB}"/>
    <dataValidation allowBlank="1" showInputMessage="1" showErrorMessage="1" promptTitle="Compromisos CRIHU" prompt="Diligenciar con una X si el indicador responde a compromisos de los acuerdos pactados con esta organización." sqref="AI1" xr:uid="{F886C75F-1EE6-443C-A597-C3D231839B75}"/>
    <dataValidation allowBlank="1" showInputMessage="1" showErrorMessage="1" promptTitle="Paro Chocó" prompt="Diligenciar con una X si el indicador responde a compromisos definidos en la ruta crítica para 2022." sqref="AG1" xr:uid="{DD8F6A56-58D8-4BF8-994C-4A99B64CDB6E}"/>
    <dataValidation allowBlank="1" showInputMessage="1" showErrorMessage="1" promptTitle="Paro Buenaventura" prompt="Diligenciar con una X si el indicador responde a compromisos definidos en la ruta crítica para 2022." sqref="AF1" xr:uid="{73186AB2-A4F7-46D0-B410-75B1D0F8889E}"/>
    <dataValidation allowBlank="1" showInputMessage="1" showErrorMessage="1" promptTitle="Acuerdos con estudiantes ES" prompt="Diligenciar con una X si el indicador responde a compromisos de los acuerdos con los estudiantes de Educación Superior." sqref="AE1" xr:uid="{B160110F-B954-4552-A544-E8C920D01691}"/>
    <dataValidation allowBlank="1" showInputMessage="1" showErrorMessage="1" promptTitle="Acuerdos Sindicales" prompt="Diligenciar con una X si el indicador responde a compromisos de los acuerdos sindicales." sqref="AD1" xr:uid="{4061C65A-2FCD-4B02-BFDA-60FD319E1FCA}"/>
    <dataValidation allowBlank="1" showInputMessage="1" showErrorMessage="1" promptTitle="Construyendo País" prompt="Diligenciar con una X si el indicador responde a compromisos de los Talleres Construyendo País." sqref="AC1" xr:uid="{D40B8D74-E7BF-4675-B3E9-3148BEB7DD04}"/>
    <dataValidation allowBlank="1" showInputMessage="1" showErrorMessage="1" promptTitle="Pactos Territoriales" prompt="Diligenciar con una X si el indicador responde a compromisos de los Pactos Territoriales." sqref="AB1" xr:uid="{703BA752-0672-415A-9BC6-8DD5DBB09165}"/>
    <dataValidation allowBlank="1" showInputMessage="1" showErrorMessage="1" promptTitle="CTeI" prompt="Diligenciar con una X si el indicador responde a compromisos relacionados con la Política Nacional de Ciencia, Tecnología e Innovación._x000a__x000a_Tener en cuenta la normatividad de esta Política y el Pacto por la Ciencia, la Tecnología y la Innovación." sqref="AA1" xr:uid="{CD627338-386F-46B1-949E-F9E518A49BC9}"/>
    <dataValidation allowBlank="1" showInputMessage="1" showErrorMessage="1" promptTitle="TIC" prompt="Diligenciar con una X si el indicador responde a compromisos relacionados con las Tecnologías de la Información y las Comunicaciones (TIC)._x000a__x000a_Tener en cuenta la normatividad y el Pacto por la Transformación digital." sqref="Z1" xr:uid="{A7142C1A-D8B2-4626-A952-84D3A3C87E0E}"/>
    <dataValidation allowBlank="1" showInputMessage="1" showErrorMessage="1" promptTitle="Discapacidad" prompt="Diligenciar con una X si el indicador responde a compromisos de la Política Pública Nacional de Discapacidad e Inclusión Social._x000a__x000a_Tener en cuenta la normatividad de esta Política y el Pacto Pacto por la Inclusión de todas las personas con discapacidad." sqref="Y1" xr:uid="{E276BF9A-E906-4813-AD4E-3047280F019C}"/>
    <dataValidation allowBlank="1" showInputMessage="1" showErrorMessage="1" promptTitle="Meta cuatrienio" prompt="Corresponde a la cantidad programada que espera alcanzar el indicador para el  cuatrienio." sqref="AX1" xr:uid="{66BEBE7B-300A-424E-9B15-4CB05178DE00}"/>
    <dataValidation allowBlank="1" showInputMessage="1" showErrorMessage="1" promptTitle="Meta 2022" prompt="Corresponde a la cantidad programada que espera alcanzar el indicador para el 2022." sqref="AW1" xr:uid="{C2B2F7EC-6EA6-4A93-B21D-06C6285CFC1E}"/>
    <dataValidation allowBlank="1" showInputMessage="1" showErrorMessage="1" promptTitle="Meta 2021" prompt="Corresponde a la cantidad programada que esperaba alcanzar el indicador para el 2021." sqref="AV1" xr:uid="{EED07059-F81A-4B5C-B2EA-FAA950F68199}"/>
    <dataValidation allowBlank="1" showInputMessage="1" showErrorMessage="1" promptTitle="Meta 2020" prompt="Corresponde a la cantidad programada que esperaba alcanzar el indicador para el 2020." sqref="AU1" xr:uid="{EF115EF5-A874-4388-9B7A-472D49F3E0F0}"/>
    <dataValidation allowBlank="1" showInputMessage="1" showErrorMessage="1" promptTitle="Meta 2019" prompt="Corresponde a la cantidad programada que esperaba alcanzar el indicador para el 2019." sqref="AT1" xr:uid="{9126F478-97E7-40D2-9E9D-4E52123FFE32}"/>
    <dataValidation allowBlank="1" showInputMessage="1" showErrorMessage="1" promptTitle="Línea Base 2018" prompt="Corresponde a la valoración del diagnóstico inicial del indicador." sqref="AS1" xr:uid="{4DBE7047-538E-4589-B8F8-641DEDA88902}"/>
    <dataValidation allowBlank="1" showInputMessage="1" showErrorMessage="1" promptTitle="Medio de verificación" prompt="Documento que valida el avance cuantitativo del indicador." sqref="AR1" xr:uid="{A9915C10-3BF1-4F8A-B6BD-6D0994C43199}"/>
    <dataValidation allowBlank="1" showInputMessage="1" showErrorMessage="1" promptTitle="Unidad de medida" prompt="Corresponde al parámetro o unidad de referencia para determinar la magnitud de medición del indicador. _x000a__x000a_Tomado del PAI 2021" sqref="AO1" xr:uid="{6386EDE6-8474-4390-A897-5645534A5135}"/>
    <dataValidation allowBlank="1" showInputMessage="1" showErrorMessage="1" promptTitle="Tipo de Acumulación" prompt="Los tipos de acumulación se pueden clasificar así:_x000a__x000a_• Mantenimiento (stock)_x000a_• Flujo _x000a_• Acumulado_x000a_• Capacidad_x000a_• Reducción_x000a_• Reducción anual_x000a__x000a_Tomado del PAI 2021" sqref="AN1" xr:uid="{23854629-F342-4B18-A930-AB5C72DFA218}"/>
    <dataValidation allowBlank="1" showInputMessage="1" showErrorMessage="1" promptTitle="Periodicidad" prompt="La periodicidad puede ser: mensual, bimestral, trimestral, semestral o anual._x000a__x000a_Tomado del PAI 2021" sqref="AM1" xr:uid="{D89D608E-FF6E-4E09-82D8-815C5AA152EC}"/>
    <dataValidation allowBlank="1" showInputMessage="1" showErrorMessage="1" promptTitle="Tipo" prompt="Corresponde al tipo de indicador que puede ser de: _x000a__x000a_Gestión_x000a_Producto_x000a_Resultado_x000a__x000a_Tomado del PAI 2021_x000a_" sqref="AL1" xr:uid="{D2E220A4-908E-4796-9EAF-976F559365F2}"/>
    <dataValidation allowBlank="1" showInputMessage="1" showErrorMessage="1" promptTitle="Avance 2019" prompt="Tomado de PAI 2020" sqref="AY1" xr:uid="{080A01A1-7BD9-4BFA-9B9C-5F551F37D96F}"/>
    <dataValidation allowBlank="1" showInputMessage="1" showErrorMessage="1" promptTitle="Avance 2020" prompt="Tomado de PAI 2020" sqref="AZ1" xr:uid="{EAF5F968-2BBF-4F2F-8C0F-CAF9027383BE}"/>
    <dataValidation allowBlank="1" showInputMessage="1" showErrorMessage="1" promptTitle="Avance 2021" prompt="Tomado de PAI 2021" sqref="BA1" xr:uid="{439BDD32-DDF7-463A-9282-A0A210BD7985}"/>
    <dataValidation allowBlank="1" showInputMessage="1" showErrorMessage="1" promptTitle="Rezago meta 2021" prompt="Diligenciar el valor de la meta establecida para el 2021 que no se cumplió." sqref="BB1" xr:uid="{084D4785-40E7-42D5-B834-5F97BAFEF658}"/>
    <dataValidation allowBlank="1" showInputMessage="1" showErrorMessage="1" promptTitle="Meta enero" prompt="Diligenciar el valor de la meta programada para enero 2022." sqref="BD1" xr:uid="{4742CBD4-0E30-42BD-A466-234295785691}"/>
    <dataValidation allowBlank="1" showInputMessage="1" showErrorMessage="1" promptTitle="Meta febrero" prompt="Diligenciar el valor de la meta programada para febrero 2022. " sqref="BE1" xr:uid="{A447F040-D819-4F45-B36E-490240FCB457}"/>
    <dataValidation allowBlank="1" showInputMessage="1" showErrorMessage="1" promptTitle="Meta marzo" prompt="Diligenciar el valor de la meta programada para marzo 2022. " sqref="BF1" xr:uid="{5DF4EFC9-E92F-4E74-8696-02B11AB8A62D}"/>
    <dataValidation allowBlank="1" showInputMessage="1" showErrorMessage="1" promptTitle="Meta abril" prompt="Diligenciar el valor de la meta programada para abril 2022. " sqref="BG1" xr:uid="{FBAB3774-7A0C-437A-A652-E678F6EE3C2C}"/>
    <dataValidation allowBlank="1" showInputMessage="1" showErrorMessage="1" promptTitle="Meta mayo" prompt="Diligenciar el valor de la meta programada para mayo 2022. " sqref="BH1" xr:uid="{5FBD9126-4996-43AF-8308-B6710ED85813}"/>
    <dataValidation allowBlank="1" showInputMessage="1" showErrorMessage="1" promptTitle="Meta junio" prompt="Diligenciar el valor de la meta programada para junio 2022. " sqref="BI1" xr:uid="{C7595CA2-A306-43E9-863D-977FC60C7EA5}"/>
    <dataValidation allowBlank="1" showInputMessage="1" showErrorMessage="1" promptTitle="Meta julio" prompt="Diligenciar el valor de la meta programada para julio 2022. " sqref="BJ1" xr:uid="{0D1D9593-182C-4436-8B1F-9BBED9FBB750}"/>
    <dataValidation allowBlank="1" showInputMessage="1" showErrorMessage="1" promptTitle="Meta agosto" prompt="Diligenciar el valor de la meta programada para agosto 2022. " sqref="BK1" xr:uid="{37D6A840-A9BA-4CA6-B23D-ADD7AE0F6F23}"/>
    <dataValidation allowBlank="1" showInputMessage="1" showErrorMessage="1" promptTitle="Meta septiembre" prompt="Diligenciar el valor de la meta programada para septiembre 2022. " sqref="BL1" xr:uid="{D58DA889-C800-4320-A217-D7C26B22D89E}"/>
    <dataValidation allowBlank="1" showInputMessage="1" showErrorMessage="1" promptTitle="Meta octubre" prompt="Diligenciar el valor de la meta programada para octubre 2022. " sqref="BM1" xr:uid="{2BCC4D9D-BAE1-4AB9-938B-261582A6C7C9}"/>
    <dataValidation allowBlank="1" showInputMessage="1" showErrorMessage="1" promptTitle="Meta noviembre" prompt="Diligenciar el valor de la meta programada para noviembre 2022. " sqref="BN1" xr:uid="{7251CEB1-A5D2-4551-A1D8-00D671F4B872}"/>
    <dataValidation allowBlank="1" showInputMessage="1" showErrorMessage="1" promptTitle="Meta diciembre" prompt="Diligenciar el valor de la meta programada para diciembre 2022. " sqref="BO1" xr:uid="{5CD19D77-B237-4320-97DC-04C2DBE0EEDD}"/>
    <dataValidation allowBlank="1" showInputMessage="1" showErrorMessage="1" promptTitle="Rendición de Cuentas " prompt="Diligenciar con una X si el indicador aporta información para los informes: Gestión, al Congreso y Rendición de Cuentas. " sqref="AK1" xr:uid="{71A84D5B-450D-4460-B8FE-FAE7F64D352C}"/>
    <dataValidation allowBlank="1" showInputMessage="1" showErrorMessage="1" promptTitle="Objetivo del SIG" prompt="Tomado del PAI 2021. Ajustar si es necesario de acuerdo a los procesos del SIG" sqref="D1" xr:uid="{593B7A5F-29AC-4149-97AC-2D3F5C1CB49B}"/>
    <dataValidation allowBlank="1" showInputMessage="1" showErrorMessage="1" promptTitle="Fórmula de cálculo" prompt="Corresponde a la expresión matemática mediante la cual se calcula el valor cuantitativo del indicador." sqref="AQ1" xr:uid="{2269EDEE-216F-4D6C-B894-43CD7EDDB6CA}"/>
    <dataValidation allowBlank="1" showInputMessage="1" showErrorMessage="1" promptTitle="Días de rezago" prompt="Corresponde al número de días después de cumplido el periodo de medición, que tarda la información para estar disponible y ser reportada._x000a__x000a_Diligenciada previamente por la OAPF." sqref="AP1" xr:uid="{DD2D5681-4C35-4A0B-98AA-8B1C25D3DA1C}"/>
    <dataValidation type="custom" allowBlank="1" showInputMessage="1" showErrorMessage="1" errorTitle="Error de avance" error="El avance debe ser mayor o igual al reportado en el mes anterior" sqref="BA273:BA275 BA289:BA293 BA301 BA317:BA322 BA325 BA327:BA328" xr:uid="{A166DBE4-3C68-4DD1-81E8-A5018947E198}">
      <formula1>BA273&gt;=AS273</formula1>
    </dataValidation>
    <dataValidation type="custom" allowBlank="1" showInputMessage="1" showErrorMessage="1" error="Sólo se permite digitar números" sqref="BD273:BN273" xr:uid="{853DCD6A-F5A9-4055-B9F1-8EC21DF3C28E}">
      <formula1>ISNUMBER(BD273)</formula1>
    </dataValidation>
    <dataValidation type="list" allowBlank="1" showInputMessage="1" showErrorMessage="1" sqref="J273:K275" xr:uid="{2A8F516C-256E-487C-8E53-478AD7B9F548}">
      <formula1>#REF!</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368" yWindow="296" count="2">
        <x14:dataValidation type="list" allowBlank="1" showInputMessage="1" showErrorMessage="1" xr:uid="{B042EAF5-6BD7-4618-8BC8-288E7CED7578}">
          <x14:formula1>
            <xm:f>'deplegables indi hitos'!$J$2:$J$41</xm:f>
          </x14:formula1>
          <xm:sqref>J85:J87 J2:J83</xm:sqref>
        </x14:dataValidation>
        <x14:dataValidation type="list" allowBlank="1" showInputMessage="1" showErrorMessage="1" xr:uid="{0A03BF7D-E0A1-4EA0-ADB7-91A3DAB3B781}">
          <x14:formula1>
            <xm:f>'deplegables indi hitos'!$K$2:$K$41</xm:f>
          </x14:formula1>
          <xm:sqref>K2:K83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486E-22F9-43A9-AC96-5F2868DE4A39}">
  <dimension ref="A1:C5"/>
  <sheetViews>
    <sheetView tabSelected="1" topLeftCell="A2" zoomScale="80" zoomScaleNormal="80" workbookViewId="0">
      <selection activeCell="A2" sqref="A2:C4"/>
    </sheetView>
  </sheetViews>
  <sheetFormatPr baseColWidth="10" defaultRowHeight="14.5"/>
  <cols>
    <col min="2" max="2" width="22.08984375" customWidth="1"/>
    <col min="3" max="3" width="34" customWidth="1"/>
  </cols>
  <sheetData>
    <row r="1" spans="1:3" ht="15" thickBot="1">
      <c r="A1" s="277" t="s">
        <v>1542</v>
      </c>
      <c r="B1" s="278"/>
      <c r="C1" s="279"/>
    </row>
    <row r="2" spans="1:3">
      <c r="A2" s="272" t="s">
        <v>1543</v>
      </c>
      <c r="B2" s="273" t="s">
        <v>1544</v>
      </c>
      <c r="C2" s="274" t="s">
        <v>1545</v>
      </c>
    </row>
    <row r="3" spans="1:3" ht="77.5">
      <c r="A3" s="275">
        <v>1</v>
      </c>
      <c r="B3" s="276">
        <v>44579</v>
      </c>
      <c r="C3" s="275" t="s">
        <v>1546</v>
      </c>
    </row>
    <row r="4" spans="1:3" ht="46.5">
      <c r="A4" s="275">
        <v>2</v>
      </c>
      <c r="B4" s="276">
        <v>44589</v>
      </c>
      <c r="C4" s="275" t="s">
        <v>1547</v>
      </c>
    </row>
    <row r="5" spans="1:3" ht="16" thickBot="1">
      <c r="A5" s="271"/>
      <c r="B5" s="270"/>
      <c r="C5" s="271"/>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75A95-BDEE-4096-BB9D-0E9C393C3376}">
  <dimension ref="A1:N41"/>
  <sheetViews>
    <sheetView topLeftCell="A28" workbookViewId="0">
      <selection activeCell="G7" sqref="G7"/>
    </sheetView>
  </sheetViews>
  <sheetFormatPr baseColWidth="10" defaultColWidth="11.453125" defaultRowHeight="18.5"/>
  <cols>
    <col min="1" max="1" width="11.453125" style="24"/>
    <col min="4" max="4" width="25.81640625" customWidth="1"/>
  </cols>
  <sheetData>
    <row r="1" spans="1:14" ht="93">
      <c r="A1" s="13" t="s">
        <v>377</v>
      </c>
      <c r="B1" s="13" t="s">
        <v>11</v>
      </c>
      <c r="C1" s="13" t="s">
        <v>12</v>
      </c>
      <c r="D1" s="13" t="s">
        <v>378</v>
      </c>
      <c r="E1" s="13" t="s">
        <v>14</v>
      </c>
      <c r="F1" s="13" t="s">
        <v>15</v>
      </c>
      <c r="G1" s="14" t="s">
        <v>16</v>
      </c>
      <c r="H1" s="14" t="s">
        <v>17</v>
      </c>
      <c r="I1" s="14" t="s">
        <v>18</v>
      </c>
      <c r="J1" s="14" t="s">
        <v>19</v>
      </c>
      <c r="K1" s="14" t="s">
        <v>20</v>
      </c>
      <c r="L1" s="14" t="s">
        <v>23</v>
      </c>
      <c r="N1" s="30" t="s">
        <v>379</v>
      </c>
    </row>
    <row r="2" spans="1:14">
      <c r="A2" s="24" t="s">
        <v>380</v>
      </c>
      <c r="B2" s="21" t="s">
        <v>381</v>
      </c>
      <c r="C2" s="21" t="s">
        <v>382</v>
      </c>
      <c r="D2" t="s">
        <v>383</v>
      </c>
      <c r="E2" s="21" t="s">
        <v>80</v>
      </c>
      <c r="F2" s="21" t="s">
        <v>80</v>
      </c>
      <c r="G2" t="s">
        <v>384</v>
      </c>
      <c r="H2" s="21" t="s">
        <v>385</v>
      </c>
      <c r="I2" s="21" t="s">
        <v>84</v>
      </c>
      <c r="J2" s="24">
        <v>34</v>
      </c>
      <c r="K2" s="24" t="s">
        <v>386</v>
      </c>
      <c r="L2" s="21" t="s">
        <v>1</v>
      </c>
      <c r="N2" s="31" t="s">
        <v>387</v>
      </c>
    </row>
    <row r="3" spans="1:14">
      <c r="A3" s="24" t="s">
        <v>388</v>
      </c>
      <c r="B3" s="21" t="s">
        <v>77</v>
      </c>
      <c r="C3" s="21" t="s">
        <v>389</v>
      </c>
      <c r="D3" t="s">
        <v>390</v>
      </c>
      <c r="E3" s="21" t="s">
        <v>391</v>
      </c>
      <c r="F3" s="21" t="s">
        <v>391</v>
      </c>
      <c r="G3" t="s">
        <v>392</v>
      </c>
      <c r="H3" s="21" t="s">
        <v>393</v>
      </c>
      <c r="I3" s="21" t="s">
        <v>394</v>
      </c>
      <c r="J3" s="24">
        <v>35</v>
      </c>
      <c r="K3" s="25" t="s">
        <v>395</v>
      </c>
      <c r="L3" s="21" t="s">
        <v>2</v>
      </c>
      <c r="N3" s="31" t="s">
        <v>396</v>
      </c>
    </row>
    <row r="4" spans="1:14">
      <c r="A4" s="24" t="s">
        <v>76</v>
      </c>
      <c r="B4" s="21" t="s">
        <v>397</v>
      </c>
      <c r="C4" s="21" t="s">
        <v>78</v>
      </c>
      <c r="D4" t="s">
        <v>398</v>
      </c>
      <c r="E4" s="21" t="s">
        <v>399</v>
      </c>
      <c r="F4" s="21" t="s">
        <v>400</v>
      </c>
      <c r="G4" t="s">
        <v>82</v>
      </c>
      <c r="H4" s="21" t="s">
        <v>401</v>
      </c>
      <c r="I4" s="21" t="s">
        <v>231</v>
      </c>
      <c r="J4" s="24">
        <v>42</v>
      </c>
      <c r="K4" s="25" t="s">
        <v>402</v>
      </c>
      <c r="L4" s="21" t="s">
        <v>3</v>
      </c>
      <c r="N4" s="31" t="s">
        <v>403</v>
      </c>
    </row>
    <row r="5" spans="1:14">
      <c r="B5" s="21" t="s">
        <v>404</v>
      </c>
      <c r="C5" s="21" t="s">
        <v>405</v>
      </c>
      <c r="D5" t="s">
        <v>406</v>
      </c>
      <c r="E5" s="21" t="s">
        <v>400</v>
      </c>
      <c r="F5" s="21" t="s">
        <v>407</v>
      </c>
      <c r="G5" t="s">
        <v>408</v>
      </c>
      <c r="H5" s="21" t="s">
        <v>409</v>
      </c>
      <c r="I5" s="21" t="s">
        <v>171</v>
      </c>
      <c r="J5" s="24">
        <v>45</v>
      </c>
      <c r="K5" s="25" t="s">
        <v>410</v>
      </c>
      <c r="L5" s="21" t="s">
        <v>4</v>
      </c>
      <c r="N5" s="31" t="s">
        <v>411</v>
      </c>
    </row>
    <row r="6" spans="1:14">
      <c r="B6" s="21" t="s">
        <v>412</v>
      </c>
      <c r="D6" t="s">
        <v>413</v>
      </c>
      <c r="E6" s="21" t="s">
        <v>407</v>
      </c>
      <c r="F6" s="21" t="s">
        <v>414</v>
      </c>
      <c r="G6" t="s">
        <v>415</v>
      </c>
      <c r="H6" s="21" t="s">
        <v>416</v>
      </c>
      <c r="I6" s="21" t="s">
        <v>417</v>
      </c>
      <c r="J6" s="24">
        <v>46</v>
      </c>
      <c r="K6" s="25" t="s">
        <v>418</v>
      </c>
      <c r="L6" s="21" t="s">
        <v>5</v>
      </c>
      <c r="N6" s="31" t="s">
        <v>419</v>
      </c>
    </row>
    <row r="7" spans="1:14">
      <c r="B7" s="21" t="s">
        <v>420</v>
      </c>
      <c r="D7" t="s">
        <v>421</v>
      </c>
      <c r="E7" s="21" t="s">
        <v>414</v>
      </c>
      <c r="F7" s="21" t="s">
        <v>422</v>
      </c>
      <c r="G7" t="s">
        <v>120</v>
      </c>
      <c r="H7" s="21" t="s">
        <v>423</v>
      </c>
      <c r="I7" s="21" t="s">
        <v>424</v>
      </c>
      <c r="J7" s="24">
        <v>47</v>
      </c>
      <c r="K7" s="25" t="s">
        <v>425</v>
      </c>
      <c r="L7" s="21" t="s">
        <v>6</v>
      </c>
      <c r="N7" s="31" t="s">
        <v>426</v>
      </c>
    </row>
    <row r="8" spans="1:14">
      <c r="B8" s="21" t="s">
        <v>427</v>
      </c>
      <c r="D8" t="s">
        <v>428</v>
      </c>
      <c r="E8" s="21" t="s">
        <v>422</v>
      </c>
      <c r="F8" s="21" t="s">
        <v>429</v>
      </c>
      <c r="G8" t="s">
        <v>230</v>
      </c>
      <c r="H8" s="21" t="s">
        <v>430</v>
      </c>
      <c r="I8" s="21" t="s">
        <v>431</v>
      </c>
      <c r="J8" s="24">
        <v>48</v>
      </c>
      <c r="K8" s="25" t="s">
        <v>432</v>
      </c>
      <c r="L8" s="21" t="s">
        <v>7</v>
      </c>
      <c r="N8" s="31" t="s">
        <v>433</v>
      </c>
    </row>
    <row r="9" spans="1:14">
      <c r="B9" s="21" t="s">
        <v>434</v>
      </c>
      <c r="D9" t="s">
        <v>435</v>
      </c>
      <c r="E9" s="21" t="s">
        <v>429</v>
      </c>
      <c r="F9" s="21" t="s">
        <v>436</v>
      </c>
      <c r="G9" t="s">
        <v>437</v>
      </c>
      <c r="H9" s="21" t="s">
        <v>283</v>
      </c>
      <c r="J9" s="24">
        <v>49</v>
      </c>
      <c r="K9" s="25" t="s">
        <v>438</v>
      </c>
      <c r="N9" s="31" t="s">
        <v>439</v>
      </c>
    </row>
    <row r="10" spans="1:14">
      <c r="D10" t="s">
        <v>440</v>
      </c>
      <c r="E10" s="21" t="s">
        <v>436</v>
      </c>
      <c r="F10" s="21" t="s">
        <v>441</v>
      </c>
      <c r="G10" t="s">
        <v>140</v>
      </c>
      <c r="H10" s="21" t="s">
        <v>278</v>
      </c>
      <c r="J10" s="24">
        <v>50</v>
      </c>
      <c r="K10" s="25" t="s">
        <v>442</v>
      </c>
      <c r="N10" s="31" t="s">
        <v>443</v>
      </c>
    </row>
    <row r="11" spans="1:14">
      <c r="D11" t="s">
        <v>444</v>
      </c>
      <c r="E11" s="21" t="s">
        <v>441</v>
      </c>
      <c r="F11" s="21" t="s">
        <v>445</v>
      </c>
      <c r="G11" t="s">
        <v>282</v>
      </c>
      <c r="H11" s="21" t="s">
        <v>431</v>
      </c>
      <c r="J11" s="24">
        <v>51</v>
      </c>
      <c r="K11" s="25" t="s">
        <v>446</v>
      </c>
    </row>
    <row r="12" spans="1:14">
      <c r="D12" t="s">
        <v>447</v>
      </c>
      <c r="E12" s="21" t="s">
        <v>445</v>
      </c>
      <c r="F12" s="21" t="s">
        <v>448</v>
      </c>
      <c r="G12" t="s">
        <v>186</v>
      </c>
      <c r="J12" s="24">
        <v>52</v>
      </c>
      <c r="K12" s="25" t="s">
        <v>449</v>
      </c>
    </row>
    <row r="13" spans="1:14">
      <c r="D13" t="s">
        <v>450</v>
      </c>
      <c r="E13" s="21" t="s">
        <v>448</v>
      </c>
      <c r="F13" s="21" t="s">
        <v>451</v>
      </c>
      <c r="G13" t="s">
        <v>354</v>
      </c>
      <c r="J13" s="24">
        <v>53</v>
      </c>
      <c r="K13" s="25" t="s">
        <v>452</v>
      </c>
    </row>
    <row r="14" spans="1:14">
      <c r="D14" t="s">
        <v>453</v>
      </c>
      <c r="E14" s="21" t="s">
        <v>451</v>
      </c>
      <c r="F14" s="21" t="s">
        <v>454</v>
      </c>
      <c r="G14" t="s">
        <v>455</v>
      </c>
      <c r="J14" s="24">
        <v>54</v>
      </c>
      <c r="K14" s="25" t="s">
        <v>456</v>
      </c>
    </row>
    <row r="15" spans="1:14">
      <c r="D15" t="s">
        <v>457</v>
      </c>
      <c r="E15" s="21" t="s">
        <v>454</v>
      </c>
      <c r="F15" s="21" t="s">
        <v>458</v>
      </c>
      <c r="J15" s="24">
        <v>55</v>
      </c>
      <c r="K15" s="25" t="s">
        <v>459</v>
      </c>
    </row>
    <row r="16" spans="1:14">
      <c r="D16" t="s">
        <v>94</v>
      </c>
      <c r="E16" s="21" t="s">
        <v>460</v>
      </c>
      <c r="F16" s="21" t="s">
        <v>461</v>
      </c>
      <c r="J16" s="24">
        <v>56</v>
      </c>
      <c r="K16" s="25" t="s">
        <v>462</v>
      </c>
    </row>
    <row r="17" spans="4:11">
      <c r="D17" t="s">
        <v>463</v>
      </c>
      <c r="E17" s="21" t="s">
        <v>464</v>
      </c>
      <c r="F17" s="21" t="s">
        <v>465</v>
      </c>
      <c r="J17" s="24">
        <v>57</v>
      </c>
      <c r="K17" s="25" t="s">
        <v>466</v>
      </c>
    </row>
    <row r="18" spans="4:11">
      <c r="D18" t="s">
        <v>467</v>
      </c>
      <c r="E18" s="21" t="s">
        <v>468</v>
      </c>
      <c r="F18" s="21" t="s">
        <v>469</v>
      </c>
      <c r="J18" s="24">
        <v>58</v>
      </c>
      <c r="K18" s="25" t="s">
        <v>470</v>
      </c>
    </row>
    <row r="19" spans="4:11">
      <c r="E19" s="21" t="s">
        <v>471</v>
      </c>
      <c r="F19" s="21" t="s">
        <v>472</v>
      </c>
      <c r="J19" s="24"/>
      <c r="K19" s="25" t="s">
        <v>473</v>
      </c>
    </row>
    <row r="20" spans="4:11">
      <c r="E20" s="21" t="s">
        <v>474</v>
      </c>
      <c r="F20" s="21" t="s">
        <v>460</v>
      </c>
      <c r="J20" s="24">
        <v>59</v>
      </c>
      <c r="K20" s="25" t="s">
        <v>475</v>
      </c>
    </row>
    <row r="21" spans="4:11">
      <c r="E21" s="21" t="s">
        <v>476</v>
      </c>
      <c r="F21" s="21" t="s">
        <v>464</v>
      </c>
      <c r="J21" s="24">
        <v>60</v>
      </c>
      <c r="K21" s="25" t="s">
        <v>477</v>
      </c>
    </row>
    <row r="22" spans="4:11">
      <c r="F22" s="21" t="s">
        <v>478</v>
      </c>
      <c r="J22" s="24">
        <v>61</v>
      </c>
      <c r="K22" s="25" t="s">
        <v>479</v>
      </c>
    </row>
    <row r="23" spans="4:11">
      <c r="F23" s="21" t="s">
        <v>95</v>
      </c>
      <c r="J23" s="24">
        <v>62</v>
      </c>
      <c r="K23" s="25" t="s">
        <v>480</v>
      </c>
    </row>
    <row r="24" spans="4:11">
      <c r="F24" s="21" t="s">
        <v>481</v>
      </c>
      <c r="J24" s="24">
        <v>63</v>
      </c>
      <c r="K24" s="25" t="s">
        <v>219</v>
      </c>
    </row>
    <row r="25" spans="4:11">
      <c r="F25" s="21" t="s">
        <v>468</v>
      </c>
      <c r="J25" s="25">
        <v>64</v>
      </c>
      <c r="K25" s="24" t="s">
        <v>482</v>
      </c>
    </row>
    <row r="26" spans="4:11">
      <c r="F26" s="21" t="s">
        <v>471</v>
      </c>
      <c r="J26" s="25">
        <v>65</v>
      </c>
      <c r="K26" s="24" t="s">
        <v>483</v>
      </c>
    </row>
    <row r="27" spans="4:11">
      <c r="F27" s="21" t="s">
        <v>484</v>
      </c>
      <c r="J27" s="25" t="s">
        <v>485</v>
      </c>
      <c r="K27" s="24" t="s">
        <v>486</v>
      </c>
    </row>
    <row r="28" spans="4:11">
      <c r="F28" s="21" t="s">
        <v>487</v>
      </c>
      <c r="J28" s="24" t="s">
        <v>488</v>
      </c>
      <c r="K28" s="24" t="s">
        <v>489</v>
      </c>
    </row>
    <row r="29" spans="4:11">
      <c r="F29" s="21" t="s">
        <v>490</v>
      </c>
      <c r="J29" s="24" t="s">
        <v>491</v>
      </c>
      <c r="K29" s="24" t="s">
        <v>492</v>
      </c>
    </row>
    <row r="30" spans="4:11">
      <c r="F30" s="21" t="s">
        <v>493</v>
      </c>
      <c r="J30" s="24" t="s">
        <v>203</v>
      </c>
      <c r="K30" s="24" t="s">
        <v>494</v>
      </c>
    </row>
    <row r="31" spans="4:11">
      <c r="F31" s="21" t="s">
        <v>81</v>
      </c>
      <c r="J31" s="24" t="s">
        <v>495</v>
      </c>
      <c r="K31" s="24" t="s">
        <v>496</v>
      </c>
    </row>
    <row r="32" spans="4:11">
      <c r="F32" s="21" t="s">
        <v>474</v>
      </c>
      <c r="J32" s="24" t="s">
        <v>497</v>
      </c>
      <c r="K32" s="24" t="s">
        <v>498</v>
      </c>
    </row>
    <row r="33" spans="6:11">
      <c r="F33" s="21" t="s">
        <v>476</v>
      </c>
      <c r="J33" s="24" t="s">
        <v>499</v>
      </c>
      <c r="K33" s="24" t="s">
        <v>500</v>
      </c>
    </row>
    <row r="34" spans="6:11">
      <c r="J34" s="24" t="s">
        <v>501</v>
      </c>
      <c r="K34" s="24" t="s">
        <v>502</v>
      </c>
    </row>
    <row r="35" spans="6:11">
      <c r="J35" s="24" t="s">
        <v>503</v>
      </c>
      <c r="K35" s="24" t="s">
        <v>504</v>
      </c>
    </row>
    <row r="36" spans="6:11">
      <c r="J36" s="24" t="s">
        <v>505</v>
      </c>
      <c r="K36" s="24" t="s">
        <v>506</v>
      </c>
    </row>
    <row r="37" spans="6:11">
      <c r="J37" s="24" t="s">
        <v>507</v>
      </c>
      <c r="K37" s="24" t="s">
        <v>508</v>
      </c>
    </row>
    <row r="38" spans="6:11">
      <c r="J38" s="24" t="s">
        <v>509</v>
      </c>
      <c r="K38" s="24" t="s">
        <v>510</v>
      </c>
    </row>
    <row r="39" spans="6:11">
      <c r="J39" s="24" t="s">
        <v>511</v>
      </c>
      <c r="K39" s="24" t="s">
        <v>512</v>
      </c>
    </row>
    <row r="40" spans="6:11">
      <c r="J40" s="24" t="s">
        <v>513</v>
      </c>
      <c r="K40" s="24" t="s">
        <v>514</v>
      </c>
    </row>
    <row r="41" spans="6:11">
      <c r="J41" s="24" t="s">
        <v>515</v>
      </c>
      <c r="K41" s="24" t="s">
        <v>516</v>
      </c>
    </row>
  </sheetData>
  <sortState xmlns:xlrd2="http://schemas.microsoft.com/office/spreadsheetml/2017/richdata2" ref="H2:H10">
    <sortCondition ref="H2:H10"/>
  </sortState>
  <dataValidations count="1">
    <dataValidation allowBlank="1" showInputMessage="1" showErrorMessage="1" promptTitle="ENTREGABLES" prompt="El entregable debe ser un documento final, puntual y claro. En la descripción del hito se pueden agregar los detalles necesarios." sqref="N1" xr:uid="{44A8061A-68F9-4772-BFE6-0DC83B3655B9}"/>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E81C7-0F67-40AB-9ED3-ED855149704E}">
  <dimension ref="A1:AR56"/>
  <sheetViews>
    <sheetView topLeftCell="C1" workbookViewId="0">
      <selection activeCell="E2" sqref="E2"/>
    </sheetView>
  </sheetViews>
  <sheetFormatPr baseColWidth="10" defaultColWidth="11.453125" defaultRowHeight="13.5" customHeight="1"/>
  <cols>
    <col min="2" max="2" width="53.1796875" customWidth="1"/>
    <col min="3" max="3" width="41.54296875" customWidth="1"/>
    <col min="4" max="4" width="40.7265625" customWidth="1"/>
    <col min="5" max="5" width="46.1796875" customWidth="1"/>
    <col min="6" max="6" width="11.453125" style="16"/>
    <col min="7" max="7" width="36.453125" customWidth="1"/>
    <col min="9" max="10" width="5.81640625" customWidth="1"/>
    <col min="11" max="11" width="13.54296875" customWidth="1"/>
    <col min="12" max="13" width="23.453125" customWidth="1"/>
    <col min="14" max="14" width="21.7265625" customWidth="1"/>
    <col min="15" max="15" width="14.1796875" customWidth="1"/>
    <col min="17" max="17" width="17.7265625" customWidth="1"/>
    <col min="19" max="19" width="27" customWidth="1"/>
    <col min="20" max="20" width="17.54296875" bestFit="1" customWidth="1"/>
    <col min="21" max="21" width="32.7265625" customWidth="1"/>
    <col min="22" max="22" width="41.7265625" customWidth="1"/>
    <col min="23" max="26" width="23.453125" customWidth="1"/>
    <col min="28" max="28" width="23.453125" customWidth="1"/>
    <col min="42" max="42" width="45.81640625" customWidth="1"/>
  </cols>
  <sheetData>
    <row r="1" spans="1:44" ht="32.25" customHeight="1">
      <c r="A1" s="27" t="s">
        <v>10</v>
      </c>
      <c r="B1" s="27" t="s">
        <v>517</v>
      </c>
      <c r="C1" s="27" t="s">
        <v>518</v>
      </c>
      <c r="D1" s="27" t="s">
        <v>15</v>
      </c>
      <c r="E1" t="s">
        <v>20</v>
      </c>
      <c r="F1" s="21" t="s">
        <v>19</v>
      </c>
      <c r="G1" t="s">
        <v>519</v>
      </c>
      <c r="H1" s="18" t="s">
        <v>520</v>
      </c>
      <c r="I1" s="18" t="s">
        <v>521</v>
      </c>
      <c r="J1" s="18" t="s">
        <v>522</v>
      </c>
      <c r="K1" s="19" t="s">
        <v>523</v>
      </c>
      <c r="L1" s="19" t="s">
        <v>524</v>
      </c>
      <c r="M1" s="28" t="s">
        <v>525</v>
      </c>
      <c r="N1" s="19" t="s">
        <v>526</v>
      </c>
      <c r="O1" s="19" t="s">
        <v>527</v>
      </c>
      <c r="P1" s="19" t="s">
        <v>528</v>
      </c>
      <c r="Q1" s="19" t="s">
        <v>529</v>
      </c>
      <c r="R1" s="19" t="s">
        <v>530</v>
      </c>
      <c r="S1" s="20" t="s">
        <v>531</v>
      </c>
      <c r="T1" s="20" t="s">
        <v>532</v>
      </c>
      <c r="U1" s="20" t="s">
        <v>533</v>
      </c>
      <c r="V1" s="20" t="s">
        <v>534</v>
      </c>
      <c r="W1" s="22" t="s">
        <v>535</v>
      </c>
    </row>
    <row r="2" spans="1:44" ht="13.5" customHeight="1">
      <c r="A2" t="s">
        <v>380</v>
      </c>
      <c r="B2" s="41" t="s">
        <v>536</v>
      </c>
      <c r="C2" s="41" t="s">
        <v>537</v>
      </c>
      <c r="D2" s="41" t="s">
        <v>538</v>
      </c>
      <c r="E2" s="53" t="s">
        <v>386</v>
      </c>
      <c r="F2" s="54">
        <v>34</v>
      </c>
      <c r="G2" s="41" t="s">
        <v>539</v>
      </c>
      <c r="H2" t="s">
        <v>540</v>
      </c>
      <c r="I2" s="51" t="s">
        <v>541</v>
      </c>
      <c r="J2" s="16">
        <v>10</v>
      </c>
      <c r="K2" s="42" t="s">
        <v>542</v>
      </c>
      <c r="L2" s="41" t="s">
        <v>543</v>
      </c>
      <c r="M2" s="41" t="s">
        <v>544</v>
      </c>
      <c r="N2" s="41" t="s">
        <v>545</v>
      </c>
      <c r="O2" s="41" t="s">
        <v>546</v>
      </c>
      <c r="P2" s="44" t="s">
        <v>547</v>
      </c>
      <c r="Q2" t="s">
        <v>548</v>
      </c>
      <c r="R2" t="s">
        <v>354</v>
      </c>
      <c r="S2" s="45" t="s">
        <v>549</v>
      </c>
      <c r="T2" s="46">
        <v>29</v>
      </c>
      <c r="U2" s="45" t="s">
        <v>550</v>
      </c>
      <c r="V2" t="s">
        <v>551</v>
      </c>
      <c r="W2" s="47" t="s">
        <v>552</v>
      </c>
    </row>
    <row r="3" spans="1:44" ht="13.5" customHeight="1">
      <c r="A3" t="s">
        <v>388</v>
      </c>
      <c r="B3" s="41" t="s">
        <v>553</v>
      </c>
      <c r="C3" s="41" t="s">
        <v>536</v>
      </c>
      <c r="D3" s="41" t="s">
        <v>554</v>
      </c>
      <c r="E3" s="55" t="s">
        <v>395</v>
      </c>
      <c r="F3" s="54">
        <v>35</v>
      </c>
      <c r="G3" s="41" t="s">
        <v>555</v>
      </c>
      <c r="H3" t="s">
        <v>556</v>
      </c>
      <c r="I3" s="51" t="s">
        <v>557</v>
      </c>
      <c r="J3" s="16">
        <v>11</v>
      </c>
      <c r="K3" s="42" t="s">
        <v>558</v>
      </c>
      <c r="L3" s="41" t="s">
        <v>559</v>
      </c>
      <c r="M3" s="41" t="s">
        <v>560</v>
      </c>
      <c r="N3" s="41" t="s">
        <v>561</v>
      </c>
      <c r="O3" s="41" t="s">
        <v>562</v>
      </c>
      <c r="P3" s="44" t="s">
        <v>563</v>
      </c>
      <c r="Q3" t="s">
        <v>564</v>
      </c>
      <c r="R3" t="s">
        <v>565</v>
      </c>
      <c r="S3" s="45" t="s">
        <v>566</v>
      </c>
      <c r="T3" s="46">
        <v>34</v>
      </c>
      <c r="U3" s="45" t="s">
        <v>567</v>
      </c>
      <c r="V3" t="s">
        <v>568</v>
      </c>
      <c r="W3" s="47" t="s">
        <v>569</v>
      </c>
      <c r="X3" s="42"/>
      <c r="Y3" s="42"/>
      <c r="Z3" s="42"/>
      <c r="AB3" s="44"/>
      <c r="AD3" s="44"/>
      <c r="AR3" s="48" t="s">
        <v>378</v>
      </c>
    </row>
    <row r="4" spans="1:44" ht="13.5" customHeight="1">
      <c r="A4" t="s">
        <v>76</v>
      </c>
      <c r="B4" s="41" t="s">
        <v>570</v>
      </c>
      <c r="C4" s="41" t="s">
        <v>570</v>
      </c>
      <c r="D4" s="41" t="s">
        <v>571</v>
      </c>
      <c r="E4" s="55" t="s">
        <v>402</v>
      </c>
      <c r="F4" s="54">
        <v>42</v>
      </c>
      <c r="G4" s="41" t="s">
        <v>572</v>
      </c>
      <c r="H4" t="s">
        <v>573</v>
      </c>
      <c r="I4" s="51" t="s">
        <v>574</v>
      </c>
      <c r="J4" s="16">
        <v>14</v>
      </c>
      <c r="K4" s="42" t="s">
        <v>575</v>
      </c>
      <c r="L4" s="41" t="s">
        <v>576</v>
      </c>
      <c r="M4" s="41" t="s">
        <v>577</v>
      </c>
      <c r="N4" s="41" t="s">
        <v>578</v>
      </c>
      <c r="O4" s="41" t="s">
        <v>579</v>
      </c>
      <c r="P4" s="44" t="s">
        <v>580</v>
      </c>
      <c r="Q4" t="s">
        <v>354</v>
      </c>
      <c r="R4" t="s">
        <v>581</v>
      </c>
      <c r="S4" s="45" t="s">
        <v>582</v>
      </c>
      <c r="T4" s="46">
        <v>506</v>
      </c>
      <c r="U4" s="45" t="s">
        <v>583</v>
      </c>
      <c r="V4" t="s">
        <v>584</v>
      </c>
      <c r="W4" s="47" t="s">
        <v>585</v>
      </c>
      <c r="X4" s="42"/>
      <c r="Y4" s="42"/>
      <c r="Z4" s="42"/>
      <c r="AB4" s="44"/>
      <c r="AD4" s="44"/>
      <c r="AR4" s="49" t="s">
        <v>383</v>
      </c>
    </row>
    <row r="5" spans="1:44" ht="13.5" customHeight="1">
      <c r="B5" s="41" t="s">
        <v>586</v>
      </c>
      <c r="C5" s="41" t="s">
        <v>586</v>
      </c>
      <c r="D5" s="41" t="s">
        <v>537</v>
      </c>
      <c r="E5" s="55" t="s">
        <v>410</v>
      </c>
      <c r="F5" s="54">
        <v>45</v>
      </c>
      <c r="G5" s="41" t="s">
        <v>486</v>
      </c>
      <c r="I5" s="21"/>
      <c r="J5" s="16">
        <v>16</v>
      </c>
      <c r="K5" s="42" t="s">
        <v>587</v>
      </c>
      <c r="L5" s="41" t="s">
        <v>588</v>
      </c>
      <c r="M5" s="41" t="s">
        <v>354</v>
      </c>
      <c r="N5" s="41" t="s">
        <v>589</v>
      </c>
      <c r="O5" s="41" t="s">
        <v>590</v>
      </c>
      <c r="P5" s="44" t="s">
        <v>591</v>
      </c>
      <c r="S5" s="45" t="s">
        <v>592</v>
      </c>
      <c r="T5" s="46">
        <v>52</v>
      </c>
      <c r="U5" s="45" t="s">
        <v>593</v>
      </c>
      <c r="V5" t="s">
        <v>594</v>
      </c>
      <c r="W5" s="47" t="s">
        <v>595</v>
      </c>
      <c r="X5" s="42"/>
      <c r="Y5" s="42"/>
      <c r="Z5" s="42"/>
      <c r="AB5" s="44"/>
      <c r="AD5" s="44"/>
      <c r="AR5" s="50" t="s">
        <v>390</v>
      </c>
    </row>
    <row r="6" spans="1:44" ht="13.5" customHeight="1">
      <c r="B6" s="41" t="s">
        <v>596</v>
      </c>
      <c r="C6" s="41" t="s">
        <v>596</v>
      </c>
      <c r="D6" s="41" t="s">
        <v>536</v>
      </c>
      <c r="E6" s="55" t="s">
        <v>418</v>
      </c>
      <c r="F6" s="54">
        <v>46</v>
      </c>
      <c r="G6" s="41" t="s">
        <v>597</v>
      </c>
      <c r="I6" s="21"/>
      <c r="J6" s="21"/>
      <c r="K6" s="42" t="s">
        <v>598</v>
      </c>
      <c r="L6" s="41" t="s">
        <v>599</v>
      </c>
      <c r="M6" s="41"/>
      <c r="N6" s="41" t="s">
        <v>600</v>
      </c>
      <c r="O6" s="41" t="s">
        <v>601</v>
      </c>
      <c r="P6" s="44" t="s">
        <v>602</v>
      </c>
      <c r="Q6" s="42"/>
      <c r="R6" s="42"/>
      <c r="T6" s="46">
        <v>53</v>
      </c>
      <c r="U6" s="45" t="s">
        <v>603</v>
      </c>
      <c r="V6" t="s">
        <v>604</v>
      </c>
      <c r="X6" s="42"/>
      <c r="Y6" s="42"/>
      <c r="Z6" s="42"/>
      <c r="AB6" s="44"/>
      <c r="AD6" s="44"/>
      <c r="AR6" s="50" t="s">
        <v>398</v>
      </c>
    </row>
    <row r="7" spans="1:44" ht="13.5" customHeight="1">
      <c r="B7" s="41" t="s">
        <v>605</v>
      </c>
      <c r="C7" s="41" t="s">
        <v>605</v>
      </c>
      <c r="D7" s="41" t="s">
        <v>553</v>
      </c>
      <c r="E7" s="55" t="s">
        <v>425</v>
      </c>
      <c r="F7" s="54">
        <v>47</v>
      </c>
      <c r="G7" s="41" t="s">
        <v>606</v>
      </c>
      <c r="I7" s="21"/>
      <c r="J7" s="21"/>
      <c r="K7" s="42" t="s">
        <v>607</v>
      </c>
      <c r="L7" s="41" t="s">
        <v>608</v>
      </c>
      <c r="M7" s="41"/>
      <c r="N7" s="41" t="s">
        <v>609</v>
      </c>
      <c r="O7" s="41" t="s">
        <v>610</v>
      </c>
      <c r="P7" s="44" t="s">
        <v>611</v>
      </c>
      <c r="Q7" s="42"/>
      <c r="R7" s="42"/>
      <c r="S7" s="42"/>
      <c r="T7" s="46">
        <v>239</v>
      </c>
      <c r="U7" s="45" t="s">
        <v>612</v>
      </c>
      <c r="V7" t="s">
        <v>613</v>
      </c>
      <c r="X7" s="42"/>
      <c r="Y7" s="42"/>
      <c r="Z7" s="42"/>
      <c r="AB7" s="44"/>
      <c r="AD7" s="44"/>
      <c r="AR7" s="50" t="s">
        <v>406</v>
      </c>
    </row>
    <row r="8" spans="1:44" ht="13.5" customHeight="1">
      <c r="B8" s="41" t="s">
        <v>614</v>
      </c>
      <c r="C8" s="41" t="s">
        <v>614</v>
      </c>
      <c r="D8" s="41" t="s">
        <v>615</v>
      </c>
      <c r="E8" s="55" t="s">
        <v>432</v>
      </c>
      <c r="F8" s="54">
        <v>48</v>
      </c>
      <c r="G8" s="41" t="s">
        <v>616</v>
      </c>
      <c r="I8" s="21"/>
      <c r="J8" s="21"/>
      <c r="K8" s="42" t="s">
        <v>354</v>
      </c>
      <c r="L8" s="41" t="s">
        <v>617</v>
      </c>
      <c r="M8" s="41"/>
      <c r="N8" s="41" t="s">
        <v>618</v>
      </c>
      <c r="O8" s="41" t="s">
        <v>619</v>
      </c>
      <c r="P8" s="43" t="s">
        <v>354</v>
      </c>
      <c r="Q8" s="42"/>
      <c r="R8" s="42"/>
      <c r="S8" s="42"/>
      <c r="T8" s="46">
        <v>72</v>
      </c>
      <c r="U8" s="42"/>
      <c r="V8" t="s">
        <v>620</v>
      </c>
      <c r="X8" s="42"/>
      <c r="Y8" s="42"/>
      <c r="Z8" s="42"/>
      <c r="AB8" s="44"/>
      <c r="AD8" s="44"/>
      <c r="AR8" s="50" t="s">
        <v>413</v>
      </c>
    </row>
    <row r="9" spans="1:44" ht="13.5" customHeight="1">
      <c r="B9" s="41" t="s">
        <v>512</v>
      </c>
      <c r="C9" s="41" t="s">
        <v>512</v>
      </c>
      <c r="D9" s="41" t="s">
        <v>570</v>
      </c>
      <c r="E9" s="55" t="s">
        <v>438</v>
      </c>
      <c r="F9" s="54">
        <v>49</v>
      </c>
      <c r="G9" s="41" t="s">
        <v>621</v>
      </c>
      <c r="I9" s="21"/>
      <c r="J9" s="21"/>
      <c r="K9" s="21"/>
      <c r="L9" s="41" t="s">
        <v>622</v>
      </c>
      <c r="M9" s="41"/>
      <c r="N9" s="41" t="s">
        <v>623</v>
      </c>
      <c r="O9" s="41" t="s">
        <v>624</v>
      </c>
      <c r="P9" s="51"/>
      <c r="T9" s="46">
        <v>73</v>
      </c>
      <c r="V9" t="s">
        <v>625</v>
      </c>
      <c r="X9" s="42"/>
      <c r="AB9" s="44"/>
      <c r="AD9" s="52"/>
      <c r="AR9" s="50" t="s">
        <v>421</v>
      </c>
    </row>
    <row r="10" spans="1:44" ht="13.5" customHeight="1">
      <c r="B10" s="41" t="s">
        <v>516</v>
      </c>
      <c r="C10" s="41" t="s">
        <v>516</v>
      </c>
      <c r="D10" s="41" t="s">
        <v>586</v>
      </c>
      <c r="E10" s="55" t="s">
        <v>442</v>
      </c>
      <c r="F10" s="54">
        <v>50</v>
      </c>
      <c r="G10" s="41" t="s">
        <v>380</v>
      </c>
      <c r="I10" s="21"/>
      <c r="J10" s="21"/>
      <c r="K10" s="21"/>
      <c r="L10" s="41" t="s">
        <v>626</v>
      </c>
      <c r="M10" s="41"/>
      <c r="N10" s="41" t="s">
        <v>627</v>
      </c>
      <c r="O10" s="41" t="s">
        <v>628</v>
      </c>
      <c r="P10" s="51"/>
      <c r="T10" s="46">
        <v>74</v>
      </c>
      <c r="V10" t="s">
        <v>629</v>
      </c>
      <c r="W10" t="s">
        <v>124</v>
      </c>
      <c r="X10" s="42"/>
      <c r="AB10" s="44"/>
      <c r="AD10" s="52"/>
      <c r="AR10" s="50" t="s">
        <v>428</v>
      </c>
    </row>
    <row r="11" spans="1:44" ht="13.5" customHeight="1">
      <c r="B11" s="41" t="s">
        <v>386</v>
      </c>
      <c r="C11" s="41" t="s">
        <v>386</v>
      </c>
      <c r="D11" s="41" t="s">
        <v>630</v>
      </c>
      <c r="E11" s="55" t="s">
        <v>446</v>
      </c>
      <c r="F11" s="54">
        <v>51</v>
      </c>
      <c r="G11" s="41" t="s">
        <v>631</v>
      </c>
      <c r="L11" s="41" t="s">
        <v>632</v>
      </c>
      <c r="M11" s="41"/>
      <c r="N11" s="41" t="s">
        <v>633</v>
      </c>
      <c r="O11" s="41" t="s">
        <v>634</v>
      </c>
      <c r="P11" s="51"/>
      <c r="T11" s="46">
        <v>75</v>
      </c>
      <c r="V11" t="s">
        <v>635</v>
      </c>
      <c r="W11" t="s">
        <v>124</v>
      </c>
      <c r="X11" s="42"/>
      <c r="AB11" s="44"/>
      <c r="AD11" s="52"/>
      <c r="AR11" s="50" t="s">
        <v>435</v>
      </c>
    </row>
    <row r="12" spans="1:44" ht="13.5" customHeight="1">
      <c r="B12" s="41" t="s">
        <v>395</v>
      </c>
      <c r="C12" s="41" t="s">
        <v>395</v>
      </c>
      <c r="D12" s="41" t="s">
        <v>596</v>
      </c>
      <c r="E12" s="55" t="s">
        <v>449</v>
      </c>
      <c r="F12" s="54">
        <v>52</v>
      </c>
      <c r="G12" s="41" t="s">
        <v>636</v>
      </c>
      <c r="L12" s="41" t="s">
        <v>637</v>
      </c>
      <c r="M12" s="41"/>
      <c r="N12" s="41" t="s">
        <v>638</v>
      </c>
      <c r="O12" s="41" t="s">
        <v>639</v>
      </c>
      <c r="P12" s="51"/>
      <c r="T12" s="46">
        <v>78</v>
      </c>
      <c r="V12" t="s">
        <v>640</v>
      </c>
      <c r="W12" t="s">
        <v>124</v>
      </c>
      <c r="X12" s="42"/>
      <c r="AB12" s="44"/>
      <c r="AD12" s="52"/>
      <c r="AR12" s="50" t="s">
        <v>440</v>
      </c>
    </row>
    <row r="13" spans="1:44" ht="13.5" customHeight="1">
      <c r="B13" s="41" t="s">
        <v>514</v>
      </c>
      <c r="C13" s="41" t="s">
        <v>641</v>
      </c>
      <c r="D13" s="41" t="s">
        <v>605</v>
      </c>
      <c r="E13" s="55" t="s">
        <v>452</v>
      </c>
      <c r="F13" s="54">
        <v>53</v>
      </c>
      <c r="G13" s="41" t="s">
        <v>642</v>
      </c>
      <c r="L13" s="41" t="s">
        <v>643</v>
      </c>
      <c r="M13" s="41"/>
      <c r="N13" s="41" t="s">
        <v>644</v>
      </c>
      <c r="O13" s="41" t="s">
        <v>645</v>
      </c>
      <c r="T13" s="46">
        <v>507</v>
      </c>
      <c r="V13" t="s">
        <v>646</v>
      </c>
      <c r="W13" t="s">
        <v>124</v>
      </c>
      <c r="AD13" s="52"/>
      <c r="AR13" s="50" t="s">
        <v>444</v>
      </c>
    </row>
    <row r="14" spans="1:44" ht="13.5" customHeight="1">
      <c r="B14" s="41" t="s">
        <v>647</v>
      </c>
      <c r="C14" s="41" t="s">
        <v>647</v>
      </c>
      <c r="D14" s="41" t="s">
        <v>648</v>
      </c>
      <c r="E14" s="55" t="s">
        <v>456</v>
      </c>
      <c r="F14" s="54">
        <v>54</v>
      </c>
      <c r="G14" s="41" t="s">
        <v>649</v>
      </c>
      <c r="I14" s="21"/>
      <c r="J14" s="21"/>
      <c r="K14" s="21"/>
      <c r="L14" t="s">
        <v>354</v>
      </c>
      <c r="N14" s="41" t="s">
        <v>650</v>
      </c>
      <c r="O14" s="41" t="s">
        <v>651</v>
      </c>
      <c r="T14" s="46">
        <v>508</v>
      </c>
      <c r="V14" t="s">
        <v>652</v>
      </c>
      <c r="W14" t="s">
        <v>124</v>
      </c>
      <c r="AD14" s="52"/>
      <c r="AR14" s="50" t="s">
        <v>447</v>
      </c>
    </row>
    <row r="15" spans="1:44" ht="15.75" customHeight="1">
      <c r="B15" s="41" t="s">
        <v>504</v>
      </c>
      <c r="C15" s="41" t="s">
        <v>504</v>
      </c>
      <c r="D15" s="41" t="s">
        <v>614</v>
      </c>
      <c r="E15" s="55" t="s">
        <v>459</v>
      </c>
      <c r="F15" s="54">
        <v>55</v>
      </c>
      <c r="G15" s="41" t="s">
        <v>653</v>
      </c>
      <c r="I15" s="21"/>
      <c r="J15" s="21"/>
      <c r="K15" s="21"/>
      <c r="N15" s="41" t="s">
        <v>654</v>
      </c>
      <c r="O15" s="41" t="s">
        <v>655</v>
      </c>
      <c r="T15" s="46">
        <v>240</v>
      </c>
      <c r="V15" t="s">
        <v>656</v>
      </c>
      <c r="W15" t="s">
        <v>124</v>
      </c>
      <c r="AD15" s="52"/>
      <c r="AR15" s="50" t="s">
        <v>450</v>
      </c>
    </row>
    <row r="16" spans="1:44" ht="13.5" customHeight="1">
      <c r="B16" s="41" t="s">
        <v>657</v>
      </c>
      <c r="C16" s="41" t="s">
        <v>657</v>
      </c>
      <c r="D16" s="41" t="s">
        <v>446</v>
      </c>
      <c r="E16" s="55" t="s">
        <v>462</v>
      </c>
      <c r="F16" s="54">
        <v>56</v>
      </c>
      <c r="G16" s="41" t="s">
        <v>658</v>
      </c>
      <c r="N16" s="41" t="s">
        <v>659</v>
      </c>
      <c r="O16" s="41" t="s">
        <v>660</v>
      </c>
      <c r="T16" s="46">
        <v>241</v>
      </c>
      <c r="V16" t="s">
        <v>661</v>
      </c>
      <c r="W16" t="s">
        <v>124</v>
      </c>
      <c r="AD16" s="52"/>
      <c r="AR16" s="50" t="s">
        <v>453</v>
      </c>
    </row>
    <row r="17" spans="2:44" ht="13.5" customHeight="1">
      <c r="B17" s="41" t="s">
        <v>662</v>
      </c>
      <c r="C17" s="41" t="s">
        <v>662</v>
      </c>
      <c r="D17" s="41" t="s">
        <v>663</v>
      </c>
      <c r="E17" s="55" t="s">
        <v>466</v>
      </c>
      <c r="F17" s="54">
        <v>57</v>
      </c>
      <c r="G17" s="41" t="s">
        <v>664</v>
      </c>
      <c r="N17" s="41" t="s">
        <v>665</v>
      </c>
      <c r="O17" s="41" t="s">
        <v>666</v>
      </c>
      <c r="T17" s="46">
        <v>158</v>
      </c>
      <c r="V17" t="s">
        <v>667</v>
      </c>
      <c r="W17" t="s">
        <v>124</v>
      </c>
      <c r="AD17" s="52"/>
      <c r="AR17" s="50" t="s">
        <v>457</v>
      </c>
    </row>
    <row r="18" spans="2:44" ht="13.5" customHeight="1">
      <c r="B18" s="41" t="s">
        <v>668</v>
      </c>
      <c r="C18" s="41" t="s">
        <v>669</v>
      </c>
      <c r="D18" s="41" t="s">
        <v>670</v>
      </c>
      <c r="E18" s="55" t="s">
        <v>473</v>
      </c>
      <c r="F18" s="54">
        <v>58</v>
      </c>
      <c r="G18" s="41" t="s">
        <v>671</v>
      </c>
      <c r="N18" s="41" t="s">
        <v>672</v>
      </c>
      <c r="O18" s="41" t="s">
        <v>673</v>
      </c>
      <c r="T18" s="46">
        <v>159</v>
      </c>
      <c r="V18" t="s">
        <v>674</v>
      </c>
      <c r="W18" t="s">
        <v>124</v>
      </c>
      <c r="AD18" s="52"/>
      <c r="AR18" s="50" t="s">
        <v>94</v>
      </c>
    </row>
    <row r="19" spans="2:44" ht="13.5" customHeight="1">
      <c r="B19" s="41" t="s">
        <v>675</v>
      </c>
      <c r="C19" s="41" t="s">
        <v>508</v>
      </c>
      <c r="D19" s="41" t="s">
        <v>512</v>
      </c>
      <c r="E19" s="55" t="s">
        <v>475</v>
      </c>
      <c r="F19" s="54">
        <v>59</v>
      </c>
      <c r="G19" s="41" t="s">
        <v>676</v>
      </c>
      <c r="N19" s="41" t="s">
        <v>677</v>
      </c>
      <c r="O19" s="41" t="s">
        <v>678</v>
      </c>
      <c r="T19" s="46">
        <v>160</v>
      </c>
      <c r="V19" t="s">
        <v>679</v>
      </c>
      <c r="W19" t="s">
        <v>124</v>
      </c>
      <c r="AD19" s="52"/>
      <c r="AR19" s="50" t="s">
        <v>463</v>
      </c>
    </row>
    <row r="20" spans="2:44" ht="13.5" customHeight="1">
      <c r="B20" s="41" t="s">
        <v>680</v>
      </c>
      <c r="C20" s="41" t="s">
        <v>681</v>
      </c>
      <c r="D20" s="41" t="s">
        <v>516</v>
      </c>
      <c r="E20" s="55" t="s">
        <v>477</v>
      </c>
      <c r="F20" s="54">
        <v>60</v>
      </c>
      <c r="G20" s="41" t="s">
        <v>682</v>
      </c>
      <c r="N20" s="41" t="s">
        <v>683</v>
      </c>
      <c r="O20" s="41" t="s">
        <v>684</v>
      </c>
      <c r="T20" s="46">
        <v>161</v>
      </c>
      <c r="V20" t="s">
        <v>685</v>
      </c>
      <c r="W20" t="s">
        <v>124</v>
      </c>
      <c r="AD20" s="52"/>
      <c r="AR20" s="50" t="s">
        <v>467</v>
      </c>
    </row>
    <row r="21" spans="2:44" ht="13.5" customHeight="1">
      <c r="B21" s="41" t="s">
        <v>508</v>
      </c>
      <c r="C21" s="41" t="s">
        <v>686</v>
      </c>
      <c r="D21" s="41" t="s">
        <v>386</v>
      </c>
      <c r="E21" s="55" t="s">
        <v>479</v>
      </c>
      <c r="F21" s="54">
        <v>61</v>
      </c>
      <c r="G21" s="41" t="s">
        <v>687</v>
      </c>
      <c r="N21" s="41" t="s">
        <v>688</v>
      </c>
      <c r="O21" s="41" t="s">
        <v>689</v>
      </c>
      <c r="T21" s="46">
        <v>261</v>
      </c>
      <c r="V21" t="s">
        <v>690</v>
      </c>
      <c r="W21" t="s">
        <v>124</v>
      </c>
      <c r="AD21" s="52"/>
    </row>
    <row r="22" spans="2:44" ht="13.5" customHeight="1">
      <c r="B22" s="41" t="s">
        <v>691</v>
      </c>
      <c r="C22" s="41" t="s">
        <v>510</v>
      </c>
      <c r="D22" s="41" t="s">
        <v>395</v>
      </c>
      <c r="E22" s="55" t="s">
        <v>480</v>
      </c>
      <c r="F22" s="54">
        <v>62</v>
      </c>
      <c r="G22" s="41" t="s">
        <v>692</v>
      </c>
      <c r="N22" s="41" t="s">
        <v>693</v>
      </c>
      <c r="O22" s="41" t="s">
        <v>694</v>
      </c>
      <c r="T22" s="46">
        <v>262</v>
      </c>
      <c r="V22" t="s">
        <v>695</v>
      </c>
      <c r="W22" t="s">
        <v>124</v>
      </c>
      <c r="AD22" s="52"/>
    </row>
    <row r="23" spans="2:44" ht="13.5" customHeight="1">
      <c r="B23" s="41" t="s">
        <v>681</v>
      </c>
      <c r="C23" s="41" t="s">
        <v>506</v>
      </c>
      <c r="D23" s="41" t="s">
        <v>641</v>
      </c>
      <c r="E23" s="55" t="s">
        <v>219</v>
      </c>
      <c r="F23" s="54">
        <v>63</v>
      </c>
      <c r="G23" s="41" t="s">
        <v>696</v>
      </c>
      <c r="N23" s="41" t="s">
        <v>697</v>
      </c>
      <c r="O23" s="41" t="s">
        <v>698</v>
      </c>
      <c r="T23" s="46">
        <v>106</v>
      </c>
      <c r="V23" t="s">
        <v>699</v>
      </c>
      <c r="W23" t="s">
        <v>124</v>
      </c>
      <c r="AD23" s="52"/>
    </row>
    <row r="24" spans="2:44" ht="13.5" customHeight="1">
      <c r="B24" s="41" t="s">
        <v>686</v>
      </c>
      <c r="C24" s="41" t="s">
        <v>700</v>
      </c>
      <c r="D24" s="41" t="s">
        <v>647</v>
      </c>
      <c r="E24" s="53" t="s">
        <v>482</v>
      </c>
      <c r="F24" s="56">
        <v>64</v>
      </c>
      <c r="G24" s="41" t="s">
        <v>701</v>
      </c>
      <c r="N24" t="s">
        <v>354</v>
      </c>
      <c r="O24" s="41" t="s">
        <v>702</v>
      </c>
      <c r="T24" s="46">
        <v>107</v>
      </c>
      <c r="V24" t="s">
        <v>703</v>
      </c>
      <c r="W24" t="s">
        <v>124</v>
      </c>
      <c r="AD24" s="52"/>
    </row>
    <row r="25" spans="2:44" ht="13.5" customHeight="1">
      <c r="B25" s="41" t="s">
        <v>704</v>
      </c>
      <c r="D25" s="41" t="s">
        <v>504</v>
      </c>
      <c r="E25" s="53" t="s">
        <v>483</v>
      </c>
      <c r="F25" s="56">
        <v>65</v>
      </c>
      <c r="G25" s="41" t="s">
        <v>705</v>
      </c>
      <c r="O25" s="41" t="s">
        <v>706</v>
      </c>
      <c r="T25" s="46">
        <v>83</v>
      </c>
      <c r="V25" t="s">
        <v>707</v>
      </c>
      <c r="W25" t="s">
        <v>124</v>
      </c>
      <c r="AC25" s="52"/>
    </row>
    <row r="26" spans="2:44" ht="13.5" customHeight="1">
      <c r="B26" s="41" t="s">
        <v>506</v>
      </c>
      <c r="D26" s="41" t="s">
        <v>708</v>
      </c>
      <c r="E26" s="53" t="s">
        <v>486</v>
      </c>
      <c r="F26" s="56" t="s">
        <v>485</v>
      </c>
      <c r="G26" s="41" t="s">
        <v>709</v>
      </c>
      <c r="O26" s="41" t="s">
        <v>710</v>
      </c>
      <c r="T26" s="46">
        <v>84</v>
      </c>
      <c r="V26" t="s">
        <v>711</v>
      </c>
      <c r="W26" t="s">
        <v>124</v>
      </c>
      <c r="AA26" s="44"/>
      <c r="AC26" s="52"/>
    </row>
    <row r="27" spans="2:44" ht="13.5" customHeight="1">
      <c r="B27" s="41" t="s">
        <v>700</v>
      </c>
      <c r="D27" s="41" t="s">
        <v>662</v>
      </c>
      <c r="E27" s="53" t="s">
        <v>489</v>
      </c>
      <c r="F27" s="54" t="s">
        <v>488</v>
      </c>
      <c r="O27" t="s">
        <v>354</v>
      </c>
      <c r="T27" s="46">
        <v>85</v>
      </c>
      <c r="V27" t="s">
        <v>712</v>
      </c>
      <c r="W27" t="s">
        <v>124</v>
      </c>
      <c r="AA27" s="44"/>
      <c r="AC27" s="52"/>
    </row>
    <row r="28" spans="2:44" ht="13.5" customHeight="1">
      <c r="D28" s="41" t="s">
        <v>713</v>
      </c>
      <c r="E28" s="53" t="s">
        <v>492</v>
      </c>
      <c r="F28" s="54" t="s">
        <v>491</v>
      </c>
      <c r="T28" s="46">
        <v>86</v>
      </c>
      <c r="V28" t="s">
        <v>714</v>
      </c>
      <c r="W28" t="s">
        <v>124</v>
      </c>
      <c r="Y28" t="s">
        <v>715</v>
      </c>
      <c r="Z28" s="44"/>
      <c r="AB28" s="52"/>
    </row>
    <row r="29" spans="2:44" ht="13.5" customHeight="1">
      <c r="D29" s="41" t="s">
        <v>716</v>
      </c>
      <c r="E29" s="53" t="s">
        <v>494</v>
      </c>
      <c r="F29" s="54" t="s">
        <v>203</v>
      </c>
      <c r="T29" s="16" t="s">
        <v>717</v>
      </c>
      <c r="V29" t="s">
        <v>718</v>
      </c>
      <c r="W29" t="s">
        <v>124</v>
      </c>
      <c r="Y29" t="s">
        <v>719</v>
      </c>
      <c r="Z29" s="44"/>
      <c r="AB29" s="52"/>
    </row>
    <row r="30" spans="2:44" ht="13.5" customHeight="1">
      <c r="D30" s="41" t="s">
        <v>720</v>
      </c>
      <c r="E30" s="53" t="s">
        <v>496</v>
      </c>
      <c r="F30" s="54" t="s">
        <v>495</v>
      </c>
      <c r="T30" s="16" t="s">
        <v>721</v>
      </c>
      <c r="W30" t="s">
        <v>124</v>
      </c>
      <c r="Y30" t="s">
        <v>722</v>
      </c>
      <c r="Z30" s="44"/>
      <c r="AB30" s="52"/>
    </row>
    <row r="31" spans="2:44" ht="13.5" customHeight="1">
      <c r="D31" s="41" t="s">
        <v>675</v>
      </c>
      <c r="E31" s="53" t="s">
        <v>498</v>
      </c>
      <c r="F31" s="54" t="s">
        <v>497</v>
      </c>
      <c r="W31" t="s">
        <v>124</v>
      </c>
      <c r="Y31" t="s">
        <v>723</v>
      </c>
      <c r="Z31" s="44"/>
      <c r="AB31" s="52"/>
    </row>
    <row r="32" spans="2:44" ht="13.5" customHeight="1">
      <c r="D32" s="41" t="s">
        <v>680</v>
      </c>
      <c r="E32" s="53" t="s">
        <v>500</v>
      </c>
      <c r="F32" s="54" t="s">
        <v>499</v>
      </c>
      <c r="W32" t="s">
        <v>124</v>
      </c>
      <c r="Y32" t="s">
        <v>724</v>
      </c>
      <c r="Z32" s="44"/>
      <c r="AB32" s="52"/>
    </row>
    <row r="33" spans="4:28" ht="13.5" customHeight="1">
      <c r="D33" s="41" t="s">
        <v>725</v>
      </c>
      <c r="E33" s="53" t="s">
        <v>502</v>
      </c>
      <c r="F33" s="54" t="s">
        <v>501</v>
      </c>
      <c r="W33" t="s">
        <v>124</v>
      </c>
      <c r="Y33" t="s">
        <v>726</v>
      </c>
      <c r="Z33" s="44"/>
      <c r="AB33" s="52"/>
    </row>
    <row r="34" spans="4:28" ht="13.5" customHeight="1">
      <c r="D34" s="41" t="s">
        <v>727</v>
      </c>
      <c r="E34" s="53" t="s">
        <v>504</v>
      </c>
      <c r="F34" s="54" t="s">
        <v>503</v>
      </c>
      <c r="W34" t="s">
        <v>124</v>
      </c>
      <c r="Y34" t="s">
        <v>728</v>
      </c>
      <c r="Z34" s="44"/>
      <c r="AB34" s="52"/>
    </row>
    <row r="35" spans="4:28" ht="13.5" customHeight="1">
      <c r="D35" s="41" t="s">
        <v>729</v>
      </c>
      <c r="E35" s="53" t="s">
        <v>506</v>
      </c>
      <c r="F35" s="54" t="s">
        <v>505</v>
      </c>
      <c r="W35" t="s">
        <v>124</v>
      </c>
      <c r="Y35" t="s">
        <v>730</v>
      </c>
      <c r="Z35" s="44"/>
      <c r="AB35" s="52"/>
    </row>
    <row r="36" spans="4:28" ht="13.5" customHeight="1">
      <c r="D36" s="41" t="s">
        <v>731</v>
      </c>
      <c r="E36" s="53" t="s">
        <v>508</v>
      </c>
      <c r="F36" s="54" t="s">
        <v>507</v>
      </c>
      <c r="W36" t="s">
        <v>124</v>
      </c>
      <c r="Y36" t="s">
        <v>732</v>
      </c>
      <c r="Z36" s="44"/>
      <c r="AB36" s="52"/>
    </row>
    <row r="37" spans="4:28" ht="13.5" customHeight="1">
      <c r="D37" s="41" t="s">
        <v>669</v>
      </c>
      <c r="E37" s="53" t="s">
        <v>510</v>
      </c>
      <c r="F37" s="54" t="s">
        <v>509</v>
      </c>
      <c r="W37" t="s">
        <v>124</v>
      </c>
      <c r="Y37" t="s">
        <v>733</v>
      </c>
      <c r="Z37" s="44"/>
      <c r="AB37" s="52"/>
    </row>
    <row r="38" spans="4:28" ht="13.5" customHeight="1">
      <c r="D38" s="41" t="s">
        <v>508</v>
      </c>
      <c r="E38" s="53" t="s">
        <v>512</v>
      </c>
      <c r="F38" s="54" t="s">
        <v>511</v>
      </c>
      <c r="W38" t="s">
        <v>124</v>
      </c>
      <c r="Y38" t="s">
        <v>734</v>
      </c>
      <c r="Z38" s="44"/>
      <c r="AB38" s="52"/>
    </row>
    <row r="39" spans="4:28" ht="13.5" customHeight="1">
      <c r="D39" s="41" t="s">
        <v>691</v>
      </c>
      <c r="E39" s="53" t="s">
        <v>514</v>
      </c>
      <c r="F39" s="54" t="s">
        <v>513</v>
      </c>
      <c r="W39" t="s">
        <v>124</v>
      </c>
      <c r="Y39" t="s">
        <v>735</v>
      </c>
      <c r="Z39" s="44"/>
      <c r="AB39" s="52"/>
    </row>
    <row r="40" spans="4:28" ht="13.5" customHeight="1">
      <c r="D40" s="41" t="s">
        <v>736</v>
      </c>
      <c r="E40" s="53" t="s">
        <v>516</v>
      </c>
      <c r="F40" s="54" t="s">
        <v>515</v>
      </c>
      <c r="W40" t="s">
        <v>124</v>
      </c>
      <c r="Y40" t="s">
        <v>737</v>
      </c>
      <c r="Z40" s="44"/>
      <c r="AB40" s="52"/>
    </row>
    <row r="41" spans="4:28" ht="13.5" customHeight="1">
      <c r="D41" s="41" t="s">
        <v>738</v>
      </c>
      <c r="F41"/>
      <c r="W41" t="s">
        <v>124</v>
      </c>
      <c r="Y41" t="s">
        <v>739</v>
      </c>
      <c r="Z41" s="44"/>
      <c r="AB41" s="52"/>
    </row>
    <row r="42" spans="4:28" ht="13.5" customHeight="1">
      <c r="D42" s="41" t="s">
        <v>740</v>
      </c>
      <c r="W42" t="s">
        <v>124</v>
      </c>
      <c r="Y42" t="s">
        <v>741</v>
      </c>
      <c r="Z42" s="44"/>
    </row>
    <row r="43" spans="4:28" ht="13.5" customHeight="1">
      <c r="D43" s="41" t="s">
        <v>742</v>
      </c>
      <c r="W43" t="s">
        <v>124</v>
      </c>
      <c r="Y43" t="s">
        <v>743</v>
      </c>
      <c r="Z43" s="44"/>
    </row>
    <row r="44" spans="4:28" ht="13.5" customHeight="1">
      <c r="D44" s="41" t="s">
        <v>681</v>
      </c>
      <c r="W44" t="s">
        <v>124</v>
      </c>
      <c r="Y44" t="s">
        <v>354</v>
      </c>
      <c r="Z44" s="44"/>
    </row>
    <row r="45" spans="4:28" ht="13.5" customHeight="1">
      <c r="D45" s="41" t="s">
        <v>686</v>
      </c>
      <c r="W45" t="s">
        <v>124</v>
      </c>
      <c r="Z45" s="44"/>
    </row>
    <row r="46" spans="4:28" ht="13.5" customHeight="1">
      <c r="D46" s="41" t="s">
        <v>704</v>
      </c>
      <c r="W46" t="s">
        <v>124</v>
      </c>
    </row>
    <row r="47" spans="4:28" ht="13.5" customHeight="1">
      <c r="D47" s="41" t="s">
        <v>744</v>
      </c>
      <c r="W47" t="s">
        <v>124</v>
      </c>
    </row>
    <row r="48" spans="4:28" ht="13.5" customHeight="1">
      <c r="D48" s="41" t="s">
        <v>745</v>
      </c>
      <c r="W48" t="s">
        <v>124</v>
      </c>
    </row>
    <row r="49" spans="4:23" ht="13.5" customHeight="1">
      <c r="D49" s="41" t="s">
        <v>746</v>
      </c>
      <c r="W49" t="s">
        <v>124</v>
      </c>
    </row>
    <row r="50" spans="4:23" ht="13.5" customHeight="1">
      <c r="D50" s="41" t="s">
        <v>747</v>
      </c>
      <c r="W50" t="s">
        <v>124</v>
      </c>
    </row>
    <row r="51" spans="4:23" ht="13.5" customHeight="1">
      <c r="D51" s="41" t="s">
        <v>748</v>
      </c>
      <c r="W51" t="s">
        <v>124</v>
      </c>
    </row>
    <row r="52" spans="4:23" ht="13.5" customHeight="1">
      <c r="D52" s="41" t="s">
        <v>749</v>
      </c>
      <c r="W52" t="s">
        <v>124</v>
      </c>
    </row>
    <row r="53" spans="4:23" ht="13.5" customHeight="1">
      <c r="D53" s="41" t="s">
        <v>750</v>
      </c>
      <c r="W53" t="s">
        <v>124</v>
      </c>
    </row>
    <row r="54" spans="4:23" ht="13.5" customHeight="1">
      <c r="D54" s="41" t="s">
        <v>510</v>
      </c>
      <c r="W54" t="s">
        <v>124</v>
      </c>
    </row>
    <row r="55" spans="4:23" ht="13.5" customHeight="1">
      <c r="D55" s="41" t="s">
        <v>506</v>
      </c>
      <c r="W55" t="s">
        <v>124</v>
      </c>
    </row>
    <row r="56" spans="4:23" ht="13.5" customHeight="1">
      <c r="D56" s="41" t="s">
        <v>700</v>
      </c>
      <c r="W56" t="s">
        <v>124</v>
      </c>
    </row>
  </sheetData>
  <sortState xmlns:xlrd2="http://schemas.microsoft.com/office/spreadsheetml/2017/richdata2" ref="N2:N23">
    <sortCondition ref="N2:N23"/>
  </sortState>
  <dataValidations disablePrompts="1" count="6">
    <dataValidation allowBlank="1" showInputMessage="1" showErrorMessage="1" promptTitle="Proceso del SIG" prompt="Seleccione del listado desplegable, de acuerdo al proceso que corresponda." sqref="AR3" xr:uid="{0051F5FA-1F74-49E5-8E3C-558A8F8016FD}"/>
    <dataValidation allowBlank="1" showInputMessage="1" showErrorMessage="1" prompt="Tomado del PAI 2020. Seleccionar de acuerdo al listado desplegable según catálogo presupuestal." sqref="H1:I1" xr:uid="{A2B5E0A8-0B24-42CC-B7DE-00CFC27D1E08}"/>
    <dataValidation allowBlank="1" showInputMessage="1" showErrorMessage="1" prompt="Diligenciar el mes estimado de la presentación de ofertas." sqref="L1:M1" xr:uid="{F1A88E8E-65EA-4BAA-9739-F06ABB433B40}"/>
    <dataValidation allowBlank="1" showInputMessage="1" showErrorMessage="1" prompt="Seleccionar de acuerdo al listado desplegable." sqref="K1 P1:R1" xr:uid="{366700A4-4C85-46D0-9287-41CAE504CC0A}"/>
    <dataValidation allowBlank="1" showInputMessage="1" showErrorMessage="1" prompt="Seleccionar de la lista desplegable la categoria a la que corresponde la focalización" sqref="S1:T1" xr:uid="{ACCA0EE1-53C8-4781-A3D6-DADAC5BC803D}"/>
    <dataValidation allowBlank="1" showInputMessage="1" showErrorMessage="1" prompt="Diligenciar el valor del proceso que se focalizará en la Política Pública de Discapacidad e Inclusión Social." sqref="W1" xr:uid="{9C3CB138-2677-48CA-9FDB-B3EC1CEB7339}"/>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0E6C31EAB448A45A42E74017B5F4D9F" ma:contentTypeVersion="2" ma:contentTypeDescription="Crear nuevo documento." ma:contentTypeScope="" ma:versionID="9dceab03e84bb16f8469a4f3281ada36">
  <xsd:schema xmlns:xsd="http://www.w3.org/2001/XMLSchema" xmlns:xs="http://www.w3.org/2001/XMLSchema" xmlns:p="http://schemas.microsoft.com/office/2006/metadata/properties" xmlns:ns2="a3e73ca5-0196-4838-bfc0-8be9cc4111d5" targetNamespace="http://schemas.microsoft.com/office/2006/metadata/properties" ma:root="true" ma:fieldsID="924378926255b362d1e20d21436b1aa0" ns2:_="">
    <xsd:import namespace="a3e73ca5-0196-4838-bfc0-8be9cc4111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73ca5-0196-4838-bfc0-8be9cc411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F1F392-F6D1-4DE1-AD1F-C7E89340B227}"/>
</file>

<file path=customXml/itemProps2.xml><?xml version="1.0" encoding="utf-8"?>
<ds:datastoreItem xmlns:ds="http://schemas.openxmlformats.org/officeDocument/2006/customXml" ds:itemID="{F29B1020-E1C8-42DD-81F6-06D155419BE6}">
  <ds:schemaRefs>
    <ds:schemaRef ds:uri="http://schemas.microsoft.com/sharepoint/v3/contenttype/forms"/>
  </ds:schemaRefs>
</ds:datastoreItem>
</file>

<file path=customXml/itemProps3.xml><?xml version="1.0" encoding="utf-8"?>
<ds:datastoreItem xmlns:ds="http://schemas.openxmlformats.org/officeDocument/2006/customXml" ds:itemID="{A322DEFA-D105-4320-B112-1476CEBB532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fe26f1c1-becb-4fb1-804b-14ab6edae34c"/>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Hoja3</vt:lpstr>
      <vt:lpstr>INDICADORES</vt:lpstr>
      <vt:lpstr>VERSIONAMIENTO</vt:lpstr>
      <vt:lpstr>deplegables indi hitos</vt:lpstr>
      <vt:lpstr>desplegables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Tamayo Rincon</dc:creator>
  <cp:keywords/>
  <dc:description/>
  <cp:lastModifiedBy>Farid</cp:lastModifiedBy>
  <cp:revision/>
  <dcterms:created xsi:type="dcterms:W3CDTF">2021-07-27T19:56:23Z</dcterms:created>
  <dcterms:modified xsi:type="dcterms:W3CDTF">2022-01-28T22:24:14Z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0x01010040E6C31EAB448A45A42E74017B5F4D9F</vt:lpwstr>
  </property>
</Properties>
</file>