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  <sheet name="Hoja1" sheetId="5" r:id="rId5"/>
  </sheet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1.xml><?xml version="1.0" encoding="utf-8"?>
<comments xmlns="http://schemas.openxmlformats.org/spreadsheetml/2006/main">
  <authors>
    <author>Andr?s Vergara Ballen</author>
  </authors>
  <commentList>
    <comment ref="B27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B32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B35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abril</t>
        </r>
      </text>
    </comment>
    <comment ref="B16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supsende a partir de abril</t>
        </r>
      </text>
    </comment>
  </commentList>
</comments>
</file>

<file path=xl/comments2.xml><?xml version="1.0" encoding="utf-8"?>
<comments xmlns="http://schemas.openxmlformats.org/spreadsheetml/2006/main">
  <authors>
    <author>Andr?s Vergara Ballen</author>
    <author>Nohora In?s Alba Camacho</author>
  </authors>
  <commentList>
    <comment ref="I23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suspendido por MHCP.
Medida levantada con resolución de Minhacienda No. 4154 del 12-12-14</t>
        </r>
      </text>
    </comment>
    <comment ref="I65" authorId="1">
      <text>
        <r>
          <rPr>
            <b/>
            <sz val="9"/>
            <rFont val="Tahoma"/>
            <family val="2"/>
          </rPr>
          <t>Nohora Inés Alba Camacho:</t>
        </r>
        <r>
          <rPr>
            <sz val="9"/>
            <rFont val="Tahoma"/>
            <family val="2"/>
          </rPr>
          <t xml:space="preserve">
Medida de suspensión de giro Resolución Minhacienda 4126 del 19-nov-2014
</t>
        </r>
      </text>
    </comment>
  </commentList>
</comments>
</file>

<file path=xl/comments5.xml><?xml version="1.0" encoding="utf-8"?>
<comments xmlns="http://schemas.openxmlformats.org/spreadsheetml/2006/main">
  <authors>
    <author>Andr?s Vergara Ballen</author>
  </authors>
  <commentList>
    <comment ref="A7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supsende a partir de abril</t>
        </r>
      </text>
    </comment>
    <comment ref="A18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A23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A26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abril</t>
        </r>
      </text>
    </comment>
  </commentList>
</comments>
</file>

<file path=xl/sharedStrings.xml><?xml version="1.0" encoding="utf-8"?>
<sst xmlns="http://schemas.openxmlformats.org/spreadsheetml/2006/main" count="2409" uniqueCount="1132">
  <si>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</si>
  <si>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</si>
  <si>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</si>
  <si>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</si>
  <si>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</si>
  <si>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</si>
  <si>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</si>
  <si>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</si>
  <si>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</si>
  <si>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</si>
  <si>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</si>
  <si>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</si>
  <si>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</si>
  <si>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</si>
  <si>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</si>
  <si>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</si>
  <si>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</si>
  <si>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</si>
  <si>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</si>
  <si>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</si>
  <si>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</si>
  <si>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</si>
  <si>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</si>
  <si>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</si>
  <si>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</si>
  <si>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</si>
  <si>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</si>
  <si>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</si>
  <si>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</si>
  <si>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</si>
  <si>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</si>
  <si>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</si>
  <si>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</si>
  <si>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</si>
  <si>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</si>
  <si>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</si>
  <si>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</si>
  <si>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</si>
  <si>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</si>
  <si>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</si>
  <si>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</si>
  <si>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</si>
  <si>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</si>
  <si>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</si>
  <si>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</si>
  <si>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</si>
  <si>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</si>
  <si>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</si>
  <si>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</si>
  <si>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</si>
  <si>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</si>
  <si>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</si>
  <si>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</si>
  <si>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</si>
  <si>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</si>
  <si>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</si>
  <si>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</si>
  <si>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</si>
  <si>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</si>
  <si>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</si>
  <si>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</si>
  <si>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</si>
  <si>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</si>
  <si>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</si>
  <si>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</si>
  <si>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</si>
  <si>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</si>
  <si>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</si>
  <si>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</si>
  <si>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</si>
  <si>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</si>
  <si>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</si>
  <si>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</si>
  <si>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</si>
  <si>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</si>
  <si>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</si>
  <si>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</si>
  <si>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</si>
  <si>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</si>
  <si>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</si>
  <si>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</si>
  <si>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</si>
  <si>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</si>
  <si>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</si>
  <si>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</si>
  <si>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</si>
  <si>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</si>
  <si>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</si>
  <si>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</si>
  <si>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</si>
  <si>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</si>
  <si>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</si>
  <si>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</si>
  <si>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</si>
  <si>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</si>
  <si>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</si>
  <si>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</si>
  <si>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</si>
  <si>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</si>
  <si>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</si>
  <si>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</si>
  <si>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</si>
  <si>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</si>
  <si>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</si>
  <si>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</si>
  <si>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</si>
  <si>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</si>
  <si>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</si>
  <si>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</si>
  <si>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</si>
  <si>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</si>
  <si>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</si>
  <si>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</si>
  <si>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</si>
  <si>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</si>
  <si>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</si>
  <si>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</si>
  <si>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</si>
  <si>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</si>
  <si>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</si>
  <si>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</si>
  <si>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</si>
  <si>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</si>
  <si>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</si>
  <si>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</si>
  <si>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</si>
  <si>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</si>
  <si>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</si>
  <si>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</si>
  <si>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</si>
  <si>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</si>
  <si>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</si>
  <si>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</si>
  <si>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</si>
  <si>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</si>
  <si>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</si>
  <si>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</si>
  <si>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</si>
  <si>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</si>
  <si>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</si>
  <si>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</si>
  <si>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</si>
  <si>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</si>
  <si>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</si>
  <si>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</si>
  <si>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</si>
  <si>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</si>
  <si>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</si>
  <si>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</si>
  <si>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</si>
  <si>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</si>
  <si>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</si>
  <si>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</si>
  <si>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</si>
  <si>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</si>
  <si>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</si>
  <si>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</si>
  <si>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</si>
  <si>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</si>
  <si>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</si>
  <si>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</si>
  <si>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</si>
  <si>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</si>
  <si>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</si>
  <si>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</si>
  <si>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</si>
  <si>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</si>
  <si>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</si>
  <si>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</si>
  <si>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</si>
  <si>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</si>
  <si>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</si>
  <si>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</si>
  <si>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</si>
  <si>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</si>
  <si>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</si>
  <si>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</si>
  <si>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</si>
  <si>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</si>
  <si>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</si>
  <si>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</si>
  <si>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</si>
  <si>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</si>
  <si>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</si>
  <si>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</si>
  <si>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</si>
  <si>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</si>
  <si>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</si>
  <si>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</si>
  <si>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</si>
  <si>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</si>
  <si>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</si>
  <si>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</si>
  <si>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</si>
  <si>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</si>
  <si>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</si>
  <si>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</si>
  <si>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</si>
  <si>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</si>
  <si>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</si>
  <si>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</si>
  <si>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</si>
  <si>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</si>
  <si>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</si>
  <si>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</si>
  <si>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</si>
  <si>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</si>
  <si>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</si>
  <si>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</si>
  <si>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</si>
  <si>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</si>
  <si>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</si>
  <si>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</si>
  <si>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</si>
  <si>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</si>
  <si>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</si>
  <si>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</si>
  <si>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</si>
  <si>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</si>
  <si>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</si>
  <si>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</si>
  <si>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</si>
  <si>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</si>
  <si>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</si>
  <si>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</si>
  <si>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</si>
  <si>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</si>
  <si>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</si>
  <si>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</si>
  <si>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</si>
  <si>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</si>
  <si>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</si>
  <si>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</si>
  <si>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</si>
  <si>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</si>
  <si>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</si>
  <si>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</si>
  <si>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</si>
  <si>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</si>
  <si>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</si>
  <si>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</si>
  <si>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</si>
  <si>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</si>
  <si>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</si>
  <si>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</si>
  <si>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</si>
  <si>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</si>
  <si>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</si>
  <si>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</si>
  <si>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</si>
  <si>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</si>
  <si>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</si>
  <si>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</si>
  <si>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</si>
  <si>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</si>
  <si>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</si>
  <si>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</si>
  <si>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</si>
  <si>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</si>
  <si>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</si>
  <si>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</si>
  <si>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</si>
  <si>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</si>
  <si>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</si>
  <si>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</si>
  <si>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</si>
  <si>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</si>
  <si>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</si>
  <si>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</si>
  <si>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</si>
  <si>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</si>
  <si>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</si>
  <si>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</si>
  <si>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</si>
  <si>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</si>
  <si>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</si>
  <si>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</si>
  <si>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</si>
  <si>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</si>
  <si>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</si>
  <si>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</si>
  <si>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</si>
  <si>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</si>
  <si>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</si>
  <si>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</si>
  <si>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</si>
  <si>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</si>
  <si>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</si>
  <si>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</si>
  <si>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</si>
  <si>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</si>
  <si>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</si>
  <si>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</si>
  <si>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</si>
  <si>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</si>
  <si>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</si>
  <si>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</si>
  <si>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</si>
  <si>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</si>
  <si>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</si>
  <si>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</si>
  <si>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</si>
  <si>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</si>
  <si>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</si>
  <si>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</si>
  <si>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</si>
  <si>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</si>
  <si>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</si>
  <si>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</si>
  <si>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</si>
  <si>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</si>
  <si>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</si>
  <si>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</si>
  <si>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</si>
  <si>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</si>
  <si>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</si>
  <si>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</si>
  <si>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</si>
  <si>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</si>
  <si>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</si>
  <si>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</si>
  <si>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</si>
  <si>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</si>
  <si>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</si>
  <si>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</si>
  <si>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</si>
  <si>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</si>
  <si>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</si>
  <si>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</si>
  <si>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</si>
  <si>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</si>
  <si>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</si>
  <si>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</si>
  <si>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</si>
  <si>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</si>
  <si>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</si>
  <si>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</si>
  <si>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</si>
  <si>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</si>
  <si>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</si>
  <si>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</si>
  <si>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</si>
  <si>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</si>
  <si>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</si>
  <si>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</si>
  <si>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</si>
  <si>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</si>
  <si>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</si>
  <si>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</si>
  <si>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</si>
  <si>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</si>
  <si>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</si>
  <si>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</si>
  <si>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</si>
  <si>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</si>
  <si>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</si>
  <si>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</si>
  <si>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</si>
  <si>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</si>
  <si>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</si>
  <si>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</si>
  <si>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</si>
  <si>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</si>
  <si>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</si>
  <si>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</si>
  <si>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</si>
  <si>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</si>
  <si>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</si>
  <si>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</si>
  <si>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</si>
  <si>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</si>
  <si>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</si>
  <si>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</si>
  <si>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</si>
  <si>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</si>
  <si>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</si>
  <si>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</si>
  <si>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</si>
  <si>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</si>
  <si>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</si>
  <si>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</si>
  <si>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</si>
  <si>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</si>
  <si>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</si>
  <si>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</si>
  <si>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</si>
  <si>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</si>
  <si>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</si>
  <si>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</si>
  <si>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</si>
  <si>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</si>
  <si>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</si>
  <si>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</si>
  <si>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</si>
  <si>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</si>
  <si>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</si>
  <si>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</si>
  <si>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</si>
  <si>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</si>
  <si>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</si>
  <si>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</si>
  <si>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</si>
  <si>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</si>
  <si>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</si>
  <si>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</si>
  <si>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</si>
  <si>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</si>
  <si>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</si>
  <si>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</si>
  <si>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</si>
  <si>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</si>
  <si>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</si>
  <si>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</si>
  <si>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</si>
  <si>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</si>
  <si>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</si>
  <si>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</si>
  <si>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</si>
  <si>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</si>
  <si>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</si>
  <si>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</si>
  <si>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</si>
  <si>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</si>
  <si>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</si>
  <si>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</si>
  <si>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</si>
  <si>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</si>
  <si>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</si>
  <si>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</si>
  <si>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</si>
  <si>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</si>
  <si>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</si>
  <si>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</si>
  <si>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</si>
  <si>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</si>
  <si>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</si>
  <si>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</si>
  <si>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</si>
  <si>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</si>
  <si>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</si>
  <si>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</si>
  <si>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</si>
  <si>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</si>
  <si>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</si>
  <si>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</si>
  <si>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</si>
  <si>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</si>
  <si>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</si>
  <si>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</si>
  <si>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</si>
  <si>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</si>
  <si>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</si>
  <si>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</si>
  <si>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</si>
  <si>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</si>
  <si>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</si>
  <si>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</si>
  <si>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</si>
  <si>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</si>
  <si>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</si>
  <si>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</si>
  <si>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</si>
  <si>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</si>
  <si>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</si>
  <si>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</si>
  <si>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</si>
  <si>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</si>
  <si>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</si>
  <si>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</si>
  <si>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</si>
  <si>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</si>
  <si>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</si>
  <si>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</si>
  <si>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</si>
  <si>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</si>
  <si>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</si>
  <si>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</si>
  <si>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</si>
  <si>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</si>
  <si>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</si>
  <si>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</si>
  <si>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</si>
  <si>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</si>
  <si>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</si>
  <si>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</si>
  <si>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</si>
  <si>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</si>
  <si>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</si>
  <si>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</si>
  <si>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</si>
  <si>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</si>
  <si>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</si>
  <si>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</si>
  <si>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</si>
  <si>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</si>
  <si>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</si>
  <si>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</si>
  <si>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</si>
  <si>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</si>
  <si>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</si>
  <si>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</si>
  <si>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</si>
  <si>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</si>
  <si>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</si>
  <si>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</si>
  <si>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</si>
  <si>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</si>
  <si>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</si>
  <si>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</si>
  <si>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</si>
  <si>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</si>
  <si>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</si>
  <si>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</si>
  <si>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</si>
  <si>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</si>
  <si>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</si>
  <si>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</si>
  <si>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</si>
  <si>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</si>
  <si>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</si>
  <si>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</si>
  <si>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</si>
  <si>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</si>
  <si>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</si>
  <si>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</si>
  <si>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</si>
  <si>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</si>
  <si>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</si>
  <si>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</si>
  <si>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</si>
  <si>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</si>
  <si>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</si>
  <si>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</si>
  <si>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</si>
  <si>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</si>
  <si>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</si>
  <si>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</si>
  <si>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</si>
  <si>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</si>
  <si>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</si>
  <si>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</si>
  <si>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</si>
  <si>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</si>
  <si>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</si>
  <si>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</si>
  <si>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</si>
  <si>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</si>
  <si>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</si>
  <si>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</si>
  <si>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</si>
  <si>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</si>
  <si>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</si>
  <si>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</si>
  <si>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</si>
  <si>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</si>
  <si>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</si>
  <si>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</si>
  <si>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</si>
  <si>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</si>
  <si>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</si>
  <si>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</si>
  <si>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</si>
  <si>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</si>
  <si>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</si>
  <si>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</si>
  <si>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</si>
  <si>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</si>
  <si>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</si>
  <si>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</si>
  <si>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</si>
  <si>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</si>
  <si>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</si>
  <si>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</si>
  <si>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</si>
  <si>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</si>
  <si>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</si>
  <si>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</si>
  <si>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</si>
  <si>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</si>
  <si>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</si>
  <si>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</si>
  <si>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</si>
  <si>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</si>
  <si>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</si>
  <si>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</si>
  <si>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</si>
  <si>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</si>
  <si>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</si>
  <si>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</si>
  <si>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</si>
  <si>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</si>
  <si>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</si>
  <si>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</si>
  <si>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</si>
  <si>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</si>
  <si>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</si>
  <si>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</si>
  <si>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</si>
  <si>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</si>
  <si>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</si>
  <si>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</si>
  <si>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</si>
  <si>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</si>
  <si>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</si>
  <si>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</si>
  <si>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</si>
  <si>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</si>
  <si>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</si>
  <si>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</si>
  <si>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</si>
  <si>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</si>
  <si>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</si>
  <si>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</si>
  <si>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</si>
  <si>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</si>
  <si>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</si>
  <si>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</si>
  <si>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</si>
  <si>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</si>
  <si>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</si>
  <si>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</si>
  <si>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</si>
  <si>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</si>
  <si>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</si>
  <si>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</si>
  <si>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</si>
  <si>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</si>
  <si>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</si>
  <si>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</si>
  <si>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</si>
  <si>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</si>
  <si>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</si>
  <si>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</si>
  <si>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</si>
  <si>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</si>
  <si>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</si>
  <si>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</si>
  <si>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</si>
  <si>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</si>
  <si>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</si>
  <si>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</si>
  <si>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</si>
  <si>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</si>
  <si>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</si>
  <si>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</si>
  <si>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</si>
  <si>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</si>
  <si>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</si>
  <si>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</si>
  <si>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</si>
  <si>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</si>
  <si>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</si>
  <si>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</si>
  <si>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</si>
  <si>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</si>
  <si>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</si>
  <si>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</si>
  <si>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</si>
  <si>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</si>
  <si>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</si>
  <si>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</si>
  <si>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</si>
  <si>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</si>
  <si>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</si>
  <si>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</si>
  <si>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</si>
  <si>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</si>
  <si>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</si>
  <si>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</si>
  <si>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</si>
  <si>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</si>
  <si>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</si>
  <si>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</si>
  <si>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</si>
  <si>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</si>
  <si>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</si>
  <si>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</si>
  <si>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</si>
  <si>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</si>
  <si>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</si>
  <si>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</si>
  <si>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</si>
  <si>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</si>
  <si>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</si>
  <si>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</si>
  <si>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</si>
  <si>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</si>
  <si>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</si>
  <si>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</si>
  <si>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</si>
  <si>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</si>
  <si>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</si>
  <si>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</si>
  <si>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</si>
  <si>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</si>
  <si>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</si>
  <si>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</si>
  <si>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</si>
  <si>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</si>
  <si>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</si>
  <si>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</si>
  <si>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</si>
  <si>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</si>
  <si>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</si>
  <si>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</si>
  <si>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</si>
  <si>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</si>
  <si>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</si>
  <si>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</si>
  <si>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</si>
  <si>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</si>
  <si>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</si>
  <si>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</si>
  <si>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</si>
  <si>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</si>
  <si>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</si>
  <si>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</si>
  <si>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</si>
  <si>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</si>
  <si>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</si>
  <si>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</si>
  <si>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</si>
  <si>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</si>
  <si>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</si>
  <si>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</si>
  <si>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</si>
  <si>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</si>
  <si>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</si>
  <si>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</si>
  <si>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</si>
  <si>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</si>
  <si>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</si>
  <si>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</si>
  <si>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</si>
  <si>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</si>
  <si>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</si>
  <si>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</si>
  <si>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</si>
  <si>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</si>
  <si>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</si>
  <si>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</si>
  <si>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</si>
  <si>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</si>
  <si>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</si>
  <si>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</si>
  <si>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</si>
  <si>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</si>
  <si>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</si>
  <si>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</si>
  <si>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</si>
  <si>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</si>
  <si>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</si>
  <si>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</si>
  <si>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</si>
  <si>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</si>
  <si>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</si>
  <si>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</si>
  <si>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</si>
  <si>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</si>
  <si>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</si>
  <si>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</si>
  <si>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</si>
  <si>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</si>
  <si>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</si>
  <si>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</si>
  <si>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</si>
  <si>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</si>
  <si>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</si>
  <si>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</si>
  <si>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</si>
  <si>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</si>
  <si>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</si>
  <si>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</si>
  <si>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</si>
  <si>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</si>
  <si>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</si>
  <si>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</si>
  <si>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</si>
  <si>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</si>
  <si>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</si>
  <si>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</si>
  <si>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</si>
  <si>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</si>
  <si>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</si>
  <si>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</si>
  <si>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</si>
  <si>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</si>
  <si>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</si>
  <si>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</si>
  <si>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</si>
  <si>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</si>
  <si>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</si>
  <si>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</si>
  <si>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</si>
  <si>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</si>
  <si>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</si>
  <si>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</si>
  <si>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</si>
  <si>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</si>
  <si>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</si>
  <si>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</si>
  <si>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</si>
  <si>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</si>
  <si>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</si>
  <si>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</si>
  <si>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</si>
  <si>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</si>
  <si>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</si>
  <si>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</si>
  <si>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</si>
  <si>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</si>
  <si>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</si>
  <si>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</si>
  <si>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</si>
  <si>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</si>
  <si>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</si>
  <si>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</si>
  <si>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</si>
  <si>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</si>
  <si>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</si>
  <si>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</si>
  <si>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</si>
  <si>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</si>
  <si>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</si>
  <si>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</si>
  <si>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</si>
  <si>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</si>
  <si>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</si>
  <si>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</si>
  <si>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</si>
  <si>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</si>
  <si>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</si>
  <si>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</si>
  <si>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</si>
  <si>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</si>
  <si>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</si>
  <si>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</si>
  <si>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</si>
  <si>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</si>
  <si>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</si>
  <si>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</si>
  <si>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</si>
  <si>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</si>
  <si>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</si>
  <si>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</si>
  <si>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</si>
  <si>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</si>
  <si>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</si>
  <si>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</si>
  <si>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</si>
  <si>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</si>
  <si>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</si>
  <si>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</si>
  <si>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</si>
  <si>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</si>
  <si>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</si>
  <si>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</si>
  <si>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</si>
  <si>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</si>
  <si>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</si>
  <si>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</si>
  <si>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</si>
  <si>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</si>
  <si>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</si>
  <si>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</si>
  <si>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</si>
  <si>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</si>
  <si>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</si>
  <si>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</si>
  <si>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</si>
  <si>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</si>
  <si>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</si>
  <si>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</si>
  <si>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</si>
  <si>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</si>
  <si>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</si>
  <si>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</si>
  <si>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</si>
  <si>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</si>
  <si>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</si>
  <si>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</si>
  <si>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</si>
  <si>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</si>
  <si>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</si>
  <si>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</si>
  <si>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</si>
  <si>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</si>
  <si>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</si>
  <si>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</si>
  <si>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</si>
  <si>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</si>
  <si>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</si>
  <si>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</si>
  <si>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</si>
  <si>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</si>
  <si>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</si>
  <si>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</si>
  <si>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</si>
  <si>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</si>
  <si>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</si>
  <si>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</si>
  <si>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</si>
  <si>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</si>
  <si>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</si>
  <si>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</si>
  <si>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</si>
  <si>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</si>
  <si>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</si>
  <si>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</si>
  <si>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</si>
  <si>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</si>
  <si>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</si>
  <si>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</si>
  <si>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</si>
  <si>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</si>
  <si>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</si>
  <si>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</si>
  <si>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</si>
  <si>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</si>
  <si>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</si>
  <si>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</si>
  <si>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</si>
  <si>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</si>
  <si>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</si>
  <si>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</si>
  <si>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</si>
  <si>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</si>
  <si>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</si>
  <si>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</si>
  <si>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</si>
  <si>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</si>
  <si>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</si>
  <si>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</si>
  <si>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</si>
  <si>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</si>
  <si>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</si>
  <si>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</si>
  <si>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</si>
  <si>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</si>
  <si>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</si>
  <si>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</si>
  <si>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</si>
  <si>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</si>
  <si>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</si>
  <si>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</si>
  <si>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</si>
  <si>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</si>
  <si>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</si>
  <si>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</si>
  <si>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</si>
  <si>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</si>
  <si>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</si>
  <si>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</si>
  <si>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</si>
  <si>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</si>
  <si>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</si>
  <si>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</si>
  <si>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</si>
  <si>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</si>
  <si>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</si>
  <si>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</si>
  <si>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</si>
  <si>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</si>
  <si>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</si>
  <si>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</si>
  <si>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</si>
  <si>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</si>
  <si>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</si>
  <si>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</si>
  <si>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</si>
  <si>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</si>
  <si>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</si>
  <si>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</si>
  <si>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</si>
  <si>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</si>
  <si>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</si>
  <si>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</si>
  <si>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</si>
  <si>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</si>
  <si>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</si>
  <si>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</si>
  <si>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</si>
  <si>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</si>
  <si>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</si>
  <si>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</si>
  <si>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</si>
  <si>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</si>
  <si>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</si>
  <si>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</si>
  <si>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</si>
  <si>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</si>
  <si>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</si>
  <si>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</si>
  <si>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</si>
  <si>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</si>
  <si>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</si>
  <si>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</si>
  <si>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</si>
  <si>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</si>
  <si>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</si>
  <si>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</si>
  <si>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</si>
  <si>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</si>
  <si>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</si>
  <si>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</si>
  <si>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</si>
  <si>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</si>
  <si>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</si>
  <si>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</si>
  <si>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</si>
  <si>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</si>
  <si>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</si>
  <si>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</si>
  <si>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</si>
  <si>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</si>
  <si>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</si>
  <si>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</si>
  <si>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</si>
  <si>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</si>
  <si>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</si>
  <si>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</si>
  <si>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</si>
  <si>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</si>
  <si>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</si>
  <si>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</si>
  <si>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</si>
  <si>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</si>
  <si>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</si>
  <si>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</si>
  <si>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</si>
  <si>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</si>
  <si>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</si>
  <si>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</si>
  <si>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</si>
  <si>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</si>
  <si>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</si>
  <si>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</si>
  <si>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</si>
  <si>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</si>
  <si>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</si>
  <si>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</si>
  <si>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</si>
  <si>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</si>
  <si>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</si>
  <si>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</si>
  <si>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</si>
  <si>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</si>
  <si>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</si>
  <si>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</si>
  <si>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</si>
  <si>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</si>
  <si>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</si>
  <si>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</si>
  <si>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</si>
  <si>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</si>
  <si>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</si>
  <si>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</si>
  <si>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</si>
  <si>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</si>
  <si>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</si>
  <si>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</si>
  <si>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</si>
  <si>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</si>
  <si>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</si>
  <si>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</si>
  <si>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</si>
  <si>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</si>
  <si>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</si>
  <si>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</si>
  <si>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</si>
  <si>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</si>
  <si>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</si>
  <si>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</si>
  <si>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</si>
  <si>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</si>
  <si>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</si>
  <si>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</si>
  <si>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</si>
  <si>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</si>
  <si>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</si>
  <si>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</si>
  <si>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</si>
  <si>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</si>
  <si>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</si>
  <si>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</si>
  <si>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</si>
  <si>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</si>
  <si>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</si>
  <si>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</si>
  <si>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CONECTIVIDAD</t>
  </si>
  <si>
    <t>Conectividad Giro cuenta de la Entidad</t>
  </si>
  <si>
    <t>Giro Calidad</t>
  </si>
  <si>
    <t>TOTAL GENERAL</t>
  </si>
  <si>
    <t>giro actual CSF</t>
  </si>
  <si>
    <t>valor 1%</t>
  </si>
  <si>
    <t>valor 1% para 4 meses</t>
  </si>
  <si>
    <t>Nuevo giro CSF</t>
  </si>
  <si>
    <t>etc</t>
  </si>
  <si>
    <t>DEPARTAMENTOS - PAC Diciembre  de 2014</t>
  </si>
  <si>
    <t>DISTRITOS Y MUNICIPIOS CERTIFICADOS - PAC  Diciembre de 2014</t>
  </si>
  <si>
    <t>MUNICIPIOS  NO CERTIFICADOS - PAC Diciembre de 2014</t>
  </si>
  <si>
    <t>Diciembre de 2014</t>
  </si>
  <si>
    <t>BOGOTA DISTRITO CAPITAL</t>
  </si>
  <si>
    <t>SAN JOSE DE LA MONTANA</t>
  </si>
  <si>
    <t>PALMAR DE VARELA</t>
  </si>
  <si>
    <t>NOROSI</t>
  </si>
  <si>
    <t>GUACHENE</t>
  </si>
  <si>
    <t>SAN ANDRES DE SOTAVENTO</t>
  </si>
  <si>
    <t>SAN JOSE DE URÉ</t>
  </si>
  <si>
    <t>TUCHIN</t>
  </si>
  <si>
    <t>OSPINA PEREZ - VENECIA</t>
  </si>
  <si>
    <t>PUERTO CARREÑO</t>
  </si>
  <si>
    <t>PUERTO NARIÑO</t>
  </si>
  <si>
    <t>BOGOTA</t>
  </si>
  <si>
    <t>CUCUTA</t>
  </si>
  <si>
    <t>FUSAGASUGA</t>
  </si>
  <si>
    <t>GIRON</t>
  </si>
  <si>
    <t>IBAGUE</t>
  </si>
  <si>
    <t>QUIBDO</t>
  </si>
  <si>
    <t>URIBIA</t>
  </si>
  <si>
    <t>APARTADO</t>
  </si>
  <si>
    <t>FACATATIVA</t>
  </si>
  <si>
    <t>JAMUNDI</t>
  </si>
  <si>
    <t>ZIPAQUIRA</t>
  </si>
  <si>
    <t>CHIA</t>
  </si>
  <si>
    <t>TULUA</t>
  </si>
  <si>
    <t>POPAYAN</t>
  </si>
  <si>
    <t>SAHAGUN</t>
  </si>
  <si>
    <t>MEDELLIN</t>
  </si>
  <si>
    <t>MONTERIA</t>
  </si>
  <si>
    <t>MAGANGUE</t>
  </si>
  <si>
    <t>ITAGUI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</si>
</sst>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4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20"/>
      <color indexed="8"/>
      <name val="Calibri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rgb="FFFF0000"/>
      <name val="Arial"/>
      <family val="2"/>
    </font>
    <font>
      <sz val="12"/>
      <color rgb="FF454545"/>
      <name val="Arial"/>
      <family val="2"/>
    </font>
    <font>
      <sz val="12"/>
      <color theme="1"/>
      <name val="Arial"/>
      <family val="2"/>
    </font>
    <font>
      <b/>
      <sz val="20"/>
      <color rgb="FF000000"/>
      <name val="Calibri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164" fontId="2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165" fontId="56" fillId="0" borderId="0" xfId="46" applyNumberFormat="1" applyFont="1" applyBorder="1" applyAlignment="1">
      <alignment/>
    </xf>
    <xf numFmtId="165" fontId="5" fillId="0" borderId="10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5" fontId="3" fillId="0" borderId="13" xfId="46" applyNumberFormat="1" applyFont="1" applyFill="1" applyBorder="1" applyAlignment="1">
      <alignment horizontal="center" vertical="center" wrapText="1"/>
    </xf>
    <xf numFmtId="165" fontId="3" fillId="0" borderId="14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Fill="1" applyBorder="1" applyAlignment="1">
      <alignment horizontal="center" vertical="center" wrapText="1"/>
    </xf>
    <xf numFmtId="165" fontId="5" fillId="34" borderId="10" xfId="46" applyNumberFormat="1" applyFont="1" applyFill="1" applyBorder="1" applyAlignment="1">
      <alignment vertical="center"/>
    </xf>
    <xf numFmtId="165" fontId="5" fillId="0" borderId="10" xfId="46" applyNumberFormat="1" applyFont="1" applyBorder="1" applyAlignment="1">
      <alignment/>
    </xf>
    <xf numFmtId="165" fontId="11" fillId="0" borderId="10" xfId="46" applyNumberFormat="1" applyFont="1" applyFill="1" applyBorder="1" applyAlignment="1">
      <alignment/>
    </xf>
    <xf numFmtId="165" fontId="12" fillId="0" borderId="10" xfId="46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5" fontId="12" fillId="0" borderId="10" xfId="46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165" fontId="57" fillId="0" borderId="10" xfId="46" applyNumberFormat="1" applyFont="1" applyBorder="1" applyAlignment="1">
      <alignment/>
    </xf>
    <xf numFmtId="165" fontId="12" fillId="0" borderId="10" xfId="46" applyNumberFormat="1" applyFont="1" applyFill="1" applyBorder="1" applyAlignment="1">
      <alignment/>
    </xf>
    <xf numFmtId="165" fontId="13" fillId="0" borderId="10" xfId="46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65" fontId="2" fillId="35" borderId="10" xfId="46" applyNumberFormat="1" applyFont="1" applyFill="1" applyBorder="1" applyAlignment="1">
      <alignment horizontal="center" vertical="center" wrapText="1"/>
    </xf>
    <xf numFmtId="165" fontId="2" fillId="35" borderId="16" xfId="46" applyNumberFormat="1" applyFont="1" applyFill="1" applyBorder="1" applyAlignment="1">
      <alignment horizontal="center" vertical="center" wrapText="1"/>
    </xf>
    <xf numFmtId="165" fontId="2" fillId="0" borderId="10" xfId="46" applyNumberFormat="1" applyFont="1" applyBorder="1" applyAlignment="1">
      <alignment vertical="center"/>
    </xf>
    <xf numFmtId="165" fontId="12" fillId="0" borderId="10" xfId="46" applyNumberFormat="1" applyFont="1" applyBorder="1" applyAlignment="1">
      <alignment/>
    </xf>
    <xf numFmtId="165" fontId="2" fillId="0" borderId="10" xfId="46" applyNumberFormat="1" applyFont="1" applyBorder="1" applyAlignment="1">
      <alignment/>
    </xf>
    <xf numFmtId="165" fontId="2" fillId="0" borderId="10" xfId="46" applyNumberFormat="1" applyFont="1" applyFill="1" applyBorder="1" applyAlignment="1">
      <alignment/>
    </xf>
    <xf numFmtId="165" fontId="2" fillId="34" borderId="10" xfId="46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5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6" borderId="16" xfId="46" applyNumberFormat="1" applyFont="1" applyFill="1" applyBorder="1" applyAlignment="1">
      <alignment horizontal="center" vertical="center" wrapText="1"/>
    </xf>
    <xf numFmtId="166" fontId="3" fillId="0" borderId="13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2" fillId="0" borderId="17" xfId="46" applyNumberFormat="1" applyFont="1" applyFill="1" applyBorder="1" applyAlignment="1">
      <alignment vertical="center"/>
    </xf>
    <xf numFmtId="165" fontId="0" fillId="33" borderId="10" xfId="46" applyNumberFormat="1" applyFont="1" applyFill="1" applyBorder="1" applyAlignment="1">
      <alignment/>
    </xf>
    <xf numFmtId="165" fontId="12" fillId="33" borderId="10" xfId="46" applyNumberFormat="1" applyFont="1" applyFill="1" applyBorder="1" applyAlignment="1">
      <alignment/>
    </xf>
    <xf numFmtId="165" fontId="12" fillId="0" borderId="0" xfId="46" applyNumberFormat="1" applyFont="1" applyAlignment="1">
      <alignment/>
    </xf>
    <xf numFmtId="166" fontId="2" fillId="35" borderId="10" xfId="46" applyNumberFormat="1" applyFont="1" applyFill="1" applyBorder="1" applyAlignment="1">
      <alignment horizontal="center" vertical="center" wrapText="1"/>
    </xf>
    <xf numFmtId="166" fontId="2" fillId="35" borderId="16" xfId="46" applyNumberFormat="1" applyFont="1" applyFill="1" applyBorder="1" applyAlignment="1">
      <alignment horizontal="center" vertical="center" wrapText="1"/>
    </xf>
    <xf numFmtId="166" fontId="2" fillId="36" borderId="10" xfId="46" applyNumberFormat="1" applyFont="1" applyFill="1" applyBorder="1" applyAlignment="1">
      <alignment horizontal="center" vertical="center" wrapText="1"/>
    </xf>
    <xf numFmtId="165" fontId="5" fillId="33" borderId="18" xfId="46" applyNumberFormat="1" applyFont="1" applyFill="1" applyBorder="1" applyAlignment="1">
      <alignment horizontal="center" vertical="center" wrapText="1"/>
    </xf>
    <xf numFmtId="165" fontId="5" fillId="33" borderId="19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7" fontId="2" fillId="37" borderId="20" xfId="46" applyNumberFormat="1" applyFont="1" applyFill="1" applyBorder="1" applyAlignment="1">
      <alignment horizontal="center" vertical="center" wrapText="1"/>
    </xf>
    <xf numFmtId="165" fontId="9" fillId="38" borderId="21" xfId="46" applyNumberFormat="1" applyFont="1" applyFill="1" applyBorder="1" applyAlignment="1">
      <alignment horizontal="center" vertical="center" wrapText="1"/>
    </xf>
    <xf numFmtId="165" fontId="16" fillId="0" borderId="0" xfId="46" applyNumberFormat="1" applyFont="1" applyFill="1" applyBorder="1" applyAlignment="1">
      <alignment/>
    </xf>
    <xf numFmtId="38" fontId="16" fillId="0" borderId="0" xfId="0" applyNumberFormat="1" applyFont="1" applyFill="1" applyBorder="1" applyAlignment="1">
      <alignment/>
    </xf>
    <xf numFmtId="168" fontId="16" fillId="0" borderId="0" xfId="46" applyNumberFormat="1" applyFont="1" applyFill="1" applyBorder="1" applyAlignment="1">
      <alignment vertical="center"/>
    </xf>
    <xf numFmtId="38" fontId="16" fillId="4" borderId="0" xfId="0" applyNumberFormat="1" applyFont="1" applyFill="1" applyBorder="1" applyAlignment="1">
      <alignment/>
    </xf>
    <xf numFmtId="165" fontId="16" fillId="39" borderId="0" xfId="46" applyNumberFormat="1" applyFont="1" applyFill="1" applyBorder="1" applyAlignment="1">
      <alignment/>
    </xf>
    <xf numFmtId="0" fontId="0" fillId="0" borderId="11" xfId="0" applyFont="1" applyBorder="1" applyAlignment="1">
      <alignment vertical="center"/>
    </xf>
    <xf numFmtId="166" fontId="12" fillId="0" borderId="18" xfId="46" applyNumberFormat="1" applyFont="1" applyBorder="1" applyAlignment="1">
      <alignment vertical="center"/>
    </xf>
    <xf numFmtId="165" fontId="12" fillId="0" borderId="18" xfId="46" applyNumberFormat="1" applyFont="1" applyBorder="1" applyAlignment="1">
      <alignment vertical="center"/>
    </xf>
    <xf numFmtId="165" fontId="17" fillId="0" borderId="18" xfId="46" applyNumberFormat="1" applyFont="1" applyBorder="1" applyAlignment="1">
      <alignment horizontal="left" vertical="center"/>
    </xf>
    <xf numFmtId="165" fontId="17" fillId="0" borderId="19" xfId="46" applyNumberFormat="1" applyFont="1" applyBorder="1" applyAlignment="1">
      <alignment horizontal="left" vertical="center"/>
    </xf>
    <xf numFmtId="165" fontId="17" fillId="0" borderId="0" xfId="46" applyNumberFormat="1" applyFont="1" applyAlignment="1">
      <alignment/>
    </xf>
    <xf numFmtId="165" fontId="17" fillId="0" borderId="0" xfId="0" applyNumberFormat="1" applyFont="1" applyAlignment="1">
      <alignment/>
    </xf>
    <xf numFmtId="166" fontId="12" fillId="0" borderId="0" xfId="46" applyNumberFormat="1" applyFont="1" applyAlignment="1">
      <alignment/>
    </xf>
    <xf numFmtId="38" fontId="16" fillId="40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4" fontId="12" fillId="0" borderId="0" xfId="46" applyFont="1" applyAlignment="1">
      <alignment/>
    </xf>
    <xf numFmtId="165" fontId="16" fillId="0" borderId="0" xfId="46" applyNumberFormat="1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165" fontId="0" fillId="41" borderId="0" xfId="46" applyNumberFormat="1" applyFont="1" applyFill="1" applyBorder="1" applyAlignment="1">
      <alignment/>
    </xf>
    <xf numFmtId="38" fontId="16" fillId="42" borderId="0" xfId="0" applyNumberFormat="1" applyFont="1" applyFill="1" applyBorder="1" applyAlignment="1">
      <alignment/>
    </xf>
    <xf numFmtId="165" fontId="16" fillId="42" borderId="0" xfId="46" applyNumberFormat="1" applyFont="1" applyFill="1" applyBorder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165" fontId="5" fillId="33" borderId="23" xfId="46" applyNumberFormat="1" applyFont="1" applyFill="1" applyBorder="1" applyAlignment="1">
      <alignment horizontal="center" vertical="center" wrapText="1"/>
    </xf>
    <xf numFmtId="165" fontId="5" fillId="33" borderId="24" xfId="46" applyNumberFormat="1" applyFont="1" applyFill="1" applyBorder="1" applyAlignment="1">
      <alignment horizontal="center" vertical="center" wrapText="1"/>
    </xf>
    <xf numFmtId="165" fontId="5" fillId="0" borderId="25" xfId="46" applyNumberFormat="1" applyFont="1" applyBorder="1" applyAlignment="1">
      <alignment vertical="center"/>
    </xf>
    <xf numFmtId="165" fontId="0" fillId="0" borderId="25" xfId="46" applyNumberFormat="1" applyFont="1" applyBorder="1" applyAlignment="1">
      <alignment/>
    </xf>
    <xf numFmtId="165" fontId="0" fillId="33" borderId="25" xfId="46" applyNumberFormat="1" applyFont="1" applyFill="1" applyBorder="1" applyAlignment="1">
      <alignment/>
    </xf>
    <xf numFmtId="165" fontId="5" fillId="0" borderId="25" xfId="46" applyNumberFormat="1" applyFont="1" applyBorder="1" applyAlignment="1">
      <alignment/>
    </xf>
    <xf numFmtId="165" fontId="5" fillId="34" borderId="26" xfId="46" applyNumberFormat="1" applyFont="1" applyFill="1" applyBorder="1" applyAlignment="1">
      <alignment vertical="center"/>
    </xf>
    <xf numFmtId="165" fontId="5" fillId="34" borderId="0" xfId="46" applyNumberFormat="1" applyFont="1" applyFill="1" applyBorder="1" applyAlignment="1">
      <alignment vertical="center"/>
    </xf>
    <xf numFmtId="165" fontId="2" fillId="34" borderId="0" xfId="46" applyNumberFormat="1" applyFont="1" applyFill="1" applyBorder="1" applyAlignment="1">
      <alignment vertical="center"/>
    </xf>
    <xf numFmtId="169" fontId="0" fillId="0" borderId="10" xfId="49" applyNumberFormat="1" applyFont="1" applyBorder="1" applyAlignment="1">
      <alignment/>
    </xf>
    <xf numFmtId="169" fontId="0" fillId="0" borderId="27" xfId="49" applyNumberFormat="1" applyFont="1" applyBorder="1" applyAlignment="1">
      <alignment/>
    </xf>
    <xf numFmtId="169" fontId="0" fillId="0" borderId="16" xfId="49" applyNumberFormat="1" applyFont="1" applyBorder="1" applyAlignment="1">
      <alignment/>
    </xf>
    <xf numFmtId="169" fontId="0" fillId="0" borderId="28" xfId="49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12" fillId="40" borderId="10" xfId="0" applyFont="1" applyFill="1" applyBorder="1" applyAlignment="1">
      <alignment/>
    </xf>
    <xf numFmtId="0" fontId="12" fillId="40" borderId="10" xfId="0" applyFont="1" applyFill="1" applyBorder="1" applyAlignment="1">
      <alignment vertical="center"/>
    </xf>
    <xf numFmtId="169" fontId="0" fillId="0" borderId="0" xfId="49" applyNumberFormat="1" applyFont="1" applyAlignment="1">
      <alignment/>
    </xf>
    <xf numFmtId="169" fontId="0" fillId="0" borderId="0" xfId="0" applyNumberFormat="1" applyAlignment="1">
      <alignment/>
    </xf>
    <xf numFmtId="169" fontId="3" fillId="0" borderId="0" xfId="49" applyNumberFormat="1" applyFont="1" applyAlignment="1">
      <alignment horizontal="center"/>
    </xf>
    <xf numFmtId="169" fontId="3" fillId="0" borderId="0" xfId="49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6" fontId="59" fillId="0" borderId="0" xfId="0" applyNumberFormat="1" applyFont="1" applyAlignment="1">
      <alignment/>
    </xf>
    <xf numFmtId="3" fontId="21" fillId="0" borderId="0" xfId="0" applyNumberFormat="1" applyFont="1" applyAlignment="1">
      <alignment horizontal="left" vertical="center" indent="4" readingOrder="1"/>
    </xf>
    <xf numFmtId="169" fontId="0" fillId="0" borderId="0" xfId="49" applyNumberFormat="1" applyFont="1" applyAlignment="1">
      <alignment/>
    </xf>
    <xf numFmtId="169" fontId="0" fillId="0" borderId="0" xfId="49" applyNumberFormat="1" applyFont="1" applyAlignment="1">
      <alignment vertical="center"/>
    </xf>
    <xf numFmtId="169" fontId="0" fillId="0" borderId="0" xfId="49" applyNumberFormat="1" applyFont="1" applyAlignment="1">
      <alignment/>
    </xf>
    <xf numFmtId="0" fontId="2" fillId="0" borderId="0" xfId="0" applyFont="1" applyAlignment="1">
      <alignment horizontal="center"/>
    </xf>
    <xf numFmtId="165" fontId="2" fillId="0" borderId="0" xfId="46" applyNumberFormat="1" applyFont="1" applyFill="1" applyBorder="1" applyAlignment="1">
      <alignment horizontal="center" vertical="center" wrapText="1"/>
    </xf>
    <xf numFmtId="164" fontId="2" fillId="0" borderId="0" xfId="46" applyNumberFormat="1" applyFont="1" applyFill="1" applyBorder="1" applyAlignment="1">
      <alignment horizontal="center" vertical="center" wrapText="1"/>
    </xf>
    <xf numFmtId="165" fontId="2" fillId="0" borderId="0" xfId="46" applyNumberFormat="1" applyFont="1" applyBorder="1" applyAlignment="1">
      <alignment horizontal="center" vertical="center" wrapText="1"/>
    </xf>
    <xf numFmtId="1" fontId="2" fillId="0" borderId="0" xfId="46" applyNumberFormat="1" applyFont="1" applyAlignment="1">
      <alignment/>
    </xf>
    <xf numFmtId="0" fontId="12" fillId="0" borderId="0" xfId="0" applyFont="1" applyAlignment="1">
      <alignment/>
    </xf>
    <xf numFmtId="1" fontId="12" fillId="0" borderId="0" xfId="46" applyNumberFormat="1" applyFont="1" applyAlignment="1">
      <alignment/>
    </xf>
    <xf numFmtId="1" fontId="12" fillId="0" borderId="0" xfId="46" applyNumberFormat="1" applyFont="1" applyAlignment="1">
      <alignment horizontal="left"/>
    </xf>
    <xf numFmtId="1" fontId="2" fillId="0" borderId="11" xfId="46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5" fontId="2" fillId="0" borderId="18" xfId="46" applyNumberFormat="1" applyFont="1" applyFill="1" applyBorder="1" applyAlignment="1">
      <alignment horizontal="center" vertical="center" wrapText="1"/>
    </xf>
    <xf numFmtId="164" fontId="2" fillId="0" borderId="19" xfId="46" applyNumberFormat="1" applyFont="1" applyFill="1" applyBorder="1" applyAlignment="1">
      <alignment horizontal="center" vertical="center" wrapText="1"/>
    </xf>
    <xf numFmtId="165" fontId="2" fillId="0" borderId="21" xfId="46" applyNumberFormat="1" applyFont="1" applyBorder="1" applyAlignment="1">
      <alignment horizontal="center" vertical="center" wrapText="1"/>
    </xf>
    <xf numFmtId="1" fontId="2" fillId="0" borderId="0" xfId="46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" fontId="12" fillId="0" borderId="10" xfId="46" applyNumberFormat="1" applyFont="1" applyFill="1" applyBorder="1" applyAlignment="1">
      <alignment horizontal="center"/>
    </xf>
    <xf numFmtId="164" fontId="12" fillId="0" borderId="10" xfId="46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43" borderId="0" xfId="0" applyFont="1" applyFill="1" applyAlignment="1">
      <alignment/>
    </xf>
    <xf numFmtId="1" fontId="2" fillId="0" borderId="29" xfId="46" applyNumberFormat="1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64" fontId="2" fillId="0" borderId="17" xfId="46" applyNumberFormat="1" applyFont="1" applyFill="1" applyBorder="1" applyAlignment="1">
      <alignment vertical="center"/>
    </xf>
    <xf numFmtId="164" fontId="12" fillId="0" borderId="0" xfId="46" applyNumberFormat="1" applyFont="1" applyAlignment="1">
      <alignment/>
    </xf>
    <xf numFmtId="0" fontId="12" fillId="43" borderId="10" xfId="0" applyFont="1" applyFill="1" applyBorder="1" applyAlignment="1">
      <alignment/>
    </xf>
    <xf numFmtId="3" fontId="12" fillId="43" borderId="10" xfId="0" applyNumberFormat="1" applyFont="1" applyFill="1" applyBorder="1" applyAlignment="1">
      <alignment vertical="center" wrapText="1"/>
    </xf>
    <xf numFmtId="165" fontId="12" fillId="43" borderId="10" xfId="46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66" fontId="2" fillId="0" borderId="0" xfId="46" applyNumberFormat="1" applyFont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166" fontId="2" fillId="0" borderId="0" xfId="46" applyNumberFormat="1" applyFont="1" applyAlignment="1">
      <alignment horizontal="center"/>
    </xf>
    <xf numFmtId="0" fontId="12" fillId="0" borderId="3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66" fontId="2" fillId="0" borderId="0" xfId="46" applyNumberFormat="1" applyFont="1" applyFill="1" applyBorder="1" applyAlignment="1">
      <alignment horizontal="center" vertical="center" wrapText="1"/>
    </xf>
    <xf numFmtId="49" fontId="2" fillId="0" borderId="0" xfId="46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9" fontId="12" fillId="0" borderId="10" xfId="49" applyNumberFormat="1" applyFont="1" applyBorder="1" applyAlignment="1">
      <alignment/>
    </xf>
    <xf numFmtId="168" fontId="12" fillId="0" borderId="10" xfId="46" applyNumberFormat="1" applyFont="1" applyFill="1" applyBorder="1" applyAlignment="1">
      <alignment horizontal="right"/>
    </xf>
    <xf numFmtId="165" fontId="12" fillId="43" borderId="0" xfId="46" applyNumberFormat="1" applyFont="1" applyFill="1" applyBorder="1" applyAlignment="1">
      <alignment horizontal="left"/>
    </xf>
    <xf numFmtId="0" fontId="12" fillId="43" borderId="0" xfId="0" applyFont="1" applyFill="1" applyBorder="1" applyAlignment="1">
      <alignment/>
    </xf>
    <xf numFmtId="166" fontId="12" fillId="43" borderId="0" xfId="46" applyNumberFormat="1" applyFont="1" applyFill="1" applyBorder="1" applyAlignment="1">
      <alignment horizontal="left"/>
    </xf>
    <xf numFmtId="166" fontId="12" fillId="43" borderId="32" xfId="46" applyNumberFormat="1" applyFont="1" applyFill="1" applyBorder="1" applyAlignment="1">
      <alignment/>
    </xf>
    <xf numFmtId="165" fontId="12" fillId="43" borderId="0" xfId="46" applyNumberFormat="1" applyFont="1" applyFill="1" applyBorder="1" applyAlignment="1">
      <alignment/>
    </xf>
    <xf numFmtId="164" fontId="12" fillId="43" borderId="0" xfId="46" applyNumberFormat="1" applyFont="1" applyFill="1" applyBorder="1" applyAlignment="1">
      <alignment/>
    </xf>
    <xf numFmtId="165" fontId="12" fillId="0" borderId="0" xfId="46" applyNumberFormat="1" applyFont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165" fontId="12" fillId="0" borderId="0" xfId="46" applyNumberFormat="1" applyFont="1" applyAlignment="1">
      <alignment horizontal="left"/>
    </xf>
    <xf numFmtId="165" fontId="12" fillId="0" borderId="0" xfId="46" applyNumberFormat="1" applyFont="1" applyFill="1" applyAlignment="1">
      <alignment horizontal="left"/>
    </xf>
    <xf numFmtId="164" fontId="2" fillId="0" borderId="0" xfId="46" applyNumberFormat="1" applyFont="1" applyBorder="1" applyAlignment="1">
      <alignment horizontal="center" vertical="center" wrapText="1"/>
    </xf>
    <xf numFmtId="165" fontId="12" fillId="0" borderId="10" xfId="46" applyNumberFormat="1" applyFont="1" applyBorder="1" applyAlignment="1">
      <alignment/>
    </xf>
    <xf numFmtId="165" fontId="12" fillId="0" borderId="10" xfId="46" applyNumberFormat="1" applyFont="1" applyBorder="1" applyAlignment="1">
      <alignment horizontal="right"/>
    </xf>
    <xf numFmtId="165" fontId="12" fillId="40" borderId="10" xfId="46" applyNumberFormat="1" applyFont="1" applyFill="1" applyBorder="1" applyAlignment="1">
      <alignment/>
    </xf>
    <xf numFmtId="4" fontId="12" fillId="0" borderId="0" xfId="0" applyNumberFormat="1" applyFont="1" applyAlignment="1">
      <alignment vertical="center" wrapText="1"/>
    </xf>
    <xf numFmtId="165" fontId="12" fillId="16" borderId="10" xfId="46" applyNumberFormat="1" applyFont="1" applyFill="1" applyBorder="1" applyAlignment="1">
      <alignment/>
    </xf>
    <xf numFmtId="164" fontId="2" fillId="44" borderId="33" xfId="46" applyNumberFormat="1" applyFont="1" applyFill="1" applyBorder="1" applyAlignment="1">
      <alignment horizontal="center" vertical="center" wrapText="1"/>
    </xf>
    <xf numFmtId="164" fontId="2" fillId="44" borderId="34" xfId="46" applyNumberFormat="1" applyFont="1" applyFill="1" applyBorder="1" applyAlignment="1">
      <alignment horizontal="center" vertical="center" wrapText="1"/>
    </xf>
    <xf numFmtId="164" fontId="12" fillId="44" borderId="35" xfId="46" applyNumberFormat="1" applyFont="1" applyFill="1" applyBorder="1" applyAlignment="1">
      <alignment vertical="center" wrapText="1"/>
    </xf>
    <xf numFmtId="166" fontId="2" fillId="36" borderId="10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5" fontId="2" fillId="45" borderId="24" xfId="46" applyNumberFormat="1" applyFont="1" applyFill="1" applyBorder="1" applyAlignment="1">
      <alignment horizontal="center" vertical="center" wrapText="1"/>
    </xf>
    <xf numFmtId="165" fontId="12" fillId="45" borderId="27" xfId="46" applyNumberFormat="1" applyFont="1" applyFill="1" applyBorder="1" applyAlignment="1">
      <alignment horizontal="center" vertical="center" wrapText="1"/>
    </xf>
    <xf numFmtId="165" fontId="12" fillId="45" borderId="28" xfId="46" applyNumberFormat="1" applyFont="1" applyFill="1" applyBorder="1" applyAlignment="1">
      <alignment horizontal="center" vertical="center" wrapText="1"/>
    </xf>
    <xf numFmtId="165" fontId="2" fillId="0" borderId="23" xfId="46" applyNumberFormat="1" applyFont="1" applyFill="1" applyBorder="1" applyAlignment="1">
      <alignment horizontal="center" vertical="center" wrapText="1"/>
    </xf>
    <xf numFmtId="165" fontId="2" fillId="46" borderId="36" xfId="46" applyNumberFormat="1" applyFont="1" applyFill="1" applyBorder="1" applyAlignment="1">
      <alignment horizontal="center" vertical="center" wrapText="1"/>
    </xf>
    <xf numFmtId="165" fontId="2" fillId="46" borderId="30" xfId="46" applyNumberFormat="1" applyFont="1" applyFill="1" applyBorder="1" applyAlignment="1">
      <alignment horizontal="center" vertical="center" wrapText="1"/>
    </xf>
    <xf numFmtId="165" fontId="2" fillId="47" borderId="37" xfId="46" applyNumberFormat="1" applyFont="1" applyFill="1" applyBorder="1" applyAlignment="1">
      <alignment horizontal="center" vertical="center" wrapText="1"/>
    </xf>
    <xf numFmtId="165" fontId="2" fillId="47" borderId="14" xfId="46" applyNumberFormat="1" applyFont="1" applyFill="1" applyBorder="1" applyAlignment="1">
      <alignment horizontal="center" vertical="center" wrapText="1"/>
    </xf>
    <xf numFmtId="165" fontId="2" fillId="47" borderId="38" xfId="46" applyNumberFormat="1" applyFont="1" applyFill="1" applyBorder="1" applyAlignment="1">
      <alignment horizontal="center" vertical="center" wrapText="1"/>
    </xf>
    <xf numFmtId="165" fontId="9" fillId="47" borderId="37" xfId="46" applyNumberFormat="1" applyFont="1" applyFill="1" applyBorder="1" applyAlignment="1">
      <alignment horizontal="center" vertical="center" wrapText="1"/>
    </xf>
    <xf numFmtId="165" fontId="9" fillId="47" borderId="14" xfId="46" applyNumberFormat="1" applyFont="1" applyFill="1" applyBorder="1" applyAlignment="1">
      <alignment horizontal="center" vertical="center" wrapText="1"/>
    </xf>
    <xf numFmtId="165" fontId="9" fillId="47" borderId="38" xfId="46" applyNumberFormat="1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6" fontId="2" fillId="36" borderId="14" xfId="46" applyNumberFormat="1" applyFont="1" applyFill="1" applyBorder="1" applyAlignment="1">
      <alignment horizontal="center"/>
    </xf>
    <xf numFmtId="166" fontId="2" fillId="36" borderId="0" xfId="46" applyNumberFormat="1" applyFont="1" applyFill="1" applyBorder="1" applyAlignment="1">
      <alignment horizontal="center"/>
    </xf>
    <xf numFmtId="166" fontId="2" fillId="0" borderId="23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8" borderId="33" xfId="46" applyNumberFormat="1" applyFont="1" applyFill="1" applyBorder="1" applyAlignment="1">
      <alignment horizontal="center" vertical="center" wrapText="1"/>
    </xf>
    <xf numFmtId="164" fontId="2" fillId="48" borderId="34" xfId="46" applyNumberFormat="1" applyFont="1" applyFill="1" applyBorder="1" applyAlignment="1">
      <alignment horizontal="center" vertical="center" wrapText="1"/>
    </xf>
    <xf numFmtId="164" fontId="12" fillId="48" borderId="35" xfId="46" applyNumberFormat="1" applyFont="1" applyFill="1" applyBorder="1" applyAlignment="1">
      <alignment vertical="center" wrapText="1"/>
    </xf>
    <xf numFmtId="166" fontId="2" fillId="46" borderId="10" xfId="46" applyNumberFormat="1" applyFont="1" applyFill="1" applyBorder="1" applyAlignment="1">
      <alignment horizontal="center" vertical="center" wrapText="1"/>
    </xf>
    <xf numFmtId="166" fontId="12" fillId="0" borderId="16" xfId="46" applyNumberFormat="1" applyFont="1" applyBorder="1" applyAlignment="1">
      <alignment horizontal="center" vertical="center" wrapText="1"/>
    </xf>
    <xf numFmtId="165" fontId="2" fillId="35" borderId="40" xfId="46" applyNumberFormat="1" applyFont="1" applyFill="1" applyBorder="1" applyAlignment="1">
      <alignment horizontal="center" vertical="center" wrapText="1"/>
    </xf>
    <xf numFmtId="165" fontId="2" fillId="35" borderId="41" xfId="46" applyNumberFormat="1" applyFont="1" applyFill="1" applyBorder="1" applyAlignment="1">
      <alignment horizontal="center" vertical="center" wrapText="1"/>
    </xf>
    <xf numFmtId="165" fontId="2" fillId="35" borderId="42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tabSelected="1" zoomScale="55" zoomScaleNormal="55" zoomScalePageLayoutView="0" workbookViewId="0" topLeftCell="A1">
      <pane ySplit="9" topLeftCell="A23" activePane="bottomLeft" state="frozen"/>
      <selection pane="topLeft" activeCell="A1" sqref="A1"/>
      <selection pane="bottomLeft" activeCell="I11" sqref="I11:I42"/>
    </sheetView>
  </sheetViews>
  <sheetFormatPr defaultColWidth="8.7109375" defaultRowHeight="12.75"/>
  <cols>
    <col min="1" max="1" width="8.8515625" style="7" customWidth="1"/>
    <col min="2" max="2" width="29.57421875" style="7" customWidth="1"/>
    <col min="3" max="3" width="26.7109375" style="17" customWidth="1"/>
    <col min="4" max="5" width="26.7109375" style="66" customWidth="1"/>
    <col min="6" max="6" width="26.7109375" style="17" customWidth="1"/>
    <col min="7" max="8" width="23.00390625" style="17" customWidth="1"/>
    <col min="9" max="9" width="26.7109375" style="17" customWidth="1"/>
    <col min="10" max="10" width="26.421875" style="7" customWidth="1"/>
    <col min="11" max="12" width="8.7109375" style="7" customWidth="1"/>
    <col min="13" max="13" width="13.28125" style="7" customWidth="1"/>
    <col min="14" max="14" width="26.57421875" style="7" customWidth="1"/>
    <col min="15" max="15" width="30.421875" style="7" customWidth="1"/>
    <col min="16" max="16" width="27.8515625" style="7" customWidth="1"/>
    <col min="17" max="17" width="16.421875" style="7" customWidth="1"/>
    <col min="18" max="18" width="28.8515625" style="7" customWidth="1"/>
    <col min="19" max="19" width="26.57421875" style="7" customWidth="1"/>
    <col min="20" max="20" width="13.140625" style="7" customWidth="1"/>
    <col min="21" max="21" width="21.421875" style="7" customWidth="1"/>
    <col min="22" max="22" width="12.7109375" style="7" bestFit="1" customWidth="1"/>
    <col min="23" max="23" width="20.421875" style="127" customWidth="1"/>
    <col min="24" max="16384" width="8.7109375" style="7" customWidth="1"/>
  </cols>
  <sheetData>
    <row r="1" spans="1:9" ht="20.25">
      <c r="A1" s="59" t="s">
        <v>63</v>
      </c>
      <c r="B1" s="59"/>
      <c r="C1" s="60"/>
      <c r="D1" s="62"/>
      <c r="E1" s="62"/>
      <c r="F1" s="60"/>
      <c r="G1" s="60"/>
      <c r="H1" s="60"/>
      <c r="I1" s="60"/>
    </row>
    <row r="2" spans="1:9" ht="20.25">
      <c r="A2" s="59" t="s">
        <v>77</v>
      </c>
      <c r="B2" s="59"/>
      <c r="C2" s="60"/>
      <c r="D2" s="62"/>
      <c r="E2" s="62"/>
      <c r="F2" s="60"/>
      <c r="G2" s="60"/>
      <c r="H2" s="60"/>
      <c r="I2" s="60"/>
    </row>
    <row r="3" spans="1:9" ht="20.25">
      <c r="A3" s="61"/>
      <c r="B3" s="59"/>
      <c r="C3" s="60"/>
      <c r="D3" s="62"/>
      <c r="E3" s="62"/>
      <c r="F3" s="60"/>
      <c r="G3" s="60"/>
      <c r="H3" s="60"/>
      <c r="I3" s="60"/>
    </row>
    <row r="4" spans="1:9" ht="20.25">
      <c r="A4" s="191" t="s">
        <v>64</v>
      </c>
      <c r="B4" s="191"/>
      <c r="C4" s="191"/>
      <c r="D4" s="191"/>
      <c r="E4" s="191"/>
      <c r="F4" s="191"/>
      <c r="G4" s="191"/>
      <c r="H4" s="191"/>
      <c r="I4" s="191"/>
    </row>
    <row r="5" spans="1:9" ht="20.25">
      <c r="A5" s="191" t="s">
        <v>1098</v>
      </c>
      <c r="B5" s="191"/>
      <c r="C5" s="191"/>
      <c r="D5" s="191"/>
      <c r="E5" s="191"/>
      <c r="F5" s="191"/>
      <c r="G5" s="191"/>
      <c r="H5" s="191"/>
      <c r="I5" s="191"/>
    </row>
    <row r="6" spans="2:9" ht="15" customHeight="1" thickBot="1">
      <c r="B6" s="9"/>
      <c r="C6" s="16"/>
      <c r="D6" s="63"/>
      <c r="E6" s="63"/>
      <c r="F6" s="16"/>
      <c r="G6" s="16"/>
      <c r="H6" s="16"/>
      <c r="I6" s="16"/>
    </row>
    <row r="7" spans="1:10" ht="15.75" customHeight="1">
      <c r="A7" s="192" t="s">
        <v>0</v>
      </c>
      <c r="B7" s="195" t="s">
        <v>1</v>
      </c>
      <c r="C7" s="201" t="s">
        <v>61</v>
      </c>
      <c r="D7" s="201"/>
      <c r="E7" s="201"/>
      <c r="F7" s="201"/>
      <c r="G7" s="204" t="s">
        <v>1085</v>
      </c>
      <c r="H7" s="207" t="s">
        <v>1090</v>
      </c>
      <c r="I7" s="198" t="s">
        <v>2</v>
      </c>
      <c r="J7" s="187" t="s">
        <v>1092</v>
      </c>
    </row>
    <row r="8" spans="1:23" s="27" customFormat="1" ht="41.25" customHeight="1" thickBot="1">
      <c r="A8" s="193"/>
      <c r="B8" s="196"/>
      <c r="C8" s="52" t="s">
        <v>66</v>
      </c>
      <c r="D8" s="190" t="s">
        <v>96</v>
      </c>
      <c r="E8" s="190"/>
      <c r="F8" s="202" t="s">
        <v>79</v>
      </c>
      <c r="G8" s="205"/>
      <c r="H8" s="208"/>
      <c r="I8" s="199"/>
      <c r="J8" s="188"/>
      <c r="W8" s="128"/>
    </row>
    <row r="9" spans="1:19" ht="41.25" customHeight="1" thickBot="1">
      <c r="A9" s="194"/>
      <c r="B9" s="197"/>
      <c r="C9" s="53" t="s">
        <v>62</v>
      </c>
      <c r="D9" s="64" t="s">
        <v>88</v>
      </c>
      <c r="E9" s="64" t="s">
        <v>87</v>
      </c>
      <c r="F9" s="203"/>
      <c r="G9" s="206"/>
      <c r="H9" s="209"/>
      <c r="I9" s="200"/>
      <c r="J9" s="189"/>
      <c r="M9" s="78" t="s">
        <v>1086</v>
      </c>
      <c r="N9" s="79" t="s">
        <v>1087</v>
      </c>
      <c r="O9" s="79" t="s">
        <v>88</v>
      </c>
      <c r="P9" s="79" t="s">
        <v>87</v>
      </c>
      <c r="Q9" s="78" t="s">
        <v>1086</v>
      </c>
      <c r="R9" s="79" t="s">
        <v>1088</v>
      </c>
      <c r="S9" s="79" t="s">
        <v>1089</v>
      </c>
    </row>
    <row r="10" spans="1:9" ht="27.75" customHeight="1">
      <c r="A10" s="34"/>
      <c r="B10" s="35"/>
      <c r="C10" s="36" t="s">
        <v>68</v>
      </c>
      <c r="D10" s="65" t="s">
        <v>69</v>
      </c>
      <c r="E10" s="65" t="s">
        <v>70</v>
      </c>
      <c r="F10" s="36" t="s">
        <v>86</v>
      </c>
      <c r="G10" s="37"/>
      <c r="H10" s="37"/>
      <c r="I10" s="38" t="s">
        <v>71</v>
      </c>
    </row>
    <row r="11" spans="1:23" s="8" customFormat="1" ht="21">
      <c r="A11" s="41">
        <v>91</v>
      </c>
      <c r="B11" s="45" t="s">
        <v>21</v>
      </c>
      <c r="C11" s="46">
        <v>2861864914</v>
      </c>
      <c r="D11" s="46">
        <v>253442664</v>
      </c>
      <c r="E11" s="46">
        <v>102525775</v>
      </c>
      <c r="F11" s="44">
        <f>+E11+D11+C11</f>
        <v>3217833353</v>
      </c>
      <c r="G11" s="44"/>
      <c r="H11" s="44"/>
      <c r="I11" s="46">
        <v>0</v>
      </c>
      <c r="J11" s="46">
        <f>+F11+H11+I11+G11</f>
        <v>3217833353</v>
      </c>
      <c r="K11" s="94"/>
      <c r="L11" s="81"/>
      <c r="M11" s="81">
        <v>91</v>
      </c>
      <c r="N11" s="96">
        <v>2861864914.4618306</v>
      </c>
      <c r="O11" s="96">
        <v>253442664</v>
      </c>
      <c r="P11" s="96">
        <v>102525775</v>
      </c>
      <c r="Q11" s="80">
        <v>91</v>
      </c>
      <c r="R11" s="84"/>
      <c r="S11" s="84"/>
      <c r="T11" s="98">
        <v>5</v>
      </c>
      <c r="U11" s="97" t="s">
        <v>4</v>
      </c>
      <c r="V11" s="8">
        <v>2565816553</v>
      </c>
      <c r="W11" s="129"/>
    </row>
    <row r="12" spans="1:23" s="8" customFormat="1" ht="21">
      <c r="A12" s="47">
        <v>5</v>
      </c>
      <c r="B12" s="118" t="s">
        <v>4</v>
      </c>
      <c r="C12" s="46">
        <v>48453012320</v>
      </c>
      <c r="D12" s="46">
        <v>9327163752</v>
      </c>
      <c r="E12" s="46">
        <v>2737161748</v>
      </c>
      <c r="F12" s="44">
        <f aca="true" t="shared" si="0" ref="F12:F42">+E12+D12+C12</f>
        <v>60517337820</v>
      </c>
      <c r="G12" s="44"/>
      <c r="H12" s="44"/>
      <c r="I12" s="46">
        <v>2565816553</v>
      </c>
      <c r="J12" s="46">
        <f aca="true" t="shared" si="1" ref="J12:J42">+F12+H12+I12+G12</f>
        <v>63083154373</v>
      </c>
      <c r="K12" s="94"/>
      <c r="L12" s="81"/>
      <c r="M12" s="81">
        <v>5</v>
      </c>
      <c r="N12" s="96">
        <v>48453012321.1147</v>
      </c>
      <c r="O12" s="96">
        <v>9327163752</v>
      </c>
      <c r="P12" s="96">
        <v>2737161748</v>
      </c>
      <c r="Q12" s="80">
        <v>5</v>
      </c>
      <c r="R12" s="84">
        <f>+VLOOKUP(Q12,$T$11:$V$41,3,FALSE)</f>
        <v>2565816553</v>
      </c>
      <c r="S12" s="84"/>
      <c r="T12" s="98">
        <v>81</v>
      </c>
      <c r="U12" s="97" t="s">
        <v>18</v>
      </c>
      <c r="V12" s="8">
        <v>0</v>
      </c>
      <c r="W12" s="129"/>
    </row>
    <row r="13" spans="1:23" s="8" customFormat="1" ht="21">
      <c r="A13" s="47">
        <v>81</v>
      </c>
      <c r="B13" s="118" t="s">
        <v>18</v>
      </c>
      <c r="C13" s="46">
        <v>9042252641</v>
      </c>
      <c r="D13" s="46">
        <v>1161036356</v>
      </c>
      <c r="E13" s="46">
        <v>479802353</v>
      </c>
      <c r="F13" s="44">
        <f t="shared" si="0"/>
        <v>10683091350</v>
      </c>
      <c r="G13" s="44"/>
      <c r="H13" s="44"/>
      <c r="I13" s="46">
        <v>0</v>
      </c>
      <c r="J13" s="46">
        <f t="shared" si="1"/>
        <v>10683091350</v>
      </c>
      <c r="K13" s="94"/>
      <c r="L13" s="81"/>
      <c r="M13" s="81">
        <v>5045</v>
      </c>
      <c r="N13" s="96">
        <v>2725513047.0498137</v>
      </c>
      <c r="O13" s="96">
        <v>336585785</v>
      </c>
      <c r="P13" s="96">
        <v>148439346</v>
      </c>
      <c r="Q13" s="80">
        <v>5045</v>
      </c>
      <c r="R13" s="84"/>
      <c r="S13" s="84"/>
      <c r="T13" s="98">
        <v>8</v>
      </c>
      <c r="U13" s="97" t="s">
        <v>239</v>
      </c>
      <c r="V13" s="8">
        <v>50577898</v>
      </c>
      <c r="W13" s="129"/>
    </row>
    <row r="14" spans="1:23" s="8" customFormat="1" ht="21">
      <c r="A14" s="47">
        <v>8</v>
      </c>
      <c r="B14" s="45" t="s">
        <v>65</v>
      </c>
      <c r="C14" s="46">
        <v>11403387463</v>
      </c>
      <c r="D14" s="46">
        <v>1902684780</v>
      </c>
      <c r="E14" s="46">
        <v>649451487</v>
      </c>
      <c r="F14" s="44">
        <f t="shared" si="0"/>
        <v>13955523730</v>
      </c>
      <c r="G14" s="44"/>
      <c r="H14" s="44"/>
      <c r="I14" s="46">
        <v>50577898</v>
      </c>
      <c r="J14" s="46">
        <f t="shared" si="1"/>
        <v>14006101628</v>
      </c>
      <c r="K14" s="94"/>
      <c r="L14" s="81"/>
      <c r="M14" s="81">
        <v>81</v>
      </c>
      <c r="N14" s="96">
        <v>9042252640.868546</v>
      </c>
      <c r="O14" s="96">
        <v>1161036356</v>
      </c>
      <c r="P14" s="96">
        <v>479802353</v>
      </c>
      <c r="Q14" s="80">
        <v>81</v>
      </c>
      <c r="R14" s="84">
        <f>+VLOOKUP(Q14,$T$11:$V$41,3,FALSE)</f>
        <v>0</v>
      </c>
      <c r="S14" s="84"/>
      <c r="T14" s="98">
        <v>13</v>
      </c>
      <c r="U14" s="97" t="s">
        <v>142</v>
      </c>
      <c r="V14" s="8">
        <v>557395439</v>
      </c>
      <c r="W14" s="129"/>
    </row>
    <row r="15" spans="1:23" s="8" customFormat="1" ht="21">
      <c r="A15" s="47">
        <v>13</v>
      </c>
      <c r="B15" s="45" t="s">
        <v>99</v>
      </c>
      <c r="C15" s="46">
        <v>37098706131</v>
      </c>
      <c r="D15" s="46">
        <v>2744319430</v>
      </c>
      <c r="E15" s="46">
        <v>980319589</v>
      </c>
      <c r="F15" s="44">
        <f t="shared" si="0"/>
        <v>40823345150</v>
      </c>
      <c r="G15" s="44"/>
      <c r="H15" s="44"/>
      <c r="I15" s="46">
        <v>557395439</v>
      </c>
      <c r="J15" s="46">
        <f t="shared" si="1"/>
        <v>41380740589</v>
      </c>
      <c r="K15" s="94"/>
      <c r="L15" s="81"/>
      <c r="M15" s="81">
        <v>63001</v>
      </c>
      <c r="N15" s="96">
        <v>4624842426.6854515</v>
      </c>
      <c r="O15" s="96">
        <v>1068889116</v>
      </c>
      <c r="P15" s="96">
        <v>518288596</v>
      </c>
      <c r="Q15" s="80">
        <v>63001</v>
      </c>
      <c r="R15" s="84"/>
      <c r="S15" s="84"/>
      <c r="T15" s="98">
        <v>15</v>
      </c>
      <c r="U15" s="97" t="s">
        <v>301</v>
      </c>
      <c r="V15" s="8">
        <v>1816474207</v>
      </c>
      <c r="W15" s="129"/>
    </row>
    <row r="16" spans="1:23" s="8" customFormat="1" ht="21">
      <c r="A16" s="47">
        <v>15</v>
      </c>
      <c r="B16" s="45" t="s">
        <v>100</v>
      </c>
      <c r="C16" s="46">
        <v>21803451974</v>
      </c>
      <c r="D16" s="46">
        <v>2662352084</v>
      </c>
      <c r="E16" s="46">
        <v>872151748</v>
      </c>
      <c r="F16" s="44">
        <f t="shared" si="0"/>
        <v>25337955806</v>
      </c>
      <c r="G16" s="44"/>
      <c r="H16" s="44"/>
      <c r="I16" s="46">
        <v>1816474207</v>
      </c>
      <c r="J16" s="46">
        <f t="shared" si="1"/>
        <v>27154430013</v>
      </c>
      <c r="K16" s="94"/>
      <c r="L16" s="81"/>
      <c r="M16" s="81">
        <v>8</v>
      </c>
      <c r="N16" s="96">
        <v>11403387462.727638</v>
      </c>
      <c r="O16" s="96">
        <v>1902684780</v>
      </c>
      <c r="P16" s="96">
        <v>649451487</v>
      </c>
      <c r="Q16" s="80">
        <v>8</v>
      </c>
      <c r="R16" s="84">
        <f>+VLOOKUP(Q16,$T$11:$V$41,3,FALSE)</f>
        <v>50577898</v>
      </c>
      <c r="S16" s="84"/>
      <c r="T16" s="98">
        <v>17</v>
      </c>
      <c r="U16" s="97" t="s">
        <v>5</v>
      </c>
      <c r="V16" s="8">
        <v>0</v>
      </c>
      <c r="W16" s="129"/>
    </row>
    <row r="17" spans="1:23" s="8" customFormat="1" ht="21">
      <c r="A17" s="47">
        <v>17</v>
      </c>
      <c r="B17" s="118" t="s">
        <v>5</v>
      </c>
      <c r="C17" s="46">
        <v>12136933860</v>
      </c>
      <c r="D17" s="46">
        <v>1743571851</v>
      </c>
      <c r="E17" s="46">
        <v>679242488</v>
      </c>
      <c r="F17" s="44">
        <f t="shared" si="0"/>
        <v>14559748199</v>
      </c>
      <c r="G17" s="44"/>
      <c r="H17" s="44"/>
      <c r="I17" s="46">
        <v>0</v>
      </c>
      <c r="J17" s="46">
        <f t="shared" si="1"/>
        <v>14559748199</v>
      </c>
      <c r="K17" s="94"/>
      <c r="L17" s="81"/>
      <c r="M17" s="81">
        <v>68081</v>
      </c>
      <c r="N17" s="96">
        <v>3594021942.3088017</v>
      </c>
      <c r="O17" s="96">
        <v>622194549</v>
      </c>
      <c r="P17" s="96">
        <v>218764133</v>
      </c>
      <c r="Q17" s="80">
        <v>68081</v>
      </c>
      <c r="R17" s="84"/>
      <c r="S17" s="84"/>
      <c r="T17" s="98">
        <v>85</v>
      </c>
      <c r="U17" s="97" t="s">
        <v>19</v>
      </c>
      <c r="V17" s="8">
        <v>0</v>
      </c>
      <c r="W17" s="129"/>
    </row>
    <row r="18" spans="1:23" s="8" customFormat="1" ht="21">
      <c r="A18" s="47">
        <v>18</v>
      </c>
      <c r="B18" s="45" t="s">
        <v>101</v>
      </c>
      <c r="C18" s="46">
        <v>5626494373</v>
      </c>
      <c r="D18" s="46">
        <v>533459218</v>
      </c>
      <c r="E18" s="46">
        <v>216908048</v>
      </c>
      <c r="F18" s="44">
        <f t="shared" si="0"/>
        <v>6376861639</v>
      </c>
      <c r="G18" s="44"/>
      <c r="H18" s="44"/>
      <c r="I18" s="46">
        <v>0</v>
      </c>
      <c r="J18" s="46">
        <f t="shared" si="1"/>
        <v>6376861639</v>
      </c>
      <c r="K18" s="94"/>
      <c r="L18" s="81"/>
      <c r="M18" s="81">
        <v>8001</v>
      </c>
      <c r="N18" s="96">
        <v>41140607014.51622</v>
      </c>
      <c r="O18" s="96">
        <v>3040411445</v>
      </c>
      <c r="P18" s="96">
        <v>1297514235</v>
      </c>
      <c r="Q18" s="80">
        <v>8001</v>
      </c>
      <c r="R18" s="84"/>
      <c r="S18" s="84"/>
      <c r="T18" s="98">
        <v>19</v>
      </c>
      <c r="U18" s="97" t="s">
        <v>6</v>
      </c>
      <c r="V18" s="8">
        <v>657879142</v>
      </c>
      <c r="W18" s="129"/>
    </row>
    <row r="19" spans="1:23" s="8" customFormat="1" ht="21">
      <c r="A19" s="48">
        <v>85</v>
      </c>
      <c r="B19" s="118" t="s">
        <v>19</v>
      </c>
      <c r="C19" s="46">
        <v>7531027103</v>
      </c>
      <c r="D19" s="46">
        <v>560958737</v>
      </c>
      <c r="E19" s="46">
        <v>248147026</v>
      </c>
      <c r="F19" s="44">
        <f t="shared" si="0"/>
        <v>8340132866</v>
      </c>
      <c r="G19" s="44"/>
      <c r="H19" s="44"/>
      <c r="I19" s="46">
        <v>0</v>
      </c>
      <c r="J19" s="46">
        <f t="shared" si="1"/>
        <v>8340132866</v>
      </c>
      <c r="K19" s="94"/>
      <c r="L19" s="81"/>
      <c r="M19" s="81">
        <v>5088</v>
      </c>
      <c r="N19" s="96">
        <v>5675888350.959437</v>
      </c>
      <c r="O19" s="96">
        <v>635671296</v>
      </c>
      <c r="P19" s="96">
        <v>251510474</v>
      </c>
      <c r="Q19" s="80">
        <v>5088</v>
      </c>
      <c r="R19" s="84"/>
      <c r="S19" s="84"/>
      <c r="T19" s="98">
        <v>20</v>
      </c>
      <c r="U19" s="97" t="s">
        <v>7</v>
      </c>
      <c r="V19" s="8">
        <v>148964732</v>
      </c>
      <c r="W19" s="129"/>
    </row>
    <row r="20" spans="1:23" s="8" customFormat="1" ht="21">
      <c r="A20" s="47">
        <v>19</v>
      </c>
      <c r="B20" s="118" t="s">
        <v>6</v>
      </c>
      <c r="C20" s="46">
        <v>53951430272</v>
      </c>
      <c r="D20" s="46">
        <v>4406767194.5</v>
      </c>
      <c r="E20" s="46">
        <v>1725825125</v>
      </c>
      <c r="F20" s="44">
        <f t="shared" si="0"/>
        <v>60084022591.5</v>
      </c>
      <c r="G20" s="44"/>
      <c r="H20" s="44"/>
      <c r="I20" s="46">
        <v>657879142</v>
      </c>
      <c r="J20" s="46">
        <f t="shared" si="1"/>
        <v>60741901733.5</v>
      </c>
      <c r="K20" s="94"/>
      <c r="L20" s="93"/>
      <c r="M20" s="81">
        <v>11001</v>
      </c>
      <c r="N20" s="96">
        <v>86927642065.424</v>
      </c>
      <c r="O20" s="96">
        <v>15033915210.73883</v>
      </c>
      <c r="P20" s="96">
        <v>6345271833</v>
      </c>
      <c r="Q20" s="80">
        <v>11001</v>
      </c>
      <c r="R20" s="84">
        <f>+VLOOKUP(Q20,$T$11:$V$41,3,FALSE)</f>
        <v>4085899794</v>
      </c>
      <c r="S20" s="84"/>
      <c r="T20" s="98">
        <v>27</v>
      </c>
      <c r="U20" s="97" t="s">
        <v>641</v>
      </c>
      <c r="V20" s="8">
        <v>479670199</v>
      </c>
      <c r="W20" s="129"/>
    </row>
    <row r="21" spans="1:23" s="8" customFormat="1" ht="21">
      <c r="A21" s="47">
        <v>20</v>
      </c>
      <c r="B21" s="45" t="s">
        <v>7</v>
      </c>
      <c r="C21" s="46">
        <v>18419294521</v>
      </c>
      <c r="D21" s="46">
        <v>2148385686</v>
      </c>
      <c r="E21" s="46">
        <v>1008580309</v>
      </c>
      <c r="F21" s="44">
        <f t="shared" si="0"/>
        <v>21576260516</v>
      </c>
      <c r="G21" s="44"/>
      <c r="H21" s="44"/>
      <c r="I21" s="46">
        <v>148964732</v>
      </c>
      <c r="J21" s="46">
        <f t="shared" si="1"/>
        <v>21725225248</v>
      </c>
      <c r="K21" s="94"/>
      <c r="L21" s="81"/>
      <c r="M21" s="81">
        <v>13</v>
      </c>
      <c r="N21" s="96">
        <v>37098706132.21535</v>
      </c>
      <c r="O21" s="96">
        <v>2744319430</v>
      </c>
      <c r="P21" s="96">
        <v>980319589</v>
      </c>
      <c r="Q21" s="80">
        <v>13</v>
      </c>
      <c r="R21" s="84">
        <f>+VLOOKUP(Q21,$T$11:$V$41,3,FALSE)</f>
        <v>557395439</v>
      </c>
      <c r="S21" s="84"/>
      <c r="T21" s="98">
        <v>23</v>
      </c>
      <c r="U21" s="97" t="s">
        <v>267</v>
      </c>
      <c r="V21" s="8">
        <v>477840865</v>
      </c>
      <c r="W21" s="129"/>
    </row>
    <row r="22" spans="1:23" s="8" customFormat="1" ht="21">
      <c r="A22" s="47">
        <v>27</v>
      </c>
      <c r="B22" s="45" t="s">
        <v>102</v>
      </c>
      <c r="C22" s="46">
        <v>16376670117</v>
      </c>
      <c r="D22" s="46">
        <v>933903096</v>
      </c>
      <c r="E22" s="46">
        <v>333526022</v>
      </c>
      <c r="F22" s="44">
        <f t="shared" si="0"/>
        <v>17644099235</v>
      </c>
      <c r="G22" s="44"/>
      <c r="H22" s="44"/>
      <c r="I22" s="46">
        <v>479670199</v>
      </c>
      <c r="J22" s="46">
        <f t="shared" si="1"/>
        <v>18123769434</v>
      </c>
      <c r="K22" s="94"/>
      <c r="L22" s="81"/>
      <c r="M22" s="81">
        <v>15</v>
      </c>
      <c r="N22" s="96">
        <v>21803451974.048527</v>
      </c>
      <c r="O22" s="96">
        <v>2662352084</v>
      </c>
      <c r="P22" s="96">
        <v>872151748</v>
      </c>
      <c r="Q22" s="80">
        <v>15</v>
      </c>
      <c r="R22" s="84">
        <f>+VLOOKUP(Q22,$T$11:$V$41,3,FALSE)</f>
        <v>1816474207</v>
      </c>
      <c r="S22" s="84"/>
      <c r="T22" s="98">
        <v>25</v>
      </c>
      <c r="U22" s="97" t="s">
        <v>8</v>
      </c>
      <c r="V22" s="8">
        <v>1638997241</v>
      </c>
      <c r="W22" s="129"/>
    </row>
    <row r="23" spans="1:23" s="8" customFormat="1" ht="21">
      <c r="A23" s="47">
        <v>23</v>
      </c>
      <c r="B23" s="49" t="s">
        <v>106</v>
      </c>
      <c r="C23" s="46">
        <v>44063592409</v>
      </c>
      <c r="D23" s="46">
        <v>0</v>
      </c>
      <c r="E23" s="46">
        <v>2203879198</v>
      </c>
      <c r="F23" s="44">
        <f t="shared" si="0"/>
        <v>46267471607</v>
      </c>
      <c r="G23" s="44"/>
      <c r="H23" s="44"/>
      <c r="I23" s="46">
        <v>477840865</v>
      </c>
      <c r="J23" s="46">
        <f t="shared" si="1"/>
        <v>46745312472</v>
      </c>
      <c r="K23" s="94"/>
      <c r="L23" s="81"/>
      <c r="M23" s="81">
        <v>68001</v>
      </c>
      <c r="N23" s="96">
        <v>14563898101.307743</v>
      </c>
      <c r="O23" s="96">
        <v>945378973.5</v>
      </c>
      <c r="P23" s="96">
        <v>274325339</v>
      </c>
      <c r="Q23" s="80">
        <v>68001</v>
      </c>
      <c r="R23" s="84"/>
      <c r="S23" s="84"/>
      <c r="T23" s="98">
        <v>94</v>
      </c>
      <c r="U23" s="97" t="s">
        <v>1063</v>
      </c>
      <c r="V23" s="8">
        <v>20125357</v>
      </c>
      <c r="W23" s="129"/>
    </row>
    <row r="24" spans="1:23" s="8" customFormat="1" ht="21">
      <c r="A24" s="47">
        <v>25</v>
      </c>
      <c r="B24" s="45" t="s">
        <v>8</v>
      </c>
      <c r="C24" s="46">
        <v>38167950390</v>
      </c>
      <c r="D24" s="46">
        <v>4407820782</v>
      </c>
      <c r="E24" s="46">
        <v>1727649102</v>
      </c>
      <c r="F24" s="44">
        <f t="shared" si="0"/>
        <v>44303420274</v>
      </c>
      <c r="G24" s="44"/>
      <c r="H24" s="44"/>
      <c r="I24" s="46">
        <v>1638997241</v>
      </c>
      <c r="J24" s="46">
        <f t="shared" si="1"/>
        <v>45942417515</v>
      </c>
      <c r="K24" s="94"/>
      <c r="L24" s="81"/>
      <c r="M24" s="81">
        <v>76109</v>
      </c>
      <c r="N24" s="96">
        <v>8905251472.118587</v>
      </c>
      <c r="O24" s="96">
        <v>566888387</v>
      </c>
      <c r="P24" s="96">
        <v>223470173</v>
      </c>
      <c r="Q24" s="80">
        <v>76109</v>
      </c>
      <c r="R24" s="84"/>
      <c r="S24" s="84"/>
      <c r="T24" s="98">
        <v>95</v>
      </c>
      <c r="U24" s="97" t="s">
        <v>22</v>
      </c>
      <c r="V24" s="8">
        <v>0</v>
      </c>
      <c r="W24" s="129"/>
    </row>
    <row r="25" spans="1:23" s="8" customFormat="1" ht="21">
      <c r="A25" s="47">
        <v>94</v>
      </c>
      <c r="B25" s="45" t="s">
        <v>103</v>
      </c>
      <c r="C25" s="46">
        <v>2089112607</v>
      </c>
      <c r="D25" s="46">
        <v>0</v>
      </c>
      <c r="E25" s="46">
        <v>0</v>
      </c>
      <c r="F25" s="44">
        <f t="shared" si="0"/>
        <v>2089112607</v>
      </c>
      <c r="G25" s="44"/>
      <c r="H25" s="44"/>
      <c r="I25" s="46">
        <v>20125357</v>
      </c>
      <c r="J25" s="46">
        <f t="shared" si="1"/>
        <v>2109237964</v>
      </c>
      <c r="K25" s="94"/>
      <c r="L25" s="81"/>
      <c r="M25" s="81">
        <v>76111</v>
      </c>
      <c r="N25" s="96">
        <v>2170307486.331035</v>
      </c>
      <c r="O25" s="96">
        <v>250289087</v>
      </c>
      <c r="P25" s="96">
        <v>128085069</v>
      </c>
      <c r="Q25" s="80">
        <v>76111</v>
      </c>
      <c r="R25" s="84"/>
      <c r="S25" s="84"/>
      <c r="T25" s="98">
        <v>41</v>
      </c>
      <c r="U25" s="97" t="s">
        <v>9</v>
      </c>
      <c r="V25" s="8">
        <v>0</v>
      </c>
      <c r="W25" s="129"/>
    </row>
    <row r="26" spans="1:23" s="8" customFormat="1" ht="21">
      <c r="A26" s="47">
        <v>95</v>
      </c>
      <c r="B26" s="118" t="s">
        <v>22</v>
      </c>
      <c r="C26" s="46">
        <v>2707905664</v>
      </c>
      <c r="D26" s="46">
        <v>297951611</v>
      </c>
      <c r="E26" s="46">
        <v>108491871</v>
      </c>
      <c r="F26" s="44">
        <f t="shared" si="0"/>
        <v>3114349146</v>
      </c>
      <c r="G26" s="44"/>
      <c r="H26" s="44"/>
      <c r="I26" s="46">
        <v>0</v>
      </c>
      <c r="J26" s="46">
        <f t="shared" si="1"/>
        <v>3114349146</v>
      </c>
      <c r="K26" s="94"/>
      <c r="L26" s="81"/>
      <c r="M26" s="81">
        <v>17</v>
      </c>
      <c r="N26" s="96">
        <v>12136933860.49092</v>
      </c>
      <c r="O26" s="96">
        <v>1743571851</v>
      </c>
      <c r="P26" s="96">
        <v>679242488</v>
      </c>
      <c r="Q26" s="80">
        <v>17</v>
      </c>
      <c r="R26" s="84"/>
      <c r="S26" s="84"/>
      <c r="T26" s="98">
        <v>44</v>
      </c>
      <c r="U26" s="97" t="s">
        <v>104</v>
      </c>
      <c r="V26" s="8">
        <v>173385759</v>
      </c>
      <c r="W26" s="129"/>
    </row>
    <row r="27" spans="1:23" s="8" customFormat="1" ht="21">
      <c r="A27" s="47">
        <v>41</v>
      </c>
      <c r="B27" s="118" t="s">
        <v>9</v>
      </c>
      <c r="C27" s="46">
        <v>27442183285</v>
      </c>
      <c r="D27" s="46">
        <v>2196523918</v>
      </c>
      <c r="E27" s="46">
        <v>832558170</v>
      </c>
      <c r="F27" s="44">
        <f t="shared" si="0"/>
        <v>30471265373</v>
      </c>
      <c r="G27" s="44"/>
      <c r="H27" s="44"/>
      <c r="I27" s="46">
        <v>0</v>
      </c>
      <c r="J27" s="46">
        <f t="shared" si="1"/>
        <v>30471265373</v>
      </c>
      <c r="K27" s="94"/>
      <c r="L27" s="93"/>
      <c r="M27" s="81">
        <v>76001</v>
      </c>
      <c r="N27" s="96">
        <v>36717771319.14143</v>
      </c>
      <c r="O27" s="96">
        <v>2613409643</v>
      </c>
      <c r="P27" s="96">
        <v>470943103</v>
      </c>
      <c r="Q27" s="80">
        <v>76001</v>
      </c>
      <c r="R27" s="84"/>
      <c r="S27" s="84"/>
      <c r="T27" s="98">
        <v>47</v>
      </c>
      <c r="U27" s="97" t="s">
        <v>10</v>
      </c>
      <c r="V27" s="8">
        <v>196793178</v>
      </c>
      <c r="W27" s="129"/>
    </row>
    <row r="28" spans="1:23" s="8" customFormat="1" ht="21">
      <c r="A28" s="47">
        <v>44</v>
      </c>
      <c r="B28" s="50" t="s">
        <v>104</v>
      </c>
      <c r="C28" s="46">
        <v>15614426674</v>
      </c>
      <c r="D28" s="46">
        <v>1444094209.2000008</v>
      </c>
      <c r="E28" s="46">
        <v>531704412</v>
      </c>
      <c r="F28" s="44">
        <f t="shared" si="0"/>
        <v>17590225295.2</v>
      </c>
      <c r="G28" s="44"/>
      <c r="H28" s="44"/>
      <c r="I28" s="46">
        <v>173385759</v>
      </c>
      <c r="J28" s="46">
        <f t="shared" si="1"/>
        <v>17763611054.2</v>
      </c>
      <c r="K28" s="94"/>
      <c r="L28" s="81"/>
      <c r="M28" s="81">
        <v>18</v>
      </c>
      <c r="N28" s="96">
        <v>5626494372.660521</v>
      </c>
      <c r="O28" s="96">
        <v>533459218</v>
      </c>
      <c r="P28" s="96">
        <v>216908048</v>
      </c>
      <c r="Q28" s="80">
        <v>18</v>
      </c>
      <c r="R28" s="84"/>
      <c r="S28" s="84"/>
      <c r="T28" s="98">
        <v>50</v>
      </c>
      <c r="U28" s="97" t="s">
        <v>11</v>
      </c>
      <c r="V28" s="8">
        <v>179185768</v>
      </c>
      <c r="W28" s="129"/>
    </row>
    <row r="29" spans="1:23" s="8" customFormat="1" ht="21">
      <c r="A29" s="47">
        <v>47</v>
      </c>
      <c r="B29" s="45" t="s">
        <v>10</v>
      </c>
      <c r="C29" s="46">
        <v>22375062982</v>
      </c>
      <c r="D29" s="46">
        <v>4327164051</v>
      </c>
      <c r="E29" s="46">
        <v>2011910846</v>
      </c>
      <c r="F29" s="44">
        <f t="shared" si="0"/>
        <v>28714137879</v>
      </c>
      <c r="G29" s="44"/>
      <c r="H29" s="44"/>
      <c r="I29" s="46">
        <v>196793178</v>
      </c>
      <c r="J29" s="46">
        <f t="shared" si="1"/>
        <v>28910931057</v>
      </c>
      <c r="K29" s="94"/>
      <c r="L29" s="81"/>
      <c r="M29" s="81">
        <v>13001</v>
      </c>
      <c r="N29" s="96">
        <v>17787218506.18859</v>
      </c>
      <c r="O29" s="96">
        <v>1607030720</v>
      </c>
      <c r="P29" s="96">
        <v>595873374</v>
      </c>
      <c r="Q29" s="80">
        <v>13001</v>
      </c>
      <c r="R29" s="84"/>
      <c r="S29" s="84"/>
      <c r="T29" s="98">
        <v>52</v>
      </c>
      <c r="U29" s="97" t="s">
        <v>190</v>
      </c>
      <c r="V29" s="8">
        <v>547137448</v>
      </c>
      <c r="W29" s="129"/>
    </row>
    <row r="30" spans="1:23" s="8" customFormat="1" ht="21">
      <c r="A30" s="47">
        <v>50</v>
      </c>
      <c r="B30" s="45" t="s">
        <v>11</v>
      </c>
      <c r="C30" s="46">
        <v>9663698344</v>
      </c>
      <c r="D30" s="46">
        <v>1309492814</v>
      </c>
      <c r="E30" s="46">
        <v>481871340</v>
      </c>
      <c r="F30" s="44">
        <f t="shared" si="0"/>
        <v>11455062498</v>
      </c>
      <c r="G30" s="44"/>
      <c r="H30" s="44"/>
      <c r="I30" s="46">
        <v>179185768</v>
      </c>
      <c r="J30" s="46">
        <f t="shared" si="1"/>
        <v>11634248266</v>
      </c>
      <c r="K30" s="94"/>
      <c r="L30" s="81"/>
      <c r="M30" s="81">
        <v>76147</v>
      </c>
      <c r="N30" s="96">
        <v>2394216309.6246395</v>
      </c>
      <c r="O30" s="96">
        <v>254313616</v>
      </c>
      <c r="P30" s="96">
        <v>94580933</v>
      </c>
      <c r="Q30" s="80">
        <v>76147</v>
      </c>
      <c r="R30" s="84"/>
      <c r="S30" s="84"/>
      <c r="T30" s="98">
        <v>54</v>
      </c>
      <c r="U30" s="97" t="s">
        <v>13</v>
      </c>
      <c r="V30" s="8">
        <v>0</v>
      </c>
      <c r="W30" s="129"/>
    </row>
    <row r="31" spans="1:23" s="8" customFormat="1" ht="21">
      <c r="A31" s="47">
        <v>52</v>
      </c>
      <c r="B31" s="50" t="s">
        <v>12</v>
      </c>
      <c r="C31" s="46">
        <v>28366911610</v>
      </c>
      <c r="D31" s="46">
        <v>3632313634</v>
      </c>
      <c r="E31" s="46">
        <v>1268301241</v>
      </c>
      <c r="F31" s="44">
        <f t="shared" si="0"/>
        <v>33267526485</v>
      </c>
      <c r="G31" s="44"/>
      <c r="H31" s="44"/>
      <c r="I31" s="46">
        <v>547137448</v>
      </c>
      <c r="J31" s="46">
        <f t="shared" si="1"/>
        <v>33814663933</v>
      </c>
      <c r="K31" s="94"/>
      <c r="L31" s="81"/>
      <c r="M31" s="81">
        <v>85</v>
      </c>
      <c r="N31" s="96">
        <v>7531027102.605958</v>
      </c>
      <c r="O31" s="96">
        <v>560958737</v>
      </c>
      <c r="P31" s="96">
        <v>248147026</v>
      </c>
      <c r="Q31" s="80">
        <v>85</v>
      </c>
      <c r="R31" s="84"/>
      <c r="S31" s="84"/>
      <c r="T31" s="98">
        <v>86</v>
      </c>
      <c r="U31" s="97" t="s">
        <v>20</v>
      </c>
      <c r="V31" s="8">
        <v>82108211</v>
      </c>
      <c r="W31" s="129"/>
    </row>
    <row r="32" spans="1:23" s="8" customFormat="1" ht="21">
      <c r="A32" s="47">
        <v>54</v>
      </c>
      <c r="B32" s="119" t="s">
        <v>13</v>
      </c>
      <c r="C32" s="46">
        <v>30602541395</v>
      </c>
      <c r="D32" s="46">
        <v>2354771990</v>
      </c>
      <c r="E32" s="46">
        <v>922239035</v>
      </c>
      <c r="F32" s="44">
        <f t="shared" si="0"/>
        <v>33879552420</v>
      </c>
      <c r="G32" s="44"/>
      <c r="H32" s="44"/>
      <c r="I32" s="46">
        <v>0</v>
      </c>
      <c r="J32" s="46">
        <f t="shared" si="1"/>
        <v>33879552420</v>
      </c>
      <c r="K32" s="94"/>
      <c r="L32" s="93"/>
      <c r="M32" s="81">
        <v>19</v>
      </c>
      <c r="N32" s="96">
        <v>53951430272.64458</v>
      </c>
      <c r="O32" s="96">
        <v>4406767194.5</v>
      </c>
      <c r="P32" s="96">
        <v>1725825125</v>
      </c>
      <c r="Q32" s="80">
        <v>19</v>
      </c>
      <c r="R32" s="84">
        <f>+VLOOKUP(Q32,$T$11:$V$41,3,FALSE)</f>
        <v>657879142</v>
      </c>
      <c r="S32" s="84"/>
      <c r="T32" s="98">
        <v>63</v>
      </c>
      <c r="U32" s="97" t="s">
        <v>848</v>
      </c>
      <c r="V32" s="8">
        <v>0</v>
      </c>
      <c r="W32" s="129"/>
    </row>
    <row r="33" spans="1:23" s="8" customFormat="1" ht="21">
      <c r="A33" s="47">
        <v>86</v>
      </c>
      <c r="B33" s="45" t="s">
        <v>20</v>
      </c>
      <c r="C33" s="46">
        <v>11781710561</v>
      </c>
      <c r="D33" s="46">
        <v>1705746996</v>
      </c>
      <c r="E33" s="46">
        <v>588527891</v>
      </c>
      <c r="F33" s="44">
        <f t="shared" si="0"/>
        <v>14075985448</v>
      </c>
      <c r="G33" s="44"/>
      <c r="H33" s="44"/>
      <c r="I33" s="46">
        <v>82108211</v>
      </c>
      <c r="J33" s="46">
        <f t="shared" si="1"/>
        <v>14158093659</v>
      </c>
      <c r="K33" s="94"/>
      <c r="L33" s="81"/>
      <c r="M33" s="81">
        <v>20</v>
      </c>
      <c r="N33" s="96">
        <v>18419294520.80922</v>
      </c>
      <c r="O33" s="96">
        <v>2148385686</v>
      </c>
      <c r="P33" s="96">
        <v>1008580309</v>
      </c>
      <c r="Q33" s="80">
        <v>20</v>
      </c>
      <c r="R33" s="84">
        <f>+VLOOKUP(Q33,$T$11:$V$41,3,FALSE)</f>
        <v>148964732</v>
      </c>
      <c r="S33" s="84"/>
      <c r="T33" s="98">
        <v>66</v>
      </c>
      <c r="U33" s="97" t="s">
        <v>14</v>
      </c>
      <c r="V33" s="8">
        <v>0</v>
      </c>
      <c r="W33" s="129"/>
    </row>
    <row r="34" spans="1:23" s="8" customFormat="1" ht="21">
      <c r="A34" s="47">
        <v>63</v>
      </c>
      <c r="B34" s="118" t="s">
        <v>105</v>
      </c>
      <c r="C34" s="46">
        <v>8021675154</v>
      </c>
      <c r="D34" s="46">
        <v>940987718</v>
      </c>
      <c r="E34" s="46">
        <v>323311752</v>
      </c>
      <c r="F34" s="44">
        <f t="shared" si="0"/>
        <v>9285974624</v>
      </c>
      <c r="G34" s="44"/>
      <c r="H34" s="44"/>
      <c r="I34" s="46">
        <v>0</v>
      </c>
      <c r="J34" s="46">
        <f t="shared" si="1"/>
        <v>9285974624</v>
      </c>
      <c r="K34" s="94"/>
      <c r="L34" s="81"/>
      <c r="M34" s="81">
        <v>25175</v>
      </c>
      <c r="N34" s="96">
        <v>1358190455.8761697</v>
      </c>
      <c r="O34" s="96">
        <v>244177107</v>
      </c>
      <c r="P34" s="96">
        <v>94634998</v>
      </c>
      <c r="Q34" s="80">
        <v>25175</v>
      </c>
      <c r="R34" s="84"/>
      <c r="S34" s="84"/>
      <c r="T34" s="98">
        <v>88</v>
      </c>
      <c r="U34" s="97" t="s">
        <v>204</v>
      </c>
      <c r="V34" s="8">
        <v>14436814</v>
      </c>
      <c r="W34" s="129"/>
    </row>
    <row r="35" spans="1:23" s="8" customFormat="1" ht="21">
      <c r="A35" s="47">
        <v>66</v>
      </c>
      <c r="B35" s="118" t="s">
        <v>14</v>
      </c>
      <c r="C35" s="46">
        <v>6616646135</v>
      </c>
      <c r="D35" s="46">
        <v>636378171</v>
      </c>
      <c r="E35" s="46">
        <v>232275292</v>
      </c>
      <c r="F35" s="44">
        <f t="shared" si="0"/>
        <v>7485299598</v>
      </c>
      <c r="G35" s="44"/>
      <c r="H35" s="44"/>
      <c r="I35" s="46">
        <v>0</v>
      </c>
      <c r="J35" s="46">
        <f t="shared" si="1"/>
        <v>7485299598</v>
      </c>
      <c r="K35" s="94"/>
      <c r="L35" s="81"/>
      <c r="M35" s="81">
        <v>27</v>
      </c>
      <c r="N35" s="96">
        <v>16376670117.381233</v>
      </c>
      <c r="O35" s="96">
        <v>933903096</v>
      </c>
      <c r="P35" s="96">
        <v>333526022</v>
      </c>
      <c r="Q35" s="80">
        <v>27</v>
      </c>
      <c r="R35" s="84">
        <f>+VLOOKUP(Q35,$T$11:$V$41,3,FALSE)</f>
        <v>479670199</v>
      </c>
      <c r="S35" s="84"/>
      <c r="T35" s="98">
        <v>68</v>
      </c>
      <c r="U35" s="97" t="s">
        <v>15</v>
      </c>
      <c r="V35" s="8">
        <v>408529978</v>
      </c>
      <c r="W35" s="129"/>
    </row>
    <row r="36" spans="1:23" s="8" customFormat="1" ht="21">
      <c r="A36" s="47">
        <v>88</v>
      </c>
      <c r="B36" s="51" t="s">
        <v>98</v>
      </c>
      <c r="C36" s="46">
        <v>565617699</v>
      </c>
      <c r="D36" s="46">
        <v>259299037</v>
      </c>
      <c r="E36" s="46">
        <v>50693687</v>
      </c>
      <c r="F36" s="44">
        <f t="shared" si="0"/>
        <v>875610423</v>
      </c>
      <c r="G36" s="44"/>
      <c r="H36" s="44"/>
      <c r="I36" s="46">
        <v>14436814</v>
      </c>
      <c r="J36" s="46">
        <f t="shared" si="1"/>
        <v>890047237</v>
      </c>
      <c r="K36" s="94"/>
      <c r="L36" s="81"/>
      <c r="M36" s="81">
        <v>47189</v>
      </c>
      <c r="N36" s="96">
        <v>1524159239.095863</v>
      </c>
      <c r="O36" s="96">
        <v>333987151</v>
      </c>
      <c r="P36" s="96">
        <v>121922177</v>
      </c>
      <c r="Q36" s="80">
        <v>47189</v>
      </c>
      <c r="R36" s="84"/>
      <c r="S36" s="84"/>
      <c r="T36" s="98">
        <v>70</v>
      </c>
      <c r="U36" s="97" t="s">
        <v>16</v>
      </c>
      <c r="V36" s="8">
        <v>0</v>
      </c>
      <c r="W36" s="129"/>
    </row>
    <row r="37" spans="1:23" s="8" customFormat="1" ht="21">
      <c r="A37" s="47">
        <v>68</v>
      </c>
      <c r="B37" s="45" t="s">
        <v>15</v>
      </c>
      <c r="C37" s="46">
        <v>22752638890</v>
      </c>
      <c r="D37" s="46">
        <v>3416869825</v>
      </c>
      <c r="E37" s="46">
        <v>1353796594</v>
      </c>
      <c r="F37" s="44">
        <f t="shared" si="0"/>
        <v>27523305309</v>
      </c>
      <c r="G37" s="44"/>
      <c r="H37" s="44"/>
      <c r="I37" s="46">
        <v>408529978</v>
      </c>
      <c r="J37" s="46">
        <f t="shared" si="1"/>
        <v>27931835287</v>
      </c>
      <c r="K37" s="94"/>
      <c r="L37" s="82"/>
      <c r="M37" s="82">
        <v>23</v>
      </c>
      <c r="N37" s="96">
        <v>44063592409.123055</v>
      </c>
      <c r="O37" s="96">
        <v>0</v>
      </c>
      <c r="P37" s="96">
        <v>2203879198</v>
      </c>
      <c r="Q37" s="80">
        <v>23</v>
      </c>
      <c r="R37" s="84">
        <f>+VLOOKUP(Q37,$T$11:$V$41,3,FALSE)</f>
        <v>477840865</v>
      </c>
      <c r="S37" s="84"/>
      <c r="T37" s="99">
        <v>73</v>
      </c>
      <c r="U37" s="100" t="s">
        <v>17</v>
      </c>
      <c r="V37" s="8">
        <v>2774388514</v>
      </c>
      <c r="W37" s="129"/>
    </row>
    <row r="38" spans="1:23" s="8" customFormat="1" ht="21">
      <c r="A38" s="47">
        <v>70</v>
      </c>
      <c r="B38" s="118" t="s">
        <v>16</v>
      </c>
      <c r="C38" s="46">
        <v>19425632687</v>
      </c>
      <c r="D38" s="46">
        <v>2640904338</v>
      </c>
      <c r="E38" s="46">
        <v>1028331677</v>
      </c>
      <c r="F38" s="44">
        <f t="shared" si="0"/>
        <v>23094868702</v>
      </c>
      <c r="G38" s="44"/>
      <c r="H38" s="44"/>
      <c r="I38" s="46">
        <v>0</v>
      </c>
      <c r="J38" s="46">
        <f t="shared" si="1"/>
        <v>23094868702</v>
      </c>
      <c r="K38" s="94"/>
      <c r="L38" s="93"/>
      <c r="M38" s="81">
        <v>54001</v>
      </c>
      <c r="N38" s="96">
        <v>11189267682.476776</v>
      </c>
      <c r="O38" s="96">
        <v>2115732255</v>
      </c>
      <c r="P38" s="96">
        <v>736593864</v>
      </c>
      <c r="Q38" s="80">
        <v>54001</v>
      </c>
      <c r="R38" s="84"/>
      <c r="S38" s="84"/>
      <c r="T38" s="98">
        <v>76</v>
      </c>
      <c r="U38" s="97" t="s">
        <v>48</v>
      </c>
      <c r="V38" s="8">
        <v>1432462162</v>
      </c>
      <c r="W38" s="129"/>
    </row>
    <row r="39" spans="1:23" s="8" customFormat="1" ht="21">
      <c r="A39" s="47">
        <v>73</v>
      </c>
      <c r="B39" s="45" t="s">
        <v>17</v>
      </c>
      <c r="C39" s="46">
        <v>27464082568</v>
      </c>
      <c r="D39" s="46">
        <v>2881383320</v>
      </c>
      <c r="E39" s="46">
        <v>1237811293</v>
      </c>
      <c r="F39" s="44">
        <f t="shared" si="0"/>
        <v>31583277181</v>
      </c>
      <c r="G39" s="44"/>
      <c r="H39" s="44"/>
      <c r="I39" s="46">
        <v>2774388514</v>
      </c>
      <c r="J39" s="46">
        <f t="shared" si="1"/>
        <v>34357665695</v>
      </c>
      <c r="K39" s="94"/>
      <c r="L39" s="81"/>
      <c r="M39" s="81">
        <v>25</v>
      </c>
      <c r="N39" s="96">
        <v>38167950389.89445</v>
      </c>
      <c r="O39" s="96">
        <v>4407820782</v>
      </c>
      <c r="P39" s="96">
        <v>1727649102</v>
      </c>
      <c r="Q39" s="80">
        <v>25</v>
      </c>
      <c r="R39" s="84">
        <f>+VLOOKUP(Q39,$T$11:$V$41,3,FALSE)</f>
        <v>1638997241</v>
      </c>
      <c r="S39" s="84"/>
      <c r="T39" s="98">
        <v>97</v>
      </c>
      <c r="U39" s="97" t="s">
        <v>1067</v>
      </c>
      <c r="V39" s="8">
        <v>6205475</v>
      </c>
      <c r="W39" s="129"/>
    </row>
    <row r="40" spans="1:23" s="8" customFormat="1" ht="21">
      <c r="A40" s="47">
        <v>76</v>
      </c>
      <c r="B40" s="50" t="s">
        <v>48</v>
      </c>
      <c r="C40" s="46">
        <v>22383386464</v>
      </c>
      <c r="D40" s="46">
        <v>2945013093</v>
      </c>
      <c r="E40" s="46">
        <v>1104295418</v>
      </c>
      <c r="F40" s="44">
        <f t="shared" si="0"/>
        <v>26432694975</v>
      </c>
      <c r="G40" s="44"/>
      <c r="H40" s="44"/>
      <c r="I40" s="46">
        <v>1432462162</v>
      </c>
      <c r="J40" s="46">
        <f t="shared" si="1"/>
        <v>27865157137</v>
      </c>
      <c r="K40" s="94"/>
      <c r="L40" s="81"/>
      <c r="M40" s="81">
        <v>66170</v>
      </c>
      <c r="N40" s="96">
        <v>1884003065.4961653</v>
      </c>
      <c r="O40" s="96">
        <v>643632062</v>
      </c>
      <c r="P40" s="96">
        <v>247792899</v>
      </c>
      <c r="Q40" s="80">
        <v>66170</v>
      </c>
      <c r="R40" s="84"/>
      <c r="S40" s="84"/>
      <c r="T40" s="98">
        <v>99</v>
      </c>
      <c r="U40" s="97" t="s">
        <v>23</v>
      </c>
      <c r="V40" s="8">
        <v>0</v>
      </c>
      <c r="W40" s="129"/>
    </row>
    <row r="41" spans="1:23" s="8" customFormat="1" ht="21">
      <c r="A41" s="47">
        <v>97</v>
      </c>
      <c r="B41" s="45" t="s">
        <v>97</v>
      </c>
      <c r="C41" s="46">
        <v>1781613996</v>
      </c>
      <c r="D41" s="46">
        <v>110138960</v>
      </c>
      <c r="E41" s="46">
        <v>45069376</v>
      </c>
      <c r="F41" s="44">
        <f t="shared" si="0"/>
        <v>1936822332</v>
      </c>
      <c r="G41" s="44"/>
      <c r="H41" s="44"/>
      <c r="I41" s="46">
        <v>6205475</v>
      </c>
      <c r="J41" s="46">
        <f t="shared" si="1"/>
        <v>1943027807</v>
      </c>
      <c r="K41" s="94"/>
      <c r="L41" s="81"/>
      <c r="M41" s="81">
        <v>15238</v>
      </c>
      <c r="N41" s="96">
        <v>2238841230.2920566</v>
      </c>
      <c r="O41" s="96">
        <v>244191328</v>
      </c>
      <c r="P41" s="96">
        <v>125035807</v>
      </c>
      <c r="Q41" s="80">
        <v>15238</v>
      </c>
      <c r="R41" s="84"/>
      <c r="S41" s="84"/>
      <c r="T41" s="98">
        <v>11001</v>
      </c>
      <c r="U41" s="97" t="s">
        <v>1102</v>
      </c>
      <c r="V41" s="8">
        <v>4085899794</v>
      </c>
      <c r="W41" s="129"/>
    </row>
    <row r="42" spans="1:23" s="8" customFormat="1" ht="21">
      <c r="A42" s="47">
        <v>99</v>
      </c>
      <c r="B42" s="118" t="s">
        <v>23</v>
      </c>
      <c r="C42" s="46">
        <v>3131487596</v>
      </c>
      <c r="D42" s="46">
        <v>110208103</v>
      </c>
      <c r="E42" s="46">
        <v>43167916</v>
      </c>
      <c r="F42" s="44">
        <f t="shared" si="0"/>
        <v>3284863615</v>
      </c>
      <c r="G42" s="44"/>
      <c r="H42" s="44"/>
      <c r="I42" s="46">
        <v>0</v>
      </c>
      <c r="J42" s="46">
        <f t="shared" si="1"/>
        <v>3284863615</v>
      </c>
      <c r="K42" s="94"/>
      <c r="L42" s="81"/>
      <c r="M42" s="81">
        <v>5266</v>
      </c>
      <c r="N42" s="96">
        <v>1350654702.045944</v>
      </c>
      <c r="O42" s="96">
        <v>296610164</v>
      </c>
      <c r="P42" s="96">
        <v>127441458</v>
      </c>
      <c r="Q42" s="80">
        <v>5266</v>
      </c>
      <c r="R42" s="84"/>
      <c r="S42" s="84"/>
      <c r="V42" s="7"/>
      <c r="W42" s="127"/>
    </row>
    <row r="43" spans="1:23" ht="21.75" thickBot="1">
      <c r="A43" s="17"/>
      <c r="B43" s="17"/>
      <c r="D43" s="17"/>
      <c r="E43" s="17"/>
      <c r="J43" s="17"/>
      <c r="K43" s="94"/>
      <c r="L43" s="81"/>
      <c r="M43" s="81">
        <v>25269</v>
      </c>
      <c r="N43" s="96">
        <v>1506607118.4747205</v>
      </c>
      <c r="O43" s="96">
        <v>370121176.0999999</v>
      </c>
      <c r="P43" s="96">
        <v>123435572</v>
      </c>
      <c r="Q43" s="80">
        <v>25269</v>
      </c>
      <c r="R43" s="84"/>
      <c r="S43" s="84"/>
      <c r="V43" s="27"/>
      <c r="W43" s="128"/>
    </row>
    <row r="44" spans="2:23" s="27" customFormat="1" ht="27.75" customHeight="1" thickBot="1">
      <c r="B44" s="85" t="s">
        <v>24</v>
      </c>
      <c r="C44" s="88">
        <f aca="true" t="shared" si="2" ref="C44:J44">SUM(C11:C43)</f>
        <v>589722402799</v>
      </c>
      <c r="D44" s="88">
        <f t="shared" si="2"/>
        <v>63995107418.7</v>
      </c>
      <c r="E44" s="88">
        <f t="shared" si="2"/>
        <v>26129527829</v>
      </c>
      <c r="F44" s="88">
        <f t="shared" si="2"/>
        <v>679847038046.7</v>
      </c>
      <c r="G44" s="89">
        <f t="shared" si="2"/>
        <v>0</v>
      </c>
      <c r="H44" s="89">
        <f t="shared" si="2"/>
        <v>0</v>
      </c>
      <c r="I44" s="89">
        <f t="shared" si="2"/>
        <v>14228374940</v>
      </c>
      <c r="J44" s="89">
        <f t="shared" si="2"/>
        <v>694075412986.7</v>
      </c>
      <c r="K44" s="94"/>
      <c r="L44" s="81"/>
      <c r="M44" s="81">
        <v>18001</v>
      </c>
      <c r="N44" s="96">
        <v>3422426690.532091</v>
      </c>
      <c r="O44" s="96">
        <v>1039982353.2600002</v>
      </c>
      <c r="P44" s="96">
        <v>572540984</v>
      </c>
      <c r="Q44" s="80">
        <v>18001</v>
      </c>
      <c r="R44" s="84"/>
      <c r="S44" s="84"/>
      <c r="V44" s="7"/>
      <c r="W44" s="127"/>
    </row>
    <row r="45" spans="2:19" ht="21">
      <c r="B45" s="17"/>
      <c r="K45" s="94"/>
      <c r="L45" s="81"/>
      <c r="M45" s="81">
        <v>68276</v>
      </c>
      <c r="N45" s="96">
        <v>3192797667.5000353</v>
      </c>
      <c r="O45" s="96">
        <v>541593844</v>
      </c>
      <c r="P45" s="96">
        <v>204769744</v>
      </c>
      <c r="Q45" s="80">
        <v>68276</v>
      </c>
      <c r="R45" s="84"/>
      <c r="S45" s="84"/>
    </row>
    <row r="46" spans="1:19" ht="21">
      <c r="A46" s="10"/>
      <c r="B46" s="3"/>
      <c r="C46" s="90"/>
      <c r="D46" s="92"/>
      <c r="H46" s="70"/>
      <c r="K46" s="94"/>
      <c r="L46" s="81"/>
      <c r="M46" s="81">
        <v>25290</v>
      </c>
      <c r="N46" s="96">
        <v>1765222423.0413003</v>
      </c>
      <c r="O46" s="96">
        <v>545900672</v>
      </c>
      <c r="P46" s="96">
        <v>122956083</v>
      </c>
      <c r="Q46" s="80">
        <v>25290</v>
      </c>
      <c r="R46" s="84"/>
      <c r="S46" s="84"/>
    </row>
    <row r="47" spans="8:19" ht="21">
      <c r="H47" s="90"/>
      <c r="K47" s="94"/>
      <c r="L47" s="81"/>
      <c r="M47" s="81">
        <v>25307</v>
      </c>
      <c r="N47" s="96">
        <v>1313258791.7460423</v>
      </c>
      <c r="O47" s="96">
        <v>205375325</v>
      </c>
      <c r="P47" s="96">
        <v>83829286</v>
      </c>
      <c r="Q47" s="80">
        <v>25307</v>
      </c>
      <c r="R47" s="84"/>
      <c r="S47" s="84"/>
    </row>
    <row r="48" spans="11:19" ht="21">
      <c r="K48" s="94"/>
      <c r="L48" s="81"/>
      <c r="M48" s="81">
        <v>68307</v>
      </c>
      <c r="N48" s="96">
        <v>2459524735.0405264</v>
      </c>
      <c r="O48" s="96">
        <v>382913973</v>
      </c>
      <c r="P48" s="96">
        <v>154125065</v>
      </c>
      <c r="Q48" s="80">
        <v>68307</v>
      </c>
      <c r="R48" s="84"/>
      <c r="S48" s="84"/>
    </row>
    <row r="49" spans="11:19" ht="21">
      <c r="K49" s="94"/>
      <c r="L49" s="81"/>
      <c r="M49" s="81">
        <v>94</v>
      </c>
      <c r="N49" s="96">
        <v>2089112606.838024</v>
      </c>
      <c r="O49" s="96">
        <v>0</v>
      </c>
      <c r="P49" s="96">
        <v>0</v>
      </c>
      <c r="Q49" s="80">
        <v>94</v>
      </c>
      <c r="R49" s="84">
        <f>+VLOOKUP(Q49,$T$11:$V$41,3,FALSE)</f>
        <v>20125357</v>
      </c>
      <c r="S49" s="84"/>
    </row>
    <row r="50" spans="11:19" ht="21">
      <c r="K50" s="94"/>
      <c r="L50" s="81"/>
      <c r="M50" s="81">
        <v>95</v>
      </c>
      <c r="N50" s="96">
        <v>2707905663.5771475</v>
      </c>
      <c r="O50" s="96">
        <v>297951611</v>
      </c>
      <c r="P50" s="96">
        <v>108491871</v>
      </c>
      <c r="Q50" s="80">
        <v>95</v>
      </c>
      <c r="R50" s="84"/>
      <c r="S50" s="84"/>
    </row>
    <row r="51" spans="11:19" ht="21">
      <c r="K51" s="94"/>
      <c r="L51" s="81"/>
      <c r="M51" s="81">
        <v>41</v>
      </c>
      <c r="N51" s="96">
        <v>27442183285.466923</v>
      </c>
      <c r="O51" s="96">
        <v>2196523918</v>
      </c>
      <c r="P51" s="96">
        <v>832558170</v>
      </c>
      <c r="Q51" s="80">
        <v>41</v>
      </c>
      <c r="R51" s="84"/>
      <c r="S51" s="84"/>
    </row>
    <row r="52" spans="11:19" ht="21">
      <c r="K52" s="94"/>
      <c r="L52" s="81"/>
      <c r="M52" s="81">
        <v>73001</v>
      </c>
      <c r="N52" s="96">
        <v>11748909115.096703</v>
      </c>
      <c r="O52" s="96">
        <v>1426974324</v>
      </c>
      <c r="P52" s="96">
        <v>550924965</v>
      </c>
      <c r="Q52" s="80">
        <v>73001</v>
      </c>
      <c r="R52" s="84"/>
      <c r="S52" s="84"/>
    </row>
    <row r="53" spans="11:19" ht="21">
      <c r="K53" s="94"/>
      <c r="L53" s="81"/>
      <c r="M53" s="81">
        <v>52356</v>
      </c>
      <c r="N53" s="96">
        <v>3222086850.751671</v>
      </c>
      <c r="O53" s="96">
        <v>445160961</v>
      </c>
      <c r="P53" s="96">
        <v>177792271</v>
      </c>
      <c r="Q53" s="80">
        <v>52356</v>
      </c>
      <c r="R53" s="84"/>
      <c r="S53" s="84"/>
    </row>
    <row r="54" spans="11:19" ht="21">
      <c r="K54" s="94"/>
      <c r="L54" s="81"/>
      <c r="M54" s="81">
        <v>5360</v>
      </c>
      <c r="N54" s="96">
        <v>2537221404.7421727</v>
      </c>
      <c r="O54" s="96">
        <v>757971660</v>
      </c>
      <c r="P54" s="96">
        <v>206753393</v>
      </c>
      <c r="Q54" s="80">
        <v>5360</v>
      </c>
      <c r="R54" s="84"/>
      <c r="S54" s="84"/>
    </row>
    <row r="55" spans="11:19" ht="21">
      <c r="K55" s="94"/>
      <c r="L55" s="81"/>
      <c r="M55" s="81">
        <v>76364</v>
      </c>
      <c r="N55" s="96">
        <v>2079866079.1090202</v>
      </c>
      <c r="O55" s="96">
        <v>169149945</v>
      </c>
      <c r="P55" s="96">
        <v>56598825</v>
      </c>
      <c r="Q55" s="80">
        <v>76364</v>
      </c>
      <c r="R55" s="84"/>
      <c r="S55" s="84"/>
    </row>
    <row r="56" spans="11:19" ht="21">
      <c r="K56" s="94"/>
      <c r="L56" s="93"/>
      <c r="M56" s="81">
        <v>44</v>
      </c>
      <c r="N56" s="96">
        <v>15614426673.395897</v>
      </c>
      <c r="O56" s="96">
        <v>1444094209.2000008</v>
      </c>
      <c r="P56" s="96">
        <v>531704412</v>
      </c>
      <c r="Q56" s="80">
        <v>44</v>
      </c>
      <c r="R56" s="84">
        <f>+VLOOKUP(Q56,$T$11:$V$41,3,FALSE)</f>
        <v>173385759</v>
      </c>
      <c r="S56" s="84"/>
    </row>
    <row r="57" spans="11:19" ht="21">
      <c r="K57" s="94"/>
      <c r="L57" s="81"/>
      <c r="M57" s="81">
        <v>23417</v>
      </c>
      <c r="N57" s="96">
        <v>3048983105.873074</v>
      </c>
      <c r="O57" s="96">
        <v>459726349</v>
      </c>
      <c r="P57" s="96">
        <v>173444674</v>
      </c>
      <c r="Q57" s="80">
        <v>23417</v>
      </c>
      <c r="R57" s="84"/>
      <c r="S57" s="84"/>
    </row>
    <row r="58" spans="11:19" ht="21">
      <c r="K58" s="94"/>
      <c r="L58" s="81"/>
      <c r="M58" s="81">
        <v>13430</v>
      </c>
      <c r="N58" s="96">
        <v>3146708035.45177</v>
      </c>
      <c r="O58" s="96">
        <v>363063816</v>
      </c>
      <c r="P58" s="96">
        <v>129108316</v>
      </c>
      <c r="Q58" s="80">
        <v>13430</v>
      </c>
      <c r="R58" s="84"/>
      <c r="S58" s="84"/>
    </row>
    <row r="59" spans="11:19" ht="21">
      <c r="K59" s="94"/>
      <c r="L59" s="81"/>
      <c r="M59" s="81">
        <v>47</v>
      </c>
      <c r="N59" s="96">
        <v>22375062982.353157</v>
      </c>
      <c r="O59" s="96">
        <v>4327164051</v>
      </c>
      <c r="P59" s="96">
        <v>2011910846</v>
      </c>
      <c r="Q59" s="80">
        <v>47</v>
      </c>
      <c r="R59" s="84">
        <f>+VLOOKUP(Q59,$T$11:$V$41,3,FALSE)</f>
        <v>196793178</v>
      </c>
      <c r="S59" s="84"/>
    </row>
    <row r="60" spans="11:19" ht="21">
      <c r="K60" s="94"/>
      <c r="L60" s="81"/>
      <c r="M60" s="81">
        <v>44430</v>
      </c>
      <c r="N60" s="96">
        <v>1653095661.002357</v>
      </c>
      <c r="O60" s="96">
        <v>501334003.5</v>
      </c>
      <c r="P60" s="96">
        <v>187091465</v>
      </c>
      <c r="Q60" s="80">
        <v>44430</v>
      </c>
      <c r="R60" s="84"/>
      <c r="S60" s="84"/>
    </row>
    <row r="61" spans="11:19" ht="21">
      <c r="K61" s="94"/>
      <c r="L61" s="81"/>
      <c r="M61" s="81">
        <v>8433</v>
      </c>
      <c r="N61" s="96">
        <v>342641547.7554352</v>
      </c>
      <c r="O61" s="96">
        <v>320277603</v>
      </c>
      <c r="P61" s="96">
        <v>144676336</v>
      </c>
      <c r="Q61" s="80">
        <v>8433</v>
      </c>
      <c r="R61" s="84"/>
      <c r="S61" s="84"/>
    </row>
    <row r="62" spans="11:19" ht="21">
      <c r="K62" s="94"/>
      <c r="L62" s="81"/>
      <c r="M62" s="81">
        <v>17001</v>
      </c>
      <c r="N62" s="96">
        <v>5954183688.527402</v>
      </c>
      <c r="O62" s="96">
        <v>814077836</v>
      </c>
      <c r="P62" s="96">
        <v>282335766</v>
      </c>
      <c r="Q62" s="80">
        <v>17001</v>
      </c>
      <c r="R62" s="84"/>
      <c r="S62" s="84"/>
    </row>
    <row r="63" spans="11:19" ht="21">
      <c r="K63" s="94"/>
      <c r="L63" s="81"/>
      <c r="M63" s="81">
        <v>5001</v>
      </c>
      <c r="N63" s="96">
        <v>10408338704.077557</v>
      </c>
      <c r="O63" s="96">
        <v>5627940221</v>
      </c>
      <c r="P63" s="96">
        <v>2602581063</v>
      </c>
      <c r="Q63" s="80">
        <v>5001</v>
      </c>
      <c r="R63" s="84"/>
      <c r="S63" s="84"/>
    </row>
    <row r="64" spans="11:19" ht="21">
      <c r="K64" s="94"/>
      <c r="L64" s="81"/>
      <c r="M64" s="81">
        <v>50</v>
      </c>
      <c r="N64" s="96">
        <v>9663698343.965792</v>
      </c>
      <c r="O64" s="96">
        <v>1309492814</v>
      </c>
      <c r="P64" s="96">
        <v>481871340</v>
      </c>
      <c r="Q64" s="80">
        <v>50</v>
      </c>
      <c r="R64" s="84">
        <f>+VLOOKUP(Q64,$T$11:$V$41,3,FALSE)</f>
        <v>179185768</v>
      </c>
      <c r="S64" s="84"/>
    </row>
    <row r="65" spans="11:19" ht="21">
      <c r="K65" s="94"/>
      <c r="L65" s="81"/>
      <c r="M65" s="81">
        <v>23001</v>
      </c>
      <c r="N65" s="96">
        <v>10499430126.835712</v>
      </c>
      <c r="O65" s="96">
        <v>0</v>
      </c>
      <c r="P65" s="96">
        <v>494960777</v>
      </c>
      <c r="Q65" s="80">
        <v>23001</v>
      </c>
      <c r="R65" s="84"/>
      <c r="S65" s="84"/>
    </row>
    <row r="66" spans="11:19" ht="21">
      <c r="K66" s="94"/>
      <c r="L66" s="81"/>
      <c r="M66" s="81">
        <v>25473</v>
      </c>
      <c r="N66" s="96">
        <v>1734297269.4602828</v>
      </c>
      <c r="O66" s="96">
        <v>188409452</v>
      </c>
      <c r="P66" s="96">
        <v>82365511</v>
      </c>
      <c r="Q66" s="80">
        <v>25473</v>
      </c>
      <c r="R66" s="84"/>
      <c r="S66" s="84"/>
    </row>
    <row r="67" spans="11:19" ht="21">
      <c r="K67" s="94"/>
      <c r="L67" s="81"/>
      <c r="M67" s="81">
        <v>52</v>
      </c>
      <c r="N67" s="96">
        <v>28366911610.469917</v>
      </c>
      <c r="O67" s="96">
        <v>3632313634</v>
      </c>
      <c r="P67" s="96">
        <v>1268301241</v>
      </c>
      <c r="Q67" s="80">
        <v>52</v>
      </c>
      <c r="R67" s="84">
        <f>+VLOOKUP(Q67,$T$11:$V$41,3,FALSE)</f>
        <v>547137448</v>
      </c>
      <c r="S67" s="84"/>
    </row>
    <row r="68" spans="11:19" ht="21">
      <c r="K68" s="94"/>
      <c r="L68" s="81"/>
      <c r="M68" s="81">
        <v>41001</v>
      </c>
      <c r="N68" s="96">
        <v>8738560110.112288</v>
      </c>
      <c r="O68" s="96">
        <v>1124604293</v>
      </c>
      <c r="P68" s="96">
        <v>321962796</v>
      </c>
      <c r="Q68" s="80">
        <v>41001</v>
      </c>
      <c r="R68" s="84"/>
      <c r="S68" s="84"/>
    </row>
    <row r="69" spans="11:19" ht="21">
      <c r="K69" s="94"/>
      <c r="L69" s="81"/>
      <c r="M69" s="81">
        <v>54</v>
      </c>
      <c r="N69" s="96">
        <v>30602541394.587555</v>
      </c>
      <c r="O69" s="96">
        <v>2354771990</v>
      </c>
      <c r="P69" s="96">
        <v>922239035</v>
      </c>
      <c r="Q69" s="80">
        <v>54</v>
      </c>
      <c r="R69" s="84"/>
      <c r="S69" s="84"/>
    </row>
    <row r="70" spans="11:19" ht="21">
      <c r="K70" s="94"/>
      <c r="L70" s="81"/>
      <c r="M70" s="81">
        <v>76520</v>
      </c>
      <c r="N70" s="96">
        <v>4611808720.07486</v>
      </c>
      <c r="O70" s="96">
        <v>696222277</v>
      </c>
      <c r="P70" s="96">
        <v>274880733</v>
      </c>
      <c r="Q70" s="80">
        <v>76520</v>
      </c>
      <c r="R70" s="84"/>
      <c r="S70" s="84"/>
    </row>
    <row r="71" spans="11:19" ht="21">
      <c r="K71" s="94"/>
      <c r="L71" s="81"/>
      <c r="M71" s="81">
        <v>52001</v>
      </c>
      <c r="N71" s="96">
        <v>6586510434.959543</v>
      </c>
      <c r="O71" s="96">
        <v>1183493291</v>
      </c>
      <c r="P71" s="96">
        <v>416719668</v>
      </c>
      <c r="Q71" s="80">
        <v>52001</v>
      </c>
      <c r="R71" s="84"/>
      <c r="S71" s="84"/>
    </row>
    <row r="72" spans="11:19" ht="21">
      <c r="K72" s="94"/>
      <c r="L72" s="81"/>
      <c r="M72" s="81">
        <v>66001</v>
      </c>
      <c r="N72" s="96">
        <v>7518671142.945505</v>
      </c>
      <c r="O72" s="96">
        <v>1262997160</v>
      </c>
      <c r="P72" s="96">
        <v>519941940</v>
      </c>
      <c r="Q72" s="80">
        <v>66001</v>
      </c>
      <c r="R72" s="84"/>
      <c r="S72" s="84"/>
    </row>
    <row r="73" spans="11:19" ht="21">
      <c r="K73" s="94"/>
      <c r="L73" s="81"/>
      <c r="M73" s="81">
        <v>68547</v>
      </c>
      <c r="N73" s="96">
        <v>2869821506.548266</v>
      </c>
      <c r="O73" s="96">
        <v>547151061.5</v>
      </c>
      <c r="P73" s="96">
        <v>197280289</v>
      </c>
      <c r="Q73" s="80">
        <v>68547</v>
      </c>
      <c r="R73" s="84"/>
      <c r="S73" s="84"/>
    </row>
    <row r="74" spans="11:19" ht="21">
      <c r="K74" s="94"/>
      <c r="L74" s="81"/>
      <c r="M74" s="81">
        <v>41551</v>
      </c>
      <c r="N74" s="96">
        <v>3744088458.6892633</v>
      </c>
      <c r="O74" s="96">
        <v>458824134</v>
      </c>
      <c r="P74" s="96">
        <v>187794526</v>
      </c>
      <c r="Q74" s="80">
        <v>41551</v>
      </c>
      <c r="R74" s="84"/>
      <c r="S74" s="84"/>
    </row>
    <row r="75" spans="11:19" ht="21">
      <c r="K75" s="94"/>
      <c r="L75" s="81"/>
      <c r="M75" s="81">
        <v>19001</v>
      </c>
      <c r="N75" s="96">
        <v>8151150324.515066</v>
      </c>
      <c r="O75" s="96">
        <v>438951012</v>
      </c>
      <c r="P75" s="96">
        <v>189749722</v>
      </c>
      <c r="Q75" s="80">
        <v>19001</v>
      </c>
      <c r="R75" s="84"/>
      <c r="S75" s="84"/>
    </row>
    <row r="76" spans="11:19" ht="21">
      <c r="K76" s="94"/>
      <c r="L76" s="81"/>
      <c r="M76" s="81">
        <v>86</v>
      </c>
      <c r="N76" s="96">
        <v>11781710561.400417</v>
      </c>
      <c r="O76" s="96">
        <v>1705746996</v>
      </c>
      <c r="P76" s="96">
        <v>588527891</v>
      </c>
      <c r="Q76" s="80">
        <v>86</v>
      </c>
      <c r="R76" s="84">
        <f>+VLOOKUP(Q76,$T$11:$V$41,3,FALSE)</f>
        <v>82108211</v>
      </c>
      <c r="S76" s="84"/>
    </row>
    <row r="77" spans="11:19" ht="21">
      <c r="K77" s="94"/>
      <c r="L77" s="83"/>
      <c r="M77" s="101">
        <v>27001</v>
      </c>
      <c r="N77" s="102">
        <v>5720358086.839688</v>
      </c>
      <c r="O77" s="102">
        <v>0</v>
      </c>
      <c r="P77" s="102">
        <v>0</v>
      </c>
      <c r="Q77" s="80">
        <v>27001</v>
      </c>
      <c r="R77" s="84"/>
      <c r="S77" s="84"/>
    </row>
    <row r="78" spans="11:19" ht="21">
      <c r="K78" s="94"/>
      <c r="L78" s="81"/>
      <c r="M78" s="81">
        <v>63</v>
      </c>
      <c r="N78" s="96">
        <v>8021675153.841904</v>
      </c>
      <c r="O78" s="96">
        <v>940987718</v>
      </c>
      <c r="P78" s="96">
        <v>323311752</v>
      </c>
      <c r="Q78" s="80">
        <v>63</v>
      </c>
      <c r="R78" s="84"/>
      <c r="S78" s="84"/>
    </row>
    <row r="79" spans="11:19" ht="21">
      <c r="K79" s="94"/>
      <c r="L79" s="81"/>
      <c r="M79" s="81">
        <v>44001</v>
      </c>
      <c r="N79" s="96">
        <v>6096438699.094316</v>
      </c>
      <c r="O79" s="96">
        <v>705531579</v>
      </c>
      <c r="P79" s="96">
        <v>246237271</v>
      </c>
      <c r="Q79" s="80">
        <v>44001</v>
      </c>
      <c r="R79" s="84"/>
      <c r="S79" s="84"/>
    </row>
    <row r="80" spans="11:19" ht="21">
      <c r="K80" s="94"/>
      <c r="L80" s="81"/>
      <c r="M80" s="81">
        <v>5615</v>
      </c>
      <c r="N80" s="96">
        <v>992948148.6644621</v>
      </c>
      <c r="O80" s="96">
        <v>455146014.5</v>
      </c>
      <c r="P80" s="96">
        <v>126924049</v>
      </c>
      <c r="Q80" s="80">
        <v>5615</v>
      </c>
      <c r="R80" s="84"/>
      <c r="S80" s="84"/>
    </row>
    <row r="81" spans="11:19" ht="21">
      <c r="K81" s="94"/>
      <c r="L81" s="81"/>
      <c r="M81" s="81">
        <v>66</v>
      </c>
      <c r="N81" s="96">
        <v>6616646134.586658</v>
      </c>
      <c r="O81" s="96">
        <v>636378171</v>
      </c>
      <c r="P81" s="96">
        <v>232275292</v>
      </c>
      <c r="Q81" s="80">
        <v>66</v>
      </c>
      <c r="R81" s="84"/>
      <c r="S81" s="84"/>
    </row>
    <row r="82" spans="11:19" ht="21">
      <c r="K82" s="94"/>
      <c r="L82" s="81"/>
      <c r="M82" s="81">
        <v>5631</v>
      </c>
      <c r="N82" s="96">
        <v>696894339.2320763</v>
      </c>
      <c r="O82" s="96">
        <v>119136667</v>
      </c>
      <c r="P82" s="96">
        <v>39874513</v>
      </c>
      <c r="Q82" s="80">
        <v>5631</v>
      </c>
      <c r="R82" s="84"/>
      <c r="S82" s="84"/>
    </row>
    <row r="83" spans="11:19" ht="21">
      <c r="K83" s="94"/>
      <c r="L83" s="81"/>
      <c r="M83" s="81">
        <v>23660</v>
      </c>
      <c r="N83" s="96">
        <v>2675122435.162035</v>
      </c>
      <c r="O83" s="96">
        <v>360854651</v>
      </c>
      <c r="P83" s="96">
        <v>129125309</v>
      </c>
      <c r="Q83" s="80">
        <v>23660</v>
      </c>
      <c r="R83" s="84"/>
      <c r="S83" s="84"/>
    </row>
    <row r="84" spans="11:19" ht="21">
      <c r="K84" s="94"/>
      <c r="L84" s="81"/>
      <c r="M84" s="81">
        <v>88</v>
      </c>
      <c r="N84" s="96">
        <v>565617698.935376</v>
      </c>
      <c r="O84" s="96">
        <v>259299037</v>
      </c>
      <c r="P84" s="96">
        <v>50693687</v>
      </c>
      <c r="Q84" s="80">
        <v>88</v>
      </c>
      <c r="R84" s="84">
        <f>+VLOOKUP(Q84,$T$11:$V$41,3,FALSE)</f>
        <v>14436814</v>
      </c>
      <c r="S84" s="84"/>
    </row>
    <row r="85" spans="11:19" ht="21">
      <c r="K85" s="94"/>
      <c r="L85" s="81"/>
      <c r="M85" s="81">
        <v>47001</v>
      </c>
      <c r="N85" s="96">
        <v>10203609143.5242</v>
      </c>
      <c r="O85" s="96">
        <v>2144046662</v>
      </c>
      <c r="P85" s="96">
        <v>615145432</v>
      </c>
      <c r="Q85" s="80">
        <v>47001</v>
      </c>
      <c r="R85" s="84"/>
      <c r="S85" s="84"/>
    </row>
    <row r="86" spans="11:19" ht="21">
      <c r="K86" s="94"/>
      <c r="L86" s="93"/>
      <c r="M86" s="81">
        <v>68</v>
      </c>
      <c r="N86" s="96">
        <v>22752638890.1179</v>
      </c>
      <c r="O86" s="96">
        <v>3416869825</v>
      </c>
      <c r="P86" s="96">
        <v>1353796594</v>
      </c>
      <c r="Q86" s="80">
        <v>68</v>
      </c>
      <c r="R86" s="84">
        <f>+VLOOKUP(Q86,$T$11:$V$41,3,FALSE)</f>
        <v>408529978</v>
      </c>
      <c r="S86" s="84"/>
    </row>
    <row r="87" spans="11:19" ht="21">
      <c r="K87" s="94"/>
      <c r="L87" s="81"/>
      <c r="M87" s="81">
        <v>70001</v>
      </c>
      <c r="N87" s="96">
        <v>2140998874.77816</v>
      </c>
      <c r="O87" s="96">
        <v>845761416</v>
      </c>
      <c r="P87" s="96">
        <v>347724944</v>
      </c>
      <c r="Q87" s="80">
        <v>70001</v>
      </c>
      <c r="R87" s="84"/>
      <c r="S87" s="84"/>
    </row>
    <row r="88" spans="11:19" ht="21">
      <c r="K88" s="94"/>
      <c r="L88" s="81"/>
      <c r="M88" s="81">
        <v>25754</v>
      </c>
      <c r="N88" s="96">
        <v>6669805899.196475</v>
      </c>
      <c r="O88" s="96">
        <v>668230604</v>
      </c>
      <c r="P88" s="96">
        <v>254095196</v>
      </c>
      <c r="Q88" s="80">
        <v>25754</v>
      </c>
      <c r="R88" s="84"/>
      <c r="S88" s="84"/>
    </row>
    <row r="89" spans="11:19" ht="21">
      <c r="K89" s="94"/>
      <c r="L89" s="81"/>
      <c r="M89" s="81">
        <v>15759</v>
      </c>
      <c r="N89" s="96">
        <v>2673069148.396433</v>
      </c>
      <c r="O89" s="96">
        <v>355154314</v>
      </c>
      <c r="P89" s="96">
        <v>137522241</v>
      </c>
      <c r="Q89" s="80">
        <v>15759</v>
      </c>
      <c r="R89" s="84"/>
      <c r="S89" s="84"/>
    </row>
    <row r="90" spans="11:19" ht="21">
      <c r="K90" s="94"/>
      <c r="L90" s="81"/>
      <c r="M90" s="81">
        <v>8758</v>
      </c>
      <c r="N90" s="96">
        <v>2561577698.266305</v>
      </c>
      <c r="O90" s="96">
        <v>678684776</v>
      </c>
      <c r="P90" s="96">
        <v>288146750</v>
      </c>
      <c r="Q90" s="80">
        <v>8758</v>
      </c>
      <c r="R90" s="84"/>
      <c r="S90" s="84"/>
    </row>
    <row r="91" spans="11:19" ht="21">
      <c r="K91" s="94"/>
      <c r="L91" s="81"/>
      <c r="M91" s="81">
        <v>70</v>
      </c>
      <c r="N91" s="96">
        <v>19425632686.521854</v>
      </c>
      <c r="O91" s="96">
        <v>2640904338</v>
      </c>
      <c r="P91" s="96">
        <v>1028331677</v>
      </c>
      <c r="Q91" s="80">
        <v>70</v>
      </c>
      <c r="R91" s="84"/>
      <c r="S91" s="84"/>
    </row>
    <row r="92" spans="11:19" ht="21">
      <c r="K92" s="94"/>
      <c r="L92" s="81"/>
      <c r="M92" s="81">
        <v>73</v>
      </c>
      <c r="N92" s="96">
        <v>27464082567.831516</v>
      </c>
      <c r="O92" s="96">
        <v>2881383320</v>
      </c>
      <c r="P92" s="96">
        <v>1237811293</v>
      </c>
      <c r="Q92" s="80">
        <v>73</v>
      </c>
      <c r="R92" s="84">
        <f>+VLOOKUP(Q92,$T$11:$V$41,3,FALSE)</f>
        <v>2774388514</v>
      </c>
      <c r="S92" s="84"/>
    </row>
    <row r="93" spans="11:19" ht="21">
      <c r="K93" s="94"/>
      <c r="L93" s="81"/>
      <c r="M93" s="81">
        <v>76834</v>
      </c>
      <c r="N93" s="96">
        <v>1301007285.5569198</v>
      </c>
      <c r="O93" s="96">
        <v>523220812</v>
      </c>
      <c r="P93" s="96">
        <v>204742971</v>
      </c>
      <c r="Q93" s="80">
        <v>76834</v>
      </c>
      <c r="R93" s="84"/>
      <c r="S93" s="84"/>
    </row>
    <row r="94" spans="11:19" ht="21">
      <c r="K94" s="94"/>
      <c r="L94" s="81"/>
      <c r="M94" s="81">
        <v>52835</v>
      </c>
      <c r="N94" s="96">
        <v>5146914115.558245</v>
      </c>
      <c r="O94" s="96">
        <v>493811668.35999966</v>
      </c>
      <c r="P94" s="96">
        <v>194205151</v>
      </c>
      <c r="Q94" s="80">
        <v>52835</v>
      </c>
      <c r="R94" s="84"/>
      <c r="S94" s="84"/>
    </row>
    <row r="95" spans="11:19" ht="21">
      <c r="K95" s="94"/>
      <c r="L95" s="81"/>
      <c r="M95" s="81">
        <v>15001</v>
      </c>
      <c r="N95" s="96">
        <v>2934111057.3287134</v>
      </c>
      <c r="O95" s="96">
        <v>298057628</v>
      </c>
      <c r="P95" s="96">
        <v>104987637</v>
      </c>
      <c r="Q95" s="80">
        <v>15001</v>
      </c>
      <c r="R95" s="84"/>
      <c r="S95" s="84"/>
    </row>
    <row r="96" spans="11:19" ht="21">
      <c r="K96" s="94"/>
      <c r="L96" s="81"/>
      <c r="M96" s="81">
        <v>5837</v>
      </c>
      <c r="N96" s="96">
        <v>3616693961.163583</v>
      </c>
      <c r="O96" s="96">
        <v>759852834</v>
      </c>
      <c r="P96" s="96">
        <v>300643637</v>
      </c>
      <c r="Q96" s="80">
        <v>5837</v>
      </c>
      <c r="R96" s="84"/>
      <c r="S96" s="84"/>
    </row>
    <row r="97" spans="11:19" ht="21">
      <c r="K97" s="94"/>
      <c r="L97" s="81"/>
      <c r="M97" s="81">
        <v>44847</v>
      </c>
      <c r="N97" s="96">
        <v>2895398209.8964562</v>
      </c>
      <c r="O97" s="96">
        <v>158347543</v>
      </c>
      <c r="P97" s="96">
        <v>66261548</v>
      </c>
      <c r="Q97" s="80">
        <v>44847</v>
      </c>
      <c r="R97" s="84"/>
      <c r="S97" s="84"/>
    </row>
    <row r="98" spans="11:19" ht="21">
      <c r="K98" s="94"/>
      <c r="L98" s="81"/>
      <c r="M98" s="81">
        <v>76</v>
      </c>
      <c r="N98" s="96">
        <v>22383386463.83616</v>
      </c>
      <c r="O98" s="96">
        <v>2945013093</v>
      </c>
      <c r="P98" s="96">
        <v>1104295418</v>
      </c>
      <c r="Q98" s="80">
        <v>76</v>
      </c>
      <c r="R98" s="84">
        <f>+VLOOKUP(Q98,$T$11:$V$41,3,FALSE)</f>
        <v>1432462162</v>
      </c>
      <c r="S98" s="84"/>
    </row>
    <row r="99" spans="11:19" ht="21">
      <c r="K99" s="94"/>
      <c r="L99" s="81"/>
      <c r="M99" s="81">
        <v>20001</v>
      </c>
      <c r="N99" s="96">
        <v>9592868985.078625</v>
      </c>
      <c r="O99" s="96">
        <v>3930537836</v>
      </c>
      <c r="P99" s="96">
        <v>1086193407</v>
      </c>
      <c r="Q99" s="80">
        <v>20001</v>
      </c>
      <c r="R99" s="84"/>
      <c r="S99" s="84"/>
    </row>
    <row r="100" spans="11:19" ht="21">
      <c r="K100" s="94"/>
      <c r="L100" s="81"/>
      <c r="M100" s="81">
        <v>97</v>
      </c>
      <c r="N100" s="96">
        <v>1781613995.924541</v>
      </c>
      <c r="O100" s="96">
        <v>110138960</v>
      </c>
      <c r="P100" s="96">
        <v>45069376</v>
      </c>
      <c r="Q100" s="80">
        <v>97</v>
      </c>
      <c r="R100" s="84">
        <f>+VLOOKUP(Q100,$T$11:$V$41,3,FALSE)</f>
        <v>6205475</v>
      </c>
      <c r="S100" s="84"/>
    </row>
    <row r="101" spans="11:19" ht="21">
      <c r="K101" s="94"/>
      <c r="L101" s="81"/>
      <c r="M101" s="81">
        <v>99</v>
      </c>
      <c r="N101" s="96">
        <v>3131487595.998452</v>
      </c>
      <c r="O101" s="96">
        <v>110208103</v>
      </c>
      <c r="P101" s="96">
        <v>43167916</v>
      </c>
      <c r="Q101" s="80">
        <v>99</v>
      </c>
      <c r="R101" s="84"/>
      <c r="S101" s="84"/>
    </row>
    <row r="102" spans="11:19" ht="21">
      <c r="K102" s="94"/>
      <c r="L102" s="93"/>
      <c r="M102" s="81">
        <v>50001</v>
      </c>
      <c r="N102" s="96">
        <v>9357480655.345034</v>
      </c>
      <c r="O102" s="96">
        <v>955471783</v>
      </c>
      <c r="P102" s="96">
        <v>369634544</v>
      </c>
      <c r="Q102" s="80">
        <v>50001</v>
      </c>
      <c r="R102" s="84"/>
      <c r="S102" s="84"/>
    </row>
    <row r="103" spans="11:19" ht="21">
      <c r="K103" s="94"/>
      <c r="L103" s="81"/>
      <c r="M103" s="81">
        <v>85001</v>
      </c>
      <c r="N103" s="96">
        <v>4523876027.687716</v>
      </c>
      <c r="O103" s="96">
        <v>391852485</v>
      </c>
      <c r="P103" s="96">
        <v>157850753</v>
      </c>
      <c r="Q103" s="80">
        <v>85001</v>
      </c>
      <c r="R103" s="84"/>
      <c r="S103" s="84"/>
    </row>
    <row r="104" spans="11:19" ht="21">
      <c r="K104" s="94"/>
      <c r="L104" s="81"/>
      <c r="M104" s="81">
        <v>25899</v>
      </c>
      <c r="N104" s="96">
        <v>2117392195.5747204</v>
      </c>
      <c r="O104" s="96">
        <v>271488811</v>
      </c>
      <c r="P104" s="96">
        <v>96260448</v>
      </c>
      <c r="Q104" s="80">
        <v>25899</v>
      </c>
      <c r="R104" s="84"/>
      <c r="S104" s="84"/>
    </row>
    <row r="105" spans="14:18" ht="18">
      <c r="N105" s="91">
        <v>1506240627361</v>
      </c>
      <c r="O105" s="91">
        <v>124139458557</v>
      </c>
      <c r="P105" s="91">
        <v>53794712233</v>
      </c>
      <c r="R105" s="91">
        <f>SUM(R11:R104)</f>
        <v>18314274734</v>
      </c>
    </row>
  </sheetData>
  <sheetProtection/>
  <autoFilter ref="R9:R105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="55" zoomScaleNormal="55" zoomScalePageLayoutView="0" workbookViewId="0" topLeftCell="F1">
      <pane ySplit="10" topLeftCell="A11" activePane="bottomLeft" state="frozen"/>
      <selection pane="topLeft" activeCell="A1" sqref="A1"/>
      <selection pane="bottomLeft" activeCell="P26" sqref="P26"/>
    </sheetView>
  </sheetViews>
  <sheetFormatPr defaultColWidth="11.421875" defaultRowHeight="12.75"/>
  <cols>
    <col min="1" max="1" width="11.421875" style="160" customWidth="1"/>
    <col min="2" max="2" width="28.57421875" style="135" customWidth="1"/>
    <col min="3" max="6" width="26.7109375" style="92" customWidth="1"/>
    <col min="7" max="7" width="25.00390625" style="70" customWidth="1"/>
    <col min="8" max="8" width="26.421875" style="70" customWidth="1"/>
    <col min="9" max="9" width="24.28125" style="70" customWidth="1"/>
    <col min="10" max="10" width="30.7109375" style="154" customWidth="1"/>
    <col min="11" max="11" width="25.7109375" style="135" customWidth="1"/>
    <col min="12" max="12" width="11.421875" style="135" customWidth="1"/>
    <col min="13" max="16384" width="11.421875" style="135" customWidth="1"/>
  </cols>
  <sheetData>
    <row r="1" spans="1:9" ht="15.75">
      <c r="A1" s="158" t="s">
        <v>63</v>
      </c>
      <c r="B1" s="1"/>
      <c r="C1" s="159"/>
      <c r="D1" s="159"/>
      <c r="E1" s="159"/>
      <c r="F1" s="159"/>
      <c r="G1" s="13"/>
      <c r="H1" s="13"/>
      <c r="I1" s="13"/>
    </row>
    <row r="2" spans="1:9" ht="15.75">
      <c r="A2" s="158" t="s">
        <v>77</v>
      </c>
      <c r="B2" s="1"/>
      <c r="C2" s="159"/>
      <c r="D2" s="159"/>
      <c r="E2" s="159"/>
      <c r="F2" s="159"/>
      <c r="G2" s="13"/>
      <c r="H2" s="13"/>
      <c r="I2" s="13"/>
    </row>
    <row r="3" spans="2:9" ht="15.75">
      <c r="B3" s="1"/>
      <c r="C3" s="159"/>
      <c r="D3" s="159"/>
      <c r="E3" s="159"/>
      <c r="F3" s="159"/>
      <c r="G3" s="13"/>
      <c r="H3" s="13"/>
      <c r="I3" s="13"/>
    </row>
    <row r="4" spans="1:10" ht="15.75">
      <c r="A4" s="218" t="s">
        <v>64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0" ht="15.75">
      <c r="A5" s="218" t="s">
        <v>1099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1:9" ht="16.5" thickBot="1">
      <c r="A6" s="161"/>
      <c r="B6" s="130"/>
      <c r="C6" s="162"/>
      <c r="D6" s="162"/>
      <c r="E6" s="162"/>
      <c r="F6" s="162"/>
      <c r="G6" s="33"/>
      <c r="H6" s="33"/>
      <c r="I6" s="33"/>
    </row>
    <row r="7" spans="1:11" ht="16.5" customHeight="1">
      <c r="A7" s="210" t="s">
        <v>0</v>
      </c>
      <c r="B7" s="213" t="s">
        <v>81</v>
      </c>
      <c r="C7" s="217" t="s">
        <v>61</v>
      </c>
      <c r="D7" s="217"/>
      <c r="E7" s="217"/>
      <c r="F7" s="217"/>
      <c r="G7" s="204" t="s">
        <v>1085</v>
      </c>
      <c r="H7" s="204" t="s">
        <v>1090</v>
      </c>
      <c r="I7" s="224" t="s">
        <v>1091</v>
      </c>
      <c r="J7" s="219" t="s">
        <v>2</v>
      </c>
      <c r="K7" s="187" t="s">
        <v>1092</v>
      </c>
    </row>
    <row r="8" spans="1:11" ht="27.75" customHeight="1">
      <c r="A8" s="211"/>
      <c r="B8" s="214"/>
      <c r="C8" s="71" t="s">
        <v>66</v>
      </c>
      <c r="D8" s="215" t="s">
        <v>96</v>
      </c>
      <c r="E8" s="216"/>
      <c r="F8" s="222" t="s">
        <v>67</v>
      </c>
      <c r="G8" s="205"/>
      <c r="H8" s="205"/>
      <c r="I8" s="225"/>
      <c r="J8" s="220"/>
      <c r="K8" s="188"/>
    </row>
    <row r="9" spans="1:11" ht="37.5" customHeight="1" thickBot="1">
      <c r="A9" s="212"/>
      <c r="B9" s="197"/>
      <c r="C9" s="72" t="s">
        <v>62</v>
      </c>
      <c r="D9" s="73" t="s">
        <v>88</v>
      </c>
      <c r="E9" s="73" t="s">
        <v>87</v>
      </c>
      <c r="F9" s="223"/>
      <c r="G9" s="206"/>
      <c r="H9" s="206"/>
      <c r="I9" s="226"/>
      <c r="J9" s="221"/>
      <c r="K9" s="189"/>
    </row>
    <row r="10" spans="1:10" ht="30" customHeight="1">
      <c r="A10" s="163"/>
      <c r="B10" s="164"/>
      <c r="C10" s="165" t="s">
        <v>68</v>
      </c>
      <c r="D10" s="165" t="s">
        <v>69</v>
      </c>
      <c r="E10" s="165" t="s">
        <v>70</v>
      </c>
      <c r="F10" s="165" t="s">
        <v>86</v>
      </c>
      <c r="G10" s="131"/>
      <c r="H10" s="131"/>
      <c r="I10" s="181"/>
      <c r="J10" s="166" t="s">
        <v>1079</v>
      </c>
    </row>
    <row r="11" spans="1:11" s="167" customFormat="1" ht="15">
      <c r="A11" s="44">
        <v>11001</v>
      </c>
      <c r="B11" s="43" t="s">
        <v>1113</v>
      </c>
      <c r="C11" s="182">
        <v>86927642065</v>
      </c>
      <c r="D11" s="182">
        <v>15033915211</v>
      </c>
      <c r="E11" s="182">
        <v>6345271833</v>
      </c>
      <c r="F11" s="42">
        <f>+E11+D11+C11</f>
        <v>108306829109</v>
      </c>
      <c r="G11" s="183"/>
      <c r="H11" s="183"/>
      <c r="I11" s="182">
        <v>2622968134</v>
      </c>
      <c r="J11" s="182">
        <v>4085899794</v>
      </c>
      <c r="K11" s="182">
        <f>+F11+H11+I11+J11+G11</f>
        <v>115015697037</v>
      </c>
    </row>
    <row r="12" spans="1:11" s="167" customFormat="1" ht="15">
      <c r="A12" s="44">
        <v>8001</v>
      </c>
      <c r="B12" s="43" t="s">
        <v>90</v>
      </c>
      <c r="C12" s="182">
        <v>41140607015</v>
      </c>
      <c r="D12" s="182">
        <v>3040411445</v>
      </c>
      <c r="E12" s="182">
        <v>1297514235</v>
      </c>
      <c r="F12" s="42">
        <f aca="true" t="shared" si="0" ref="F12:F72">+E12+D12+C12</f>
        <v>45478532695</v>
      </c>
      <c r="G12" s="183"/>
      <c r="H12" s="183"/>
      <c r="I12" s="182">
        <v>687761856</v>
      </c>
      <c r="J12" s="182">
        <v>0</v>
      </c>
      <c r="K12" s="182">
        <f aca="true" t="shared" si="1" ref="K12:K72">+F12+H12+I12+J12+G12</f>
        <v>46166294551</v>
      </c>
    </row>
    <row r="13" spans="1:11" s="167" customFormat="1" ht="15">
      <c r="A13" s="44">
        <v>13001</v>
      </c>
      <c r="B13" s="43" t="s">
        <v>91</v>
      </c>
      <c r="C13" s="182">
        <v>17787218506</v>
      </c>
      <c r="D13" s="182">
        <v>1607030720</v>
      </c>
      <c r="E13" s="182">
        <v>595873374</v>
      </c>
      <c r="F13" s="42">
        <f t="shared" si="0"/>
        <v>19990122600</v>
      </c>
      <c r="G13" s="183"/>
      <c r="H13" s="183"/>
      <c r="I13" s="182">
        <v>624273191</v>
      </c>
      <c r="J13" s="182">
        <v>0</v>
      </c>
      <c r="K13" s="182">
        <f t="shared" si="1"/>
        <v>20614395791</v>
      </c>
    </row>
    <row r="14" spans="1:11" s="167" customFormat="1" ht="15">
      <c r="A14" s="44">
        <v>47001</v>
      </c>
      <c r="B14" s="43" t="s">
        <v>92</v>
      </c>
      <c r="C14" s="182">
        <v>10203609144</v>
      </c>
      <c r="D14" s="182">
        <v>2144046662</v>
      </c>
      <c r="E14" s="182">
        <v>615145432</v>
      </c>
      <c r="F14" s="42">
        <f t="shared" si="0"/>
        <v>12962801238</v>
      </c>
      <c r="G14" s="183"/>
      <c r="H14" s="183"/>
      <c r="I14" s="182">
        <v>428751118</v>
      </c>
      <c r="J14" s="182">
        <v>0</v>
      </c>
      <c r="K14" s="182">
        <f t="shared" si="1"/>
        <v>13391552356</v>
      </c>
    </row>
    <row r="15" spans="1:11" s="167" customFormat="1" ht="15">
      <c r="A15" s="44">
        <v>63001</v>
      </c>
      <c r="B15" s="43" t="s">
        <v>42</v>
      </c>
      <c r="C15" s="182">
        <v>4624842427</v>
      </c>
      <c r="D15" s="182">
        <v>1068889116</v>
      </c>
      <c r="E15" s="182">
        <v>518288596</v>
      </c>
      <c r="F15" s="42">
        <f t="shared" si="0"/>
        <v>6212020139</v>
      </c>
      <c r="G15" s="168"/>
      <c r="H15" s="183"/>
      <c r="I15" s="182">
        <v>215514212</v>
      </c>
      <c r="J15" s="182">
        <v>0</v>
      </c>
      <c r="K15" s="182">
        <f t="shared" si="1"/>
        <v>6427534351</v>
      </c>
    </row>
    <row r="16" spans="1:11" s="167" customFormat="1" ht="15">
      <c r="A16" s="44">
        <v>68081</v>
      </c>
      <c r="B16" s="43" t="s">
        <v>89</v>
      </c>
      <c r="C16" s="182">
        <v>3594021942</v>
      </c>
      <c r="D16" s="182">
        <v>622194549</v>
      </c>
      <c r="E16" s="182">
        <v>218764133</v>
      </c>
      <c r="F16" s="42">
        <f t="shared" si="0"/>
        <v>4434980624</v>
      </c>
      <c r="G16" s="183"/>
      <c r="H16" s="183"/>
      <c r="I16" s="182">
        <v>186679801</v>
      </c>
      <c r="J16" s="182">
        <v>0</v>
      </c>
      <c r="K16" s="182">
        <f t="shared" si="1"/>
        <v>4621660425</v>
      </c>
    </row>
    <row r="17" spans="1:11" s="167" customFormat="1" ht="15">
      <c r="A17" s="44">
        <v>5088</v>
      </c>
      <c r="B17" s="43" t="s">
        <v>26</v>
      </c>
      <c r="C17" s="182">
        <v>5675888351</v>
      </c>
      <c r="D17" s="182">
        <v>635671296</v>
      </c>
      <c r="E17" s="182">
        <v>251510474</v>
      </c>
      <c r="F17" s="42">
        <f t="shared" si="0"/>
        <v>6563070121</v>
      </c>
      <c r="G17" s="183"/>
      <c r="H17" s="183"/>
      <c r="I17" s="182">
        <v>184815553</v>
      </c>
      <c r="J17" s="182">
        <v>0</v>
      </c>
      <c r="K17" s="182">
        <f t="shared" si="1"/>
        <v>6747885674</v>
      </c>
    </row>
    <row r="18" spans="1:11" s="167" customFormat="1" ht="15">
      <c r="A18" s="44">
        <v>68001</v>
      </c>
      <c r="B18" s="43" t="s">
        <v>45</v>
      </c>
      <c r="C18" s="182">
        <v>14563898101</v>
      </c>
      <c r="D18" s="182">
        <v>945378974</v>
      </c>
      <c r="E18" s="182">
        <v>274325339</v>
      </c>
      <c r="F18" s="42">
        <f t="shared" si="0"/>
        <v>15783602414</v>
      </c>
      <c r="G18" s="183"/>
      <c r="H18" s="183"/>
      <c r="I18" s="182">
        <v>340016507</v>
      </c>
      <c r="J18" s="182">
        <v>0</v>
      </c>
      <c r="K18" s="182">
        <f t="shared" si="1"/>
        <v>16123618921</v>
      </c>
    </row>
    <row r="19" spans="1:11" s="167" customFormat="1" ht="15">
      <c r="A19" s="44">
        <v>76109</v>
      </c>
      <c r="B19" s="43" t="s">
        <v>49</v>
      </c>
      <c r="C19" s="182">
        <v>8905251472</v>
      </c>
      <c r="D19" s="182">
        <v>566888387</v>
      </c>
      <c r="E19" s="182">
        <v>223470173</v>
      </c>
      <c r="F19" s="42">
        <f t="shared" si="0"/>
        <v>9695610032</v>
      </c>
      <c r="G19" s="183"/>
      <c r="H19" s="183"/>
      <c r="I19" s="182">
        <v>338841432</v>
      </c>
      <c r="J19" s="182">
        <v>0</v>
      </c>
      <c r="K19" s="182">
        <f t="shared" si="1"/>
        <v>10034451464</v>
      </c>
    </row>
    <row r="20" spans="1:11" s="167" customFormat="1" ht="15">
      <c r="A20" s="44">
        <v>76111</v>
      </c>
      <c r="B20" s="43" t="s">
        <v>50</v>
      </c>
      <c r="C20" s="182">
        <v>2170307486</v>
      </c>
      <c r="D20" s="182">
        <v>250289087</v>
      </c>
      <c r="E20" s="182">
        <v>128085069</v>
      </c>
      <c r="F20" s="42">
        <f t="shared" si="0"/>
        <v>2548681642</v>
      </c>
      <c r="G20" s="183"/>
      <c r="H20" s="183"/>
      <c r="I20" s="182">
        <v>79922883</v>
      </c>
      <c r="J20" s="182">
        <v>0</v>
      </c>
      <c r="K20" s="182">
        <f t="shared" si="1"/>
        <v>2628604525</v>
      </c>
    </row>
    <row r="21" spans="1:11" s="167" customFormat="1" ht="15">
      <c r="A21" s="44">
        <v>76001</v>
      </c>
      <c r="B21" s="155" t="s">
        <v>78</v>
      </c>
      <c r="C21" s="182">
        <v>36717771319</v>
      </c>
      <c r="D21" s="182">
        <v>2613409643</v>
      </c>
      <c r="E21" s="182">
        <v>470943103</v>
      </c>
      <c r="F21" s="42">
        <f t="shared" si="0"/>
        <v>39802124065</v>
      </c>
      <c r="G21" s="168"/>
      <c r="H21" s="183"/>
      <c r="I21" s="182">
        <v>773162931</v>
      </c>
      <c r="J21" s="182">
        <v>0</v>
      </c>
      <c r="K21" s="182">
        <f t="shared" si="1"/>
        <v>40575286996</v>
      </c>
    </row>
    <row r="22" spans="1:11" s="167" customFormat="1" ht="15">
      <c r="A22" s="44">
        <v>76147</v>
      </c>
      <c r="B22" s="155" t="s">
        <v>51</v>
      </c>
      <c r="C22" s="182">
        <v>2394216310</v>
      </c>
      <c r="D22" s="182">
        <v>254313616</v>
      </c>
      <c r="E22" s="182">
        <v>94580933</v>
      </c>
      <c r="F22" s="42">
        <f t="shared" si="0"/>
        <v>2743110859</v>
      </c>
      <c r="G22" s="183"/>
      <c r="H22" s="183"/>
      <c r="I22" s="182">
        <v>93583084</v>
      </c>
      <c r="J22" s="182">
        <v>0</v>
      </c>
      <c r="K22" s="182">
        <f t="shared" si="1"/>
        <v>2836693943</v>
      </c>
    </row>
    <row r="23" spans="1:11" s="167" customFormat="1" ht="15">
      <c r="A23" s="44">
        <v>47189</v>
      </c>
      <c r="B23" s="156" t="s">
        <v>320</v>
      </c>
      <c r="C23" s="182">
        <v>1524159239</v>
      </c>
      <c r="D23" s="182">
        <v>333987151</v>
      </c>
      <c r="E23" s="182">
        <v>121922177</v>
      </c>
      <c r="F23" s="42">
        <f t="shared" si="0"/>
        <v>1980068567</v>
      </c>
      <c r="G23" s="169"/>
      <c r="H23" s="183"/>
      <c r="I23" s="186">
        <v>1386193157</v>
      </c>
      <c r="J23" s="182">
        <v>0</v>
      </c>
      <c r="K23" s="182">
        <f t="shared" si="1"/>
        <v>3366261724</v>
      </c>
    </row>
    <row r="24" spans="1:11" s="167" customFormat="1" ht="15">
      <c r="A24" s="44">
        <v>54001</v>
      </c>
      <c r="B24" s="156" t="s">
        <v>1114</v>
      </c>
      <c r="C24" s="182">
        <v>11189267682</v>
      </c>
      <c r="D24" s="182">
        <v>2115732255</v>
      </c>
      <c r="E24" s="182">
        <v>736593864</v>
      </c>
      <c r="F24" s="42">
        <f t="shared" si="0"/>
        <v>14041593801</v>
      </c>
      <c r="G24" s="42"/>
      <c r="H24" s="183"/>
      <c r="I24" s="182">
        <v>515711621</v>
      </c>
      <c r="J24" s="182">
        <v>0</v>
      </c>
      <c r="K24" s="182">
        <f t="shared" si="1"/>
        <v>14557305422</v>
      </c>
    </row>
    <row r="25" spans="1:11" s="167" customFormat="1" ht="15">
      <c r="A25" s="44">
        <v>66170</v>
      </c>
      <c r="B25" s="155" t="s">
        <v>44</v>
      </c>
      <c r="C25" s="182">
        <v>1884003065</v>
      </c>
      <c r="D25" s="182">
        <v>643632062</v>
      </c>
      <c r="E25" s="182">
        <v>247792899</v>
      </c>
      <c r="F25" s="42">
        <f t="shared" si="0"/>
        <v>2775428026</v>
      </c>
      <c r="G25" s="42"/>
      <c r="H25" s="183"/>
      <c r="I25" s="182">
        <v>122056508</v>
      </c>
      <c r="J25" s="182">
        <v>0</v>
      </c>
      <c r="K25" s="182">
        <f t="shared" si="1"/>
        <v>2897484534</v>
      </c>
    </row>
    <row r="26" spans="1:11" s="167" customFormat="1" ht="15">
      <c r="A26" s="44">
        <v>15238</v>
      </c>
      <c r="B26" s="155" t="s">
        <v>29</v>
      </c>
      <c r="C26" s="182">
        <v>2238841230</v>
      </c>
      <c r="D26" s="182">
        <v>244191328</v>
      </c>
      <c r="E26" s="182">
        <v>125035807</v>
      </c>
      <c r="F26" s="42">
        <f t="shared" si="0"/>
        <v>2608068365</v>
      </c>
      <c r="G26" s="42"/>
      <c r="H26" s="183"/>
      <c r="I26" s="182">
        <v>73792425</v>
      </c>
      <c r="J26" s="182">
        <v>0</v>
      </c>
      <c r="K26" s="182">
        <f t="shared" si="1"/>
        <v>2681860790</v>
      </c>
    </row>
    <row r="27" spans="1:11" s="167" customFormat="1" ht="15">
      <c r="A27" s="44">
        <v>5266</v>
      </c>
      <c r="B27" s="155" t="s">
        <v>27</v>
      </c>
      <c r="C27" s="182">
        <v>1350654702</v>
      </c>
      <c r="D27" s="182">
        <v>296610164</v>
      </c>
      <c r="E27" s="182">
        <v>127441458</v>
      </c>
      <c r="F27" s="42">
        <f t="shared" si="0"/>
        <v>1774706324</v>
      </c>
      <c r="G27" s="42"/>
      <c r="H27" s="183"/>
      <c r="I27" s="182">
        <v>71255576</v>
      </c>
      <c r="J27" s="182">
        <v>0</v>
      </c>
      <c r="K27" s="182">
        <f t="shared" si="1"/>
        <v>1845961900</v>
      </c>
    </row>
    <row r="28" spans="1:11" s="167" customFormat="1" ht="15">
      <c r="A28" s="44">
        <v>18001</v>
      </c>
      <c r="B28" s="155" t="s">
        <v>32</v>
      </c>
      <c r="C28" s="182">
        <v>3422426691</v>
      </c>
      <c r="D28" s="182">
        <v>1039982353</v>
      </c>
      <c r="E28" s="182">
        <v>572540984</v>
      </c>
      <c r="F28" s="42">
        <f t="shared" si="0"/>
        <v>5034950028</v>
      </c>
      <c r="G28" s="42"/>
      <c r="H28" s="183"/>
      <c r="I28" s="182">
        <v>196242662</v>
      </c>
      <c r="J28" s="182">
        <v>0</v>
      </c>
      <c r="K28" s="182">
        <f t="shared" si="1"/>
        <v>5231192690</v>
      </c>
    </row>
    <row r="29" spans="1:11" s="167" customFormat="1" ht="15">
      <c r="A29" s="44">
        <v>68276</v>
      </c>
      <c r="B29" s="155" t="s">
        <v>46</v>
      </c>
      <c r="C29" s="182">
        <v>3192797668</v>
      </c>
      <c r="D29" s="182">
        <v>541593844</v>
      </c>
      <c r="E29" s="182">
        <v>204769744</v>
      </c>
      <c r="F29" s="42">
        <f t="shared" si="0"/>
        <v>3939161256</v>
      </c>
      <c r="G29" s="42"/>
      <c r="H29" s="183"/>
      <c r="I29" s="182">
        <v>137946041</v>
      </c>
      <c r="J29" s="182">
        <v>0</v>
      </c>
      <c r="K29" s="182">
        <f t="shared" si="1"/>
        <v>4077107297</v>
      </c>
    </row>
    <row r="30" spans="1:11" s="167" customFormat="1" ht="15">
      <c r="A30" s="44">
        <v>25290</v>
      </c>
      <c r="B30" s="155" t="s">
        <v>1115</v>
      </c>
      <c r="C30" s="182">
        <v>1765222423</v>
      </c>
      <c r="D30" s="182">
        <v>545900672</v>
      </c>
      <c r="E30" s="182">
        <v>122956083</v>
      </c>
      <c r="F30" s="42">
        <f t="shared" si="0"/>
        <v>2434079178</v>
      </c>
      <c r="G30" s="42"/>
      <c r="H30" s="183"/>
      <c r="I30" s="182">
        <v>81871830</v>
      </c>
      <c r="J30" s="182">
        <v>0</v>
      </c>
      <c r="K30" s="182">
        <f t="shared" si="1"/>
        <v>2515951008</v>
      </c>
    </row>
    <row r="31" spans="1:11" s="167" customFormat="1" ht="15">
      <c r="A31" s="44">
        <v>25307</v>
      </c>
      <c r="B31" s="155" t="s">
        <v>35</v>
      </c>
      <c r="C31" s="182">
        <v>1313258792</v>
      </c>
      <c r="D31" s="182">
        <v>205375325</v>
      </c>
      <c r="E31" s="182">
        <v>83829286</v>
      </c>
      <c r="F31" s="42">
        <f t="shared" si="0"/>
        <v>1602463403</v>
      </c>
      <c r="G31" s="42"/>
      <c r="H31" s="183"/>
      <c r="I31" s="182">
        <v>58029653</v>
      </c>
      <c r="J31" s="182">
        <v>0</v>
      </c>
      <c r="K31" s="182">
        <f t="shared" si="1"/>
        <v>1660493056</v>
      </c>
    </row>
    <row r="32" spans="1:11" s="167" customFormat="1" ht="15">
      <c r="A32" s="44">
        <v>68307</v>
      </c>
      <c r="B32" s="155" t="s">
        <v>1116</v>
      </c>
      <c r="C32" s="182">
        <v>2459524735</v>
      </c>
      <c r="D32" s="182">
        <v>382913973</v>
      </c>
      <c r="E32" s="182">
        <v>154125065</v>
      </c>
      <c r="F32" s="42">
        <f t="shared" si="0"/>
        <v>2996563773</v>
      </c>
      <c r="G32" s="42"/>
      <c r="H32" s="183"/>
      <c r="I32" s="182">
        <v>86791827</v>
      </c>
      <c r="J32" s="182">
        <v>0</v>
      </c>
      <c r="K32" s="182">
        <f t="shared" si="1"/>
        <v>3083355600</v>
      </c>
    </row>
    <row r="33" spans="1:11" s="167" customFormat="1" ht="15">
      <c r="A33" s="44">
        <v>73001</v>
      </c>
      <c r="B33" s="155" t="s">
        <v>1117</v>
      </c>
      <c r="C33" s="182">
        <v>11748909115</v>
      </c>
      <c r="D33" s="182">
        <v>1426974324</v>
      </c>
      <c r="E33" s="182">
        <v>550924965</v>
      </c>
      <c r="F33" s="42">
        <f t="shared" si="0"/>
        <v>13726808404</v>
      </c>
      <c r="G33" s="42"/>
      <c r="H33" s="183"/>
      <c r="I33" s="182">
        <v>360989821</v>
      </c>
      <c r="J33" s="182">
        <v>0</v>
      </c>
      <c r="K33" s="182">
        <f t="shared" si="1"/>
        <v>14087798225</v>
      </c>
    </row>
    <row r="34" spans="1:11" s="167" customFormat="1" ht="15">
      <c r="A34" s="44">
        <v>5360</v>
      </c>
      <c r="B34" s="155" t="s">
        <v>1131</v>
      </c>
      <c r="C34" s="182">
        <v>2537221405</v>
      </c>
      <c r="D34" s="182">
        <v>757971660</v>
      </c>
      <c r="E34" s="182">
        <v>206753393</v>
      </c>
      <c r="F34" s="42">
        <f t="shared" si="0"/>
        <v>3501946458</v>
      </c>
      <c r="G34" s="42"/>
      <c r="H34" s="183"/>
      <c r="I34" s="182">
        <v>133781999</v>
      </c>
      <c r="J34" s="182">
        <v>0</v>
      </c>
      <c r="K34" s="182">
        <f t="shared" si="1"/>
        <v>3635728457</v>
      </c>
    </row>
    <row r="35" spans="1:11" s="167" customFormat="1" ht="15">
      <c r="A35" s="44">
        <v>23417</v>
      </c>
      <c r="B35" s="155" t="s">
        <v>34</v>
      </c>
      <c r="C35" s="182">
        <v>3048983106</v>
      </c>
      <c r="D35" s="182">
        <v>459726349</v>
      </c>
      <c r="E35" s="182">
        <v>173444674</v>
      </c>
      <c r="F35" s="42">
        <f t="shared" si="0"/>
        <v>3682154129</v>
      </c>
      <c r="G35" s="42"/>
      <c r="H35" s="183"/>
      <c r="I35" s="182">
        <v>217929116</v>
      </c>
      <c r="J35" s="182">
        <v>0</v>
      </c>
      <c r="K35" s="182">
        <f t="shared" si="1"/>
        <v>3900083245</v>
      </c>
    </row>
    <row r="36" spans="1:11" s="167" customFormat="1" ht="15">
      <c r="A36" s="44">
        <v>13430</v>
      </c>
      <c r="B36" s="155" t="s">
        <v>1130</v>
      </c>
      <c r="C36" s="182">
        <v>3146708035</v>
      </c>
      <c r="D36" s="182">
        <v>363063816</v>
      </c>
      <c r="E36" s="182">
        <v>129108316</v>
      </c>
      <c r="F36" s="42">
        <f t="shared" si="0"/>
        <v>3638880167</v>
      </c>
      <c r="G36" s="42"/>
      <c r="H36" s="183"/>
      <c r="I36" s="182">
        <v>228827598</v>
      </c>
      <c r="J36" s="182">
        <v>0</v>
      </c>
      <c r="K36" s="182">
        <f t="shared" si="1"/>
        <v>3867707765</v>
      </c>
    </row>
    <row r="37" spans="1:11" s="167" customFormat="1" ht="15">
      <c r="A37" s="44">
        <v>44430</v>
      </c>
      <c r="B37" s="155" t="s">
        <v>38</v>
      </c>
      <c r="C37" s="182">
        <v>1653095661</v>
      </c>
      <c r="D37" s="182">
        <v>501334004</v>
      </c>
      <c r="E37" s="182">
        <v>187091465</v>
      </c>
      <c r="F37" s="42">
        <f t="shared" si="0"/>
        <v>2341521130</v>
      </c>
      <c r="G37" s="42"/>
      <c r="H37" s="183"/>
      <c r="I37" s="182">
        <v>403862772</v>
      </c>
      <c r="J37" s="182">
        <v>0</v>
      </c>
      <c r="K37" s="182">
        <f t="shared" si="1"/>
        <v>2745383902</v>
      </c>
    </row>
    <row r="38" spans="1:11" s="167" customFormat="1" ht="15">
      <c r="A38" s="44">
        <v>17001</v>
      </c>
      <c r="B38" s="155" t="s">
        <v>31</v>
      </c>
      <c r="C38" s="182">
        <v>5954183689</v>
      </c>
      <c r="D38" s="182">
        <v>814077836</v>
      </c>
      <c r="E38" s="182">
        <v>282335766</v>
      </c>
      <c r="F38" s="42">
        <f t="shared" si="0"/>
        <v>7050597291</v>
      </c>
      <c r="G38" s="42"/>
      <c r="H38" s="183"/>
      <c r="I38" s="182">
        <v>255856727</v>
      </c>
      <c r="J38" s="182">
        <v>0</v>
      </c>
      <c r="K38" s="182">
        <f t="shared" si="1"/>
        <v>7306454018</v>
      </c>
    </row>
    <row r="39" spans="1:11" s="167" customFormat="1" ht="15">
      <c r="A39" s="44">
        <v>5001</v>
      </c>
      <c r="B39" s="155" t="s">
        <v>1128</v>
      </c>
      <c r="C39" s="182">
        <v>10408338704</v>
      </c>
      <c r="D39" s="182">
        <v>5627940221</v>
      </c>
      <c r="E39" s="182">
        <v>2602581063</v>
      </c>
      <c r="F39" s="42">
        <f t="shared" si="0"/>
        <v>18638859988</v>
      </c>
      <c r="G39" s="42"/>
      <c r="H39" s="183"/>
      <c r="I39" s="182">
        <v>1273555037</v>
      </c>
      <c r="J39" s="182">
        <v>0</v>
      </c>
      <c r="K39" s="182">
        <f t="shared" si="1"/>
        <v>19912415025</v>
      </c>
    </row>
    <row r="40" spans="1:11" s="167" customFormat="1" ht="15">
      <c r="A40" s="44">
        <v>23001</v>
      </c>
      <c r="B40" s="155" t="s">
        <v>1129</v>
      </c>
      <c r="C40" s="182">
        <v>10499430127</v>
      </c>
      <c r="D40" s="182">
        <v>0</v>
      </c>
      <c r="E40" s="182">
        <v>494960777</v>
      </c>
      <c r="F40" s="42">
        <f t="shared" si="0"/>
        <v>10994390904</v>
      </c>
      <c r="G40" s="42"/>
      <c r="H40" s="183"/>
      <c r="I40" s="182">
        <v>596426800</v>
      </c>
      <c r="J40" s="182">
        <v>0</v>
      </c>
      <c r="K40" s="182">
        <f t="shared" si="1"/>
        <v>11590817704</v>
      </c>
    </row>
    <row r="41" spans="1:11" s="167" customFormat="1" ht="15">
      <c r="A41" s="44">
        <v>41001</v>
      </c>
      <c r="B41" s="155" t="s">
        <v>37</v>
      </c>
      <c r="C41" s="182">
        <v>8738560110</v>
      </c>
      <c r="D41" s="182">
        <v>1124604293</v>
      </c>
      <c r="E41" s="182">
        <v>321962796</v>
      </c>
      <c r="F41" s="42">
        <f t="shared" si="0"/>
        <v>10185127199</v>
      </c>
      <c r="G41" s="42"/>
      <c r="H41" s="183"/>
      <c r="I41" s="182">
        <v>263161084</v>
      </c>
      <c r="J41" s="182">
        <v>0</v>
      </c>
      <c r="K41" s="182">
        <f t="shared" si="1"/>
        <v>10448288283</v>
      </c>
    </row>
    <row r="42" spans="1:11" s="167" customFormat="1" ht="15">
      <c r="A42" s="44">
        <v>76520</v>
      </c>
      <c r="B42" s="155" t="s">
        <v>52</v>
      </c>
      <c r="C42" s="182">
        <v>4611808720</v>
      </c>
      <c r="D42" s="182">
        <v>696222277</v>
      </c>
      <c r="E42" s="182">
        <v>274880733</v>
      </c>
      <c r="F42" s="42">
        <f t="shared" si="0"/>
        <v>5582911730</v>
      </c>
      <c r="G42" s="42"/>
      <c r="H42" s="183"/>
      <c r="I42" s="182">
        <v>194320015</v>
      </c>
      <c r="J42" s="182">
        <v>0</v>
      </c>
      <c r="K42" s="182">
        <f t="shared" si="1"/>
        <v>5777231745</v>
      </c>
    </row>
    <row r="43" spans="1:11" s="167" customFormat="1" ht="15">
      <c r="A43" s="44">
        <v>52001</v>
      </c>
      <c r="B43" s="155" t="s">
        <v>40</v>
      </c>
      <c r="C43" s="182">
        <v>6586510435</v>
      </c>
      <c r="D43" s="182">
        <v>1183493291</v>
      </c>
      <c r="E43" s="182">
        <v>416719668</v>
      </c>
      <c r="F43" s="42">
        <f t="shared" si="0"/>
        <v>8186723394</v>
      </c>
      <c r="G43" s="42"/>
      <c r="H43" s="183"/>
      <c r="I43" s="182">
        <v>287292635</v>
      </c>
      <c r="J43" s="182">
        <v>0</v>
      </c>
      <c r="K43" s="182">
        <f t="shared" si="1"/>
        <v>8474016029</v>
      </c>
    </row>
    <row r="44" spans="1:11" s="167" customFormat="1" ht="15">
      <c r="A44" s="44">
        <v>66001</v>
      </c>
      <c r="B44" s="155" t="s">
        <v>43</v>
      </c>
      <c r="C44" s="182">
        <v>7518671143</v>
      </c>
      <c r="D44" s="182">
        <v>1262997160</v>
      </c>
      <c r="E44" s="182">
        <v>519941940</v>
      </c>
      <c r="F44" s="42">
        <f t="shared" si="0"/>
        <v>9301610243</v>
      </c>
      <c r="G44" s="42"/>
      <c r="H44" s="183"/>
      <c r="I44" s="182">
        <v>348299350</v>
      </c>
      <c r="J44" s="182">
        <v>0</v>
      </c>
      <c r="K44" s="182">
        <f t="shared" si="1"/>
        <v>9649909593</v>
      </c>
    </row>
    <row r="45" spans="1:11" s="167" customFormat="1" ht="15">
      <c r="A45" s="44">
        <v>19001</v>
      </c>
      <c r="B45" s="155" t="s">
        <v>1126</v>
      </c>
      <c r="C45" s="182">
        <v>8151150325</v>
      </c>
      <c r="D45" s="182">
        <v>438951012</v>
      </c>
      <c r="E45" s="182">
        <v>189749722</v>
      </c>
      <c r="F45" s="42">
        <f t="shared" si="0"/>
        <v>8779851059</v>
      </c>
      <c r="G45" s="42"/>
      <c r="H45" s="183"/>
      <c r="I45" s="182">
        <v>185504596</v>
      </c>
      <c r="J45" s="182">
        <v>0</v>
      </c>
      <c r="K45" s="182">
        <f t="shared" si="1"/>
        <v>8965355655</v>
      </c>
    </row>
    <row r="46" spans="1:11" s="167" customFormat="1" ht="15">
      <c r="A46" s="44">
        <v>23660</v>
      </c>
      <c r="B46" s="155" t="s">
        <v>1127</v>
      </c>
      <c r="C46" s="182">
        <v>2675122435</v>
      </c>
      <c r="D46" s="182">
        <v>360854651</v>
      </c>
      <c r="E46" s="182">
        <v>129125309</v>
      </c>
      <c r="F46" s="42">
        <f t="shared" si="0"/>
        <v>3165102395</v>
      </c>
      <c r="G46" s="42"/>
      <c r="H46" s="183"/>
      <c r="I46" s="182">
        <v>174382061</v>
      </c>
      <c r="J46" s="182">
        <v>0</v>
      </c>
      <c r="K46" s="182">
        <f t="shared" si="1"/>
        <v>3339484456</v>
      </c>
    </row>
    <row r="47" spans="1:11" s="167" customFormat="1" ht="15">
      <c r="A47" s="44">
        <v>70001</v>
      </c>
      <c r="B47" s="155" t="s">
        <v>47</v>
      </c>
      <c r="C47" s="182">
        <v>2140998875</v>
      </c>
      <c r="D47" s="182">
        <v>845761416</v>
      </c>
      <c r="E47" s="182">
        <v>347724944</v>
      </c>
      <c r="F47" s="42">
        <f t="shared" si="0"/>
        <v>3334485235</v>
      </c>
      <c r="G47" s="42"/>
      <c r="H47" s="183"/>
      <c r="I47" s="182">
        <v>345866598</v>
      </c>
      <c r="J47" s="182">
        <v>0</v>
      </c>
      <c r="K47" s="182">
        <f t="shared" si="1"/>
        <v>3680351833</v>
      </c>
    </row>
    <row r="48" spans="1:11" s="167" customFormat="1" ht="15">
      <c r="A48" s="44">
        <v>25754</v>
      </c>
      <c r="B48" s="155" t="s">
        <v>36</v>
      </c>
      <c r="C48" s="182">
        <v>6669805899</v>
      </c>
      <c r="D48" s="182">
        <v>668230604</v>
      </c>
      <c r="E48" s="182">
        <v>254095196</v>
      </c>
      <c r="F48" s="42">
        <f t="shared" si="0"/>
        <v>7592131699</v>
      </c>
      <c r="G48" s="42"/>
      <c r="H48" s="183"/>
      <c r="I48" s="182">
        <v>210143551</v>
      </c>
      <c r="J48" s="182">
        <v>0</v>
      </c>
      <c r="K48" s="182">
        <f t="shared" si="1"/>
        <v>7802275250</v>
      </c>
    </row>
    <row r="49" spans="1:11" s="167" customFormat="1" ht="15">
      <c r="A49" s="44">
        <v>15759</v>
      </c>
      <c r="B49" s="155" t="s">
        <v>30</v>
      </c>
      <c r="C49" s="182">
        <v>2673069148</v>
      </c>
      <c r="D49" s="182">
        <v>355154314</v>
      </c>
      <c r="E49" s="182">
        <v>137522241</v>
      </c>
      <c r="F49" s="42">
        <f t="shared" si="0"/>
        <v>3165745703</v>
      </c>
      <c r="G49" s="42"/>
      <c r="H49" s="183"/>
      <c r="I49" s="182">
        <v>87781693</v>
      </c>
      <c r="J49" s="182">
        <v>0</v>
      </c>
      <c r="K49" s="182">
        <f t="shared" si="1"/>
        <v>3253527396</v>
      </c>
    </row>
    <row r="50" spans="1:11" s="167" customFormat="1" ht="15">
      <c r="A50" s="44">
        <v>8758</v>
      </c>
      <c r="B50" s="155" t="s">
        <v>28</v>
      </c>
      <c r="C50" s="182">
        <v>2561577698</v>
      </c>
      <c r="D50" s="182">
        <v>678684776</v>
      </c>
      <c r="E50" s="182">
        <v>288146750</v>
      </c>
      <c r="F50" s="42">
        <f t="shared" si="0"/>
        <v>3528409224</v>
      </c>
      <c r="G50" s="42"/>
      <c r="H50" s="183"/>
      <c r="I50" s="182">
        <v>205748115</v>
      </c>
      <c r="J50" s="182">
        <v>0</v>
      </c>
      <c r="K50" s="182">
        <f t="shared" si="1"/>
        <v>3734157339</v>
      </c>
    </row>
    <row r="51" spans="1:11" s="167" customFormat="1" ht="15">
      <c r="A51" s="44">
        <v>76834</v>
      </c>
      <c r="B51" s="155" t="s">
        <v>1125</v>
      </c>
      <c r="C51" s="182">
        <v>1301007286</v>
      </c>
      <c r="D51" s="182">
        <v>523220812</v>
      </c>
      <c r="E51" s="182">
        <v>204742971</v>
      </c>
      <c r="F51" s="42">
        <f t="shared" si="0"/>
        <v>2028971069</v>
      </c>
      <c r="G51" s="42"/>
      <c r="H51" s="183"/>
      <c r="I51" s="182">
        <v>133908035</v>
      </c>
      <c r="J51" s="182">
        <v>0</v>
      </c>
      <c r="K51" s="182">
        <f t="shared" si="1"/>
        <v>2162879104</v>
      </c>
    </row>
    <row r="52" spans="1:11" s="167" customFormat="1" ht="15">
      <c r="A52" s="44">
        <v>52835</v>
      </c>
      <c r="B52" s="155" t="s">
        <v>41</v>
      </c>
      <c r="C52" s="182">
        <v>5146914116</v>
      </c>
      <c r="D52" s="182">
        <v>493811668</v>
      </c>
      <c r="E52" s="182">
        <v>194205151</v>
      </c>
      <c r="F52" s="42">
        <f t="shared" si="0"/>
        <v>5834930935</v>
      </c>
      <c r="G52" s="42"/>
      <c r="H52" s="183"/>
      <c r="I52" s="182">
        <v>417087256</v>
      </c>
      <c r="J52" s="182">
        <v>0</v>
      </c>
      <c r="K52" s="182">
        <f t="shared" si="1"/>
        <v>6252018191</v>
      </c>
    </row>
    <row r="53" spans="1:11" s="167" customFormat="1" ht="15">
      <c r="A53" s="44">
        <v>15001</v>
      </c>
      <c r="B53" s="155" t="s">
        <v>85</v>
      </c>
      <c r="C53" s="182">
        <v>2934111057</v>
      </c>
      <c r="D53" s="182">
        <v>298057628</v>
      </c>
      <c r="E53" s="182">
        <v>104987637</v>
      </c>
      <c r="F53" s="42">
        <f t="shared" si="0"/>
        <v>3337156322</v>
      </c>
      <c r="G53" s="42"/>
      <c r="H53" s="183"/>
      <c r="I53" s="182">
        <v>96193544</v>
      </c>
      <c r="J53" s="182">
        <v>0</v>
      </c>
      <c r="K53" s="182">
        <f t="shared" si="1"/>
        <v>3433349866</v>
      </c>
    </row>
    <row r="54" spans="1:11" s="167" customFormat="1" ht="15">
      <c r="A54" s="44">
        <v>5837</v>
      </c>
      <c r="B54" s="155" t="s">
        <v>84</v>
      </c>
      <c r="C54" s="182">
        <v>3616693961</v>
      </c>
      <c r="D54" s="182">
        <v>759852834</v>
      </c>
      <c r="E54" s="182">
        <v>300643637</v>
      </c>
      <c r="F54" s="42">
        <f t="shared" si="0"/>
        <v>4677190432</v>
      </c>
      <c r="G54" s="42"/>
      <c r="H54" s="183"/>
      <c r="I54" s="182">
        <v>370979200</v>
      </c>
      <c r="J54" s="182">
        <v>0</v>
      </c>
      <c r="K54" s="182">
        <f t="shared" si="1"/>
        <v>5048169632</v>
      </c>
    </row>
    <row r="55" spans="1:11" s="167" customFormat="1" ht="15">
      <c r="A55" s="44">
        <v>20001</v>
      </c>
      <c r="B55" s="155" t="s">
        <v>33</v>
      </c>
      <c r="C55" s="182">
        <v>9592868985</v>
      </c>
      <c r="D55" s="182">
        <v>3930537836</v>
      </c>
      <c r="E55" s="182">
        <v>1086193407</v>
      </c>
      <c r="F55" s="42">
        <f t="shared" si="0"/>
        <v>14609600228</v>
      </c>
      <c r="G55" s="42"/>
      <c r="H55" s="183"/>
      <c r="I55" s="182">
        <v>411970919</v>
      </c>
      <c r="J55" s="182">
        <v>0</v>
      </c>
      <c r="K55" s="182">
        <f t="shared" si="1"/>
        <v>15021571147</v>
      </c>
    </row>
    <row r="56" spans="1:11" s="167" customFormat="1" ht="15">
      <c r="A56" s="44">
        <v>50001</v>
      </c>
      <c r="B56" s="155" t="s">
        <v>39</v>
      </c>
      <c r="C56" s="182">
        <v>9357480655</v>
      </c>
      <c r="D56" s="182">
        <v>955471783</v>
      </c>
      <c r="E56" s="182">
        <v>369634544</v>
      </c>
      <c r="F56" s="42">
        <f t="shared" si="0"/>
        <v>10682586982</v>
      </c>
      <c r="G56" s="42"/>
      <c r="H56" s="183"/>
      <c r="I56" s="182">
        <v>332810168</v>
      </c>
      <c r="J56" s="182">
        <v>0</v>
      </c>
      <c r="K56" s="182">
        <f t="shared" si="1"/>
        <v>11015397150</v>
      </c>
    </row>
    <row r="57" spans="1:11" s="167" customFormat="1" ht="15">
      <c r="A57" s="44">
        <v>27001</v>
      </c>
      <c r="B57" s="155" t="s">
        <v>1118</v>
      </c>
      <c r="C57" s="182">
        <v>5720358087</v>
      </c>
      <c r="D57" s="182">
        <v>0</v>
      </c>
      <c r="E57" s="182">
        <v>0</v>
      </c>
      <c r="F57" s="42">
        <f t="shared" si="0"/>
        <v>5720358087</v>
      </c>
      <c r="G57" s="42"/>
      <c r="H57" s="183"/>
      <c r="I57" s="182">
        <v>370614646</v>
      </c>
      <c r="J57" s="182">
        <v>0</v>
      </c>
      <c r="K57" s="182">
        <f t="shared" si="1"/>
        <v>6090972733</v>
      </c>
    </row>
    <row r="58" spans="1:11" s="167" customFormat="1" ht="15">
      <c r="A58" s="44">
        <v>44847</v>
      </c>
      <c r="B58" s="155" t="s">
        <v>1119</v>
      </c>
      <c r="C58" s="182">
        <v>2895398210</v>
      </c>
      <c r="D58" s="182">
        <v>158347543</v>
      </c>
      <c r="E58" s="182">
        <v>66261548</v>
      </c>
      <c r="F58" s="42">
        <f t="shared" si="0"/>
        <v>3120007301</v>
      </c>
      <c r="G58" s="42"/>
      <c r="H58" s="183"/>
      <c r="I58" s="182">
        <v>322510831</v>
      </c>
      <c r="J58" s="182">
        <v>0</v>
      </c>
      <c r="K58" s="182">
        <f t="shared" si="1"/>
        <v>3442518132</v>
      </c>
    </row>
    <row r="59" spans="1:11" s="167" customFormat="1" ht="15">
      <c r="A59" s="44">
        <v>5045</v>
      </c>
      <c r="B59" s="155" t="s">
        <v>1120</v>
      </c>
      <c r="C59" s="182">
        <v>2725513047</v>
      </c>
      <c r="D59" s="182">
        <v>336585785</v>
      </c>
      <c r="E59" s="182">
        <v>148439346</v>
      </c>
      <c r="F59" s="42">
        <f t="shared" si="0"/>
        <v>3210538178</v>
      </c>
      <c r="G59" s="42"/>
      <c r="H59" s="183"/>
      <c r="I59" s="182">
        <v>112656576</v>
      </c>
      <c r="J59" s="182">
        <v>0</v>
      </c>
      <c r="K59" s="182">
        <f t="shared" si="1"/>
        <v>3323194754</v>
      </c>
    </row>
    <row r="60" spans="1:11" s="167" customFormat="1" ht="15">
      <c r="A60" s="44">
        <v>25269</v>
      </c>
      <c r="B60" s="155" t="s">
        <v>1121</v>
      </c>
      <c r="C60" s="182">
        <v>1506607119</v>
      </c>
      <c r="D60" s="182">
        <v>370121176</v>
      </c>
      <c r="E60" s="182">
        <v>123435572</v>
      </c>
      <c r="F60" s="42">
        <f t="shared" si="0"/>
        <v>2000163867</v>
      </c>
      <c r="G60" s="42"/>
      <c r="H60" s="183"/>
      <c r="I60" s="182">
        <v>112316755</v>
      </c>
      <c r="J60" s="182">
        <v>0</v>
      </c>
      <c r="K60" s="182">
        <f t="shared" si="1"/>
        <v>2112480622</v>
      </c>
    </row>
    <row r="61" spans="1:11" s="167" customFormat="1" ht="15">
      <c r="A61" s="44">
        <v>44001</v>
      </c>
      <c r="B61" s="155" t="s">
        <v>57</v>
      </c>
      <c r="C61" s="182">
        <v>6096438699</v>
      </c>
      <c r="D61" s="182">
        <v>705531579</v>
      </c>
      <c r="E61" s="182">
        <v>246237271</v>
      </c>
      <c r="F61" s="42">
        <f t="shared" si="0"/>
        <v>7048207549</v>
      </c>
      <c r="G61" s="42"/>
      <c r="H61" s="183"/>
      <c r="I61" s="182">
        <v>345928740</v>
      </c>
      <c r="J61" s="182">
        <v>0</v>
      </c>
      <c r="K61" s="182">
        <f t="shared" si="1"/>
        <v>7394136289</v>
      </c>
    </row>
    <row r="62" spans="1:11" s="167" customFormat="1" ht="15">
      <c r="A62" s="44">
        <v>5615</v>
      </c>
      <c r="B62" s="155" t="s">
        <v>53</v>
      </c>
      <c r="C62" s="182">
        <v>992948148</v>
      </c>
      <c r="D62" s="182">
        <v>455146015</v>
      </c>
      <c r="E62" s="182">
        <v>126924049</v>
      </c>
      <c r="F62" s="42">
        <f t="shared" si="0"/>
        <v>1575018212</v>
      </c>
      <c r="G62" s="42"/>
      <c r="H62" s="183"/>
      <c r="I62" s="182">
        <v>106234252</v>
      </c>
      <c r="J62" s="182">
        <v>0</v>
      </c>
      <c r="K62" s="182">
        <f t="shared" si="1"/>
        <v>1681252464</v>
      </c>
    </row>
    <row r="63" spans="1:11" s="167" customFormat="1" ht="15">
      <c r="A63" s="44">
        <v>25175</v>
      </c>
      <c r="B63" s="155" t="s">
        <v>1124</v>
      </c>
      <c r="C63" s="182">
        <v>1358190456</v>
      </c>
      <c r="D63" s="182">
        <v>244177107</v>
      </c>
      <c r="E63" s="182">
        <v>94634998</v>
      </c>
      <c r="F63" s="42">
        <f t="shared" si="0"/>
        <v>1697002561</v>
      </c>
      <c r="G63" s="42"/>
      <c r="H63" s="183"/>
      <c r="I63" s="182">
        <v>78739571</v>
      </c>
      <c r="J63" s="182">
        <v>0</v>
      </c>
      <c r="K63" s="182">
        <f t="shared" si="1"/>
        <v>1775742132</v>
      </c>
    </row>
    <row r="64" spans="1:11" s="167" customFormat="1" ht="15">
      <c r="A64" s="44">
        <v>52356</v>
      </c>
      <c r="B64" s="157" t="s">
        <v>58</v>
      </c>
      <c r="C64" s="182">
        <v>3222086851</v>
      </c>
      <c r="D64" s="182">
        <v>445160961</v>
      </c>
      <c r="E64" s="182">
        <v>177792271</v>
      </c>
      <c r="F64" s="42">
        <f t="shared" si="0"/>
        <v>3845040083</v>
      </c>
      <c r="G64" s="42"/>
      <c r="H64" s="183"/>
      <c r="I64" s="182">
        <v>142196315</v>
      </c>
      <c r="J64" s="182">
        <v>0</v>
      </c>
      <c r="K64" s="182">
        <f t="shared" si="1"/>
        <v>3987236398</v>
      </c>
    </row>
    <row r="65" spans="1:11" s="167" customFormat="1" ht="15">
      <c r="A65" s="44">
        <v>76364</v>
      </c>
      <c r="B65" s="157" t="s">
        <v>1122</v>
      </c>
      <c r="C65" s="182">
        <v>2079866079</v>
      </c>
      <c r="D65" s="182">
        <v>169149945</v>
      </c>
      <c r="E65" s="182">
        <v>56598825</v>
      </c>
      <c r="F65" s="42">
        <f t="shared" si="0"/>
        <v>2305614849</v>
      </c>
      <c r="G65" s="42"/>
      <c r="H65" s="183"/>
      <c r="I65" s="184">
        <v>0</v>
      </c>
      <c r="J65" s="182">
        <v>0</v>
      </c>
      <c r="K65" s="182">
        <f t="shared" si="1"/>
        <v>2305614849</v>
      </c>
    </row>
    <row r="66" spans="1:11" s="167" customFormat="1" ht="15">
      <c r="A66" s="44">
        <v>8433</v>
      </c>
      <c r="B66" s="155" t="s">
        <v>54</v>
      </c>
      <c r="C66" s="182">
        <v>342641548</v>
      </c>
      <c r="D66" s="182">
        <v>320277603</v>
      </c>
      <c r="E66" s="182">
        <v>144676336</v>
      </c>
      <c r="F66" s="42">
        <f t="shared" si="0"/>
        <v>807595487</v>
      </c>
      <c r="G66" s="42"/>
      <c r="H66" s="183"/>
      <c r="I66" s="182">
        <v>89446084</v>
      </c>
      <c r="J66" s="182">
        <v>0</v>
      </c>
      <c r="K66" s="182">
        <f t="shared" si="1"/>
        <v>897041571</v>
      </c>
    </row>
    <row r="67" spans="1:11" s="167" customFormat="1" ht="15">
      <c r="A67" s="44">
        <v>25473</v>
      </c>
      <c r="B67" s="155" t="s">
        <v>55</v>
      </c>
      <c r="C67" s="182">
        <v>1734297269</v>
      </c>
      <c r="D67" s="182">
        <v>188409452</v>
      </c>
      <c r="E67" s="182">
        <v>82365511</v>
      </c>
      <c r="F67" s="42">
        <f t="shared" si="0"/>
        <v>2005072232</v>
      </c>
      <c r="G67" s="42"/>
      <c r="H67" s="183"/>
      <c r="I67" s="182">
        <v>55711337</v>
      </c>
      <c r="J67" s="182">
        <v>0</v>
      </c>
      <c r="K67" s="182">
        <f t="shared" si="1"/>
        <v>2060783569</v>
      </c>
    </row>
    <row r="68" spans="1:11" s="167" customFormat="1" ht="15">
      <c r="A68" s="44">
        <v>68547</v>
      </c>
      <c r="B68" s="155" t="s">
        <v>59</v>
      </c>
      <c r="C68" s="182">
        <v>2869821506</v>
      </c>
      <c r="D68" s="182">
        <v>547151062</v>
      </c>
      <c r="E68" s="182">
        <v>197280289</v>
      </c>
      <c r="F68" s="42">
        <f t="shared" si="0"/>
        <v>3614252857</v>
      </c>
      <c r="G68" s="42"/>
      <c r="H68" s="183"/>
      <c r="I68" s="182">
        <v>125619802</v>
      </c>
      <c r="J68" s="182">
        <v>0</v>
      </c>
      <c r="K68" s="182">
        <f t="shared" si="1"/>
        <v>3739872659</v>
      </c>
    </row>
    <row r="69" spans="1:11" s="167" customFormat="1" ht="15">
      <c r="A69" s="44">
        <v>41551</v>
      </c>
      <c r="B69" s="155" t="s">
        <v>56</v>
      </c>
      <c r="C69" s="182">
        <v>3744088459</v>
      </c>
      <c r="D69" s="182">
        <v>458824134</v>
      </c>
      <c r="E69" s="182">
        <v>187794526</v>
      </c>
      <c r="F69" s="42">
        <f t="shared" si="0"/>
        <v>4390707119</v>
      </c>
      <c r="G69" s="42"/>
      <c r="H69" s="183"/>
      <c r="I69" s="182">
        <v>193486972</v>
      </c>
      <c r="J69" s="182">
        <v>0</v>
      </c>
      <c r="K69" s="182">
        <f t="shared" si="1"/>
        <v>4584194091</v>
      </c>
    </row>
    <row r="70" spans="1:11" s="167" customFormat="1" ht="15">
      <c r="A70" s="44">
        <v>5631</v>
      </c>
      <c r="B70" s="155" t="s">
        <v>121</v>
      </c>
      <c r="C70" s="182">
        <v>696894339</v>
      </c>
      <c r="D70" s="182">
        <v>119136667</v>
      </c>
      <c r="E70" s="182">
        <v>39874513</v>
      </c>
      <c r="F70" s="42">
        <f t="shared" si="0"/>
        <v>855905519</v>
      </c>
      <c r="G70" s="42"/>
      <c r="H70" s="183"/>
      <c r="I70" s="182">
        <v>38802528</v>
      </c>
      <c r="J70" s="182">
        <v>0</v>
      </c>
      <c r="K70" s="182">
        <f t="shared" si="1"/>
        <v>894708047</v>
      </c>
    </row>
    <row r="71" spans="1:11" s="167" customFormat="1" ht="15">
      <c r="A71" s="44">
        <v>85001</v>
      </c>
      <c r="B71" s="43" t="s">
        <v>60</v>
      </c>
      <c r="C71" s="182">
        <v>4523876028</v>
      </c>
      <c r="D71" s="182">
        <v>391852485</v>
      </c>
      <c r="E71" s="182">
        <v>157850753</v>
      </c>
      <c r="F71" s="42">
        <f t="shared" si="0"/>
        <v>5073579266</v>
      </c>
      <c r="G71" s="42"/>
      <c r="H71" s="183"/>
      <c r="I71" s="182">
        <v>153260623</v>
      </c>
      <c r="J71" s="182">
        <v>0</v>
      </c>
      <c r="K71" s="182">
        <f t="shared" si="1"/>
        <v>5226839889</v>
      </c>
    </row>
    <row r="72" spans="1:11" s="167" customFormat="1" ht="15">
      <c r="A72" s="44">
        <v>25899</v>
      </c>
      <c r="B72" s="43" t="s">
        <v>1123</v>
      </c>
      <c r="C72" s="182">
        <v>2117392196</v>
      </c>
      <c r="D72" s="182">
        <v>271488811</v>
      </c>
      <c r="E72" s="182">
        <v>96260448</v>
      </c>
      <c r="F72" s="42">
        <f t="shared" si="0"/>
        <v>2485141455</v>
      </c>
      <c r="G72" s="42"/>
      <c r="H72" s="183"/>
      <c r="I72" s="182">
        <v>99440445</v>
      </c>
      <c r="J72" s="182">
        <v>0</v>
      </c>
      <c r="K72" s="182">
        <f t="shared" si="1"/>
        <v>2584581900</v>
      </c>
    </row>
    <row r="73" spans="1:11" ht="15.75" thickBot="1">
      <c r="A73" s="170"/>
      <c r="B73" s="171"/>
      <c r="C73" s="172"/>
      <c r="D73" s="172"/>
      <c r="E73" s="172"/>
      <c r="F73" s="173"/>
      <c r="G73" s="174"/>
      <c r="H73" s="174"/>
      <c r="I73" s="174"/>
      <c r="J73" s="175"/>
      <c r="K73" s="175"/>
    </row>
    <row r="74" spans="1:11" s="178" customFormat="1" ht="30.75" customHeight="1" thickBot="1">
      <c r="A74" s="176"/>
      <c r="B74" s="177" t="s">
        <v>24</v>
      </c>
      <c r="C74" s="86">
        <f>SUM(C11:C73)</f>
        <v>440945069096</v>
      </c>
      <c r="D74" s="86">
        <f aca="true" t="shared" si="2" ref="D74:K74">SUM(D11:D73)</f>
        <v>64840712723</v>
      </c>
      <c r="E74" s="86">
        <f t="shared" si="2"/>
        <v>25244683382</v>
      </c>
      <c r="F74" s="86">
        <f t="shared" si="2"/>
        <v>531030465201</v>
      </c>
      <c r="G74" s="87">
        <f t="shared" si="2"/>
        <v>0</v>
      </c>
      <c r="H74" s="87">
        <f t="shared" si="2"/>
        <v>0</v>
      </c>
      <c r="I74" s="87">
        <f>SUM(I11:I72)</f>
        <v>19189826169</v>
      </c>
      <c r="J74" s="87">
        <f t="shared" si="2"/>
        <v>4085899794</v>
      </c>
      <c r="K74" s="87">
        <f t="shared" si="2"/>
        <v>554306191164</v>
      </c>
    </row>
    <row r="75" ht="15">
      <c r="A75" s="179"/>
    </row>
    <row r="76" spans="1:8" ht="15">
      <c r="A76" s="180"/>
      <c r="C76" s="95">
        <f>+C74+Dptos!C44</f>
        <v>1030667471895</v>
      </c>
      <c r="D76" s="95">
        <f>+D74+Dptos!D44</f>
        <v>128835820141.7</v>
      </c>
      <c r="E76" s="95">
        <f>+E74+Dptos!E44</f>
        <v>51374211211</v>
      </c>
      <c r="F76" s="95">
        <f>+F74+Dptos!F44</f>
        <v>1210877503247.7</v>
      </c>
      <c r="G76" s="95">
        <f>+G74+Dptos!G44</f>
        <v>0</v>
      </c>
      <c r="H76" s="95">
        <f>+H74+Dptos!H44</f>
        <v>0</v>
      </c>
    </row>
    <row r="77" ht="15">
      <c r="A77" s="179"/>
    </row>
    <row r="78" spans="1:4" ht="15">
      <c r="A78" s="179"/>
      <c r="D78" s="185"/>
    </row>
    <row r="79" spans="1:4" ht="15">
      <c r="A79" s="179"/>
      <c r="D79" s="185"/>
    </row>
    <row r="80" spans="1:4" ht="15">
      <c r="A80" s="179"/>
      <c r="D80" s="185"/>
    </row>
    <row r="81" ht="15">
      <c r="A81" s="179"/>
    </row>
    <row r="82" ht="15">
      <c r="A82" s="179"/>
    </row>
    <row r="83" ht="15">
      <c r="A83" s="179"/>
    </row>
    <row r="84" ht="15">
      <c r="A84" s="179"/>
    </row>
    <row r="85" ht="15">
      <c r="A85" s="179"/>
    </row>
    <row r="86" ht="15">
      <c r="A86" s="179"/>
    </row>
    <row r="87" ht="15">
      <c r="A87" s="179"/>
    </row>
    <row r="88" ht="15">
      <c r="A88" s="179"/>
    </row>
    <row r="89" ht="15">
      <c r="A89" s="179"/>
    </row>
    <row r="90" ht="15">
      <c r="A90" s="179"/>
    </row>
    <row r="91" ht="15">
      <c r="A91" s="179"/>
    </row>
    <row r="92" ht="15">
      <c r="A92" s="179"/>
    </row>
    <row r="93" ht="15">
      <c r="A93" s="179"/>
    </row>
    <row r="94" ht="15">
      <c r="A94" s="179"/>
    </row>
    <row r="95" ht="15">
      <c r="A95" s="179"/>
    </row>
    <row r="96" ht="15">
      <c r="A96" s="179"/>
    </row>
    <row r="97" ht="15">
      <c r="A97" s="179"/>
    </row>
    <row r="98" ht="15">
      <c r="A98" s="179"/>
    </row>
    <row r="99" ht="15">
      <c r="A99" s="179"/>
    </row>
    <row r="100" ht="15">
      <c r="A100" s="179"/>
    </row>
    <row r="101" ht="15">
      <c r="A101" s="179"/>
    </row>
    <row r="102" ht="15">
      <c r="A102" s="179"/>
    </row>
    <row r="103" ht="15">
      <c r="A103" s="179"/>
    </row>
    <row r="104" ht="15">
      <c r="A104" s="179"/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2"/>
  <sheetViews>
    <sheetView zoomScale="85" zoomScaleNormal="85" zoomScalePageLayoutView="0" workbookViewId="0" topLeftCell="A1">
      <pane ySplit="8" topLeftCell="A1039" activePane="bottomLeft" state="frozen"/>
      <selection pane="topLeft" activeCell="A1" sqref="A1"/>
      <selection pane="bottomLeft" activeCell="F1053" sqref="F1053"/>
    </sheetView>
  </sheetViews>
  <sheetFormatPr defaultColWidth="8.421875" defaultRowHeight="12.75"/>
  <cols>
    <col min="1" max="1" width="9.8515625" style="137" bestFit="1" customWidth="1"/>
    <col min="2" max="2" width="18.8515625" style="135" customWidth="1"/>
    <col min="3" max="3" width="29.421875" style="135" customWidth="1"/>
    <col min="4" max="4" width="23.421875" style="70" hidden="1" customWidth="1"/>
    <col min="5" max="5" width="24.421875" style="154" customWidth="1"/>
    <col min="6" max="6" width="22.140625" style="70" customWidth="1"/>
    <col min="7" max="16384" width="8.421875" style="135" customWidth="1"/>
  </cols>
  <sheetData>
    <row r="1" spans="1:5" ht="15.75">
      <c r="A1" s="134" t="s">
        <v>63</v>
      </c>
      <c r="B1" s="1"/>
      <c r="C1" s="1"/>
      <c r="D1" s="13"/>
      <c r="E1" s="29"/>
    </row>
    <row r="2" spans="1:5" ht="15.75">
      <c r="A2" s="134" t="s">
        <v>77</v>
      </c>
      <c r="B2" s="1"/>
      <c r="C2" s="1"/>
      <c r="D2" s="13"/>
      <c r="E2" s="29"/>
    </row>
    <row r="3" spans="1:5" ht="15.75">
      <c r="A3" s="136"/>
      <c r="B3" s="1"/>
      <c r="C3" s="1"/>
      <c r="D3" s="13"/>
      <c r="E3" s="29"/>
    </row>
    <row r="4" spans="1:6" ht="15.75">
      <c r="A4" s="218" t="s">
        <v>64</v>
      </c>
      <c r="B4" s="218"/>
      <c r="C4" s="218"/>
      <c r="D4" s="218"/>
      <c r="E4" s="218"/>
      <c r="F4" s="218"/>
    </row>
    <row r="5" spans="1:5" ht="15.75">
      <c r="A5" s="117" t="s">
        <v>1100</v>
      </c>
      <c r="B5" s="1"/>
      <c r="C5" s="1"/>
      <c r="D5" s="33"/>
      <c r="E5" s="30"/>
    </row>
    <row r="6" spans="2:5" ht="16.5" thickBot="1">
      <c r="B6" s="130"/>
      <c r="C6" s="130"/>
      <c r="D6" s="33"/>
      <c r="E6" s="30"/>
    </row>
    <row r="7" spans="1:6" ht="49.5" customHeight="1" thickBot="1">
      <c r="A7" s="138" t="s">
        <v>0</v>
      </c>
      <c r="B7" s="139" t="s">
        <v>1</v>
      </c>
      <c r="C7" s="139" t="s">
        <v>125</v>
      </c>
      <c r="D7" s="140" t="s">
        <v>1084</v>
      </c>
      <c r="E7" s="141" t="s">
        <v>1078</v>
      </c>
      <c r="F7" s="142" t="s">
        <v>1080</v>
      </c>
    </row>
    <row r="8" spans="1:6" ht="21" customHeight="1">
      <c r="A8" s="143"/>
      <c r="B8" s="144"/>
      <c r="C8" s="145"/>
      <c r="D8" s="131" t="s">
        <v>1081</v>
      </c>
      <c r="E8" s="132" t="s">
        <v>1082</v>
      </c>
      <c r="F8" s="133" t="s">
        <v>1083</v>
      </c>
    </row>
    <row r="9" spans="1:6" ht="15">
      <c r="A9" s="146">
        <v>5002</v>
      </c>
      <c r="B9" s="42" t="s">
        <v>4</v>
      </c>
      <c r="C9" s="42" t="s">
        <v>126</v>
      </c>
      <c r="D9" s="42">
        <v>28330414</v>
      </c>
      <c r="E9" s="147"/>
      <c r="F9" s="55">
        <v>35215314</v>
      </c>
    </row>
    <row r="10" spans="1:6" ht="15">
      <c r="A10" s="146">
        <v>5004</v>
      </c>
      <c r="B10" s="42" t="s">
        <v>4</v>
      </c>
      <c r="C10" s="42" t="s">
        <v>127</v>
      </c>
      <c r="D10" s="42">
        <v>2861039</v>
      </c>
      <c r="E10" s="147"/>
      <c r="F10" s="55">
        <v>5020975</v>
      </c>
    </row>
    <row r="11" spans="1:6" ht="15">
      <c r="A11" s="146">
        <v>5021</v>
      </c>
      <c r="B11" s="42" t="s">
        <v>4</v>
      </c>
      <c r="C11" s="42" t="s">
        <v>128</v>
      </c>
      <c r="D11" s="42">
        <v>4974428</v>
      </c>
      <c r="E11" s="147"/>
      <c r="F11" s="55">
        <v>6830487</v>
      </c>
    </row>
    <row r="12" spans="1:6" ht="15">
      <c r="A12" s="146">
        <v>5030</v>
      </c>
      <c r="B12" s="42" t="s">
        <v>4</v>
      </c>
      <c r="C12" s="42" t="s">
        <v>129</v>
      </c>
      <c r="D12" s="42">
        <v>31120131</v>
      </c>
      <c r="E12" s="147"/>
      <c r="F12" s="55">
        <v>31110615</v>
      </c>
    </row>
    <row r="13" spans="1:6" ht="15">
      <c r="A13" s="146">
        <v>5031</v>
      </c>
      <c r="B13" s="42" t="s">
        <v>4</v>
      </c>
      <c r="C13" s="42" t="s">
        <v>130</v>
      </c>
      <c r="D13" s="42">
        <v>41189414</v>
      </c>
      <c r="E13" s="147"/>
      <c r="F13" s="55">
        <v>51831060</v>
      </c>
    </row>
    <row r="14" spans="1:6" ht="15">
      <c r="A14" s="146">
        <v>5034</v>
      </c>
      <c r="B14" s="42" t="s">
        <v>4</v>
      </c>
      <c r="C14" s="42" t="s">
        <v>131</v>
      </c>
      <c r="D14" s="42">
        <v>49501692</v>
      </c>
      <c r="E14" s="147"/>
      <c r="F14" s="55">
        <v>59844239</v>
      </c>
    </row>
    <row r="15" spans="1:6" ht="15">
      <c r="A15" s="146">
        <v>5036</v>
      </c>
      <c r="B15" s="42" t="s">
        <v>4</v>
      </c>
      <c r="C15" s="42" t="s">
        <v>132</v>
      </c>
      <c r="D15" s="42">
        <v>7516318</v>
      </c>
      <c r="E15" s="147"/>
      <c r="F15" s="55">
        <v>7110147</v>
      </c>
    </row>
    <row r="16" spans="1:6" ht="15">
      <c r="A16" s="146">
        <v>5038</v>
      </c>
      <c r="B16" s="42" t="s">
        <v>4</v>
      </c>
      <c r="C16" s="42" t="s">
        <v>133</v>
      </c>
      <c r="D16" s="42">
        <v>23616571</v>
      </c>
      <c r="E16" s="147"/>
      <c r="F16" s="55">
        <v>27057454</v>
      </c>
    </row>
    <row r="17" spans="1:6" ht="15">
      <c r="A17" s="146">
        <v>5040</v>
      </c>
      <c r="B17" s="42" t="s">
        <v>4</v>
      </c>
      <c r="C17" s="42" t="s">
        <v>134</v>
      </c>
      <c r="D17" s="42">
        <v>27788009</v>
      </c>
      <c r="E17" s="147"/>
      <c r="F17" s="55">
        <v>36725189</v>
      </c>
    </row>
    <row r="18" spans="1:6" ht="15">
      <c r="A18" s="146">
        <v>5042</v>
      </c>
      <c r="B18" s="42" t="s">
        <v>4</v>
      </c>
      <c r="C18" s="42" t="s">
        <v>4</v>
      </c>
      <c r="D18" s="42">
        <v>34564476</v>
      </c>
      <c r="E18" s="147"/>
      <c r="F18" s="55">
        <v>38618759</v>
      </c>
    </row>
    <row r="19" spans="1:6" ht="15">
      <c r="A19" s="146">
        <v>5044</v>
      </c>
      <c r="B19" s="42" t="s">
        <v>4</v>
      </c>
      <c r="C19" s="42" t="s">
        <v>135</v>
      </c>
      <c r="D19" s="42">
        <v>12832558</v>
      </c>
      <c r="E19" s="147"/>
      <c r="F19" s="55">
        <v>16605874</v>
      </c>
    </row>
    <row r="20" spans="1:6" ht="15">
      <c r="A20" s="146">
        <v>5051</v>
      </c>
      <c r="B20" s="42" t="s">
        <v>4</v>
      </c>
      <c r="C20" s="42" t="s">
        <v>136</v>
      </c>
      <c r="D20" s="42">
        <v>88154850</v>
      </c>
      <c r="E20" s="147"/>
      <c r="F20" s="55">
        <v>108022786</v>
      </c>
    </row>
    <row r="21" spans="1:6" ht="15">
      <c r="A21" s="146">
        <v>5055</v>
      </c>
      <c r="B21" s="42" t="s">
        <v>4</v>
      </c>
      <c r="C21" s="42" t="s">
        <v>137</v>
      </c>
      <c r="D21" s="42">
        <v>14329271</v>
      </c>
      <c r="E21" s="147"/>
      <c r="F21" s="55">
        <v>23503912</v>
      </c>
    </row>
    <row r="22" spans="1:6" ht="15">
      <c r="A22" s="146">
        <v>5059</v>
      </c>
      <c r="B22" s="42" t="s">
        <v>4</v>
      </c>
      <c r="C22" s="42" t="s">
        <v>42</v>
      </c>
      <c r="D22" s="42">
        <v>6620525</v>
      </c>
      <c r="E22" s="147"/>
      <c r="F22" s="55">
        <v>6618364</v>
      </c>
    </row>
    <row r="23" spans="1:6" ht="15">
      <c r="A23" s="146">
        <v>5079</v>
      </c>
      <c r="B23" s="42" t="s">
        <v>4</v>
      </c>
      <c r="C23" s="42" t="s">
        <v>138</v>
      </c>
      <c r="D23" s="42">
        <v>45643919</v>
      </c>
      <c r="E23" s="147"/>
      <c r="F23" s="55">
        <v>45630058</v>
      </c>
    </row>
    <row r="24" spans="1:6" ht="15">
      <c r="A24" s="146">
        <v>5086</v>
      </c>
      <c r="B24" s="42" t="s">
        <v>4</v>
      </c>
      <c r="C24" s="42" t="s">
        <v>139</v>
      </c>
      <c r="D24" s="42">
        <v>9667459</v>
      </c>
      <c r="E24" s="147"/>
      <c r="F24" s="55">
        <v>11838838</v>
      </c>
    </row>
    <row r="25" spans="1:6" ht="15">
      <c r="A25" s="146">
        <v>5091</v>
      </c>
      <c r="B25" s="42" t="s">
        <v>4</v>
      </c>
      <c r="C25" s="42" t="s">
        <v>140</v>
      </c>
      <c r="D25" s="42">
        <v>13226716</v>
      </c>
      <c r="E25" s="147"/>
      <c r="F25" s="55">
        <v>17326646</v>
      </c>
    </row>
    <row r="26" spans="1:6" ht="15">
      <c r="A26" s="146">
        <v>5093</v>
      </c>
      <c r="B26" s="42" t="s">
        <v>4</v>
      </c>
      <c r="C26" s="42" t="s">
        <v>141</v>
      </c>
      <c r="D26" s="42">
        <v>28216255</v>
      </c>
      <c r="E26" s="147"/>
      <c r="F26" s="55">
        <v>32814402</v>
      </c>
    </row>
    <row r="27" spans="1:6" ht="15">
      <c r="A27" s="146">
        <v>5101</v>
      </c>
      <c r="B27" s="42" t="s">
        <v>4</v>
      </c>
      <c r="C27" s="42" t="s">
        <v>142</v>
      </c>
      <c r="D27" s="42">
        <v>31627548</v>
      </c>
      <c r="E27" s="147"/>
      <c r="F27" s="55">
        <v>35785830</v>
      </c>
    </row>
    <row r="28" spans="1:6" ht="15">
      <c r="A28" s="146">
        <v>5107</v>
      </c>
      <c r="B28" s="42" t="s">
        <v>4</v>
      </c>
      <c r="C28" s="42" t="s">
        <v>143</v>
      </c>
      <c r="D28" s="42">
        <v>21119954</v>
      </c>
      <c r="E28" s="147"/>
      <c r="F28" s="55">
        <v>29050774</v>
      </c>
    </row>
    <row r="29" spans="1:6" ht="15">
      <c r="A29" s="146">
        <v>5113</v>
      </c>
      <c r="B29" s="42" t="s">
        <v>4</v>
      </c>
      <c r="C29" s="42" t="s">
        <v>144</v>
      </c>
      <c r="D29" s="42">
        <v>16983522</v>
      </c>
      <c r="E29" s="147"/>
      <c r="F29" s="55">
        <v>26359417</v>
      </c>
    </row>
    <row r="30" spans="1:6" ht="15">
      <c r="A30" s="146">
        <v>5120</v>
      </c>
      <c r="B30" s="42" t="s">
        <v>4</v>
      </c>
      <c r="C30" s="42" t="s">
        <v>145</v>
      </c>
      <c r="D30" s="42">
        <v>70597487</v>
      </c>
      <c r="E30" s="147"/>
      <c r="F30" s="55">
        <v>85520952</v>
      </c>
    </row>
    <row r="31" spans="1:6" ht="15">
      <c r="A31" s="146">
        <v>5125</v>
      </c>
      <c r="B31" s="42" t="s">
        <v>4</v>
      </c>
      <c r="C31" s="42" t="s">
        <v>146</v>
      </c>
      <c r="D31" s="42">
        <v>17307707</v>
      </c>
      <c r="E31" s="147"/>
      <c r="F31" s="55">
        <v>18276943</v>
      </c>
    </row>
    <row r="32" spans="1:6" ht="15">
      <c r="A32" s="146">
        <v>5129</v>
      </c>
      <c r="B32" s="42" t="s">
        <v>4</v>
      </c>
      <c r="C32" s="42" t="s">
        <v>5</v>
      </c>
      <c r="D32" s="42">
        <v>58140241</v>
      </c>
      <c r="E32" s="147"/>
      <c r="F32" s="55">
        <v>58122556</v>
      </c>
    </row>
    <row r="33" spans="1:6" ht="15">
      <c r="A33" s="146">
        <v>5134</v>
      </c>
      <c r="B33" s="42" t="s">
        <v>4</v>
      </c>
      <c r="C33" s="42" t="s">
        <v>147</v>
      </c>
      <c r="D33" s="42">
        <v>33063316</v>
      </c>
      <c r="E33" s="147"/>
      <c r="F33" s="55">
        <v>43118979</v>
      </c>
    </row>
    <row r="34" spans="1:6" ht="15">
      <c r="A34" s="146">
        <v>5138</v>
      </c>
      <c r="B34" s="42" t="s">
        <v>4</v>
      </c>
      <c r="C34" s="42" t="s">
        <v>148</v>
      </c>
      <c r="D34" s="42">
        <v>36253621</v>
      </c>
      <c r="E34" s="147"/>
      <c r="F34" s="55">
        <v>51122392</v>
      </c>
    </row>
    <row r="35" spans="1:6" ht="15">
      <c r="A35" s="146">
        <v>5142</v>
      </c>
      <c r="B35" s="42" t="s">
        <v>4</v>
      </c>
      <c r="C35" s="42" t="s">
        <v>149</v>
      </c>
      <c r="D35" s="42">
        <v>6326793</v>
      </c>
      <c r="E35" s="147"/>
      <c r="F35" s="55">
        <v>8066968</v>
      </c>
    </row>
    <row r="36" spans="1:6" ht="15">
      <c r="A36" s="146">
        <v>5145</v>
      </c>
      <c r="B36" s="42" t="s">
        <v>4</v>
      </c>
      <c r="C36" s="42" t="s">
        <v>150</v>
      </c>
      <c r="D36" s="42">
        <v>6735441</v>
      </c>
      <c r="E36" s="147"/>
      <c r="F36" s="55">
        <v>8233167</v>
      </c>
    </row>
    <row r="37" spans="1:6" ht="15">
      <c r="A37" s="146">
        <v>5147</v>
      </c>
      <c r="B37" s="42" t="s">
        <v>4</v>
      </c>
      <c r="C37" s="42" t="s">
        <v>151</v>
      </c>
      <c r="D37" s="42">
        <v>83629293</v>
      </c>
      <c r="E37" s="147"/>
      <c r="F37" s="55">
        <v>94462778</v>
      </c>
    </row>
    <row r="38" spans="1:6" ht="15">
      <c r="A38" s="146">
        <v>5148</v>
      </c>
      <c r="B38" s="42" t="s">
        <v>4</v>
      </c>
      <c r="C38" s="42" t="s">
        <v>152</v>
      </c>
      <c r="D38" s="42">
        <v>46105668</v>
      </c>
      <c r="E38" s="147"/>
      <c r="F38" s="55">
        <v>46091665</v>
      </c>
    </row>
    <row r="39" spans="1:6" ht="15">
      <c r="A39" s="146">
        <v>5150</v>
      </c>
      <c r="B39" s="42" t="s">
        <v>4</v>
      </c>
      <c r="C39" s="42" t="s">
        <v>153</v>
      </c>
      <c r="D39" s="42">
        <v>6075854</v>
      </c>
      <c r="E39" s="147"/>
      <c r="F39" s="55">
        <v>6073810</v>
      </c>
    </row>
    <row r="40" spans="1:6" ht="15">
      <c r="A40" s="146">
        <v>5154</v>
      </c>
      <c r="B40" s="42" t="s">
        <v>4</v>
      </c>
      <c r="C40" s="42" t="s">
        <v>154</v>
      </c>
      <c r="D40" s="42">
        <v>146446153</v>
      </c>
      <c r="E40" s="147"/>
      <c r="F40" s="55">
        <v>147248978</v>
      </c>
    </row>
    <row r="41" spans="1:6" ht="15">
      <c r="A41" s="146">
        <v>5172</v>
      </c>
      <c r="B41" s="42" t="s">
        <v>4</v>
      </c>
      <c r="C41" s="42" t="s">
        <v>155</v>
      </c>
      <c r="D41" s="42">
        <v>87602199</v>
      </c>
      <c r="E41" s="147"/>
      <c r="F41" s="55">
        <v>90915126</v>
      </c>
    </row>
    <row r="42" spans="1:6" ht="15">
      <c r="A42" s="146">
        <v>5190</v>
      </c>
      <c r="B42" s="42" t="s">
        <v>4</v>
      </c>
      <c r="C42" s="42" t="s">
        <v>156</v>
      </c>
      <c r="D42" s="42">
        <v>12379806</v>
      </c>
      <c r="E42" s="147"/>
      <c r="F42" s="55">
        <v>12376012</v>
      </c>
    </row>
    <row r="43" spans="1:6" ht="15">
      <c r="A43" s="146">
        <v>5197</v>
      </c>
      <c r="B43" s="42" t="s">
        <v>4</v>
      </c>
      <c r="C43" s="42" t="s">
        <v>157</v>
      </c>
      <c r="D43" s="42">
        <v>23103143</v>
      </c>
      <c r="E43" s="147"/>
      <c r="F43" s="55">
        <v>34801512</v>
      </c>
    </row>
    <row r="44" spans="1:6" ht="15">
      <c r="A44" s="146">
        <v>5206</v>
      </c>
      <c r="B44" s="42" t="s">
        <v>4</v>
      </c>
      <c r="C44" s="42" t="s">
        <v>158</v>
      </c>
      <c r="D44" s="42">
        <v>5523582</v>
      </c>
      <c r="E44" s="147"/>
      <c r="F44" s="55">
        <v>6678982</v>
      </c>
    </row>
    <row r="45" spans="1:6" ht="15">
      <c r="A45" s="146">
        <v>5209</v>
      </c>
      <c r="B45" s="42" t="s">
        <v>4</v>
      </c>
      <c r="C45" s="42" t="s">
        <v>159</v>
      </c>
      <c r="D45" s="42">
        <v>30802544</v>
      </c>
      <c r="E45" s="147"/>
      <c r="F45" s="55">
        <v>33133139</v>
      </c>
    </row>
    <row r="46" spans="1:6" ht="15">
      <c r="A46" s="146">
        <v>5212</v>
      </c>
      <c r="B46" s="42" t="s">
        <v>4</v>
      </c>
      <c r="C46" s="42" t="s">
        <v>160</v>
      </c>
      <c r="D46" s="42">
        <v>67856829</v>
      </c>
      <c r="E46" s="147"/>
      <c r="F46" s="55">
        <v>67836151</v>
      </c>
    </row>
    <row r="47" spans="1:6" ht="15">
      <c r="A47" s="146">
        <v>5234</v>
      </c>
      <c r="B47" s="42" t="s">
        <v>4</v>
      </c>
      <c r="C47" s="42" t="s">
        <v>161</v>
      </c>
      <c r="D47" s="42">
        <v>56117704</v>
      </c>
      <c r="E47" s="147"/>
      <c r="F47" s="55">
        <v>80073389</v>
      </c>
    </row>
    <row r="48" spans="1:6" ht="15">
      <c r="A48" s="146">
        <v>5237</v>
      </c>
      <c r="B48" s="42" t="s">
        <v>4</v>
      </c>
      <c r="C48" s="42" t="s">
        <v>162</v>
      </c>
      <c r="D48" s="42">
        <v>19038777</v>
      </c>
      <c r="E48" s="147"/>
      <c r="F48" s="55">
        <v>19032962</v>
      </c>
    </row>
    <row r="49" spans="1:6" ht="15">
      <c r="A49" s="146">
        <v>5240</v>
      </c>
      <c r="B49" s="42" t="s">
        <v>4</v>
      </c>
      <c r="C49" s="42" t="s">
        <v>163</v>
      </c>
      <c r="D49" s="42">
        <v>20524306</v>
      </c>
      <c r="E49" s="147"/>
      <c r="F49" s="55">
        <v>24398979</v>
      </c>
    </row>
    <row r="50" spans="1:6" ht="15">
      <c r="A50" s="146">
        <v>5250</v>
      </c>
      <c r="B50" s="42" t="s">
        <v>4</v>
      </c>
      <c r="C50" s="42" t="s">
        <v>164</v>
      </c>
      <c r="D50" s="42">
        <v>90190297</v>
      </c>
      <c r="E50" s="147"/>
      <c r="F50" s="55">
        <v>107272937</v>
      </c>
    </row>
    <row r="51" spans="1:6" ht="15">
      <c r="A51" s="146">
        <v>5264</v>
      </c>
      <c r="B51" s="42" t="s">
        <v>4</v>
      </c>
      <c r="C51" s="42" t="s">
        <v>165</v>
      </c>
      <c r="D51" s="42">
        <v>9629754</v>
      </c>
      <c r="E51" s="147"/>
      <c r="F51" s="55">
        <v>9626775</v>
      </c>
    </row>
    <row r="52" spans="1:6" ht="15">
      <c r="A52" s="146">
        <v>5282</v>
      </c>
      <c r="B52" s="42" t="s">
        <v>4</v>
      </c>
      <c r="C52" s="42" t="s">
        <v>166</v>
      </c>
      <c r="D52" s="42">
        <v>27464761</v>
      </c>
      <c r="E52" s="147"/>
      <c r="F52" s="55">
        <v>27456362</v>
      </c>
    </row>
    <row r="53" spans="1:6" ht="15">
      <c r="A53" s="146">
        <v>5284</v>
      </c>
      <c r="B53" s="42" t="s">
        <v>4</v>
      </c>
      <c r="C53" s="42" t="s">
        <v>167</v>
      </c>
      <c r="D53" s="42">
        <v>45803999</v>
      </c>
      <c r="E53" s="147"/>
      <c r="F53" s="55">
        <v>53619922</v>
      </c>
    </row>
    <row r="54" spans="1:6" ht="15">
      <c r="A54" s="146">
        <v>5306</v>
      </c>
      <c r="B54" s="42" t="s">
        <v>4</v>
      </c>
      <c r="C54" s="42" t="s">
        <v>168</v>
      </c>
      <c r="D54" s="42">
        <v>9408250</v>
      </c>
      <c r="E54" s="147"/>
      <c r="F54" s="55">
        <v>10935987</v>
      </c>
    </row>
    <row r="55" spans="1:6" ht="15">
      <c r="A55" s="146">
        <v>5308</v>
      </c>
      <c r="B55" s="42" t="s">
        <v>4</v>
      </c>
      <c r="C55" s="42" t="s">
        <v>169</v>
      </c>
      <c r="D55" s="42">
        <v>36845631</v>
      </c>
      <c r="E55" s="147"/>
      <c r="F55" s="55">
        <v>36834430</v>
      </c>
    </row>
    <row r="56" spans="1:6" ht="15">
      <c r="A56" s="146">
        <v>5310</v>
      </c>
      <c r="B56" s="42" t="s">
        <v>4</v>
      </c>
      <c r="C56" s="42" t="s">
        <v>170</v>
      </c>
      <c r="D56" s="42">
        <v>15184444</v>
      </c>
      <c r="E56" s="147"/>
      <c r="F56" s="55">
        <v>15913548</v>
      </c>
    </row>
    <row r="57" spans="1:6" ht="15">
      <c r="A57" s="146">
        <v>5313</v>
      </c>
      <c r="B57" s="42" t="s">
        <v>4</v>
      </c>
      <c r="C57" s="42" t="s">
        <v>171</v>
      </c>
      <c r="D57" s="42">
        <v>14127011</v>
      </c>
      <c r="E57" s="147"/>
      <c r="F57" s="55">
        <v>20379913</v>
      </c>
    </row>
    <row r="58" spans="1:6" ht="15">
      <c r="A58" s="146">
        <v>5315</v>
      </c>
      <c r="B58" s="42" t="s">
        <v>4</v>
      </c>
      <c r="C58" s="42" t="s">
        <v>172</v>
      </c>
      <c r="D58" s="42">
        <v>10973375</v>
      </c>
      <c r="E58" s="147"/>
      <c r="F58" s="55">
        <v>13717692</v>
      </c>
    </row>
    <row r="59" spans="1:6" ht="15">
      <c r="A59" s="146">
        <v>5318</v>
      </c>
      <c r="B59" s="42" t="s">
        <v>4</v>
      </c>
      <c r="C59" s="42" t="s">
        <v>173</v>
      </c>
      <c r="D59" s="42">
        <v>34888928</v>
      </c>
      <c r="E59" s="147"/>
      <c r="F59" s="55">
        <v>34878325</v>
      </c>
    </row>
    <row r="60" spans="1:6" ht="15">
      <c r="A60" s="146">
        <v>5321</v>
      </c>
      <c r="B60" s="42" t="s">
        <v>4</v>
      </c>
      <c r="C60" s="42" t="s">
        <v>174</v>
      </c>
      <c r="D60" s="42">
        <v>7236243</v>
      </c>
      <c r="E60" s="147"/>
      <c r="F60" s="55">
        <v>7234027</v>
      </c>
    </row>
    <row r="61" spans="1:6" ht="15">
      <c r="A61" s="146">
        <v>5347</v>
      </c>
      <c r="B61" s="42" t="s">
        <v>4</v>
      </c>
      <c r="C61" s="42" t="s">
        <v>175</v>
      </c>
      <c r="D61" s="42">
        <v>9720038</v>
      </c>
      <c r="E61" s="147"/>
      <c r="F61" s="55">
        <v>10079037</v>
      </c>
    </row>
    <row r="62" spans="1:6" ht="15">
      <c r="A62" s="146">
        <v>5353</v>
      </c>
      <c r="B62" s="42" t="s">
        <v>4</v>
      </c>
      <c r="C62" s="42" t="s">
        <v>176</v>
      </c>
      <c r="D62" s="42">
        <v>6423053</v>
      </c>
      <c r="E62" s="147"/>
      <c r="F62" s="55">
        <v>7107969</v>
      </c>
    </row>
    <row r="63" spans="1:6" ht="15">
      <c r="A63" s="146">
        <v>5361</v>
      </c>
      <c r="B63" s="42" t="s">
        <v>4</v>
      </c>
      <c r="C63" s="42" t="s">
        <v>177</v>
      </c>
      <c r="D63" s="42">
        <v>68235879</v>
      </c>
      <c r="E63" s="147"/>
      <c r="F63" s="55">
        <v>83910551</v>
      </c>
    </row>
    <row r="64" spans="1:6" ht="15">
      <c r="A64" s="146">
        <v>5364</v>
      </c>
      <c r="B64" s="42" t="s">
        <v>4</v>
      </c>
      <c r="C64" s="42" t="s">
        <v>178</v>
      </c>
      <c r="D64" s="42">
        <v>16291415</v>
      </c>
      <c r="E64" s="147"/>
      <c r="F64" s="55">
        <v>17127088</v>
      </c>
    </row>
    <row r="65" spans="1:6" ht="15">
      <c r="A65" s="146">
        <v>5368</v>
      </c>
      <c r="B65" s="42" t="s">
        <v>4</v>
      </c>
      <c r="C65" s="42" t="s">
        <v>179</v>
      </c>
      <c r="D65" s="42">
        <v>17557762</v>
      </c>
      <c r="E65" s="147"/>
      <c r="F65" s="55">
        <v>19589752</v>
      </c>
    </row>
    <row r="66" spans="1:6" ht="15">
      <c r="A66" s="146">
        <v>5376</v>
      </c>
      <c r="B66" s="42" t="s">
        <v>4</v>
      </c>
      <c r="C66" s="42" t="s">
        <v>180</v>
      </c>
      <c r="D66" s="42">
        <v>48065679</v>
      </c>
      <c r="E66" s="147"/>
      <c r="F66" s="55">
        <v>48051015</v>
      </c>
    </row>
    <row r="67" spans="1:6" ht="15">
      <c r="A67" s="146">
        <v>5380</v>
      </c>
      <c r="B67" s="42" t="s">
        <v>4</v>
      </c>
      <c r="C67" s="42" t="s">
        <v>181</v>
      </c>
      <c r="D67" s="42">
        <v>38459508</v>
      </c>
      <c r="E67" s="147"/>
      <c r="F67" s="55">
        <v>38447822</v>
      </c>
    </row>
    <row r="68" spans="1:6" ht="15">
      <c r="A68" s="146">
        <v>5390</v>
      </c>
      <c r="B68" s="42" t="s">
        <v>4</v>
      </c>
      <c r="C68" s="42" t="s">
        <v>182</v>
      </c>
      <c r="D68" s="42">
        <v>10801243</v>
      </c>
      <c r="E68" s="147"/>
      <c r="F68" s="55">
        <v>12611233</v>
      </c>
    </row>
    <row r="69" spans="1:6" ht="15">
      <c r="A69" s="146">
        <v>5400</v>
      </c>
      <c r="B69" s="42" t="s">
        <v>4</v>
      </c>
      <c r="C69" s="42" t="s">
        <v>183</v>
      </c>
      <c r="D69" s="42">
        <v>19444967</v>
      </c>
      <c r="E69" s="147"/>
      <c r="F69" s="55">
        <v>19439043</v>
      </c>
    </row>
    <row r="70" spans="1:6" ht="15">
      <c r="A70" s="146">
        <v>5411</v>
      </c>
      <c r="B70" s="42" t="s">
        <v>4</v>
      </c>
      <c r="C70" s="42" t="s">
        <v>184</v>
      </c>
      <c r="D70" s="42">
        <v>16713229</v>
      </c>
      <c r="E70" s="147"/>
      <c r="F70" s="55">
        <v>20515440</v>
      </c>
    </row>
    <row r="71" spans="1:6" ht="15">
      <c r="A71" s="146">
        <v>5425</v>
      </c>
      <c r="B71" s="42" t="s">
        <v>4</v>
      </c>
      <c r="C71" s="42" t="s">
        <v>185</v>
      </c>
      <c r="D71" s="42">
        <v>12609787</v>
      </c>
      <c r="E71" s="147"/>
      <c r="F71" s="55">
        <v>14122835</v>
      </c>
    </row>
    <row r="72" spans="1:6" ht="15">
      <c r="A72" s="146">
        <v>5440</v>
      </c>
      <c r="B72" s="42" t="s">
        <v>4</v>
      </c>
      <c r="C72" s="42" t="s">
        <v>186</v>
      </c>
      <c r="D72" s="42">
        <v>55802274</v>
      </c>
      <c r="E72" s="147"/>
      <c r="F72" s="55">
        <v>55785334</v>
      </c>
    </row>
    <row r="73" spans="1:6" ht="15">
      <c r="A73" s="146">
        <v>5467</v>
      </c>
      <c r="B73" s="42" t="s">
        <v>4</v>
      </c>
      <c r="C73" s="42" t="s">
        <v>187</v>
      </c>
      <c r="D73" s="42">
        <v>9481005</v>
      </c>
      <c r="E73" s="147"/>
      <c r="F73" s="55">
        <v>11759087</v>
      </c>
    </row>
    <row r="74" spans="1:6" ht="15">
      <c r="A74" s="146">
        <v>5475</v>
      </c>
      <c r="B74" s="42" t="s">
        <v>4</v>
      </c>
      <c r="C74" s="42" t="s">
        <v>188</v>
      </c>
      <c r="D74" s="42">
        <v>16275873</v>
      </c>
      <c r="E74" s="147"/>
      <c r="F74" s="55">
        <v>19743783</v>
      </c>
    </row>
    <row r="75" spans="1:6" ht="15">
      <c r="A75" s="146">
        <v>5480</v>
      </c>
      <c r="B75" s="42" t="s">
        <v>4</v>
      </c>
      <c r="C75" s="42" t="s">
        <v>189</v>
      </c>
      <c r="D75" s="42">
        <v>37436561</v>
      </c>
      <c r="E75" s="147"/>
      <c r="F75" s="55">
        <v>48263922</v>
      </c>
    </row>
    <row r="76" spans="1:6" ht="15">
      <c r="A76" s="146">
        <v>5483</v>
      </c>
      <c r="B76" s="42" t="s">
        <v>4</v>
      </c>
      <c r="C76" s="42" t="s">
        <v>190</v>
      </c>
      <c r="D76" s="42">
        <v>17562835</v>
      </c>
      <c r="E76" s="147"/>
      <c r="F76" s="55">
        <v>22446839</v>
      </c>
    </row>
    <row r="77" spans="1:6" ht="15">
      <c r="A77" s="146">
        <v>5490</v>
      </c>
      <c r="B77" s="42" t="s">
        <v>4</v>
      </c>
      <c r="C77" s="42" t="s">
        <v>191</v>
      </c>
      <c r="D77" s="42">
        <v>141080393</v>
      </c>
      <c r="E77" s="147"/>
      <c r="F77" s="55">
        <v>170773770</v>
      </c>
    </row>
    <row r="78" spans="1:6" ht="15">
      <c r="A78" s="146">
        <v>5495</v>
      </c>
      <c r="B78" s="42" t="s">
        <v>4</v>
      </c>
      <c r="C78" s="42" t="s">
        <v>192</v>
      </c>
      <c r="D78" s="42">
        <v>55956597</v>
      </c>
      <c r="E78" s="147"/>
      <c r="F78" s="55">
        <v>63620405</v>
      </c>
    </row>
    <row r="79" spans="1:6" ht="15">
      <c r="A79" s="146">
        <v>5501</v>
      </c>
      <c r="B79" s="42" t="s">
        <v>4</v>
      </c>
      <c r="C79" s="42" t="s">
        <v>193</v>
      </c>
      <c r="D79" s="42">
        <v>5112307</v>
      </c>
      <c r="E79" s="147"/>
      <c r="F79" s="55">
        <v>6668848</v>
      </c>
    </row>
    <row r="80" spans="1:6" ht="15">
      <c r="A80" s="146">
        <v>5541</v>
      </c>
      <c r="B80" s="42" t="s">
        <v>4</v>
      </c>
      <c r="C80" s="42" t="s">
        <v>194</v>
      </c>
      <c r="D80" s="42">
        <v>20032257</v>
      </c>
      <c r="E80" s="147"/>
      <c r="F80" s="55">
        <v>20026140</v>
      </c>
    </row>
    <row r="81" spans="1:6" ht="15">
      <c r="A81" s="146">
        <v>5543</v>
      </c>
      <c r="B81" s="42" t="s">
        <v>4</v>
      </c>
      <c r="C81" s="42" t="s">
        <v>195</v>
      </c>
      <c r="D81" s="42">
        <v>26961574</v>
      </c>
      <c r="E81" s="147"/>
      <c r="F81" s="55">
        <v>35551888</v>
      </c>
    </row>
    <row r="82" spans="1:6" ht="15">
      <c r="A82" s="146">
        <v>5576</v>
      </c>
      <c r="B82" s="42" t="s">
        <v>4</v>
      </c>
      <c r="C82" s="42" t="s">
        <v>196</v>
      </c>
      <c r="D82" s="42">
        <v>9759469</v>
      </c>
      <c r="E82" s="147"/>
      <c r="F82" s="55">
        <v>11000364</v>
      </c>
    </row>
    <row r="83" spans="1:6" ht="15">
      <c r="A83" s="146">
        <v>5579</v>
      </c>
      <c r="B83" s="42" t="s">
        <v>4</v>
      </c>
      <c r="C83" s="42" t="s">
        <v>197</v>
      </c>
      <c r="D83" s="42">
        <v>50799746</v>
      </c>
      <c r="E83" s="147"/>
      <c r="F83" s="55">
        <v>47926675</v>
      </c>
    </row>
    <row r="84" spans="1:6" ht="15">
      <c r="A84" s="146">
        <v>5585</v>
      </c>
      <c r="B84" s="42" t="s">
        <v>4</v>
      </c>
      <c r="C84" s="42" t="s">
        <v>198</v>
      </c>
      <c r="D84" s="42">
        <v>20132123</v>
      </c>
      <c r="E84" s="147"/>
      <c r="F84" s="55">
        <v>21145190</v>
      </c>
    </row>
    <row r="85" spans="1:6" ht="15">
      <c r="A85" s="146">
        <v>5591</v>
      </c>
      <c r="B85" s="42" t="s">
        <v>4</v>
      </c>
      <c r="C85" s="42" t="s">
        <v>199</v>
      </c>
      <c r="D85" s="42">
        <v>22345780</v>
      </c>
      <c r="E85" s="147"/>
      <c r="F85" s="55">
        <v>22769929</v>
      </c>
    </row>
    <row r="86" spans="1:6" ht="15">
      <c r="A86" s="146">
        <v>5604</v>
      </c>
      <c r="B86" s="42" t="s">
        <v>4</v>
      </c>
      <c r="C86" s="42" t="s">
        <v>200</v>
      </c>
      <c r="D86" s="42">
        <v>45731592</v>
      </c>
      <c r="E86" s="147"/>
      <c r="F86" s="55">
        <v>53657226</v>
      </c>
    </row>
    <row r="87" spans="1:6" ht="15">
      <c r="A87" s="146">
        <v>5607</v>
      </c>
      <c r="B87" s="42" t="s">
        <v>4</v>
      </c>
      <c r="C87" s="42" t="s">
        <v>201</v>
      </c>
      <c r="D87" s="42">
        <v>14947748</v>
      </c>
      <c r="E87" s="147"/>
      <c r="F87" s="55">
        <v>14943183</v>
      </c>
    </row>
    <row r="88" spans="1:6" ht="15">
      <c r="A88" s="146">
        <v>5628</v>
      </c>
      <c r="B88" s="42" t="s">
        <v>4</v>
      </c>
      <c r="C88" s="42" t="s">
        <v>202</v>
      </c>
      <c r="D88" s="42">
        <v>20739110</v>
      </c>
      <c r="E88" s="147"/>
      <c r="F88" s="55">
        <v>26617232</v>
      </c>
    </row>
    <row r="89" spans="1:6" ht="15">
      <c r="A89" s="146">
        <v>5642</v>
      </c>
      <c r="B89" s="42" t="s">
        <v>4</v>
      </c>
      <c r="C89" s="42" t="s">
        <v>203</v>
      </c>
      <c r="D89" s="42">
        <v>23954263</v>
      </c>
      <c r="E89" s="147"/>
      <c r="F89" s="55">
        <v>28815728</v>
      </c>
    </row>
    <row r="90" spans="1:6" ht="15">
      <c r="A90" s="146">
        <v>5647</v>
      </c>
      <c r="B90" s="42" t="s">
        <v>4</v>
      </c>
      <c r="C90" s="42" t="s">
        <v>204</v>
      </c>
      <c r="D90" s="42">
        <v>12805008</v>
      </c>
      <c r="E90" s="147"/>
      <c r="F90" s="55">
        <v>16768199</v>
      </c>
    </row>
    <row r="91" spans="1:6" ht="15">
      <c r="A91" s="146">
        <v>5649</v>
      </c>
      <c r="B91" s="42" t="s">
        <v>4</v>
      </c>
      <c r="C91" s="42" t="s">
        <v>205</v>
      </c>
      <c r="D91" s="42">
        <v>22073018</v>
      </c>
      <c r="E91" s="147"/>
      <c r="F91" s="55">
        <v>28312856</v>
      </c>
    </row>
    <row r="92" spans="1:6" ht="15">
      <c r="A92" s="146">
        <v>5652</v>
      </c>
      <c r="B92" s="42" t="s">
        <v>4</v>
      </c>
      <c r="C92" s="42" t="s">
        <v>206</v>
      </c>
      <c r="D92" s="42">
        <v>11180800</v>
      </c>
      <c r="E92" s="147"/>
      <c r="F92" s="55">
        <v>15728692</v>
      </c>
    </row>
    <row r="93" spans="1:6" ht="15">
      <c r="A93" s="146">
        <v>5656</v>
      </c>
      <c r="B93" s="42" t="s">
        <v>4</v>
      </c>
      <c r="C93" s="42" t="s">
        <v>207</v>
      </c>
      <c r="D93" s="42">
        <v>17414606</v>
      </c>
      <c r="E93" s="147"/>
      <c r="F93" s="55">
        <v>22999542</v>
      </c>
    </row>
    <row r="94" spans="1:6" ht="15">
      <c r="A94" s="146">
        <v>5658</v>
      </c>
      <c r="B94" s="42" t="s">
        <v>4</v>
      </c>
      <c r="C94" s="42" t="s">
        <v>1103</v>
      </c>
      <c r="D94" s="42">
        <v>3950272</v>
      </c>
      <c r="E94" s="147"/>
      <c r="F94" s="55">
        <v>4110814</v>
      </c>
    </row>
    <row r="95" spans="1:6" ht="15">
      <c r="A95" s="146">
        <v>5659</v>
      </c>
      <c r="B95" s="42" t="s">
        <v>4</v>
      </c>
      <c r="C95" s="42" t="s">
        <v>208</v>
      </c>
      <c r="D95" s="42">
        <v>59879698</v>
      </c>
      <c r="E95" s="147"/>
      <c r="F95" s="55">
        <v>75638821</v>
      </c>
    </row>
    <row r="96" spans="1:6" ht="15">
      <c r="A96" s="146">
        <v>5660</v>
      </c>
      <c r="B96" s="42" t="s">
        <v>4</v>
      </c>
      <c r="C96" s="42" t="s">
        <v>209</v>
      </c>
      <c r="D96" s="42">
        <v>17656771</v>
      </c>
      <c r="E96" s="147"/>
      <c r="F96" s="55">
        <v>23456442</v>
      </c>
    </row>
    <row r="97" spans="1:6" ht="15">
      <c r="A97" s="146">
        <v>5664</v>
      </c>
      <c r="B97" s="42" t="s">
        <v>4</v>
      </c>
      <c r="C97" s="42" t="s">
        <v>210</v>
      </c>
      <c r="D97" s="42">
        <v>27664465</v>
      </c>
      <c r="E97" s="147"/>
      <c r="F97" s="55">
        <v>27656007</v>
      </c>
    </row>
    <row r="98" spans="1:6" ht="15">
      <c r="A98" s="146">
        <v>5665</v>
      </c>
      <c r="B98" s="42" t="s">
        <v>4</v>
      </c>
      <c r="C98" s="42" t="s">
        <v>211</v>
      </c>
      <c r="D98" s="42">
        <v>103912923</v>
      </c>
      <c r="E98" s="147"/>
      <c r="F98" s="55">
        <v>117497766</v>
      </c>
    </row>
    <row r="99" spans="1:6" ht="15">
      <c r="A99" s="146">
        <v>5667</v>
      </c>
      <c r="B99" s="42" t="s">
        <v>4</v>
      </c>
      <c r="C99" s="42" t="s">
        <v>212</v>
      </c>
      <c r="D99" s="42">
        <v>17978480</v>
      </c>
      <c r="E99" s="147"/>
      <c r="F99" s="55">
        <v>24102943</v>
      </c>
    </row>
    <row r="100" spans="1:6" ht="15">
      <c r="A100" s="146">
        <v>5670</v>
      </c>
      <c r="B100" s="42" t="s">
        <v>4</v>
      </c>
      <c r="C100" s="42" t="s">
        <v>213</v>
      </c>
      <c r="D100" s="42">
        <v>29959499</v>
      </c>
      <c r="E100" s="147"/>
      <c r="F100" s="55">
        <v>36584302</v>
      </c>
    </row>
    <row r="101" spans="1:6" ht="15">
      <c r="A101" s="146">
        <v>5674</v>
      </c>
      <c r="B101" s="42" t="s">
        <v>4</v>
      </c>
      <c r="C101" s="42" t="s">
        <v>214</v>
      </c>
      <c r="D101" s="42">
        <v>25851028</v>
      </c>
      <c r="E101" s="147"/>
      <c r="F101" s="55">
        <v>29455271</v>
      </c>
    </row>
    <row r="102" spans="1:6" ht="15">
      <c r="A102" s="146">
        <v>5679</v>
      </c>
      <c r="B102" s="42" t="s">
        <v>4</v>
      </c>
      <c r="C102" s="42" t="s">
        <v>215</v>
      </c>
      <c r="D102" s="42">
        <v>28124242</v>
      </c>
      <c r="E102" s="147"/>
      <c r="F102" s="55">
        <v>33583501</v>
      </c>
    </row>
    <row r="103" spans="1:6" ht="15">
      <c r="A103" s="146">
        <v>5686</v>
      </c>
      <c r="B103" s="42" t="s">
        <v>4</v>
      </c>
      <c r="C103" s="42" t="s">
        <v>216</v>
      </c>
      <c r="D103" s="42">
        <v>39859375</v>
      </c>
      <c r="E103" s="147"/>
      <c r="F103" s="55">
        <v>47138377</v>
      </c>
    </row>
    <row r="104" spans="1:6" ht="15">
      <c r="A104" s="146">
        <v>5690</v>
      </c>
      <c r="B104" s="42" t="s">
        <v>4</v>
      </c>
      <c r="C104" s="42" t="s">
        <v>217</v>
      </c>
      <c r="D104" s="42">
        <v>17876351</v>
      </c>
      <c r="E104" s="147"/>
      <c r="F104" s="55">
        <v>23093943</v>
      </c>
    </row>
    <row r="105" spans="1:6" ht="15">
      <c r="A105" s="146">
        <v>5697</v>
      </c>
      <c r="B105" s="42" t="s">
        <v>4</v>
      </c>
      <c r="C105" s="42" t="s">
        <v>218</v>
      </c>
      <c r="D105" s="42">
        <v>32147617</v>
      </c>
      <c r="E105" s="147"/>
      <c r="F105" s="55">
        <v>33027808</v>
      </c>
    </row>
    <row r="106" spans="1:6" ht="15">
      <c r="A106" s="146">
        <v>5736</v>
      </c>
      <c r="B106" s="42" t="s">
        <v>4</v>
      </c>
      <c r="C106" s="42" t="s">
        <v>219</v>
      </c>
      <c r="D106" s="42">
        <v>42789893</v>
      </c>
      <c r="E106" s="147"/>
      <c r="F106" s="55">
        <v>49001550</v>
      </c>
    </row>
    <row r="107" spans="1:6" ht="15">
      <c r="A107" s="146">
        <v>5756</v>
      </c>
      <c r="B107" s="42" t="s">
        <v>4</v>
      </c>
      <c r="C107" s="42" t="s">
        <v>220</v>
      </c>
      <c r="D107" s="42">
        <v>52246511</v>
      </c>
      <c r="E107" s="147"/>
      <c r="F107" s="55">
        <v>60741780</v>
      </c>
    </row>
    <row r="108" spans="1:6" ht="15">
      <c r="A108" s="146">
        <v>5761</v>
      </c>
      <c r="B108" s="42" t="s">
        <v>4</v>
      </c>
      <c r="C108" s="42" t="s">
        <v>221</v>
      </c>
      <c r="D108" s="42">
        <v>21724118</v>
      </c>
      <c r="E108" s="147"/>
      <c r="F108" s="55">
        <v>22185585</v>
      </c>
    </row>
    <row r="109" spans="1:6" ht="15">
      <c r="A109" s="146">
        <v>5789</v>
      </c>
      <c r="B109" s="42" t="s">
        <v>4</v>
      </c>
      <c r="C109" s="42" t="s">
        <v>222</v>
      </c>
      <c r="D109" s="42">
        <v>21208890</v>
      </c>
      <c r="E109" s="147"/>
      <c r="F109" s="55">
        <v>26338902</v>
      </c>
    </row>
    <row r="110" spans="1:6" ht="15">
      <c r="A110" s="146">
        <v>5790</v>
      </c>
      <c r="B110" s="42" t="s">
        <v>4</v>
      </c>
      <c r="C110" s="42" t="s">
        <v>223</v>
      </c>
      <c r="D110" s="42">
        <v>60756502</v>
      </c>
      <c r="E110" s="147"/>
      <c r="F110" s="55">
        <v>76970216</v>
      </c>
    </row>
    <row r="111" spans="1:6" ht="15">
      <c r="A111" s="146">
        <v>5792</v>
      </c>
      <c r="B111" s="42" t="s">
        <v>4</v>
      </c>
      <c r="C111" s="42" t="s">
        <v>224</v>
      </c>
      <c r="D111" s="42">
        <v>10306036</v>
      </c>
      <c r="E111" s="147"/>
      <c r="F111" s="55">
        <v>9530150</v>
      </c>
    </row>
    <row r="112" spans="1:6" ht="15">
      <c r="A112" s="146">
        <v>5809</v>
      </c>
      <c r="B112" s="42" t="s">
        <v>4</v>
      </c>
      <c r="C112" s="42" t="s">
        <v>225</v>
      </c>
      <c r="D112" s="42">
        <v>11634751</v>
      </c>
      <c r="E112" s="147"/>
      <c r="F112" s="55">
        <v>14144123</v>
      </c>
    </row>
    <row r="113" spans="1:6" ht="15">
      <c r="A113" s="146">
        <v>5819</v>
      </c>
      <c r="B113" s="42" t="s">
        <v>4</v>
      </c>
      <c r="C113" s="42" t="s">
        <v>226</v>
      </c>
      <c r="D113" s="42">
        <v>12804382</v>
      </c>
      <c r="E113" s="147"/>
      <c r="F113" s="55">
        <v>15415916</v>
      </c>
    </row>
    <row r="114" spans="1:6" ht="15">
      <c r="A114" s="146">
        <v>5842</v>
      </c>
      <c r="B114" s="42" t="s">
        <v>4</v>
      </c>
      <c r="C114" s="42" t="s">
        <v>227</v>
      </c>
      <c r="D114" s="42">
        <v>16580588</v>
      </c>
      <c r="E114" s="147"/>
      <c r="F114" s="55">
        <v>24956023</v>
      </c>
    </row>
    <row r="115" spans="1:6" ht="15">
      <c r="A115" s="146">
        <v>5847</v>
      </c>
      <c r="B115" s="42" t="s">
        <v>4</v>
      </c>
      <c r="C115" s="42" t="s">
        <v>228</v>
      </c>
      <c r="D115" s="42">
        <v>51687134</v>
      </c>
      <c r="E115" s="147"/>
      <c r="F115" s="55">
        <v>61434907</v>
      </c>
    </row>
    <row r="116" spans="1:6" ht="15">
      <c r="A116" s="146">
        <v>5854</v>
      </c>
      <c r="B116" s="42" t="s">
        <v>4</v>
      </c>
      <c r="C116" s="42" t="s">
        <v>229</v>
      </c>
      <c r="D116" s="42">
        <v>35173763</v>
      </c>
      <c r="E116" s="147"/>
      <c r="F116" s="55">
        <v>32953820</v>
      </c>
    </row>
    <row r="117" spans="1:6" ht="15">
      <c r="A117" s="146">
        <v>5856</v>
      </c>
      <c r="B117" s="42" t="s">
        <v>4</v>
      </c>
      <c r="C117" s="42" t="s">
        <v>230</v>
      </c>
      <c r="D117" s="42">
        <v>7511562</v>
      </c>
      <c r="E117" s="147"/>
      <c r="F117" s="55">
        <v>8522809</v>
      </c>
    </row>
    <row r="118" spans="1:6" ht="15">
      <c r="A118" s="146">
        <v>5858</v>
      </c>
      <c r="B118" s="42" t="s">
        <v>4</v>
      </c>
      <c r="C118" s="42" t="s">
        <v>231</v>
      </c>
      <c r="D118" s="42">
        <v>23754018</v>
      </c>
      <c r="E118" s="147"/>
      <c r="F118" s="55">
        <v>26075298</v>
      </c>
    </row>
    <row r="119" spans="1:6" ht="15">
      <c r="A119" s="146">
        <v>5861</v>
      </c>
      <c r="B119" s="42" t="s">
        <v>4</v>
      </c>
      <c r="C119" s="42" t="s">
        <v>232</v>
      </c>
      <c r="D119" s="42">
        <v>15939191</v>
      </c>
      <c r="E119" s="147"/>
      <c r="F119" s="55">
        <v>15934320</v>
      </c>
    </row>
    <row r="120" spans="1:6" ht="15">
      <c r="A120" s="146">
        <v>5873</v>
      </c>
      <c r="B120" s="42" t="s">
        <v>4</v>
      </c>
      <c r="C120" s="42" t="s">
        <v>233</v>
      </c>
      <c r="D120" s="42">
        <v>28084785</v>
      </c>
      <c r="E120" s="147"/>
      <c r="F120" s="55">
        <v>32260286</v>
      </c>
    </row>
    <row r="121" spans="1:6" ht="15">
      <c r="A121" s="146">
        <v>5885</v>
      </c>
      <c r="B121" s="42" t="s">
        <v>4</v>
      </c>
      <c r="C121" s="42" t="s">
        <v>234</v>
      </c>
      <c r="D121" s="42">
        <v>11996855</v>
      </c>
      <c r="E121" s="147"/>
      <c r="F121" s="55">
        <v>17060211</v>
      </c>
    </row>
    <row r="122" spans="1:6" ht="15">
      <c r="A122" s="146">
        <v>5887</v>
      </c>
      <c r="B122" s="42" t="s">
        <v>4</v>
      </c>
      <c r="C122" s="42" t="s">
        <v>235</v>
      </c>
      <c r="D122" s="42">
        <v>53436173</v>
      </c>
      <c r="E122" s="147"/>
      <c r="F122" s="55">
        <v>56821174</v>
      </c>
    </row>
    <row r="123" spans="1:6" ht="15">
      <c r="A123" s="146">
        <v>5890</v>
      </c>
      <c r="B123" s="42" t="s">
        <v>4</v>
      </c>
      <c r="C123" s="42" t="s">
        <v>236</v>
      </c>
      <c r="D123" s="42">
        <v>33597664</v>
      </c>
      <c r="E123" s="147"/>
      <c r="F123" s="55">
        <v>44239014</v>
      </c>
    </row>
    <row r="124" spans="1:6" ht="15">
      <c r="A124" s="146">
        <v>5893</v>
      </c>
      <c r="B124" s="42" t="s">
        <v>4</v>
      </c>
      <c r="C124" s="42" t="s">
        <v>237</v>
      </c>
      <c r="D124" s="42">
        <v>34938674</v>
      </c>
      <c r="E124" s="147"/>
      <c r="F124" s="55">
        <v>47772523</v>
      </c>
    </row>
    <row r="125" spans="1:6" ht="15">
      <c r="A125" s="146">
        <v>5895</v>
      </c>
      <c r="B125" s="42" t="s">
        <v>4</v>
      </c>
      <c r="C125" s="42" t="s">
        <v>238</v>
      </c>
      <c r="D125" s="42">
        <v>69580826</v>
      </c>
      <c r="E125" s="147"/>
      <c r="F125" s="55">
        <v>78396846</v>
      </c>
    </row>
    <row r="126" spans="1:6" ht="15">
      <c r="A126" s="146">
        <v>8078</v>
      </c>
      <c r="B126" s="42" t="s">
        <v>239</v>
      </c>
      <c r="C126" s="42" t="s">
        <v>240</v>
      </c>
      <c r="D126" s="42">
        <v>69193828</v>
      </c>
      <c r="E126" s="147"/>
      <c r="F126" s="55">
        <v>69172684</v>
      </c>
    </row>
    <row r="127" spans="1:6" ht="15">
      <c r="A127" s="146">
        <v>8137</v>
      </c>
      <c r="B127" s="42" t="s">
        <v>239</v>
      </c>
      <c r="C127" s="42" t="s">
        <v>241</v>
      </c>
      <c r="D127" s="42">
        <v>39130728</v>
      </c>
      <c r="E127" s="147"/>
      <c r="F127" s="55">
        <v>32127808</v>
      </c>
    </row>
    <row r="128" spans="1:6" ht="15">
      <c r="A128" s="146">
        <v>8141</v>
      </c>
      <c r="B128" s="42" t="s">
        <v>239</v>
      </c>
      <c r="C128" s="42" t="s">
        <v>242</v>
      </c>
      <c r="D128" s="42">
        <v>26979443</v>
      </c>
      <c r="E128" s="147"/>
      <c r="F128" s="55">
        <v>22242659</v>
      </c>
    </row>
    <row r="129" spans="1:6" ht="15">
      <c r="A129" s="146">
        <v>8296</v>
      </c>
      <c r="B129" s="42" t="s">
        <v>239</v>
      </c>
      <c r="C129" s="42" t="s">
        <v>243</v>
      </c>
      <c r="D129" s="42">
        <v>39156958</v>
      </c>
      <c r="E129" s="147"/>
      <c r="F129" s="55">
        <v>43481427</v>
      </c>
    </row>
    <row r="130" spans="1:6" ht="15">
      <c r="A130" s="146">
        <v>8372</v>
      </c>
      <c r="B130" s="42" t="s">
        <v>239</v>
      </c>
      <c r="C130" s="42" t="s">
        <v>244</v>
      </c>
      <c r="D130" s="42">
        <v>19135411</v>
      </c>
      <c r="E130" s="147"/>
      <c r="F130" s="55">
        <v>19154210</v>
      </c>
    </row>
    <row r="131" spans="1:6" ht="15">
      <c r="A131" s="146">
        <v>8421</v>
      </c>
      <c r="B131" s="42" t="s">
        <v>239</v>
      </c>
      <c r="C131" s="42" t="s">
        <v>245</v>
      </c>
      <c r="D131" s="42">
        <v>44870027</v>
      </c>
      <c r="E131" s="147"/>
      <c r="F131" s="55">
        <v>42029231</v>
      </c>
    </row>
    <row r="132" spans="1:6" ht="15">
      <c r="A132" s="146">
        <v>8436</v>
      </c>
      <c r="B132" s="42" t="s">
        <v>239</v>
      </c>
      <c r="C132" s="42" t="s">
        <v>246</v>
      </c>
      <c r="D132" s="42">
        <v>30463322</v>
      </c>
      <c r="E132" s="147"/>
      <c r="F132" s="55">
        <v>30452660</v>
      </c>
    </row>
    <row r="133" spans="1:6" ht="15">
      <c r="A133" s="146">
        <v>8520</v>
      </c>
      <c r="B133" s="42" t="s">
        <v>239</v>
      </c>
      <c r="C133" s="42" t="s">
        <v>1104</v>
      </c>
      <c r="D133" s="42">
        <v>29832453</v>
      </c>
      <c r="E133" s="147"/>
      <c r="F133" s="55">
        <v>36756668</v>
      </c>
    </row>
    <row r="134" spans="1:6" ht="15">
      <c r="A134" s="146">
        <v>8549</v>
      </c>
      <c r="B134" s="42" t="s">
        <v>239</v>
      </c>
      <c r="C134" s="42" t="s">
        <v>247</v>
      </c>
      <c r="D134" s="42">
        <v>9722022</v>
      </c>
      <c r="E134" s="147"/>
      <c r="F134" s="55">
        <v>12248179</v>
      </c>
    </row>
    <row r="135" spans="1:6" ht="15">
      <c r="A135" s="146">
        <v>8558</v>
      </c>
      <c r="B135" s="42" t="s">
        <v>239</v>
      </c>
      <c r="C135" s="42" t="s">
        <v>248</v>
      </c>
      <c r="D135" s="42">
        <v>17543017</v>
      </c>
      <c r="E135" s="147"/>
      <c r="F135" s="55">
        <v>16368413</v>
      </c>
    </row>
    <row r="136" spans="1:6" ht="15">
      <c r="A136" s="146">
        <v>8560</v>
      </c>
      <c r="B136" s="42" t="s">
        <v>239</v>
      </c>
      <c r="C136" s="42" t="s">
        <v>249</v>
      </c>
      <c r="D136" s="42">
        <v>32337374</v>
      </c>
      <c r="E136" s="147"/>
      <c r="F136" s="55">
        <v>29230470</v>
      </c>
    </row>
    <row r="137" spans="1:6" ht="15">
      <c r="A137" s="146">
        <v>8573</v>
      </c>
      <c r="B137" s="42" t="s">
        <v>239</v>
      </c>
      <c r="C137" s="42" t="s">
        <v>250</v>
      </c>
      <c r="D137" s="42">
        <v>26785309</v>
      </c>
      <c r="E137" s="147"/>
      <c r="F137" s="55">
        <v>26777127</v>
      </c>
    </row>
    <row r="138" spans="1:6" ht="15">
      <c r="A138" s="146">
        <v>8606</v>
      </c>
      <c r="B138" s="42" t="s">
        <v>239</v>
      </c>
      <c r="C138" s="42" t="s">
        <v>251</v>
      </c>
      <c r="D138" s="42">
        <v>44488408</v>
      </c>
      <c r="E138" s="147"/>
      <c r="F138" s="55">
        <v>35147087</v>
      </c>
    </row>
    <row r="139" spans="1:6" ht="15">
      <c r="A139" s="146">
        <v>8634</v>
      </c>
      <c r="B139" s="42" t="s">
        <v>239</v>
      </c>
      <c r="C139" s="42" t="s">
        <v>252</v>
      </c>
      <c r="D139" s="42">
        <v>36425870</v>
      </c>
      <c r="E139" s="147"/>
      <c r="F139" s="55">
        <v>34992455</v>
      </c>
    </row>
    <row r="140" spans="1:6" ht="15">
      <c r="A140" s="146">
        <v>8638</v>
      </c>
      <c r="B140" s="42" t="s">
        <v>239</v>
      </c>
      <c r="C140" s="42" t="s">
        <v>202</v>
      </c>
      <c r="D140" s="42">
        <v>103208880</v>
      </c>
      <c r="E140" s="147"/>
      <c r="F140" s="55">
        <v>106938268</v>
      </c>
    </row>
    <row r="141" spans="1:6" ht="15">
      <c r="A141" s="146">
        <v>8675</v>
      </c>
      <c r="B141" s="42" t="s">
        <v>239</v>
      </c>
      <c r="C141" s="42" t="s">
        <v>253</v>
      </c>
      <c r="D141" s="42">
        <v>18705843</v>
      </c>
      <c r="E141" s="147"/>
      <c r="F141" s="55">
        <v>18699499</v>
      </c>
    </row>
    <row r="142" spans="1:6" ht="15">
      <c r="A142" s="146">
        <v>8685</v>
      </c>
      <c r="B142" s="42" t="s">
        <v>239</v>
      </c>
      <c r="C142" s="42" t="s">
        <v>254</v>
      </c>
      <c r="D142" s="42">
        <v>27078018</v>
      </c>
      <c r="E142" s="147"/>
      <c r="F142" s="55">
        <v>27069745</v>
      </c>
    </row>
    <row r="143" spans="1:6" ht="15">
      <c r="A143" s="146">
        <v>8770</v>
      </c>
      <c r="B143" s="42" t="s">
        <v>239</v>
      </c>
      <c r="C143" s="42" t="s">
        <v>255</v>
      </c>
      <c r="D143" s="42">
        <v>16985752</v>
      </c>
      <c r="E143" s="147"/>
      <c r="F143" s="55">
        <v>15323752</v>
      </c>
    </row>
    <row r="144" spans="1:6" ht="15">
      <c r="A144" s="146">
        <v>8832</v>
      </c>
      <c r="B144" s="42" t="s">
        <v>239</v>
      </c>
      <c r="C144" s="42" t="s">
        <v>256</v>
      </c>
      <c r="D144" s="42">
        <v>12989950</v>
      </c>
      <c r="E144" s="147"/>
      <c r="F144" s="55">
        <v>12683676</v>
      </c>
    </row>
    <row r="145" spans="1:6" ht="15">
      <c r="A145" s="146">
        <v>8849</v>
      </c>
      <c r="B145" s="42" t="s">
        <v>239</v>
      </c>
      <c r="C145" s="42" t="s">
        <v>257</v>
      </c>
      <c r="D145" s="42">
        <v>10678505</v>
      </c>
      <c r="E145" s="147"/>
      <c r="F145" s="55">
        <v>9651596</v>
      </c>
    </row>
    <row r="146" spans="1:6" ht="15">
      <c r="A146" s="146">
        <v>13006</v>
      </c>
      <c r="B146" s="42" t="s">
        <v>142</v>
      </c>
      <c r="C146" s="42" t="s">
        <v>258</v>
      </c>
      <c r="D146" s="42">
        <v>79435190</v>
      </c>
      <c r="E146" s="147"/>
      <c r="F146" s="55">
        <v>87318078</v>
      </c>
    </row>
    <row r="147" spans="1:6" ht="15">
      <c r="A147" s="146">
        <v>13030</v>
      </c>
      <c r="B147" s="42" t="s">
        <v>142</v>
      </c>
      <c r="C147" s="42" t="s">
        <v>259</v>
      </c>
      <c r="D147" s="42">
        <v>24716766</v>
      </c>
      <c r="E147" s="147"/>
      <c r="F147" s="55">
        <v>27032266</v>
      </c>
    </row>
    <row r="148" spans="1:6" ht="15">
      <c r="A148" s="146">
        <v>13042</v>
      </c>
      <c r="B148" s="42" t="s">
        <v>142</v>
      </c>
      <c r="C148" s="42" t="s">
        <v>260</v>
      </c>
      <c r="D148" s="42">
        <v>16990301</v>
      </c>
      <c r="E148" s="147"/>
      <c r="F148" s="55">
        <v>22028293</v>
      </c>
    </row>
    <row r="149" spans="1:6" ht="15">
      <c r="A149" s="146">
        <v>13052</v>
      </c>
      <c r="B149" s="42" t="s">
        <v>142</v>
      </c>
      <c r="C149" s="42" t="s">
        <v>261</v>
      </c>
      <c r="D149" s="42">
        <v>103042154</v>
      </c>
      <c r="E149" s="147"/>
      <c r="F149" s="55">
        <v>107999886</v>
      </c>
    </row>
    <row r="150" spans="1:6" ht="15">
      <c r="A150" s="146">
        <v>13062</v>
      </c>
      <c r="B150" s="42" t="s">
        <v>142</v>
      </c>
      <c r="C150" s="42" t="s">
        <v>262</v>
      </c>
      <c r="D150" s="42">
        <v>17370993</v>
      </c>
      <c r="E150" s="147"/>
      <c r="F150" s="55">
        <v>15637894</v>
      </c>
    </row>
    <row r="151" spans="1:6" ht="15">
      <c r="A151" s="146">
        <v>13074</v>
      </c>
      <c r="B151" s="42" t="s">
        <v>142</v>
      </c>
      <c r="C151" s="42" t="s">
        <v>263</v>
      </c>
      <c r="D151" s="42">
        <v>53075027</v>
      </c>
      <c r="E151" s="147"/>
      <c r="F151" s="55">
        <v>60457960</v>
      </c>
    </row>
    <row r="152" spans="1:6" ht="15">
      <c r="A152" s="146">
        <v>13140</v>
      </c>
      <c r="B152" s="42" t="s">
        <v>142</v>
      </c>
      <c r="C152" s="42" t="s">
        <v>264</v>
      </c>
      <c r="D152" s="42">
        <v>64622686</v>
      </c>
      <c r="E152" s="147"/>
      <c r="F152" s="55">
        <v>52917667</v>
      </c>
    </row>
    <row r="153" spans="1:6" ht="15">
      <c r="A153" s="146">
        <v>13160</v>
      </c>
      <c r="B153" s="42" t="s">
        <v>142</v>
      </c>
      <c r="C153" s="42" t="s">
        <v>265</v>
      </c>
      <c r="D153" s="42">
        <v>21233912</v>
      </c>
      <c r="E153" s="147"/>
      <c r="F153" s="55">
        <v>26367105</v>
      </c>
    </row>
    <row r="154" spans="1:6" ht="15">
      <c r="A154" s="146">
        <v>13188</v>
      </c>
      <c r="B154" s="42" t="s">
        <v>142</v>
      </c>
      <c r="C154" s="42" t="s">
        <v>266</v>
      </c>
      <c r="D154" s="42">
        <v>25773713</v>
      </c>
      <c r="E154" s="147"/>
      <c r="F154" s="55">
        <v>28102406</v>
      </c>
    </row>
    <row r="155" spans="1:6" ht="15">
      <c r="A155" s="146">
        <v>13212</v>
      </c>
      <c r="B155" s="42" t="s">
        <v>142</v>
      </c>
      <c r="C155" s="42" t="s">
        <v>267</v>
      </c>
      <c r="D155" s="42">
        <v>36790739</v>
      </c>
      <c r="E155" s="147"/>
      <c r="F155" s="55">
        <v>47863774</v>
      </c>
    </row>
    <row r="156" spans="1:6" ht="15">
      <c r="A156" s="146">
        <v>13222</v>
      </c>
      <c r="B156" s="42" t="s">
        <v>142</v>
      </c>
      <c r="C156" s="42" t="s">
        <v>268</v>
      </c>
      <c r="D156" s="42">
        <v>28822567</v>
      </c>
      <c r="E156" s="147"/>
      <c r="F156" s="55">
        <v>25120491</v>
      </c>
    </row>
    <row r="157" spans="1:6" ht="15">
      <c r="A157" s="146">
        <v>13244</v>
      </c>
      <c r="B157" s="42" t="s">
        <v>142</v>
      </c>
      <c r="C157" s="42" t="s">
        <v>269</v>
      </c>
      <c r="D157" s="42">
        <v>176273535</v>
      </c>
      <c r="E157" s="147"/>
      <c r="F157" s="55">
        <v>197132705</v>
      </c>
    </row>
    <row r="158" spans="1:6" ht="15">
      <c r="A158" s="146">
        <v>13248</v>
      </c>
      <c r="B158" s="42" t="s">
        <v>142</v>
      </c>
      <c r="C158" s="42" t="s">
        <v>270</v>
      </c>
      <c r="D158" s="42">
        <v>13454996</v>
      </c>
      <c r="E158" s="147"/>
      <c r="F158" s="55">
        <v>13558839</v>
      </c>
    </row>
    <row r="159" spans="1:6" ht="15">
      <c r="A159" s="146">
        <v>13268</v>
      </c>
      <c r="B159" s="42" t="s">
        <v>142</v>
      </c>
      <c r="C159" s="42" t="s">
        <v>271</v>
      </c>
      <c r="D159" s="42">
        <v>23844628</v>
      </c>
      <c r="E159" s="147"/>
      <c r="F159" s="55">
        <v>28323775</v>
      </c>
    </row>
    <row r="160" spans="1:6" ht="15">
      <c r="A160" s="146">
        <v>13300</v>
      </c>
      <c r="B160" s="42" t="s">
        <v>142</v>
      </c>
      <c r="C160" s="42" t="s">
        <v>272</v>
      </c>
      <c r="D160" s="42">
        <v>36757865</v>
      </c>
      <c r="E160" s="147"/>
      <c r="F160" s="55">
        <v>40642512</v>
      </c>
    </row>
    <row r="161" spans="1:6" ht="15">
      <c r="A161" s="146">
        <v>13433</v>
      </c>
      <c r="B161" s="42" t="s">
        <v>142</v>
      </c>
      <c r="C161" s="42" t="s">
        <v>273</v>
      </c>
      <c r="D161" s="42">
        <v>45741887</v>
      </c>
      <c r="E161" s="147"/>
      <c r="F161" s="55">
        <v>44788657</v>
      </c>
    </row>
    <row r="162" spans="1:6" ht="15">
      <c r="A162" s="146">
        <v>13440</v>
      </c>
      <c r="B162" s="42" t="s">
        <v>142</v>
      </c>
      <c r="C162" s="42" t="s">
        <v>274</v>
      </c>
      <c r="D162" s="42">
        <v>28893306</v>
      </c>
      <c r="E162" s="147"/>
      <c r="F162" s="55">
        <v>31132508</v>
      </c>
    </row>
    <row r="163" spans="1:6" ht="15">
      <c r="A163" s="146">
        <v>13442</v>
      </c>
      <c r="B163" s="42" t="s">
        <v>142</v>
      </c>
      <c r="C163" s="42" t="s">
        <v>275</v>
      </c>
      <c r="D163" s="42">
        <v>101192464</v>
      </c>
      <c r="E163" s="147"/>
      <c r="F163" s="55">
        <v>98297878</v>
      </c>
    </row>
    <row r="164" spans="1:6" ht="15">
      <c r="A164" s="146">
        <v>13458</v>
      </c>
      <c r="B164" s="42" t="s">
        <v>142</v>
      </c>
      <c r="C164" s="42" t="s">
        <v>276</v>
      </c>
      <c r="D164" s="42">
        <v>27823313</v>
      </c>
      <c r="E164" s="147"/>
      <c r="F164" s="55">
        <v>36534217</v>
      </c>
    </row>
    <row r="165" spans="1:6" ht="15">
      <c r="A165" s="146">
        <v>13468</v>
      </c>
      <c r="B165" s="42" t="s">
        <v>142</v>
      </c>
      <c r="C165" s="42" t="s">
        <v>277</v>
      </c>
      <c r="D165" s="42">
        <v>96329992</v>
      </c>
      <c r="E165" s="147"/>
      <c r="F165" s="55">
        <v>84467068</v>
      </c>
    </row>
    <row r="166" spans="1:6" ht="15">
      <c r="A166" s="146">
        <v>13473</v>
      </c>
      <c r="B166" s="42" t="s">
        <v>142</v>
      </c>
      <c r="C166" s="42" t="s">
        <v>278</v>
      </c>
      <c r="D166" s="42">
        <v>44890112</v>
      </c>
      <c r="E166" s="147"/>
      <c r="F166" s="55">
        <v>59077525</v>
      </c>
    </row>
    <row r="167" spans="1:6" ht="15">
      <c r="A167" s="146">
        <v>13490</v>
      </c>
      <c r="B167" s="42" t="s">
        <v>142</v>
      </c>
      <c r="C167" s="42" t="s">
        <v>1105</v>
      </c>
      <c r="D167" s="42">
        <v>22682288</v>
      </c>
      <c r="E167" s="147"/>
      <c r="F167" s="55">
        <v>24859678</v>
      </c>
    </row>
    <row r="168" spans="1:6" ht="15">
      <c r="A168" s="146">
        <v>13549</v>
      </c>
      <c r="B168" s="42" t="s">
        <v>142</v>
      </c>
      <c r="C168" s="42" t="s">
        <v>279</v>
      </c>
      <c r="D168" s="42">
        <v>67145926</v>
      </c>
      <c r="E168" s="147"/>
      <c r="F168" s="55">
        <v>74578330</v>
      </c>
    </row>
    <row r="169" spans="1:6" ht="15">
      <c r="A169" s="146">
        <v>13580</v>
      </c>
      <c r="B169" s="42" t="s">
        <v>142</v>
      </c>
      <c r="C169" s="42" t="s">
        <v>280</v>
      </c>
      <c r="D169" s="42">
        <v>15636297</v>
      </c>
      <c r="E169" s="147"/>
      <c r="F169" s="55">
        <v>15584219</v>
      </c>
    </row>
    <row r="170" spans="1:6" ht="15">
      <c r="A170" s="146">
        <v>13600</v>
      </c>
      <c r="B170" s="42" t="s">
        <v>142</v>
      </c>
      <c r="C170" s="42" t="s">
        <v>281</v>
      </c>
      <c r="D170" s="42">
        <v>26609073</v>
      </c>
      <c r="E170" s="147"/>
      <c r="F170" s="55">
        <v>30429108</v>
      </c>
    </row>
    <row r="171" spans="1:6" ht="15">
      <c r="A171" s="146">
        <v>13620</v>
      </c>
      <c r="B171" s="42" t="s">
        <v>142</v>
      </c>
      <c r="C171" s="42" t="s">
        <v>282</v>
      </c>
      <c r="D171" s="42">
        <v>10917444</v>
      </c>
      <c r="E171" s="147"/>
      <c r="F171" s="55">
        <v>12737856</v>
      </c>
    </row>
    <row r="172" spans="1:6" ht="15">
      <c r="A172" s="146">
        <v>13647</v>
      </c>
      <c r="B172" s="42" t="s">
        <v>142</v>
      </c>
      <c r="C172" s="42" t="s">
        <v>283</v>
      </c>
      <c r="D172" s="42">
        <v>28300614</v>
      </c>
      <c r="E172" s="147"/>
      <c r="F172" s="55">
        <v>24094496</v>
      </c>
    </row>
    <row r="173" spans="1:6" ht="15">
      <c r="A173" s="146">
        <v>13650</v>
      </c>
      <c r="B173" s="42" t="s">
        <v>142</v>
      </c>
      <c r="C173" s="42" t="s">
        <v>284</v>
      </c>
      <c r="D173" s="42">
        <v>28758145</v>
      </c>
      <c r="E173" s="147"/>
      <c r="F173" s="55">
        <v>26956166</v>
      </c>
    </row>
    <row r="174" spans="1:6" ht="15">
      <c r="A174" s="146">
        <v>13654</v>
      </c>
      <c r="B174" s="42" t="s">
        <v>142</v>
      </c>
      <c r="C174" s="42" t="s">
        <v>285</v>
      </c>
      <c r="D174" s="42">
        <v>69333091</v>
      </c>
      <c r="E174" s="147"/>
      <c r="F174" s="55">
        <v>77473739</v>
      </c>
    </row>
    <row r="175" spans="1:6" ht="15">
      <c r="A175" s="146">
        <v>13655</v>
      </c>
      <c r="B175" s="42" t="s">
        <v>142</v>
      </c>
      <c r="C175" s="42" t="s">
        <v>286</v>
      </c>
      <c r="D175" s="42">
        <v>42434597</v>
      </c>
      <c r="E175" s="147"/>
      <c r="F175" s="55">
        <v>39541262</v>
      </c>
    </row>
    <row r="176" spans="1:6" ht="15">
      <c r="A176" s="146">
        <v>13657</v>
      </c>
      <c r="B176" s="42" t="s">
        <v>142</v>
      </c>
      <c r="C176" s="42" t="s">
        <v>287</v>
      </c>
      <c r="D176" s="42">
        <v>77279843</v>
      </c>
      <c r="E176" s="147"/>
      <c r="F176" s="55">
        <v>81150973</v>
      </c>
    </row>
    <row r="177" spans="1:6" ht="15">
      <c r="A177" s="146">
        <v>13667</v>
      </c>
      <c r="B177" s="42" t="s">
        <v>142</v>
      </c>
      <c r="C177" s="42" t="s">
        <v>288</v>
      </c>
      <c r="D177" s="42">
        <v>42522205</v>
      </c>
      <c r="E177" s="147"/>
      <c r="F177" s="55">
        <v>56258906</v>
      </c>
    </row>
    <row r="178" spans="1:6" ht="15">
      <c r="A178" s="146">
        <v>13670</v>
      </c>
      <c r="B178" s="42" t="s">
        <v>142</v>
      </c>
      <c r="C178" s="42" t="s">
        <v>289</v>
      </c>
      <c r="D178" s="42">
        <v>55611188</v>
      </c>
      <c r="E178" s="147"/>
      <c r="F178" s="55">
        <v>76918388</v>
      </c>
    </row>
    <row r="179" spans="1:6" ht="15">
      <c r="A179" s="146">
        <v>13673</v>
      </c>
      <c r="B179" s="42" t="s">
        <v>142</v>
      </c>
      <c r="C179" s="42" t="s">
        <v>290</v>
      </c>
      <c r="D179" s="42">
        <v>23015924</v>
      </c>
      <c r="E179" s="147"/>
      <c r="F179" s="55">
        <v>26874153</v>
      </c>
    </row>
    <row r="180" spans="1:6" ht="15">
      <c r="A180" s="146">
        <v>13683</v>
      </c>
      <c r="B180" s="42" t="s">
        <v>142</v>
      </c>
      <c r="C180" s="42" t="s">
        <v>291</v>
      </c>
      <c r="D180" s="42">
        <v>40844171</v>
      </c>
      <c r="E180" s="147"/>
      <c r="F180" s="55">
        <v>38041845</v>
      </c>
    </row>
    <row r="181" spans="1:6" ht="15">
      <c r="A181" s="146">
        <v>13688</v>
      </c>
      <c r="B181" s="42" t="s">
        <v>142</v>
      </c>
      <c r="C181" s="42" t="s">
        <v>292</v>
      </c>
      <c r="D181" s="42">
        <v>72412011</v>
      </c>
      <c r="E181" s="147"/>
      <c r="F181" s="55">
        <v>93226904</v>
      </c>
    </row>
    <row r="182" spans="1:6" ht="15">
      <c r="A182" s="146">
        <v>13744</v>
      </c>
      <c r="B182" s="42" t="s">
        <v>142</v>
      </c>
      <c r="C182" s="42" t="s">
        <v>293</v>
      </c>
      <c r="D182" s="42">
        <v>45572485</v>
      </c>
      <c r="E182" s="147"/>
      <c r="F182" s="55">
        <v>53916620</v>
      </c>
    </row>
    <row r="183" spans="1:6" ht="15">
      <c r="A183" s="146">
        <v>13760</v>
      </c>
      <c r="B183" s="42" t="s">
        <v>142</v>
      </c>
      <c r="C183" s="42" t="s">
        <v>294</v>
      </c>
      <c r="D183" s="42">
        <v>14390362</v>
      </c>
      <c r="E183" s="147"/>
      <c r="F183" s="55">
        <v>13663598</v>
      </c>
    </row>
    <row r="184" spans="1:6" ht="15">
      <c r="A184" s="146">
        <v>13780</v>
      </c>
      <c r="B184" s="42" t="s">
        <v>142</v>
      </c>
      <c r="C184" s="42" t="s">
        <v>295</v>
      </c>
      <c r="D184" s="42">
        <v>31793731</v>
      </c>
      <c r="E184" s="147"/>
      <c r="F184" s="55">
        <v>32512968</v>
      </c>
    </row>
    <row r="185" spans="1:6" ht="15">
      <c r="A185" s="146">
        <v>13810</v>
      </c>
      <c r="B185" s="42" t="s">
        <v>142</v>
      </c>
      <c r="C185" s="42" t="s">
        <v>296</v>
      </c>
      <c r="D185" s="42">
        <v>67772351</v>
      </c>
      <c r="E185" s="147"/>
      <c r="F185" s="55">
        <v>72717989</v>
      </c>
    </row>
    <row r="186" spans="1:6" ht="15">
      <c r="A186" s="146">
        <v>13836</v>
      </c>
      <c r="B186" s="42" t="s">
        <v>142</v>
      </c>
      <c r="C186" s="42" t="s">
        <v>297</v>
      </c>
      <c r="D186" s="42">
        <v>95058013</v>
      </c>
      <c r="E186" s="147"/>
      <c r="F186" s="55">
        <v>93629714</v>
      </c>
    </row>
    <row r="187" spans="1:6" ht="15">
      <c r="A187" s="146">
        <v>13838</v>
      </c>
      <c r="B187" s="42" t="s">
        <v>142</v>
      </c>
      <c r="C187" s="42" t="s">
        <v>298</v>
      </c>
      <c r="D187" s="42">
        <v>26749246</v>
      </c>
      <c r="E187" s="147"/>
      <c r="F187" s="55">
        <v>26754777</v>
      </c>
    </row>
    <row r="188" spans="1:6" ht="15">
      <c r="A188" s="146">
        <v>13873</v>
      </c>
      <c r="B188" s="42" t="s">
        <v>142</v>
      </c>
      <c r="C188" s="42" t="s">
        <v>299</v>
      </c>
      <c r="D188" s="42">
        <v>44677609</v>
      </c>
      <c r="E188" s="147"/>
      <c r="F188" s="55">
        <v>50784879</v>
      </c>
    </row>
    <row r="189" spans="1:6" ht="15">
      <c r="A189" s="146">
        <v>13894</v>
      </c>
      <c r="B189" s="42" t="s">
        <v>142</v>
      </c>
      <c r="C189" s="42" t="s">
        <v>300</v>
      </c>
      <c r="D189" s="42">
        <v>24092788</v>
      </c>
      <c r="E189" s="147"/>
      <c r="F189" s="55">
        <v>25309532</v>
      </c>
    </row>
    <row r="190" spans="1:6" ht="15">
      <c r="A190" s="146">
        <v>15022</v>
      </c>
      <c r="B190" s="42" t="s">
        <v>301</v>
      </c>
      <c r="C190" s="42" t="s">
        <v>302</v>
      </c>
      <c r="D190" s="42">
        <v>3607080</v>
      </c>
      <c r="E190" s="147"/>
      <c r="F190" s="55">
        <v>3641869</v>
      </c>
    </row>
    <row r="191" spans="1:6" ht="15">
      <c r="A191" s="146">
        <v>15047</v>
      </c>
      <c r="B191" s="42" t="s">
        <v>301</v>
      </c>
      <c r="C191" s="42" t="s">
        <v>303</v>
      </c>
      <c r="D191" s="42">
        <v>27515580</v>
      </c>
      <c r="E191" s="147"/>
      <c r="F191" s="55">
        <v>36727189</v>
      </c>
    </row>
    <row r="192" spans="1:6" ht="15">
      <c r="A192" s="146">
        <v>15051</v>
      </c>
      <c r="B192" s="42" t="s">
        <v>301</v>
      </c>
      <c r="C192" s="42" t="s">
        <v>304</v>
      </c>
      <c r="D192" s="42">
        <v>7104188</v>
      </c>
      <c r="E192" s="147"/>
      <c r="F192" s="55">
        <v>7651563</v>
      </c>
    </row>
    <row r="193" spans="1:6" ht="15">
      <c r="A193" s="146">
        <v>15087</v>
      </c>
      <c r="B193" s="42" t="s">
        <v>301</v>
      </c>
      <c r="C193" s="42" t="s">
        <v>305</v>
      </c>
      <c r="D193" s="42">
        <v>12090714</v>
      </c>
      <c r="E193" s="147"/>
      <c r="F193" s="55">
        <v>14058634</v>
      </c>
    </row>
    <row r="194" spans="1:6" ht="15">
      <c r="A194" s="146">
        <v>15090</v>
      </c>
      <c r="B194" s="42" t="s">
        <v>301</v>
      </c>
      <c r="C194" s="42" t="s">
        <v>306</v>
      </c>
      <c r="D194" s="42">
        <v>3284946</v>
      </c>
      <c r="E194" s="147"/>
      <c r="F194" s="55">
        <v>4373495</v>
      </c>
    </row>
    <row r="195" spans="1:6" ht="15">
      <c r="A195" s="146">
        <v>15092</v>
      </c>
      <c r="B195" s="42" t="s">
        <v>301</v>
      </c>
      <c r="C195" s="42" t="s">
        <v>307</v>
      </c>
      <c r="D195" s="42">
        <v>4738539</v>
      </c>
      <c r="E195" s="147"/>
      <c r="F195" s="55">
        <v>5980224</v>
      </c>
    </row>
    <row r="196" spans="1:6" ht="15">
      <c r="A196" s="146">
        <v>15097</v>
      </c>
      <c r="B196" s="42" t="s">
        <v>301</v>
      </c>
      <c r="C196" s="42" t="s">
        <v>308</v>
      </c>
      <c r="D196" s="42">
        <v>14129213</v>
      </c>
      <c r="E196" s="147"/>
      <c r="F196" s="55">
        <v>18887540</v>
      </c>
    </row>
    <row r="197" spans="1:6" ht="15">
      <c r="A197" s="146">
        <v>15104</v>
      </c>
      <c r="B197" s="42" t="s">
        <v>301</v>
      </c>
      <c r="C197" s="42" t="s">
        <v>301</v>
      </c>
      <c r="D197" s="42">
        <v>8621545</v>
      </c>
      <c r="E197" s="147"/>
      <c r="F197" s="55">
        <v>9646684</v>
      </c>
    </row>
    <row r="198" spans="1:6" ht="15">
      <c r="A198" s="146">
        <v>15106</v>
      </c>
      <c r="B198" s="42" t="s">
        <v>301</v>
      </c>
      <c r="C198" s="42" t="s">
        <v>309</v>
      </c>
      <c r="D198" s="42">
        <v>5221852</v>
      </c>
      <c r="E198" s="147"/>
      <c r="F198" s="55">
        <v>7319860</v>
      </c>
    </row>
    <row r="199" spans="1:6" ht="15">
      <c r="A199" s="146">
        <v>15109</v>
      </c>
      <c r="B199" s="42" t="s">
        <v>301</v>
      </c>
      <c r="C199" s="42" t="s">
        <v>310</v>
      </c>
      <c r="D199" s="42">
        <v>10673099</v>
      </c>
      <c r="E199" s="147"/>
      <c r="F199" s="55">
        <v>15524808</v>
      </c>
    </row>
    <row r="200" spans="1:6" ht="15">
      <c r="A200" s="146">
        <v>15114</v>
      </c>
      <c r="B200" s="42" t="s">
        <v>301</v>
      </c>
      <c r="C200" s="42" t="s">
        <v>311</v>
      </c>
      <c r="D200" s="42">
        <v>1264888</v>
      </c>
      <c r="E200" s="147"/>
      <c r="F200" s="55">
        <v>1356481</v>
      </c>
    </row>
    <row r="201" spans="1:6" ht="15">
      <c r="A201" s="146">
        <v>15131</v>
      </c>
      <c r="B201" s="42" t="s">
        <v>301</v>
      </c>
      <c r="C201" s="42" t="s">
        <v>5</v>
      </c>
      <c r="D201" s="42">
        <v>7345277</v>
      </c>
      <c r="E201" s="147"/>
      <c r="F201" s="55">
        <v>7403068</v>
      </c>
    </row>
    <row r="202" spans="1:6" ht="15">
      <c r="A202" s="146">
        <v>15135</v>
      </c>
      <c r="B202" s="42" t="s">
        <v>301</v>
      </c>
      <c r="C202" s="42" t="s">
        <v>312</v>
      </c>
      <c r="D202" s="42">
        <v>7337288</v>
      </c>
      <c r="E202" s="147"/>
      <c r="F202" s="55">
        <v>12361898</v>
      </c>
    </row>
    <row r="203" spans="1:6" ht="15">
      <c r="A203" s="146">
        <v>15162</v>
      </c>
      <c r="B203" s="42" t="s">
        <v>301</v>
      </c>
      <c r="C203" s="42" t="s">
        <v>313</v>
      </c>
      <c r="D203" s="42">
        <v>5087313</v>
      </c>
      <c r="E203" s="147"/>
      <c r="F203" s="55">
        <v>6455933</v>
      </c>
    </row>
    <row r="204" spans="1:6" ht="15">
      <c r="A204" s="146">
        <v>15172</v>
      </c>
      <c r="B204" s="42" t="s">
        <v>301</v>
      </c>
      <c r="C204" s="42" t="s">
        <v>314</v>
      </c>
      <c r="D204" s="42">
        <v>5576118</v>
      </c>
      <c r="E204" s="147"/>
      <c r="F204" s="55">
        <v>7613455</v>
      </c>
    </row>
    <row r="205" spans="1:6" ht="15">
      <c r="A205" s="146">
        <v>15176</v>
      </c>
      <c r="B205" s="42" t="s">
        <v>301</v>
      </c>
      <c r="C205" s="42" t="s">
        <v>315</v>
      </c>
      <c r="D205" s="42">
        <v>69927930</v>
      </c>
      <c r="E205" s="147"/>
      <c r="F205" s="55">
        <v>69906557</v>
      </c>
    </row>
    <row r="206" spans="1:6" ht="15">
      <c r="A206" s="146">
        <v>15180</v>
      </c>
      <c r="B206" s="42" t="s">
        <v>301</v>
      </c>
      <c r="C206" s="42" t="s">
        <v>316</v>
      </c>
      <c r="D206" s="42">
        <v>12863032</v>
      </c>
      <c r="E206" s="147"/>
      <c r="F206" s="55">
        <v>18874878</v>
      </c>
    </row>
    <row r="207" spans="1:6" ht="15">
      <c r="A207" s="146">
        <v>15183</v>
      </c>
      <c r="B207" s="42" t="s">
        <v>301</v>
      </c>
      <c r="C207" s="42" t="s">
        <v>317</v>
      </c>
      <c r="D207" s="42">
        <v>31441247</v>
      </c>
      <c r="E207" s="147"/>
      <c r="F207" s="55">
        <v>40453189</v>
      </c>
    </row>
    <row r="208" spans="1:6" ht="15">
      <c r="A208" s="146">
        <v>15185</v>
      </c>
      <c r="B208" s="42" t="s">
        <v>301</v>
      </c>
      <c r="C208" s="42" t="s">
        <v>318</v>
      </c>
      <c r="D208" s="42">
        <v>10097820</v>
      </c>
      <c r="E208" s="147"/>
      <c r="F208" s="55">
        <v>12470359</v>
      </c>
    </row>
    <row r="209" spans="1:6" ht="15">
      <c r="A209" s="146">
        <v>15187</v>
      </c>
      <c r="B209" s="42" t="s">
        <v>301</v>
      </c>
      <c r="C209" s="42" t="s">
        <v>319</v>
      </c>
      <c r="D209" s="42">
        <v>4550129</v>
      </c>
      <c r="E209" s="147"/>
      <c r="F209" s="55">
        <v>5669964</v>
      </c>
    </row>
    <row r="210" spans="1:6" ht="15">
      <c r="A210" s="146">
        <v>15189</v>
      </c>
      <c r="B210" s="42" t="s">
        <v>301</v>
      </c>
      <c r="C210" s="42" t="s">
        <v>320</v>
      </c>
      <c r="D210" s="42">
        <v>6910547</v>
      </c>
      <c r="E210" s="147"/>
      <c r="F210" s="55">
        <v>7124408</v>
      </c>
    </row>
    <row r="211" spans="1:6" ht="15">
      <c r="A211" s="146">
        <v>15204</v>
      </c>
      <c r="B211" s="42" t="s">
        <v>301</v>
      </c>
      <c r="C211" s="42" t="s">
        <v>321</v>
      </c>
      <c r="D211" s="42">
        <v>12878414</v>
      </c>
      <c r="E211" s="147"/>
      <c r="F211" s="55">
        <v>15541648</v>
      </c>
    </row>
    <row r="212" spans="1:6" ht="15">
      <c r="A212" s="146">
        <v>15212</v>
      </c>
      <c r="B212" s="42" t="s">
        <v>301</v>
      </c>
      <c r="C212" s="42" t="s">
        <v>322</v>
      </c>
      <c r="D212" s="42">
        <v>7463961</v>
      </c>
      <c r="E212" s="147"/>
      <c r="F212" s="55">
        <v>11918407</v>
      </c>
    </row>
    <row r="213" spans="1:6" ht="15">
      <c r="A213" s="146">
        <v>15215</v>
      </c>
      <c r="B213" s="42" t="s">
        <v>301</v>
      </c>
      <c r="C213" s="42" t="s">
        <v>323</v>
      </c>
      <c r="D213" s="42">
        <v>3001347</v>
      </c>
      <c r="E213" s="147"/>
      <c r="F213" s="55">
        <v>3278413</v>
      </c>
    </row>
    <row r="214" spans="1:6" ht="15">
      <c r="A214" s="146">
        <v>15218</v>
      </c>
      <c r="B214" s="42" t="s">
        <v>301</v>
      </c>
      <c r="C214" s="42" t="s">
        <v>324</v>
      </c>
      <c r="D214" s="42">
        <v>8987889</v>
      </c>
      <c r="E214" s="147"/>
      <c r="F214" s="55">
        <v>13541449</v>
      </c>
    </row>
    <row r="215" spans="1:6" ht="15">
      <c r="A215" s="146">
        <v>15223</v>
      </c>
      <c r="B215" s="42" t="s">
        <v>301</v>
      </c>
      <c r="C215" s="42" t="s">
        <v>325</v>
      </c>
      <c r="D215" s="42">
        <v>11738032</v>
      </c>
      <c r="E215" s="147"/>
      <c r="F215" s="55">
        <v>15915902</v>
      </c>
    </row>
    <row r="216" spans="1:6" ht="15">
      <c r="A216" s="146">
        <v>15224</v>
      </c>
      <c r="B216" s="42" t="s">
        <v>301</v>
      </c>
      <c r="C216" s="42" t="s">
        <v>326</v>
      </c>
      <c r="D216" s="42">
        <v>6662095</v>
      </c>
      <c r="E216" s="147"/>
      <c r="F216" s="55">
        <v>8027475</v>
      </c>
    </row>
    <row r="217" spans="1:6" ht="15">
      <c r="A217" s="146">
        <v>15226</v>
      </c>
      <c r="B217" s="42" t="s">
        <v>301</v>
      </c>
      <c r="C217" s="42" t="s">
        <v>327</v>
      </c>
      <c r="D217" s="42">
        <v>3532716</v>
      </c>
      <c r="E217" s="147"/>
      <c r="F217" s="55">
        <v>4052244</v>
      </c>
    </row>
    <row r="218" spans="1:6" ht="15">
      <c r="A218" s="146">
        <v>15232</v>
      </c>
      <c r="B218" s="42" t="s">
        <v>301</v>
      </c>
      <c r="C218" s="42" t="s">
        <v>328</v>
      </c>
      <c r="D218" s="42">
        <v>9660998</v>
      </c>
      <c r="E218" s="147"/>
      <c r="F218" s="55">
        <v>11840146</v>
      </c>
    </row>
    <row r="219" spans="1:6" ht="15">
      <c r="A219" s="146">
        <v>15236</v>
      </c>
      <c r="B219" s="42" t="s">
        <v>301</v>
      </c>
      <c r="C219" s="42" t="s">
        <v>329</v>
      </c>
      <c r="D219" s="42">
        <v>3537630</v>
      </c>
      <c r="E219" s="147"/>
      <c r="F219" s="55">
        <v>4954643</v>
      </c>
    </row>
    <row r="220" spans="1:6" ht="15">
      <c r="A220" s="146">
        <v>15244</v>
      </c>
      <c r="B220" s="42" t="s">
        <v>301</v>
      </c>
      <c r="C220" s="42" t="s">
        <v>330</v>
      </c>
      <c r="D220" s="42">
        <v>10845437</v>
      </c>
      <c r="E220" s="147"/>
      <c r="F220" s="55">
        <v>14456840</v>
      </c>
    </row>
    <row r="221" spans="1:6" ht="15">
      <c r="A221" s="146">
        <v>15248</v>
      </c>
      <c r="B221" s="42" t="s">
        <v>301</v>
      </c>
      <c r="C221" s="42" t="s">
        <v>331</v>
      </c>
      <c r="D221" s="42">
        <v>6373885</v>
      </c>
      <c r="E221" s="147"/>
      <c r="F221" s="55">
        <v>8489086</v>
      </c>
    </row>
    <row r="222" spans="1:6" ht="15">
      <c r="A222" s="146">
        <v>15272</v>
      </c>
      <c r="B222" s="42" t="s">
        <v>301</v>
      </c>
      <c r="C222" s="42" t="s">
        <v>332</v>
      </c>
      <c r="D222" s="42">
        <v>6254897</v>
      </c>
      <c r="E222" s="147"/>
      <c r="F222" s="55">
        <v>7966353</v>
      </c>
    </row>
    <row r="223" spans="1:6" ht="15">
      <c r="A223" s="146">
        <v>15276</v>
      </c>
      <c r="B223" s="42" t="s">
        <v>301</v>
      </c>
      <c r="C223" s="42" t="s">
        <v>333</v>
      </c>
      <c r="D223" s="42">
        <v>6370351</v>
      </c>
      <c r="E223" s="147"/>
      <c r="F223" s="55">
        <v>9939554</v>
      </c>
    </row>
    <row r="224" spans="1:6" ht="15">
      <c r="A224" s="146">
        <v>15293</v>
      </c>
      <c r="B224" s="42" t="s">
        <v>301</v>
      </c>
      <c r="C224" s="42" t="s">
        <v>334</v>
      </c>
      <c r="D224" s="42">
        <v>7231935</v>
      </c>
      <c r="E224" s="147"/>
      <c r="F224" s="55">
        <v>10555056</v>
      </c>
    </row>
    <row r="225" spans="1:6" ht="15">
      <c r="A225" s="146">
        <v>15296</v>
      </c>
      <c r="B225" s="42" t="s">
        <v>301</v>
      </c>
      <c r="C225" s="42" t="s">
        <v>335</v>
      </c>
      <c r="D225" s="42">
        <v>8203992</v>
      </c>
      <c r="E225" s="147"/>
      <c r="F225" s="55">
        <v>8543525</v>
      </c>
    </row>
    <row r="226" spans="1:6" ht="15">
      <c r="A226" s="146">
        <v>15299</v>
      </c>
      <c r="B226" s="42" t="s">
        <v>301</v>
      </c>
      <c r="C226" s="42" t="s">
        <v>336</v>
      </c>
      <c r="D226" s="42">
        <v>20916437</v>
      </c>
      <c r="E226" s="147"/>
      <c r="F226" s="55">
        <v>20910041</v>
      </c>
    </row>
    <row r="227" spans="1:6" ht="15">
      <c r="A227" s="146">
        <v>15317</v>
      </c>
      <c r="B227" s="42" t="s">
        <v>301</v>
      </c>
      <c r="C227" s="42" t="s">
        <v>337</v>
      </c>
      <c r="D227" s="42">
        <v>4336154</v>
      </c>
      <c r="E227" s="147"/>
      <c r="F227" s="55">
        <v>6387538</v>
      </c>
    </row>
    <row r="228" spans="1:6" ht="15">
      <c r="A228" s="146">
        <v>15322</v>
      </c>
      <c r="B228" s="42" t="s">
        <v>301</v>
      </c>
      <c r="C228" s="42" t="s">
        <v>338</v>
      </c>
      <c r="D228" s="42">
        <v>13449983</v>
      </c>
      <c r="E228" s="147"/>
      <c r="F228" s="55">
        <v>13445874</v>
      </c>
    </row>
    <row r="229" spans="1:6" ht="15">
      <c r="A229" s="146">
        <v>15325</v>
      </c>
      <c r="B229" s="42" t="s">
        <v>301</v>
      </c>
      <c r="C229" s="42" t="s">
        <v>339</v>
      </c>
      <c r="D229" s="42">
        <v>7065452</v>
      </c>
      <c r="E229" s="147"/>
      <c r="F229" s="55">
        <v>10096301</v>
      </c>
    </row>
    <row r="230" spans="1:6" ht="15">
      <c r="A230" s="146">
        <v>15332</v>
      </c>
      <c r="B230" s="42" t="s">
        <v>301</v>
      </c>
      <c r="C230" s="42" t="s">
        <v>340</v>
      </c>
      <c r="D230" s="42">
        <v>11056367</v>
      </c>
      <c r="E230" s="147"/>
      <c r="F230" s="55">
        <v>16702299</v>
      </c>
    </row>
    <row r="231" spans="1:6" ht="15">
      <c r="A231" s="146">
        <v>15362</v>
      </c>
      <c r="B231" s="42" t="s">
        <v>301</v>
      </c>
      <c r="C231" s="42" t="s">
        <v>341</v>
      </c>
      <c r="D231" s="42">
        <v>2507983</v>
      </c>
      <c r="E231" s="147"/>
      <c r="F231" s="55">
        <v>3183504</v>
      </c>
    </row>
    <row r="232" spans="1:6" ht="15">
      <c r="A232" s="146">
        <v>15367</v>
      </c>
      <c r="B232" s="42" t="s">
        <v>301</v>
      </c>
      <c r="C232" s="42" t="s">
        <v>342</v>
      </c>
      <c r="D232" s="42">
        <v>11102928</v>
      </c>
      <c r="E232" s="147"/>
      <c r="F232" s="55">
        <v>13002149</v>
      </c>
    </row>
    <row r="233" spans="1:6" ht="15">
      <c r="A233" s="146">
        <v>15368</v>
      </c>
      <c r="B233" s="42" t="s">
        <v>301</v>
      </c>
      <c r="C233" s="42" t="s">
        <v>179</v>
      </c>
      <c r="D233" s="42">
        <v>9660838</v>
      </c>
      <c r="E233" s="147"/>
      <c r="F233" s="55">
        <v>13937752</v>
      </c>
    </row>
    <row r="234" spans="1:6" ht="15">
      <c r="A234" s="146">
        <v>15377</v>
      </c>
      <c r="B234" s="42" t="s">
        <v>301</v>
      </c>
      <c r="C234" s="42" t="s">
        <v>343</v>
      </c>
      <c r="D234" s="42">
        <v>9367924</v>
      </c>
      <c r="E234" s="147"/>
      <c r="F234" s="55">
        <v>13340372</v>
      </c>
    </row>
    <row r="235" spans="1:6" ht="15">
      <c r="A235" s="146">
        <v>15380</v>
      </c>
      <c r="B235" s="42" t="s">
        <v>301</v>
      </c>
      <c r="C235" s="42" t="s">
        <v>344</v>
      </c>
      <c r="D235" s="42">
        <v>3424194</v>
      </c>
      <c r="E235" s="147"/>
      <c r="F235" s="55">
        <v>4315747</v>
      </c>
    </row>
    <row r="236" spans="1:6" ht="15">
      <c r="A236" s="146">
        <v>15401</v>
      </c>
      <c r="B236" s="42" t="s">
        <v>301</v>
      </c>
      <c r="C236" s="42" t="s">
        <v>345</v>
      </c>
      <c r="D236" s="42">
        <v>2907477</v>
      </c>
      <c r="E236" s="147"/>
      <c r="F236" s="55">
        <v>4236180</v>
      </c>
    </row>
    <row r="237" spans="1:6" ht="15">
      <c r="A237" s="146">
        <v>15403</v>
      </c>
      <c r="B237" s="42" t="s">
        <v>301</v>
      </c>
      <c r="C237" s="42" t="s">
        <v>346</v>
      </c>
      <c r="D237" s="42">
        <v>6229983</v>
      </c>
      <c r="E237" s="147"/>
      <c r="F237" s="55">
        <v>8112325</v>
      </c>
    </row>
    <row r="238" spans="1:6" ht="15">
      <c r="A238" s="146">
        <v>15407</v>
      </c>
      <c r="B238" s="42" t="s">
        <v>301</v>
      </c>
      <c r="C238" s="42" t="s">
        <v>347</v>
      </c>
      <c r="D238" s="42">
        <v>15476645</v>
      </c>
      <c r="E238" s="147"/>
      <c r="F238" s="55">
        <v>17013047</v>
      </c>
    </row>
    <row r="239" spans="1:6" ht="15">
      <c r="A239" s="146">
        <v>15425</v>
      </c>
      <c r="B239" s="42" t="s">
        <v>301</v>
      </c>
      <c r="C239" s="42" t="s">
        <v>348</v>
      </c>
      <c r="D239" s="42">
        <v>7284689</v>
      </c>
      <c r="E239" s="147"/>
      <c r="F239" s="55">
        <v>8728858</v>
      </c>
    </row>
    <row r="240" spans="1:6" ht="15">
      <c r="A240" s="146">
        <v>15442</v>
      </c>
      <c r="B240" s="42" t="s">
        <v>301</v>
      </c>
      <c r="C240" s="42" t="s">
        <v>349</v>
      </c>
      <c r="D240" s="42">
        <v>15268372</v>
      </c>
      <c r="E240" s="147"/>
      <c r="F240" s="55">
        <v>20031794</v>
      </c>
    </row>
    <row r="241" spans="1:6" ht="15">
      <c r="A241" s="146">
        <v>15455</v>
      </c>
      <c r="B241" s="42" t="s">
        <v>301</v>
      </c>
      <c r="C241" s="42" t="s">
        <v>350</v>
      </c>
      <c r="D241" s="42">
        <v>11314130</v>
      </c>
      <c r="E241" s="147"/>
      <c r="F241" s="55">
        <v>12810316</v>
      </c>
    </row>
    <row r="242" spans="1:6" ht="15">
      <c r="A242" s="146">
        <v>15464</v>
      </c>
      <c r="B242" s="42" t="s">
        <v>301</v>
      </c>
      <c r="C242" s="42" t="s">
        <v>351</v>
      </c>
      <c r="D242" s="42">
        <v>9800362</v>
      </c>
      <c r="E242" s="147"/>
      <c r="F242" s="55">
        <v>12273074</v>
      </c>
    </row>
    <row r="243" spans="1:6" ht="15">
      <c r="A243" s="146">
        <v>15466</v>
      </c>
      <c r="B243" s="42" t="s">
        <v>301</v>
      </c>
      <c r="C243" s="42" t="s">
        <v>352</v>
      </c>
      <c r="D243" s="42">
        <v>7626188</v>
      </c>
      <c r="E243" s="147"/>
      <c r="F243" s="55">
        <v>8268810</v>
      </c>
    </row>
    <row r="244" spans="1:6" ht="15">
      <c r="A244" s="146">
        <v>15469</v>
      </c>
      <c r="B244" s="42" t="s">
        <v>301</v>
      </c>
      <c r="C244" s="42" t="s">
        <v>353</v>
      </c>
      <c r="D244" s="42">
        <v>29126579</v>
      </c>
      <c r="E244" s="147"/>
      <c r="F244" s="55">
        <v>32316167</v>
      </c>
    </row>
    <row r="245" spans="1:6" ht="15">
      <c r="A245" s="146">
        <v>15476</v>
      </c>
      <c r="B245" s="42" t="s">
        <v>301</v>
      </c>
      <c r="C245" s="42" t="s">
        <v>354</v>
      </c>
      <c r="D245" s="42">
        <v>10294649</v>
      </c>
      <c r="E245" s="147"/>
      <c r="F245" s="55">
        <v>10727862</v>
      </c>
    </row>
    <row r="246" spans="1:6" ht="15">
      <c r="A246" s="146">
        <v>15480</v>
      </c>
      <c r="B246" s="42" t="s">
        <v>301</v>
      </c>
      <c r="C246" s="42" t="s">
        <v>355</v>
      </c>
      <c r="D246" s="42">
        <v>16332428</v>
      </c>
      <c r="E246" s="147"/>
      <c r="F246" s="55">
        <v>20436949</v>
      </c>
    </row>
    <row r="247" spans="1:6" ht="15">
      <c r="A247" s="146">
        <v>15491</v>
      </c>
      <c r="B247" s="42" t="s">
        <v>301</v>
      </c>
      <c r="C247" s="42" t="s">
        <v>356</v>
      </c>
      <c r="D247" s="42">
        <v>15806091</v>
      </c>
      <c r="E247" s="147"/>
      <c r="F247" s="55">
        <v>15801261</v>
      </c>
    </row>
    <row r="248" spans="1:6" ht="15">
      <c r="A248" s="146">
        <v>15494</v>
      </c>
      <c r="B248" s="42" t="s">
        <v>301</v>
      </c>
      <c r="C248" s="42" t="s">
        <v>357</v>
      </c>
      <c r="D248" s="42">
        <v>7102405</v>
      </c>
      <c r="E248" s="147"/>
      <c r="F248" s="55">
        <v>8208301</v>
      </c>
    </row>
    <row r="249" spans="1:6" ht="15">
      <c r="A249" s="146">
        <v>15500</v>
      </c>
      <c r="B249" s="42" t="s">
        <v>301</v>
      </c>
      <c r="C249" s="42" t="s">
        <v>358</v>
      </c>
      <c r="D249" s="42">
        <v>4721944</v>
      </c>
      <c r="E249" s="147"/>
      <c r="F249" s="55">
        <v>5606176</v>
      </c>
    </row>
    <row r="250" spans="1:6" ht="15">
      <c r="A250" s="146">
        <v>15507</v>
      </c>
      <c r="B250" s="42" t="s">
        <v>301</v>
      </c>
      <c r="C250" s="42" t="s">
        <v>359</v>
      </c>
      <c r="D250" s="42">
        <v>22118687</v>
      </c>
      <c r="E250" s="147"/>
      <c r="F250" s="55">
        <v>25666281</v>
      </c>
    </row>
    <row r="251" spans="1:6" ht="15">
      <c r="A251" s="146">
        <v>15511</v>
      </c>
      <c r="B251" s="42" t="s">
        <v>301</v>
      </c>
      <c r="C251" s="42" t="s">
        <v>360</v>
      </c>
      <c r="D251" s="42">
        <v>3464329</v>
      </c>
      <c r="E251" s="147"/>
      <c r="F251" s="55">
        <v>5220219</v>
      </c>
    </row>
    <row r="252" spans="1:6" ht="15">
      <c r="A252" s="146">
        <v>15514</v>
      </c>
      <c r="B252" s="42" t="s">
        <v>301</v>
      </c>
      <c r="C252" s="42" t="s">
        <v>361</v>
      </c>
      <c r="D252" s="42">
        <v>7088796</v>
      </c>
      <c r="E252" s="147"/>
      <c r="F252" s="55">
        <v>9442074</v>
      </c>
    </row>
    <row r="253" spans="1:6" ht="15">
      <c r="A253" s="146">
        <v>15516</v>
      </c>
      <c r="B253" s="42" t="s">
        <v>301</v>
      </c>
      <c r="C253" s="42" t="s">
        <v>362</v>
      </c>
      <c r="D253" s="42">
        <v>34168067</v>
      </c>
      <c r="E253" s="147"/>
      <c r="F253" s="55">
        <v>34157623</v>
      </c>
    </row>
    <row r="254" spans="1:6" ht="15">
      <c r="A254" s="146">
        <v>15518</v>
      </c>
      <c r="B254" s="42" t="s">
        <v>301</v>
      </c>
      <c r="C254" s="42" t="s">
        <v>363</v>
      </c>
      <c r="D254" s="42">
        <v>4983315</v>
      </c>
      <c r="E254" s="147"/>
      <c r="F254" s="55">
        <v>5385918</v>
      </c>
    </row>
    <row r="255" spans="1:6" ht="15">
      <c r="A255" s="146">
        <v>15522</v>
      </c>
      <c r="B255" s="42" t="s">
        <v>301</v>
      </c>
      <c r="C255" s="42" t="s">
        <v>364</v>
      </c>
      <c r="D255" s="42">
        <v>4270599</v>
      </c>
      <c r="E255" s="147"/>
      <c r="F255" s="55">
        <v>5703193</v>
      </c>
    </row>
    <row r="256" spans="1:6" ht="15">
      <c r="A256" s="146">
        <v>15531</v>
      </c>
      <c r="B256" s="42" t="s">
        <v>301</v>
      </c>
      <c r="C256" s="42" t="s">
        <v>365</v>
      </c>
      <c r="D256" s="42">
        <v>22351091</v>
      </c>
      <c r="E256" s="147"/>
      <c r="F256" s="55">
        <v>29962806</v>
      </c>
    </row>
    <row r="257" spans="1:6" ht="15">
      <c r="A257" s="146">
        <v>15533</v>
      </c>
      <c r="B257" s="42" t="s">
        <v>301</v>
      </c>
      <c r="C257" s="42" t="s">
        <v>366</v>
      </c>
      <c r="D257" s="42">
        <v>7921536</v>
      </c>
      <c r="E257" s="147"/>
      <c r="F257" s="55">
        <v>12917116</v>
      </c>
    </row>
    <row r="258" spans="1:6" ht="15">
      <c r="A258" s="146">
        <v>15537</v>
      </c>
      <c r="B258" s="42" t="s">
        <v>301</v>
      </c>
      <c r="C258" s="42" t="s">
        <v>367</v>
      </c>
      <c r="D258" s="42">
        <v>6360912</v>
      </c>
      <c r="E258" s="147"/>
      <c r="F258" s="55">
        <v>7617768</v>
      </c>
    </row>
    <row r="259" spans="1:6" ht="15">
      <c r="A259" s="146">
        <v>15542</v>
      </c>
      <c r="B259" s="42" t="s">
        <v>301</v>
      </c>
      <c r="C259" s="42" t="s">
        <v>368</v>
      </c>
      <c r="D259" s="42">
        <v>14442544</v>
      </c>
      <c r="E259" s="147"/>
      <c r="F259" s="55">
        <v>18998099</v>
      </c>
    </row>
    <row r="260" spans="1:6" ht="15">
      <c r="A260" s="146">
        <v>15550</v>
      </c>
      <c r="B260" s="42" t="s">
        <v>301</v>
      </c>
      <c r="C260" s="42" t="s">
        <v>369</v>
      </c>
      <c r="D260" s="42">
        <v>6554412</v>
      </c>
      <c r="E260" s="147"/>
      <c r="F260" s="55">
        <v>9701191</v>
      </c>
    </row>
    <row r="261" spans="1:6" ht="15">
      <c r="A261" s="146">
        <v>15572</v>
      </c>
      <c r="B261" s="42" t="s">
        <v>301</v>
      </c>
      <c r="C261" s="42" t="s">
        <v>370</v>
      </c>
      <c r="D261" s="42">
        <v>68625201</v>
      </c>
      <c r="E261" s="147"/>
      <c r="F261" s="55">
        <v>85194245</v>
      </c>
    </row>
    <row r="262" spans="1:6" ht="15">
      <c r="A262" s="146">
        <v>15580</v>
      </c>
      <c r="B262" s="42" t="s">
        <v>301</v>
      </c>
      <c r="C262" s="42" t="s">
        <v>371</v>
      </c>
      <c r="D262" s="42">
        <v>13933313</v>
      </c>
      <c r="E262" s="147"/>
      <c r="F262" s="55">
        <v>17843227</v>
      </c>
    </row>
    <row r="263" spans="1:6" ht="15">
      <c r="A263" s="146">
        <v>15599</v>
      </c>
      <c r="B263" s="42" t="s">
        <v>301</v>
      </c>
      <c r="C263" s="42" t="s">
        <v>372</v>
      </c>
      <c r="D263" s="42">
        <v>16847888</v>
      </c>
      <c r="E263" s="147"/>
      <c r="F263" s="55">
        <v>18980514</v>
      </c>
    </row>
    <row r="264" spans="1:6" ht="15">
      <c r="A264" s="146">
        <v>15600</v>
      </c>
      <c r="B264" s="42" t="s">
        <v>301</v>
      </c>
      <c r="C264" s="42" t="s">
        <v>373</v>
      </c>
      <c r="D264" s="42">
        <v>11639144</v>
      </c>
      <c r="E264" s="147"/>
      <c r="F264" s="55">
        <v>17491183</v>
      </c>
    </row>
    <row r="265" spans="1:6" ht="15">
      <c r="A265" s="146">
        <v>15621</v>
      </c>
      <c r="B265" s="42" t="s">
        <v>301</v>
      </c>
      <c r="C265" s="42" t="s">
        <v>374</v>
      </c>
      <c r="D265" s="42">
        <v>5528648</v>
      </c>
      <c r="E265" s="147"/>
      <c r="F265" s="55">
        <v>8038157</v>
      </c>
    </row>
    <row r="266" spans="1:6" ht="15">
      <c r="A266" s="146">
        <v>15632</v>
      </c>
      <c r="B266" s="42" t="s">
        <v>301</v>
      </c>
      <c r="C266" s="42" t="s">
        <v>375</v>
      </c>
      <c r="D266" s="42">
        <v>26643227</v>
      </c>
      <c r="E266" s="147"/>
      <c r="F266" s="55">
        <v>33987764</v>
      </c>
    </row>
    <row r="267" spans="1:6" ht="15">
      <c r="A267" s="146">
        <v>15638</v>
      </c>
      <c r="B267" s="42" t="s">
        <v>301</v>
      </c>
      <c r="C267" s="42" t="s">
        <v>376</v>
      </c>
      <c r="D267" s="42">
        <v>5454261</v>
      </c>
      <c r="E267" s="147"/>
      <c r="F267" s="55">
        <v>7319646</v>
      </c>
    </row>
    <row r="268" spans="1:6" ht="15">
      <c r="A268" s="146">
        <v>15646</v>
      </c>
      <c r="B268" s="42" t="s">
        <v>301</v>
      </c>
      <c r="C268" s="42" t="s">
        <v>377</v>
      </c>
      <c r="D268" s="42">
        <v>22647050</v>
      </c>
      <c r="E268" s="147"/>
      <c r="F268" s="55">
        <v>29224876</v>
      </c>
    </row>
    <row r="269" spans="1:6" ht="15">
      <c r="A269" s="146">
        <v>15660</v>
      </c>
      <c r="B269" s="42" t="s">
        <v>301</v>
      </c>
      <c r="C269" s="42" t="s">
        <v>378</v>
      </c>
      <c r="D269" s="42">
        <v>2974353</v>
      </c>
      <c r="E269" s="147"/>
      <c r="F269" s="55">
        <v>3803630</v>
      </c>
    </row>
    <row r="270" spans="1:6" ht="15">
      <c r="A270" s="146">
        <v>15664</v>
      </c>
      <c r="B270" s="42" t="s">
        <v>301</v>
      </c>
      <c r="C270" s="42" t="s">
        <v>379</v>
      </c>
      <c r="D270" s="42">
        <v>7203548</v>
      </c>
      <c r="E270" s="147"/>
      <c r="F270" s="55">
        <v>9167223</v>
      </c>
    </row>
    <row r="271" spans="1:6" ht="15">
      <c r="A271" s="146">
        <v>15667</v>
      </c>
      <c r="B271" s="42" t="s">
        <v>301</v>
      </c>
      <c r="C271" s="42" t="s">
        <v>380</v>
      </c>
      <c r="D271" s="42">
        <v>10064346</v>
      </c>
      <c r="E271" s="147"/>
      <c r="F271" s="55">
        <v>15470718</v>
      </c>
    </row>
    <row r="272" spans="1:6" ht="15">
      <c r="A272" s="146">
        <v>15673</v>
      </c>
      <c r="B272" s="42" t="s">
        <v>301</v>
      </c>
      <c r="C272" s="42" t="s">
        <v>381</v>
      </c>
      <c r="D272" s="42">
        <v>9565284</v>
      </c>
      <c r="E272" s="147"/>
      <c r="F272" s="55">
        <v>14577532</v>
      </c>
    </row>
    <row r="273" spans="1:6" ht="15">
      <c r="A273" s="146">
        <v>15676</v>
      </c>
      <c r="B273" s="42" t="s">
        <v>301</v>
      </c>
      <c r="C273" s="42" t="s">
        <v>382</v>
      </c>
      <c r="D273" s="42">
        <v>5428051</v>
      </c>
      <c r="E273" s="147"/>
      <c r="F273" s="55">
        <v>6424673</v>
      </c>
    </row>
    <row r="274" spans="1:6" ht="15">
      <c r="A274" s="146">
        <v>15681</v>
      </c>
      <c r="B274" s="42" t="s">
        <v>301</v>
      </c>
      <c r="C274" s="42" t="s">
        <v>383</v>
      </c>
      <c r="D274" s="42">
        <v>16958632</v>
      </c>
      <c r="E274" s="147"/>
      <c r="F274" s="55">
        <v>22128823</v>
      </c>
    </row>
    <row r="275" spans="1:6" ht="15">
      <c r="A275" s="146">
        <v>15686</v>
      </c>
      <c r="B275" s="42" t="s">
        <v>301</v>
      </c>
      <c r="C275" s="42" t="s">
        <v>384</v>
      </c>
      <c r="D275" s="42">
        <v>11701059</v>
      </c>
      <c r="E275" s="147"/>
      <c r="F275" s="55">
        <v>13421080</v>
      </c>
    </row>
    <row r="276" spans="1:6" ht="15">
      <c r="A276" s="146">
        <v>15690</v>
      </c>
      <c r="B276" s="42" t="s">
        <v>301</v>
      </c>
      <c r="C276" s="42" t="s">
        <v>385</v>
      </c>
      <c r="D276" s="42">
        <v>6676215</v>
      </c>
      <c r="E276" s="147"/>
      <c r="F276" s="55">
        <v>9732517</v>
      </c>
    </row>
    <row r="277" spans="1:6" ht="15">
      <c r="A277" s="146">
        <v>15693</v>
      </c>
      <c r="B277" s="42" t="s">
        <v>301</v>
      </c>
      <c r="C277" s="42" t="s">
        <v>386</v>
      </c>
      <c r="D277" s="42">
        <v>12765812</v>
      </c>
      <c r="E277" s="147"/>
      <c r="F277" s="55">
        <v>12761910</v>
      </c>
    </row>
    <row r="278" spans="1:6" ht="15">
      <c r="A278" s="146">
        <v>15696</v>
      </c>
      <c r="B278" s="42" t="s">
        <v>301</v>
      </c>
      <c r="C278" s="42" t="s">
        <v>387</v>
      </c>
      <c r="D278" s="42">
        <v>4705691</v>
      </c>
      <c r="E278" s="147"/>
      <c r="F278" s="55">
        <v>6087656</v>
      </c>
    </row>
    <row r="279" spans="1:6" ht="15">
      <c r="A279" s="146">
        <v>15720</v>
      </c>
      <c r="B279" s="42" t="s">
        <v>301</v>
      </c>
      <c r="C279" s="42" t="s">
        <v>388</v>
      </c>
      <c r="D279" s="42">
        <v>5837178</v>
      </c>
      <c r="E279" s="147"/>
      <c r="F279" s="55">
        <v>8616090</v>
      </c>
    </row>
    <row r="280" spans="1:6" ht="15">
      <c r="A280" s="146">
        <v>15723</v>
      </c>
      <c r="B280" s="42" t="s">
        <v>301</v>
      </c>
      <c r="C280" s="42" t="s">
        <v>389</v>
      </c>
      <c r="D280" s="42">
        <v>2675206</v>
      </c>
      <c r="E280" s="147"/>
      <c r="F280" s="55">
        <v>3601143</v>
      </c>
    </row>
    <row r="281" spans="1:6" ht="15">
      <c r="A281" s="146">
        <v>15740</v>
      </c>
      <c r="B281" s="42" t="s">
        <v>301</v>
      </c>
      <c r="C281" s="42" t="s">
        <v>390</v>
      </c>
      <c r="D281" s="42">
        <v>15653145</v>
      </c>
      <c r="E281" s="147"/>
      <c r="F281" s="55">
        <v>18258042</v>
      </c>
    </row>
    <row r="282" spans="1:6" ht="15">
      <c r="A282" s="146">
        <v>15753</v>
      </c>
      <c r="B282" s="42" t="s">
        <v>301</v>
      </c>
      <c r="C282" s="42" t="s">
        <v>391</v>
      </c>
      <c r="D282" s="42">
        <v>14345237</v>
      </c>
      <c r="E282" s="147"/>
      <c r="F282" s="55">
        <v>15843663</v>
      </c>
    </row>
    <row r="283" spans="1:6" ht="15">
      <c r="A283" s="146">
        <v>15755</v>
      </c>
      <c r="B283" s="42" t="s">
        <v>301</v>
      </c>
      <c r="C283" s="42" t="s">
        <v>392</v>
      </c>
      <c r="D283" s="42">
        <v>21672719</v>
      </c>
      <c r="E283" s="147"/>
      <c r="F283" s="55">
        <v>32723680</v>
      </c>
    </row>
    <row r="284" spans="1:6" ht="15">
      <c r="A284" s="146">
        <v>15757</v>
      </c>
      <c r="B284" s="42" t="s">
        <v>301</v>
      </c>
      <c r="C284" s="42" t="s">
        <v>393</v>
      </c>
      <c r="D284" s="42">
        <v>11934775</v>
      </c>
      <c r="E284" s="147"/>
      <c r="F284" s="55">
        <v>14465891</v>
      </c>
    </row>
    <row r="285" spans="1:6" ht="15">
      <c r="A285" s="146">
        <v>15761</v>
      </c>
      <c r="B285" s="42" t="s">
        <v>301</v>
      </c>
      <c r="C285" s="42" t="s">
        <v>394</v>
      </c>
      <c r="D285" s="42">
        <v>6423832</v>
      </c>
      <c r="E285" s="147"/>
      <c r="F285" s="55">
        <v>6211607</v>
      </c>
    </row>
    <row r="286" spans="1:6" ht="15">
      <c r="A286" s="146">
        <v>15762</v>
      </c>
      <c r="B286" s="42" t="s">
        <v>301</v>
      </c>
      <c r="C286" s="42" t="s">
        <v>395</v>
      </c>
      <c r="D286" s="42">
        <v>6731916</v>
      </c>
      <c r="E286" s="147"/>
      <c r="F286" s="55">
        <v>7333069</v>
      </c>
    </row>
    <row r="287" spans="1:6" ht="15">
      <c r="A287" s="146">
        <v>15763</v>
      </c>
      <c r="B287" s="42" t="s">
        <v>301</v>
      </c>
      <c r="C287" s="42" t="s">
        <v>396</v>
      </c>
      <c r="D287" s="42">
        <v>12481029</v>
      </c>
      <c r="E287" s="147"/>
      <c r="F287" s="55">
        <v>15180113</v>
      </c>
    </row>
    <row r="288" spans="1:6" ht="15">
      <c r="A288" s="146">
        <v>15764</v>
      </c>
      <c r="B288" s="42" t="s">
        <v>301</v>
      </c>
      <c r="C288" s="42" t="s">
        <v>397</v>
      </c>
      <c r="D288" s="42">
        <v>11722472</v>
      </c>
      <c r="E288" s="147"/>
      <c r="F288" s="55">
        <v>15834797</v>
      </c>
    </row>
    <row r="289" spans="1:6" ht="15">
      <c r="A289" s="146">
        <v>15774</v>
      </c>
      <c r="B289" s="42" t="s">
        <v>301</v>
      </c>
      <c r="C289" s="42" t="s">
        <v>398</v>
      </c>
      <c r="D289" s="42">
        <v>6035681</v>
      </c>
      <c r="E289" s="147"/>
      <c r="F289" s="55">
        <v>8437767</v>
      </c>
    </row>
    <row r="290" spans="1:6" ht="15">
      <c r="A290" s="146">
        <v>15776</v>
      </c>
      <c r="B290" s="42" t="s">
        <v>301</v>
      </c>
      <c r="C290" s="42" t="s">
        <v>399</v>
      </c>
      <c r="D290" s="42">
        <v>8707968</v>
      </c>
      <c r="E290" s="147"/>
      <c r="F290" s="55">
        <v>9747914</v>
      </c>
    </row>
    <row r="291" spans="1:6" ht="15">
      <c r="A291" s="146">
        <v>15778</v>
      </c>
      <c r="B291" s="42" t="s">
        <v>301</v>
      </c>
      <c r="C291" s="42" t="s">
        <v>400</v>
      </c>
      <c r="D291" s="42">
        <v>6910105</v>
      </c>
      <c r="E291" s="147"/>
      <c r="F291" s="55">
        <v>8058489</v>
      </c>
    </row>
    <row r="292" spans="1:6" ht="15">
      <c r="A292" s="146">
        <v>15790</v>
      </c>
      <c r="B292" s="42" t="s">
        <v>301</v>
      </c>
      <c r="C292" s="42" t="s">
        <v>401</v>
      </c>
      <c r="D292" s="42">
        <v>10151677</v>
      </c>
      <c r="E292" s="147"/>
      <c r="F292" s="55">
        <v>12163359</v>
      </c>
    </row>
    <row r="293" spans="1:6" ht="15">
      <c r="A293" s="146">
        <v>15798</v>
      </c>
      <c r="B293" s="42" t="s">
        <v>301</v>
      </c>
      <c r="C293" s="42" t="s">
        <v>402</v>
      </c>
      <c r="D293" s="42">
        <v>4999352</v>
      </c>
      <c r="E293" s="147"/>
      <c r="F293" s="55">
        <v>6791704</v>
      </c>
    </row>
    <row r="294" spans="1:6" ht="15">
      <c r="A294" s="146">
        <v>15804</v>
      </c>
      <c r="B294" s="42" t="s">
        <v>301</v>
      </c>
      <c r="C294" s="42" t="s">
        <v>403</v>
      </c>
      <c r="D294" s="42">
        <v>15415748</v>
      </c>
      <c r="E294" s="147"/>
      <c r="F294" s="55">
        <v>17146077</v>
      </c>
    </row>
    <row r="295" spans="1:6" ht="15">
      <c r="A295" s="146">
        <v>15806</v>
      </c>
      <c r="B295" s="42" t="s">
        <v>301</v>
      </c>
      <c r="C295" s="42" t="s">
        <v>404</v>
      </c>
      <c r="D295" s="42">
        <v>14030060</v>
      </c>
      <c r="E295" s="147"/>
      <c r="F295" s="55">
        <v>14025776</v>
      </c>
    </row>
    <row r="296" spans="1:6" ht="15">
      <c r="A296" s="146">
        <v>15808</v>
      </c>
      <c r="B296" s="42" t="s">
        <v>301</v>
      </c>
      <c r="C296" s="42" t="s">
        <v>405</v>
      </c>
      <c r="D296" s="42">
        <v>4657453</v>
      </c>
      <c r="E296" s="147"/>
      <c r="F296" s="55">
        <v>7790188</v>
      </c>
    </row>
    <row r="297" spans="1:6" ht="15">
      <c r="A297" s="146">
        <v>15810</v>
      </c>
      <c r="B297" s="42" t="s">
        <v>301</v>
      </c>
      <c r="C297" s="42" t="s">
        <v>406</v>
      </c>
      <c r="D297" s="42">
        <v>7020204</v>
      </c>
      <c r="E297" s="147"/>
      <c r="F297" s="55">
        <v>9114429</v>
      </c>
    </row>
    <row r="298" spans="1:6" ht="15">
      <c r="A298" s="146">
        <v>15814</v>
      </c>
      <c r="B298" s="42" t="s">
        <v>301</v>
      </c>
      <c r="C298" s="42" t="s">
        <v>407</v>
      </c>
      <c r="D298" s="42">
        <v>15870155</v>
      </c>
      <c r="E298" s="147"/>
      <c r="F298" s="55">
        <v>16265043</v>
      </c>
    </row>
    <row r="299" spans="1:6" ht="15">
      <c r="A299" s="146">
        <v>15816</v>
      </c>
      <c r="B299" s="42" t="s">
        <v>301</v>
      </c>
      <c r="C299" s="42" t="s">
        <v>408</v>
      </c>
      <c r="D299" s="42">
        <v>8421467</v>
      </c>
      <c r="E299" s="147"/>
      <c r="F299" s="55">
        <v>10272059</v>
      </c>
    </row>
    <row r="300" spans="1:6" ht="15">
      <c r="A300" s="146">
        <v>15820</v>
      </c>
      <c r="B300" s="42" t="s">
        <v>301</v>
      </c>
      <c r="C300" s="42" t="s">
        <v>409</v>
      </c>
      <c r="D300" s="42">
        <v>5171754</v>
      </c>
      <c r="E300" s="147"/>
      <c r="F300" s="55">
        <v>5521772</v>
      </c>
    </row>
    <row r="301" spans="1:6" ht="15">
      <c r="A301" s="146">
        <v>15822</v>
      </c>
      <c r="B301" s="42" t="s">
        <v>301</v>
      </c>
      <c r="C301" s="42" t="s">
        <v>410</v>
      </c>
      <c r="D301" s="42">
        <v>12638318</v>
      </c>
      <c r="E301" s="147"/>
      <c r="F301" s="55">
        <v>17125178</v>
      </c>
    </row>
    <row r="302" spans="1:6" ht="15">
      <c r="A302" s="146">
        <v>15832</v>
      </c>
      <c r="B302" s="42" t="s">
        <v>301</v>
      </c>
      <c r="C302" s="42" t="s">
        <v>411</v>
      </c>
      <c r="D302" s="42">
        <v>2384950</v>
      </c>
      <c r="E302" s="147"/>
      <c r="F302" s="55">
        <v>3292999</v>
      </c>
    </row>
    <row r="303" spans="1:6" ht="15">
      <c r="A303" s="146">
        <v>15835</v>
      </c>
      <c r="B303" s="42" t="s">
        <v>301</v>
      </c>
      <c r="C303" s="42" t="s">
        <v>412</v>
      </c>
      <c r="D303" s="42">
        <v>11902470</v>
      </c>
      <c r="E303" s="147"/>
      <c r="F303" s="55">
        <v>13694262</v>
      </c>
    </row>
    <row r="304" spans="1:6" ht="15">
      <c r="A304" s="146">
        <v>15837</v>
      </c>
      <c r="B304" s="42" t="s">
        <v>301</v>
      </c>
      <c r="C304" s="42" t="s">
        <v>413</v>
      </c>
      <c r="D304" s="42">
        <v>14497307</v>
      </c>
      <c r="E304" s="147"/>
      <c r="F304" s="55">
        <v>17635409</v>
      </c>
    </row>
    <row r="305" spans="1:6" ht="15">
      <c r="A305" s="146">
        <v>15839</v>
      </c>
      <c r="B305" s="42" t="s">
        <v>301</v>
      </c>
      <c r="C305" s="42" t="s">
        <v>414</v>
      </c>
      <c r="D305" s="42">
        <v>5110065</v>
      </c>
      <c r="E305" s="147"/>
      <c r="F305" s="55">
        <v>6302414</v>
      </c>
    </row>
    <row r="306" spans="1:6" ht="15">
      <c r="A306" s="146">
        <v>15842</v>
      </c>
      <c r="B306" s="42" t="s">
        <v>301</v>
      </c>
      <c r="C306" s="42" t="s">
        <v>415</v>
      </c>
      <c r="D306" s="42">
        <v>15576393</v>
      </c>
      <c r="E306" s="147"/>
      <c r="F306" s="55">
        <v>18298254</v>
      </c>
    </row>
    <row r="307" spans="1:6" ht="15">
      <c r="A307" s="146">
        <v>15861</v>
      </c>
      <c r="B307" s="42" t="s">
        <v>301</v>
      </c>
      <c r="C307" s="42" t="s">
        <v>416</v>
      </c>
      <c r="D307" s="42">
        <v>19019751</v>
      </c>
      <c r="E307" s="147"/>
      <c r="F307" s="55">
        <v>23651586</v>
      </c>
    </row>
    <row r="308" spans="1:6" ht="15">
      <c r="A308" s="146">
        <v>15879</v>
      </c>
      <c r="B308" s="42" t="s">
        <v>301</v>
      </c>
      <c r="C308" s="42" t="s">
        <v>417</v>
      </c>
      <c r="D308" s="42">
        <v>5423931</v>
      </c>
      <c r="E308" s="147"/>
      <c r="F308" s="55">
        <v>6264897</v>
      </c>
    </row>
    <row r="309" spans="1:6" ht="15">
      <c r="A309" s="146">
        <v>15897</v>
      </c>
      <c r="B309" s="42" t="s">
        <v>301</v>
      </c>
      <c r="C309" s="42" t="s">
        <v>418</v>
      </c>
      <c r="D309" s="42">
        <v>9646680</v>
      </c>
      <c r="E309" s="147"/>
      <c r="F309" s="55">
        <v>10842164</v>
      </c>
    </row>
    <row r="310" spans="1:6" ht="15">
      <c r="A310" s="146">
        <v>17013</v>
      </c>
      <c r="B310" s="42" t="s">
        <v>5</v>
      </c>
      <c r="C310" s="42" t="s">
        <v>419</v>
      </c>
      <c r="D310" s="42">
        <v>30927991</v>
      </c>
      <c r="E310" s="147"/>
      <c r="F310" s="55">
        <v>33165737</v>
      </c>
    </row>
    <row r="311" spans="1:6" ht="15">
      <c r="A311" s="146">
        <v>17042</v>
      </c>
      <c r="B311" s="42" t="s">
        <v>5</v>
      </c>
      <c r="C311" s="42" t="s">
        <v>420</v>
      </c>
      <c r="D311" s="42">
        <v>44695770</v>
      </c>
      <c r="E311" s="147"/>
      <c r="F311" s="55">
        <v>44682110</v>
      </c>
    </row>
    <row r="312" spans="1:6" ht="15">
      <c r="A312" s="146">
        <v>17050</v>
      </c>
      <c r="B312" s="42" t="s">
        <v>5</v>
      </c>
      <c r="C312" s="42" t="s">
        <v>421</v>
      </c>
      <c r="D312" s="42">
        <v>16600810</v>
      </c>
      <c r="E312" s="147"/>
      <c r="F312" s="55">
        <v>16724163</v>
      </c>
    </row>
    <row r="313" spans="1:6" ht="15">
      <c r="A313" s="146">
        <v>17088</v>
      </c>
      <c r="B313" s="42" t="s">
        <v>5</v>
      </c>
      <c r="C313" s="42" t="s">
        <v>422</v>
      </c>
      <c r="D313" s="42">
        <v>14614315</v>
      </c>
      <c r="E313" s="147"/>
      <c r="F313" s="55">
        <v>16138449</v>
      </c>
    </row>
    <row r="314" spans="1:6" ht="15">
      <c r="A314" s="146">
        <v>17174</v>
      </c>
      <c r="B314" s="42" t="s">
        <v>5</v>
      </c>
      <c r="C314" s="42" t="s">
        <v>423</v>
      </c>
      <c r="D314" s="42">
        <v>58764113</v>
      </c>
      <c r="E314" s="147"/>
      <c r="F314" s="55">
        <v>58746154</v>
      </c>
    </row>
    <row r="315" spans="1:6" ht="15">
      <c r="A315" s="146">
        <v>17272</v>
      </c>
      <c r="B315" s="42" t="s">
        <v>5</v>
      </c>
      <c r="C315" s="42" t="s">
        <v>424</v>
      </c>
      <c r="D315" s="42">
        <v>14055538</v>
      </c>
      <c r="E315" s="147"/>
      <c r="F315" s="55">
        <v>15985561</v>
      </c>
    </row>
    <row r="316" spans="1:6" ht="15">
      <c r="A316" s="146">
        <v>17380</v>
      </c>
      <c r="B316" s="42" t="s">
        <v>5</v>
      </c>
      <c r="C316" s="42" t="s">
        <v>425</v>
      </c>
      <c r="D316" s="42">
        <v>84407725</v>
      </c>
      <c r="E316" s="147"/>
      <c r="F316" s="55">
        <v>84381923</v>
      </c>
    </row>
    <row r="317" spans="1:6" ht="15">
      <c r="A317" s="146">
        <v>17388</v>
      </c>
      <c r="B317" s="42" t="s">
        <v>5</v>
      </c>
      <c r="C317" s="42" t="s">
        <v>426</v>
      </c>
      <c r="D317" s="42">
        <v>9550697</v>
      </c>
      <c r="E317" s="147"/>
      <c r="F317" s="55">
        <v>9547776</v>
      </c>
    </row>
    <row r="318" spans="1:6" ht="15">
      <c r="A318" s="146">
        <v>17433</v>
      </c>
      <c r="B318" s="42" t="s">
        <v>5</v>
      </c>
      <c r="C318" s="42" t="s">
        <v>427</v>
      </c>
      <c r="D318" s="42">
        <v>25046777</v>
      </c>
      <c r="E318" s="147"/>
      <c r="F318" s="55">
        <v>26979395</v>
      </c>
    </row>
    <row r="319" spans="1:6" ht="15">
      <c r="A319" s="146">
        <v>17442</v>
      </c>
      <c r="B319" s="42" t="s">
        <v>5</v>
      </c>
      <c r="C319" s="42" t="s">
        <v>428</v>
      </c>
      <c r="D319" s="42">
        <v>14208133</v>
      </c>
      <c r="E319" s="147"/>
      <c r="F319" s="55">
        <v>13340685</v>
      </c>
    </row>
    <row r="320" spans="1:6" ht="15">
      <c r="A320" s="146">
        <v>17444</v>
      </c>
      <c r="B320" s="42" t="s">
        <v>5</v>
      </c>
      <c r="C320" s="42" t="s">
        <v>429</v>
      </c>
      <c r="D320" s="42">
        <v>22454249</v>
      </c>
      <c r="E320" s="147"/>
      <c r="F320" s="55">
        <v>24749235</v>
      </c>
    </row>
    <row r="321" spans="1:6" ht="15">
      <c r="A321" s="146">
        <v>17446</v>
      </c>
      <c r="B321" s="42" t="s">
        <v>5</v>
      </c>
      <c r="C321" s="42" t="s">
        <v>430</v>
      </c>
      <c r="D321" s="42">
        <v>3988810</v>
      </c>
      <c r="E321" s="147"/>
      <c r="F321" s="55">
        <v>4179746</v>
      </c>
    </row>
    <row r="322" spans="1:6" ht="15">
      <c r="A322" s="146">
        <v>17486</v>
      </c>
      <c r="B322" s="42" t="s">
        <v>5</v>
      </c>
      <c r="C322" s="42" t="s">
        <v>431</v>
      </c>
      <c r="D322" s="42">
        <v>29142300</v>
      </c>
      <c r="E322" s="147"/>
      <c r="F322" s="55">
        <v>29656509</v>
      </c>
    </row>
    <row r="323" spans="1:6" ht="15">
      <c r="A323" s="146">
        <v>17495</v>
      </c>
      <c r="B323" s="42" t="s">
        <v>5</v>
      </c>
      <c r="C323" s="42" t="s">
        <v>432</v>
      </c>
      <c r="D323" s="42">
        <v>10949291</v>
      </c>
      <c r="E323" s="147"/>
      <c r="F323" s="55">
        <v>13427667</v>
      </c>
    </row>
    <row r="324" spans="1:6" ht="15">
      <c r="A324" s="146">
        <v>17513</v>
      </c>
      <c r="B324" s="42" t="s">
        <v>5</v>
      </c>
      <c r="C324" s="42" t="s">
        <v>433</v>
      </c>
      <c r="D324" s="42">
        <v>19442492</v>
      </c>
      <c r="E324" s="147"/>
      <c r="F324" s="55">
        <v>19589898</v>
      </c>
    </row>
    <row r="325" spans="1:6" ht="15">
      <c r="A325" s="146">
        <v>17524</v>
      </c>
      <c r="B325" s="42" t="s">
        <v>5</v>
      </c>
      <c r="C325" s="42" t="s">
        <v>434</v>
      </c>
      <c r="D325" s="42">
        <v>21849678</v>
      </c>
      <c r="E325" s="147"/>
      <c r="F325" s="55">
        <v>21843003</v>
      </c>
    </row>
    <row r="326" spans="1:6" ht="15">
      <c r="A326" s="146">
        <v>17541</v>
      </c>
      <c r="B326" s="42" t="s">
        <v>5</v>
      </c>
      <c r="C326" s="42" t="s">
        <v>435</v>
      </c>
      <c r="D326" s="42">
        <v>31950753</v>
      </c>
      <c r="E326" s="147"/>
      <c r="F326" s="55">
        <v>37691187</v>
      </c>
    </row>
    <row r="327" spans="1:6" ht="15">
      <c r="A327" s="146">
        <v>17614</v>
      </c>
      <c r="B327" s="42" t="s">
        <v>5</v>
      </c>
      <c r="C327" s="42" t="s">
        <v>436</v>
      </c>
      <c r="D327" s="42">
        <v>68473428</v>
      </c>
      <c r="E327" s="147"/>
      <c r="F327" s="55">
        <v>68452496</v>
      </c>
    </row>
    <row r="328" spans="1:6" ht="15">
      <c r="A328" s="146">
        <v>17616</v>
      </c>
      <c r="B328" s="42" t="s">
        <v>5</v>
      </c>
      <c r="C328" s="42" t="s">
        <v>14</v>
      </c>
      <c r="D328" s="42">
        <v>14215887</v>
      </c>
      <c r="E328" s="147"/>
      <c r="F328" s="55">
        <v>16125539</v>
      </c>
    </row>
    <row r="329" spans="1:6" ht="15">
      <c r="A329" s="146">
        <v>17653</v>
      </c>
      <c r="B329" s="42" t="s">
        <v>5</v>
      </c>
      <c r="C329" s="42" t="s">
        <v>437</v>
      </c>
      <c r="D329" s="42">
        <v>23850680</v>
      </c>
      <c r="E329" s="147"/>
      <c r="F329" s="55">
        <v>23843393</v>
      </c>
    </row>
    <row r="330" spans="1:6" ht="15">
      <c r="A330" s="146">
        <v>17662</v>
      </c>
      <c r="B330" s="42" t="s">
        <v>5</v>
      </c>
      <c r="C330" s="42" t="s">
        <v>438</v>
      </c>
      <c r="D330" s="42">
        <v>37661769</v>
      </c>
      <c r="E330" s="147"/>
      <c r="F330" s="55">
        <v>42953123</v>
      </c>
    </row>
    <row r="331" spans="1:6" ht="15">
      <c r="A331" s="146">
        <v>17665</v>
      </c>
      <c r="B331" s="42" t="s">
        <v>5</v>
      </c>
      <c r="C331" s="42" t="s">
        <v>439</v>
      </c>
      <c r="D331" s="42">
        <v>7296110</v>
      </c>
      <c r="E331" s="147"/>
      <c r="F331" s="55">
        <v>7868425</v>
      </c>
    </row>
    <row r="332" spans="1:6" ht="15">
      <c r="A332" s="146">
        <v>17777</v>
      </c>
      <c r="B332" s="42" t="s">
        <v>5</v>
      </c>
      <c r="C332" s="42" t="s">
        <v>440</v>
      </c>
      <c r="D332" s="42">
        <v>33343813</v>
      </c>
      <c r="E332" s="147"/>
      <c r="F332" s="55">
        <v>33333617</v>
      </c>
    </row>
    <row r="333" spans="1:6" ht="15">
      <c r="A333" s="146">
        <v>17867</v>
      </c>
      <c r="B333" s="42" t="s">
        <v>5</v>
      </c>
      <c r="C333" s="42" t="s">
        <v>441</v>
      </c>
      <c r="D333" s="42">
        <v>13699917</v>
      </c>
      <c r="E333" s="147"/>
      <c r="F333" s="55">
        <v>14306399</v>
      </c>
    </row>
    <row r="334" spans="1:6" ht="15">
      <c r="A334" s="146">
        <v>17873</v>
      </c>
      <c r="B334" s="42" t="s">
        <v>5</v>
      </c>
      <c r="C334" s="42" t="s">
        <v>442</v>
      </c>
      <c r="D334" s="42">
        <v>46536134</v>
      </c>
      <c r="E334" s="147"/>
      <c r="F334" s="55">
        <v>46521910</v>
      </c>
    </row>
    <row r="335" spans="1:6" ht="15">
      <c r="A335" s="146">
        <v>17877</v>
      </c>
      <c r="B335" s="42" t="s">
        <v>5</v>
      </c>
      <c r="C335" s="42" t="s">
        <v>443</v>
      </c>
      <c r="D335" s="42">
        <v>19677353</v>
      </c>
      <c r="E335" s="147"/>
      <c r="F335" s="55">
        <v>19671340</v>
      </c>
    </row>
    <row r="336" spans="1:6" ht="15">
      <c r="A336" s="146">
        <v>18029</v>
      </c>
      <c r="B336" s="42" t="s">
        <v>444</v>
      </c>
      <c r="C336" s="42" t="s">
        <v>445</v>
      </c>
      <c r="D336" s="42">
        <v>11130648</v>
      </c>
      <c r="E336" s="147"/>
      <c r="F336" s="55">
        <v>13269588</v>
      </c>
    </row>
    <row r="337" spans="1:6" ht="15">
      <c r="A337" s="146">
        <v>18094</v>
      </c>
      <c r="B337" s="42" t="s">
        <v>444</v>
      </c>
      <c r="C337" s="42" t="s">
        <v>446</v>
      </c>
      <c r="D337" s="42">
        <v>25615067</v>
      </c>
      <c r="E337" s="147"/>
      <c r="F337" s="55">
        <v>30963771</v>
      </c>
    </row>
    <row r="338" spans="1:6" ht="15">
      <c r="A338" s="146">
        <v>18150</v>
      </c>
      <c r="B338" s="42" t="s">
        <v>444</v>
      </c>
      <c r="C338" s="42" t="s">
        <v>447</v>
      </c>
      <c r="D338" s="42">
        <v>80580027</v>
      </c>
      <c r="E338" s="147"/>
      <c r="F338" s="55">
        <v>102130964</v>
      </c>
    </row>
    <row r="339" spans="1:6" ht="15">
      <c r="A339" s="146">
        <v>18205</v>
      </c>
      <c r="B339" s="42" t="s">
        <v>444</v>
      </c>
      <c r="C339" s="42" t="s">
        <v>448</v>
      </c>
      <c r="D339" s="42">
        <v>22299671</v>
      </c>
      <c r="E339" s="147"/>
      <c r="F339" s="55">
        <v>27361820</v>
      </c>
    </row>
    <row r="340" spans="1:6" ht="15">
      <c r="A340" s="146">
        <v>18247</v>
      </c>
      <c r="B340" s="42" t="s">
        <v>444</v>
      </c>
      <c r="C340" s="42" t="s">
        <v>449</v>
      </c>
      <c r="D340" s="42">
        <v>42234533</v>
      </c>
      <c r="E340" s="147"/>
      <c r="F340" s="55">
        <v>45775642</v>
      </c>
    </row>
    <row r="341" spans="1:6" ht="15">
      <c r="A341" s="146">
        <v>18256</v>
      </c>
      <c r="B341" s="42" t="s">
        <v>444</v>
      </c>
      <c r="C341" s="42" t="s">
        <v>450</v>
      </c>
      <c r="D341" s="42">
        <v>32837228</v>
      </c>
      <c r="E341" s="147"/>
      <c r="F341" s="55">
        <v>40640542</v>
      </c>
    </row>
    <row r="342" spans="1:6" ht="15">
      <c r="A342" s="146">
        <v>18410</v>
      </c>
      <c r="B342" s="42" t="s">
        <v>444</v>
      </c>
      <c r="C342" s="42" t="s">
        <v>451</v>
      </c>
      <c r="D342" s="42">
        <v>55945191</v>
      </c>
      <c r="E342" s="147"/>
      <c r="F342" s="55">
        <v>72460413</v>
      </c>
    </row>
    <row r="343" spans="1:6" ht="15">
      <c r="A343" s="146">
        <v>18460</v>
      </c>
      <c r="B343" s="42" t="s">
        <v>444</v>
      </c>
      <c r="C343" s="42" t="s">
        <v>452</v>
      </c>
      <c r="D343" s="42">
        <v>34602307</v>
      </c>
      <c r="E343" s="147"/>
      <c r="F343" s="55">
        <v>40260905</v>
      </c>
    </row>
    <row r="344" spans="1:6" ht="15">
      <c r="A344" s="146">
        <v>18479</v>
      </c>
      <c r="B344" s="42" t="s">
        <v>444</v>
      </c>
      <c r="C344" s="42" t="s">
        <v>453</v>
      </c>
      <c r="D344" s="42">
        <v>8968682</v>
      </c>
      <c r="E344" s="147"/>
      <c r="F344" s="55">
        <v>9115257</v>
      </c>
    </row>
    <row r="345" spans="1:6" ht="15">
      <c r="A345" s="146">
        <v>18592</v>
      </c>
      <c r="B345" s="42" t="s">
        <v>444</v>
      </c>
      <c r="C345" s="42" t="s">
        <v>454</v>
      </c>
      <c r="D345" s="42">
        <v>77789034</v>
      </c>
      <c r="E345" s="147"/>
      <c r="F345" s="55">
        <v>103855275</v>
      </c>
    </row>
    <row r="346" spans="1:6" ht="15">
      <c r="A346" s="146">
        <v>18610</v>
      </c>
      <c r="B346" s="42" t="s">
        <v>444</v>
      </c>
      <c r="C346" s="42" t="s">
        <v>455</v>
      </c>
      <c r="D346" s="42">
        <v>36646148</v>
      </c>
      <c r="E346" s="147"/>
      <c r="F346" s="55">
        <v>44015379</v>
      </c>
    </row>
    <row r="347" spans="1:6" ht="15">
      <c r="A347" s="146">
        <v>18753</v>
      </c>
      <c r="B347" s="42" t="s">
        <v>444</v>
      </c>
      <c r="C347" s="42" t="s">
        <v>456</v>
      </c>
      <c r="D347" s="42">
        <v>143539129</v>
      </c>
      <c r="E347" s="147"/>
      <c r="F347" s="55">
        <v>174111768</v>
      </c>
    </row>
    <row r="348" spans="1:6" ht="15">
      <c r="A348" s="146">
        <v>18756</v>
      </c>
      <c r="B348" s="42" t="s">
        <v>444</v>
      </c>
      <c r="C348" s="42" t="s">
        <v>457</v>
      </c>
      <c r="D348" s="42">
        <v>59396103</v>
      </c>
      <c r="E348" s="147"/>
      <c r="F348" s="55">
        <v>71661447</v>
      </c>
    </row>
    <row r="349" spans="1:6" ht="15">
      <c r="A349" s="146">
        <v>18785</v>
      </c>
      <c r="B349" s="42" t="s">
        <v>444</v>
      </c>
      <c r="C349" s="42" t="s">
        <v>458</v>
      </c>
      <c r="D349" s="42">
        <v>21469540</v>
      </c>
      <c r="E349" s="147"/>
      <c r="F349" s="55">
        <v>27317352</v>
      </c>
    </row>
    <row r="350" spans="1:6" ht="15">
      <c r="A350" s="146">
        <v>18860</v>
      </c>
      <c r="B350" s="42" t="s">
        <v>444</v>
      </c>
      <c r="C350" s="42" t="s">
        <v>230</v>
      </c>
      <c r="D350" s="42">
        <v>19956587</v>
      </c>
      <c r="E350" s="147"/>
      <c r="F350" s="55">
        <v>28611395</v>
      </c>
    </row>
    <row r="351" spans="1:6" ht="15">
      <c r="A351" s="146">
        <v>19022</v>
      </c>
      <c r="B351" s="42" t="s">
        <v>6</v>
      </c>
      <c r="C351" s="42" t="s">
        <v>459</v>
      </c>
      <c r="D351" s="42">
        <v>47401287</v>
      </c>
      <c r="E351" s="147"/>
      <c r="F351" s="55">
        <v>63627027</v>
      </c>
    </row>
    <row r="352" spans="1:6" ht="15">
      <c r="A352" s="146">
        <v>19050</v>
      </c>
      <c r="B352" s="42" t="s">
        <v>6</v>
      </c>
      <c r="C352" s="42" t="s">
        <v>137</v>
      </c>
      <c r="D352" s="42">
        <v>96803633</v>
      </c>
      <c r="E352" s="147"/>
      <c r="F352" s="55">
        <v>105184409</v>
      </c>
    </row>
    <row r="353" spans="1:6" ht="15">
      <c r="A353" s="146">
        <v>19075</v>
      </c>
      <c r="B353" s="42" t="s">
        <v>6</v>
      </c>
      <c r="C353" s="42" t="s">
        <v>460</v>
      </c>
      <c r="D353" s="42">
        <v>47194756</v>
      </c>
      <c r="E353" s="147"/>
      <c r="F353" s="55">
        <v>61751988</v>
      </c>
    </row>
    <row r="354" spans="1:6" ht="15">
      <c r="A354" s="146">
        <v>19100</v>
      </c>
      <c r="B354" s="42" t="s">
        <v>6</v>
      </c>
      <c r="C354" s="42" t="s">
        <v>142</v>
      </c>
      <c r="D354" s="42">
        <v>100698054</v>
      </c>
      <c r="E354" s="147"/>
      <c r="F354" s="55">
        <v>115861816</v>
      </c>
    </row>
    <row r="355" spans="1:6" ht="15">
      <c r="A355" s="146">
        <v>19110</v>
      </c>
      <c r="B355" s="42" t="s">
        <v>6</v>
      </c>
      <c r="C355" s="42" t="s">
        <v>461</v>
      </c>
      <c r="D355" s="42">
        <v>55427240</v>
      </c>
      <c r="E355" s="147"/>
      <c r="F355" s="55">
        <v>66517067</v>
      </c>
    </row>
    <row r="356" spans="1:6" ht="15">
      <c r="A356" s="146">
        <v>19130</v>
      </c>
      <c r="B356" s="42" t="s">
        <v>6</v>
      </c>
      <c r="C356" s="42" t="s">
        <v>462</v>
      </c>
      <c r="D356" s="42">
        <v>79818604</v>
      </c>
      <c r="E356" s="147"/>
      <c r="F356" s="55">
        <v>96883206</v>
      </c>
    </row>
    <row r="357" spans="1:6" ht="15">
      <c r="A357" s="146">
        <v>19137</v>
      </c>
      <c r="B357" s="42" t="s">
        <v>6</v>
      </c>
      <c r="C357" s="42" t="s">
        <v>463</v>
      </c>
      <c r="D357" s="42">
        <v>88611532</v>
      </c>
      <c r="E357" s="147"/>
      <c r="F357" s="55">
        <v>112763395</v>
      </c>
    </row>
    <row r="358" spans="1:6" ht="15">
      <c r="A358" s="146">
        <v>19142</v>
      </c>
      <c r="B358" s="42" t="s">
        <v>6</v>
      </c>
      <c r="C358" s="42" t="s">
        <v>464</v>
      </c>
      <c r="D358" s="42">
        <v>49079078</v>
      </c>
      <c r="E358" s="147"/>
      <c r="F358" s="55">
        <v>52398366</v>
      </c>
    </row>
    <row r="359" spans="1:6" ht="15">
      <c r="A359" s="146">
        <v>19212</v>
      </c>
      <c r="B359" s="42" t="s">
        <v>6</v>
      </c>
      <c r="C359" s="42" t="s">
        <v>465</v>
      </c>
      <c r="D359" s="42">
        <v>52389439</v>
      </c>
      <c r="E359" s="147"/>
      <c r="F359" s="55">
        <v>56445327</v>
      </c>
    </row>
    <row r="360" spans="1:6" ht="15">
      <c r="A360" s="146">
        <v>19256</v>
      </c>
      <c r="B360" s="42" t="s">
        <v>6</v>
      </c>
      <c r="C360" s="42" t="s">
        <v>466</v>
      </c>
      <c r="D360" s="42">
        <v>96564557</v>
      </c>
      <c r="E360" s="147"/>
      <c r="F360" s="55">
        <v>122118370</v>
      </c>
    </row>
    <row r="361" spans="1:6" ht="15">
      <c r="A361" s="146">
        <v>19290</v>
      </c>
      <c r="B361" s="42" t="s">
        <v>6</v>
      </c>
      <c r="C361" s="42" t="s">
        <v>32</v>
      </c>
      <c r="D361" s="42">
        <v>9581874</v>
      </c>
      <c r="E361" s="147"/>
      <c r="F361" s="55">
        <v>11612779</v>
      </c>
    </row>
    <row r="362" spans="1:6" ht="15">
      <c r="A362" s="146">
        <v>19300</v>
      </c>
      <c r="B362" s="42" t="s">
        <v>6</v>
      </c>
      <c r="C362" s="42" t="s">
        <v>1106</v>
      </c>
      <c r="D362" s="42">
        <v>24944529</v>
      </c>
      <c r="E362" s="147"/>
      <c r="F362" s="55">
        <v>24936906</v>
      </c>
    </row>
    <row r="363" spans="1:6" ht="15">
      <c r="A363" s="146">
        <v>19318</v>
      </c>
      <c r="B363" s="42" t="s">
        <v>6</v>
      </c>
      <c r="C363" s="42" t="s">
        <v>467</v>
      </c>
      <c r="D363" s="42">
        <v>131494708</v>
      </c>
      <c r="E363" s="147"/>
      <c r="F363" s="55">
        <v>124230532</v>
      </c>
    </row>
    <row r="364" spans="1:6" ht="15">
      <c r="A364" s="146">
        <v>19355</v>
      </c>
      <c r="B364" s="42" t="s">
        <v>6</v>
      </c>
      <c r="C364" s="42" t="s">
        <v>468</v>
      </c>
      <c r="D364" s="42">
        <v>70772217</v>
      </c>
      <c r="E364" s="147"/>
      <c r="F364" s="55">
        <v>82284897</v>
      </c>
    </row>
    <row r="365" spans="1:6" ht="15">
      <c r="A365" s="146">
        <v>19364</v>
      </c>
      <c r="B365" s="42" t="s">
        <v>6</v>
      </c>
      <c r="C365" s="42" t="s">
        <v>469</v>
      </c>
      <c r="D365" s="42">
        <v>35504168</v>
      </c>
      <c r="E365" s="147"/>
      <c r="F365" s="55">
        <v>47307762</v>
      </c>
    </row>
    <row r="366" spans="1:6" ht="15">
      <c r="A366" s="146">
        <v>19392</v>
      </c>
      <c r="B366" s="42" t="s">
        <v>6</v>
      </c>
      <c r="C366" s="42" t="s">
        <v>470</v>
      </c>
      <c r="D366" s="42">
        <v>22352543</v>
      </c>
      <c r="E366" s="147"/>
      <c r="F366" s="55">
        <v>30346662</v>
      </c>
    </row>
    <row r="367" spans="1:6" ht="15">
      <c r="A367" s="146">
        <v>19397</v>
      </c>
      <c r="B367" s="42" t="s">
        <v>6</v>
      </c>
      <c r="C367" s="42" t="s">
        <v>471</v>
      </c>
      <c r="D367" s="42">
        <v>62597857</v>
      </c>
      <c r="E367" s="147"/>
      <c r="F367" s="55">
        <v>66014842</v>
      </c>
    </row>
    <row r="368" spans="1:6" ht="15">
      <c r="A368" s="146">
        <v>19418</v>
      </c>
      <c r="B368" s="42" t="s">
        <v>6</v>
      </c>
      <c r="C368" s="42" t="s">
        <v>472</v>
      </c>
      <c r="D368" s="42">
        <v>56005594</v>
      </c>
      <c r="E368" s="147"/>
      <c r="F368" s="55">
        <v>53038709</v>
      </c>
    </row>
    <row r="369" spans="1:6" ht="15">
      <c r="A369" s="146">
        <v>19450</v>
      </c>
      <c r="B369" s="42" t="s">
        <v>6</v>
      </c>
      <c r="C369" s="42" t="s">
        <v>473</v>
      </c>
      <c r="D369" s="42">
        <v>40421035</v>
      </c>
      <c r="E369" s="147"/>
      <c r="F369" s="55">
        <v>52175727</v>
      </c>
    </row>
    <row r="370" spans="1:6" ht="15">
      <c r="A370" s="146">
        <v>19455</v>
      </c>
      <c r="B370" s="42" t="s">
        <v>6</v>
      </c>
      <c r="C370" s="42" t="s">
        <v>474</v>
      </c>
      <c r="D370" s="42">
        <v>45021085</v>
      </c>
      <c r="E370" s="147"/>
      <c r="F370" s="55">
        <v>49403050</v>
      </c>
    </row>
    <row r="371" spans="1:6" ht="15">
      <c r="A371" s="146">
        <v>19473</v>
      </c>
      <c r="B371" s="42" t="s">
        <v>6</v>
      </c>
      <c r="C371" s="42" t="s">
        <v>278</v>
      </c>
      <c r="D371" s="42">
        <v>56828824</v>
      </c>
      <c r="E371" s="147"/>
      <c r="F371" s="55">
        <v>74025075</v>
      </c>
    </row>
    <row r="372" spans="1:6" ht="15">
      <c r="A372" s="146">
        <v>19513</v>
      </c>
      <c r="B372" s="42" t="s">
        <v>6</v>
      </c>
      <c r="C372" s="42" t="s">
        <v>475</v>
      </c>
      <c r="D372" s="42">
        <v>12844848</v>
      </c>
      <c r="E372" s="147"/>
      <c r="F372" s="55">
        <v>12840918</v>
      </c>
    </row>
    <row r="373" spans="1:6" ht="15">
      <c r="A373" s="146">
        <v>19517</v>
      </c>
      <c r="B373" s="42" t="s">
        <v>6</v>
      </c>
      <c r="C373" s="42" t="s">
        <v>361</v>
      </c>
      <c r="D373" s="42">
        <v>86931769</v>
      </c>
      <c r="E373" s="147"/>
      <c r="F373" s="55">
        <v>113055456</v>
      </c>
    </row>
    <row r="374" spans="1:6" ht="15">
      <c r="A374" s="146">
        <v>19532</v>
      </c>
      <c r="B374" s="42" t="s">
        <v>6</v>
      </c>
      <c r="C374" s="42" t="s">
        <v>476</v>
      </c>
      <c r="D374" s="42">
        <v>48419665</v>
      </c>
      <c r="E374" s="147"/>
      <c r="F374" s="55">
        <v>64047114</v>
      </c>
    </row>
    <row r="375" spans="1:6" ht="15">
      <c r="A375" s="146">
        <v>19533</v>
      </c>
      <c r="B375" s="42" t="s">
        <v>6</v>
      </c>
      <c r="C375" s="42" t="s">
        <v>477</v>
      </c>
      <c r="D375" s="42">
        <v>39738360</v>
      </c>
      <c r="E375" s="147"/>
      <c r="F375" s="55">
        <v>54771176</v>
      </c>
    </row>
    <row r="376" spans="1:6" ht="15">
      <c r="A376" s="146">
        <v>19548</v>
      </c>
      <c r="B376" s="42" t="s">
        <v>6</v>
      </c>
      <c r="C376" s="42" t="s">
        <v>478</v>
      </c>
      <c r="D376" s="42">
        <v>57099774</v>
      </c>
      <c r="E376" s="147"/>
      <c r="F376" s="55">
        <v>62446602</v>
      </c>
    </row>
    <row r="377" spans="1:6" ht="15">
      <c r="A377" s="146">
        <v>19573</v>
      </c>
      <c r="B377" s="42" t="s">
        <v>6</v>
      </c>
      <c r="C377" s="42" t="s">
        <v>479</v>
      </c>
      <c r="D377" s="42">
        <v>56507210</v>
      </c>
      <c r="E377" s="147"/>
      <c r="F377" s="55">
        <v>56489941</v>
      </c>
    </row>
    <row r="378" spans="1:6" ht="15">
      <c r="A378" s="146">
        <v>19585</v>
      </c>
      <c r="B378" s="42" t="s">
        <v>6</v>
      </c>
      <c r="C378" s="42" t="s">
        <v>480</v>
      </c>
      <c r="D378" s="42">
        <v>29952910</v>
      </c>
      <c r="E378" s="147"/>
      <c r="F378" s="55">
        <v>32895682</v>
      </c>
    </row>
    <row r="379" spans="1:6" ht="15">
      <c r="A379" s="146">
        <v>19622</v>
      </c>
      <c r="B379" s="42" t="s">
        <v>6</v>
      </c>
      <c r="C379" s="42" t="s">
        <v>481</v>
      </c>
      <c r="D379" s="42">
        <v>23403093</v>
      </c>
      <c r="E379" s="147"/>
      <c r="F379" s="55">
        <v>30772249</v>
      </c>
    </row>
    <row r="380" spans="1:6" ht="15">
      <c r="A380" s="146">
        <v>19693</v>
      </c>
      <c r="B380" s="42" t="s">
        <v>6</v>
      </c>
      <c r="C380" s="42" t="s">
        <v>482</v>
      </c>
      <c r="D380" s="42">
        <v>23136666</v>
      </c>
      <c r="E380" s="147"/>
      <c r="F380" s="55">
        <v>31433645</v>
      </c>
    </row>
    <row r="381" spans="1:6" ht="15">
      <c r="A381" s="146">
        <v>19698</v>
      </c>
      <c r="B381" s="42" t="s">
        <v>6</v>
      </c>
      <c r="C381" s="42" t="s">
        <v>483</v>
      </c>
      <c r="D381" s="42">
        <v>110237001</v>
      </c>
      <c r="E381" s="147"/>
      <c r="F381" s="55">
        <v>134828655</v>
      </c>
    </row>
    <row r="382" spans="1:6" ht="15">
      <c r="A382" s="146">
        <v>19701</v>
      </c>
      <c r="B382" s="42" t="s">
        <v>6</v>
      </c>
      <c r="C382" s="42" t="s">
        <v>291</v>
      </c>
      <c r="D382" s="42">
        <v>20831199</v>
      </c>
      <c r="E382" s="147"/>
      <c r="F382" s="55">
        <v>27870854</v>
      </c>
    </row>
    <row r="383" spans="1:6" ht="15">
      <c r="A383" s="146">
        <v>19743</v>
      </c>
      <c r="B383" s="42" t="s">
        <v>6</v>
      </c>
      <c r="C383" s="42" t="s">
        <v>484</v>
      </c>
      <c r="D383" s="42">
        <v>65679519</v>
      </c>
      <c r="E383" s="147"/>
      <c r="F383" s="55">
        <v>71204906</v>
      </c>
    </row>
    <row r="384" spans="1:6" ht="15">
      <c r="A384" s="146">
        <v>19760</v>
      </c>
      <c r="B384" s="42" t="s">
        <v>6</v>
      </c>
      <c r="C384" s="42" t="s">
        <v>485</v>
      </c>
      <c r="D384" s="42">
        <v>22824409</v>
      </c>
      <c r="E384" s="147"/>
      <c r="F384" s="55">
        <v>26226543</v>
      </c>
    </row>
    <row r="385" spans="1:6" ht="15">
      <c r="A385" s="146">
        <v>19780</v>
      </c>
      <c r="B385" s="42" t="s">
        <v>6</v>
      </c>
      <c r="C385" s="42" t="s">
        <v>486</v>
      </c>
      <c r="D385" s="42">
        <v>46099868</v>
      </c>
      <c r="E385" s="147"/>
      <c r="F385" s="55">
        <v>54445125</v>
      </c>
    </row>
    <row r="386" spans="1:6" ht="15">
      <c r="A386" s="146">
        <v>19785</v>
      </c>
      <c r="B386" s="42" t="s">
        <v>6</v>
      </c>
      <c r="C386" s="42" t="s">
        <v>16</v>
      </c>
      <c r="D386" s="42">
        <v>21909780</v>
      </c>
      <c r="E386" s="147"/>
      <c r="F386" s="55">
        <v>24192085</v>
      </c>
    </row>
    <row r="387" spans="1:6" ht="15">
      <c r="A387" s="146">
        <v>19807</v>
      </c>
      <c r="B387" s="42" t="s">
        <v>6</v>
      </c>
      <c r="C387" s="42" t="s">
        <v>487</v>
      </c>
      <c r="D387" s="42">
        <v>43523448</v>
      </c>
      <c r="E387" s="147"/>
      <c r="F387" s="55">
        <v>46740806</v>
      </c>
    </row>
    <row r="388" spans="1:6" ht="15">
      <c r="A388" s="146">
        <v>19809</v>
      </c>
      <c r="B388" s="42" t="s">
        <v>6</v>
      </c>
      <c r="C388" s="42" t="s">
        <v>488</v>
      </c>
      <c r="D388" s="42">
        <v>88540960</v>
      </c>
      <c r="E388" s="147"/>
      <c r="F388" s="55">
        <v>89909295</v>
      </c>
    </row>
    <row r="389" spans="1:6" ht="15">
      <c r="A389" s="146">
        <v>19821</v>
      </c>
      <c r="B389" s="42" t="s">
        <v>6</v>
      </c>
      <c r="C389" s="42" t="s">
        <v>489</v>
      </c>
      <c r="D389" s="42">
        <v>61898955</v>
      </c>
      <c r="E389" s="147"/>
      <c r="F389" s="55">
        <v>74377580</v>
      </c>
    </row>
    <row r="390" spans="1:6" ht="15">
      <c r="A390" s="146">
        <v>19824</v>
      </c>
      <c r="B390" s="42" t="s">
        <v>6</v>
      </c>
      <c r="C390" s="42" t="s">
        <v>490</v>
      </c>
      <c r="D390" s="42">
        <v>42192807</v>
      </c>
      <c r="E390" s="147"/>
      <c r="F390" s="55">
        <v>48431102</v>
      </c>
    </row>
    <row r="391" spans="1:6" ht="15">
      <c r="A391" s="146">
        <v>19845</v>
      </c>
      <c r="B391" s="42" t="s">
        <v>6</v>
      </c>
      <c r="C391" s="42" t="s">
        <v>491</v>
      </c>
      <c r="D391" s="42">
        <v>20696284</v>
      </c>
      <c r="E391" s="147"/>
      <c r="F391" s="55">
        <v>18483180</v>
      </c>
    </row>
    <row r="392" spans="1:6" ht="15">
      <c r="A392" s="146">
        <v>20011</v>
      </c>
      <c r="B392" s="42" t="s">
        <v>7</v>
      </c>
      <c r="C392" s="42" t="s">
        <v>492</v>
      </c>
      <c r="D392" s="42">
        <v>143399921</v>
      </c>
      <c r="E392" s="147"/>
      <c r="F392" s="55">
        <v>154292231</v>
      </c>
    </row>
    <row r="393" spans="1:6" ht="15">
      <c r="A393" s="146">
        <v>20013</v>
      </c>
      <c r="B393" s="42" t="s">
        <v>7</v>
      </c>
      <c r="C393" s="42" t="s">
        <v>493</v>
      </c>
      <c r="D393" s="42">
        <v>112412793</v>
      </c>
      <c r="E393" s="147"/>
      <c r="F393" s="55">
        <v>143516124</v>
      </c>
    </row>
    <row r="394" spans="1:6" ht="15">
      <c r="A394" s="146">
        <v>20032</v>
      </c>
      <c r="B394" s="42" t="s">
        <v>7</v>
      </c>
      <c r="C394" s="42" t="s">
        <v>494</v>
      </c>
      <c r="D394" s="42">
        <v>50456823</v>
      </c>
      <c r="E394" s="147"/>
      <c r="F394" s="55">
        <v>65312745</v>
      </c>
    </row>
    <row r="395" spans="1:6" ht="15">
      <c r="A395" s="146">
        <v>20045</v>
      </c>
      <c r="B395" s="42" t="s">
        <v>7</v>
      </c>
      <c r="C395" s="42" t="s">
        <v>495</v>
      </c>
      <c r="D395" s="42">
        <v>42068911</v>
      </c>
      <c r="E395" s="147"/>
      <c r="F395" s="55">
        <v>59635295</v>
      </c>
    </row>
    <row r="396" spans="1:6" ht="15">
      <c r="A396" s="146">
        <v>20060</v>
      </c>
      <c r="B396" s="42" t="s">
        <v>7</v>
      </c>
      <c r="C396" s="42" t="s">
        <v>496</v>
      </c>
      <c r="D396" s="42">
        <v>64303363</v>
      </c>
      <c r="E396" s="147"/>
      <c r="F396" s="55">
        <v>71746364</v>
      </c>
    </row>
    <row r="397" spans="1:6" ht="15">
      <c r="A397" s="146">
        <v>20175</v>
      </c>
      <c r="B397" s="42" t="s">
        <v>7</v>
      </c>
      <c r="C397" s="42" t="s">
        <v>497</v>
      </c>
      <c r="D397" s="42">
        <v>118871799</v>
      </c>
      <c r="E397" s="147"/>
      <c r="F397" s="55">
        <v>124957794</v>
      </c>
    </row>
    <row r="398" spans="1:6" ht="15">
      <c r="A398" s="146">
        <v>20178</v>
      </c>
      <c r="B398" s="42" t="s">
        <v>7</v>
      </c>
      <c r="C398" s="42" t="s">
        <v>498</v>
      </c>
      <c r="D398" s="42">
        <v>58126893</v>
      </c>
      <c r="E398" s="147"/>
      <c r="F398" s="55">
        <v>56763504</v>
      </c>
    </row>
    <row r="399" spans="1:6" ht="15">
      <c r="A399" s="146">
        <v>20228</v>
      </c>
      <c r="B399" s="42" t="s">
        <v>7</v>
      </c>
      <c r="C399" s="42" t="s">
        <v>499</v>
      </c>
      <c r="D399" s="42">
        <v>61167085</v>
      </c>
      <c r="E399" s="147"/>
      <c r="F399" s="55">
        <v>72806969</v>
      </c>
    </row>
    <row r="400" spans="1:6" ht="15">
      <c r="A400" s="146">
        <v>20238</v>
      </c>
      <c r="B400" s="42" t="s">
        <v>7</v>
      </c>
      <c r="C400" s="42" t="s">
        <v>500</v>
      </c>
      <c r="D400" s="42">
        <v>56492910</v>
      </c>
      <c r="E400" s="147"/>
      <c r="F400" s="55">
        <v>81314380</v>
      </c>
    </row>
    <row r="401" spans="1:6" ht="15">
      <c r="A401" s="146">
        <v>20250</v>
      </c>
      <c r="B401" s="42" t="s">
        <v>7</v>
      </c>
      <c r="C401" s="42" t="s">
        <v>501</v>
      </c>
      <c r="D401" s="42">
        <v>68444888</v>
      </c>
      <c r="E401" s="147"/>
      <c r="F401" s="55">
        <v>84302852</v>
      </c>
    </row>
    <row r="402" spans="1:6" ht="15">
      <c r="A402" s="146">
        <v>20295</v>
      </c>
      <c r="B402" s="42" t="s">
        <v>7</v>
      </c>
      <c r="C402" s="42" t="s">
        <v>502</v>
      </c>
      <c r="D402" s="42">
        <v>20736254</v>
      </c>
      <c r="E402" s="147"/>
      <c r="F402" s="55">
        <v>23644741</v>
      </c>
    </row>
    <row r="403" spans="1:6" ht="15">
      <c r="A403" s="146">
        <v>20310</v>
      </c>
      <c r="B403" s="42" t="s">
        <v>7</v>
      </c>
      <c r="C403" s="42" t="s">
        <v>503</v>
      </c>
      <c r="D403" s="42">
        <v>12131097</v>
      </c>
      <c r="E403" s="147"/>
      <c r="F403" s="55">
        <v>16733455</v>
      </c>
    </row>
    <row r="404" spans="1:6" ht="15">
      <c r="A404" s="146">
        <v>20383</v>
      </c>
      <c r="B404" s="42" t="s">
        <v>7</v>
      </c>
      <c r="C404" s="42" t="s">
        <v>504</v>
      </c>
      <c r="D404" s="42">
        <v>30392330</v>
      </c>
      <c r="E404" s="147"/>
      <c r="F404" s="55">
        <v>37267704</v>
      </c>
    </row>
    <row r="405" spans="1:6" ht="15">
      <c r="A405" s="146">
        <v>20400</v>
      </c>
      <c r="B405" s="42" t="s">
        <v>7</v>
      </c>
      <c r="C405" s="42" t="s">
        <v>505</v>
      </c>
      <c r="D405" s="42">
        <v>54915286</v>
      </c>
      <c r="E405" s="147"/>
      <c r="F405" s="55">
        <v>61578054</v>
      </c>
    </row>
    <row r="406" spans="1:6" ht="15">
      <c r="A406" s="146">
        <v>20443</v>
      </c>
      <c r="B406" s="42" t="s">
        <v>7</v>
      </c>
      <c r="C406" s="42" t="s">
        <v>506</v>
      </c>
      <c r="D406" s="42">
        <v>20105603</v>
      </c>
      <c r="E406" s="147"/>
      <c r="F406" s="55">
        <v>24481462</v>
      </c>
    </row>
    <row r="407" spans="1:6" ht="15">
      <c r="A407" s="146">
        <v>20517</v>
      </c>
      <c r="B407" s="42" t="s">
        <v>7</v>
      </c>
      <c r="C407" s="42" t="s">
        <v>507</v>
      </c>
      <c r="D407" s="42">
        <v>31927883</v>
      </c>
      <c r="E407" s="147"/>
      <c r="F407" s="55">
        <v>38434844</v>
      </c>
    </row>
    <row r="408" spans="1:6" ht="15">
      <c r="A408" s="146">
        <v>20550</v>
      </c>
      <c r="B408" s="42" t="s">
        <v>7</v>
      </c>
      <c r="C408" s="42" t="s">
        <v>508</v>
      </c>
      <c r="D408" s="42">
        <v>34951768</v>
      </c>
      <c r="E408" s="147"/>
      <c r="F408" s="55">
        <v>40173495</v>
      </c>
    </row>
    <row r="409" spans="1:6" ht="15">
      <c r="A409" s="146">
        <v>20570</v>
      </c>
      <c r="B409" s="42" t="s">
        <v>7</v>
      </c>
      <c r="C409" s="42" t="s">
        <v>509</v>
      </c>
      <c r="D409" s="42">
        <v>59198357</v>
      </c>
      <c r="E409" s="147"/>
      <c r="F409" s="55">
        <v>89538187</v>
      </c>
    </row>
    <row r="410" spans="1:6" ht="15">
      <c r="A410" s="146">
        <v>20614</v>
      </c>
      <c r="B410" s="42" t="s">
        <v>7</v>
      </c>
      <c r="C410" s="42" t="s">
        <v>510</v>
      </c>
      <c r="D410" s="42">
        <v>31390803</v>
      </c>
      <c r="E410" s="147"/>
      <c r="F410" s="55">
        <v>41891743</v>
      </c>
    </row>
    <row r="411" spans="1:6" ht="15">
      <c r="A411" s="146">
        <v>20621</v>
      </c>
      <c r="B411" s="42" t="s">
        <v>7</v>
      </c>
      <c r="C411" s="42" t="s">
        <v>511</v>
      </c>
      <c r="D411" s="42">
        <v>42432309</v>
      </c>
      <c r="E411" s="147"/>
      <c r="F411" s="55">
        <v>59709941</v>
      </c>
    </row>
    <row r="412" spans="1:6" ht="15">
      <c r="A412" s="146">
        <v>20710</v>
      </c>
      <c r="B412" s="42" t="s">
        <v>7</v>
      </c>
      <c r="C412" s="42" t="s">
        <v>512</v>
      </c>
      <c r="D412" s="42">
        <v>30180676</v>
      </c>
      <c r="E412" s="147"/>
      <c r="F412" s="55">
        <v>36222305</v>
      </c>
    </row>
    <row r="413" spans="1:6" ht="15">
      <c r="A413" s="146">
        <v>20750</v>
      </c>
      <c r="B413" s="42" t="s">
        <v>7</v>
      </c>
      <c r="C413" s="42" t="s">
        <v>513</v>
      </c>
      <c r="D413" s="42">
        <v>22803795</v>
      </c>
      <c r="E413" s="147"/>
      <c r="F413" s="55">
        <v>29889498</v>
      </c>
    </row>
    <row r="414" spans="1:6" ht="15">
      <c r="A414" s="146">
        <v>20770</v>
      </c>
      <c r="B414" s="42" t="s">
        <v>7</v>
      </c>
      <c r="C414" s="42" t="s">
        <v>514</v>
      </c>
      <c r="D414" s="42">
        <v>32341405</v>
      </c>
      <c r="E414" s="147"/>
      <c r="F414" s="55">
        <v>46382459</v>
      </c>
    </row>
    <row r="415" spans="1:6" ht="15">
      <c r="A415" s="146">
        <v>20787</v>
      </c>
      <c r="B415" s="42" t="s">
        <v>7</v>
      </c>
      <c r="C415" s="42" t="s">
        <v>515</v>
      </c>
      <c r="D415" s="42">
        <v>38547384</v>
      </c>
      <c r="E415" s="147"/>
      <c r="F415" s="55">
        <v>49101764</v>
      </c>
    </row>
    <row r="416" spans="1:6" ht="15">
      <c r="A416" s="146">
        <v>23068</v>
      </c>
      <c r="B416" s="42" t="s">
        <v>267</v>
      </c>
      <c r="C416" s="42" t="s">
        <v>516</v>
      </c>
      <c r="D416" s="42">
        <v>109318594</v>
      </c>
      <c r="E416" s="147"/>
      <c r="F416" s="55">
        <v>130544606</v>
      </c>
    </row>
    <row r="417" spans="1:6" ht="15">
      <c r="A417" s="146">
        <v>23079</v>
      </c>
      <c r="B417" s="42" t="s">
        <v>267</v>
      </c>
      <c r="C417" s="42" t="s">
        <v>310</v>
      </c>
      <c r="D417" s="42">
        <v>54388122</v>
      </c>
      <c r="E417" s="147"/>
      <c r="F417" s="55">
        <v>57798864</v>
      </c>
    </row>
    <row r="418" spans="1:6" ht="15">
      <c r="A418" s="146">
        <v>23090</v>
      </c>
      <c r="B418" s="42" t="s">
        <v>267</v>
      </c>
      <c r="C418" s="42" t="s">
        <v>517</v>
      </c>
      <c r="D418" s="42">
        <v>63707311</v>
      </c>
      <c r="E418" s="147"/>
      <c r="F418" s="55">
        <v>67354969</v>
      </c>
    </row>
    <row r="419" spans="1:6" ht="15">
      <c r="A419" s="146">
        <v>23162</v>
      </c>
      <c r="B419" s="42" t="s">
        <v>267</v>
      </c>
      <c r="C419" s="42" t="s">
        <v>518</v>
      </c>
      <c r="D419" s="42">
        <v>137402678</v>
      </c>
      <c r="E419" s="147"/>
      <c r="F419" s="55">
        <v>143007928</v>
      </c>
    </row>
    <row r="420" spans="1:6" ht="15">
      <c r="A420" s="146">
        <v>23168</v>
      </c>
      <c r="B420" s="42" t="s">
        <v>267</v>
      </c>
      <c r="C420" s="42" t="s">
        <v>519</v>
      </c>
      <c r="D420" s="42">
        <v>29102526</v>
      </c>
      <c r="E420" s="147"/>
      <c r="F420" s="55">
        <v>32617957</v>
      </c>
    </row>
    <row r="421" spans="1:6" ht="15">
      <c r="A421" s="146">
        <v>23182</v>
      </c>
      <c r="B421" s="42" t="s">
        <v>267</v>
      </c>
      <c r="C421" s="42" t="s">
        <v>520</v>
      </c>
      <c r="D421" s="42">
        <v>81298323</v>
      </c>
      <c r="E421" s="147"/>
      <c r="F421" s="55">
        <v>94661213</v>
      </c>
    </row>
    <row r="422" spans="1:6" ht="15">
      <c r="A422" s="146">
        <v>23189</v>
      </c>
      <c r="B422" s="42" t="s">
        <v>267</v>
      </c>
      <c r="C422" s="42" t="s">
        <v>521</v>
      </c>
      <c r="D422" s="42">
        <v>124785101</v>
      </c>
      <c r="E422" s="147"/>
      <c r="F422" s="55">
        <v>133606496</v>
      </c>
    </row>
    <row r="423" spans="1:6" ht="15">
      <c r="A423" s="146">
        <v>23300</v>
      </c>
      <c r="B423" s="42" t="s">
        <v>267</v>
      </c>
      <c r="C423" s="42" t="s">
        <v>522</v>
      </c>
      <c r="D423" s="42">
        <v>30125639</v>
      </c>
      <c r="E423" s="147"/>
      <c r="F423" s="55">
        <v>36697376</v>
      </c>
    </row>
    <row r="424" spans="1:6" ht="15">
      <c r="A424" s="146">
        <v>23350</v>
      </c>
      <c r="B424" s="42" t="s">
        <v>267</v>
      </c>
      <c r="C424" s="42" t="s">
        <v>523</v>
      </c>
      <c r="D424" s="42">
        <v>24557526</v>
      </c>
      <c r="E424" s="147"/>
      <c r="F424" s="55">
        <v>24338026</v>
      </c>
    </row>
    <row r="425" spans="1:6" ht="15">
      <c r="A425" s="146">
        <v>23419</v>
      </c>
      <c r="B425" s="42" t="s">
        <v>267</v>
      </c>
      <c r="C425" s="42" t="s">
        <v>524</v>
      </c>
      <c r="D425" s="42">
        <v>51831710</v>
      </c>
      <c r="E425" s="147"/>
      <c r="F425" s="55">
        <v>65387459</v>
      </c>
    </row>
    <row r="426" spans="1:6" ht="15">
      <c r="A426" s="146">
        <v>23464</v>
      </c>
      <c r="B426" s="42" t="s">
        <v>267</v>
      </c>
      <c r="C426" s="42" t="s">
        <v>525</v>
      </c>
      <c r="D426" s="42">
        <v>35292208</v>
      </c>
      <c r="E426" s="147"/>
      <c r="F426" s="55">
        <v>38300078</v>
      </c>
    </row>
    <row r="427" spans="1:6" ht="15">
      <c r="A427" s="146">
        <v>23466</v>
      </c>
      <c r="B427" s="42" t="s">
        <v>267</v>
      </c>
      <c r="C427" s="42" t="s">
        <v>526</v>
      </c>
      <c r="D427" s="42">
        <v>146400694</v>
      </c>
      <c r="E427" s="147"/>
      <c r="F427" s="55">
        <v>137343254</v>
      </c>
    </row>
    <row r="428" spans="1:6" ht="15">
      <c r="A428" s="146">
        <v>23500</v>
      </c>
      <c r="B428" s="42" t="s">
        <v>267</v>
      </c>
      <c r="C428" s="42" t="s">
        <v>527</v>
      </c>
      <c r="D428" s="42">
        <v>72954066</v>
      </c>
      <c r="E428" s="147"/>
      <c r="F428" s="55">
        <v>90098100</v>
      </c>
    </row>
    <row r="429" spans="1:6" ht="15">
      <c r="A429" s="146">
        <v>23555</v>
      </c>
      <c r="B429" s="42" t="s">
        <v>267</v>
      </c>
      <c r="C429" s="42" t="s">
        <v>528</v>
      </c>
      <c r="D429" s="42">
        <v>140909859</v>
      </c>
      <c r="E429" s="147"/>
      <c r="F429" s="55">
        <v>163234759</v>
      </c>
    </row>
    <row r="430" spans="1:6" ht="15">
      <c r="A430" s="146">
        <v>23570</v>
      </c>
      <c r="B430" s="42" t="s">
        <v>267</v>
      </c>
      <c r="C430" s="42" t="s">
        <v>529</v>
      </c>
      <c r="D430" s="42">
        <v>69418774</v>
      </c>
      <c r="E430" s="147"/>
      <c r="F430" s="55">
        <v>86948006</v>
      </c>
    </row>
    <row r="431" spans="1:6" ht="15">
      <c r="A431" s="146">
        <v>23574</v>
      </c>
      <c r="B431" s="42" t="s">
        <v>267</v>
      </c>
      <c r="C431" s="42" t="s">
        <v>530</v>
      </c>
      <c r="D431" s="42">
        <v>77355353</v>
      </c>
      <c r="E431" s="147"/>
      <c r="F431" s="55">
        <v>88883756</v>
      </c>
    </row>
    <row r="432" spans="1:6" ht="15">
      <c r="A432" s="146">
        <v>23580</v>
      </c>
      <c r="B432" s="42" t="s">
        <v>267</v>
      </c>
      <c r="C432" s="42" t="s">
        <v>531</v>
      </c>
      <c r="D432" s="42">
        <v>83357503</v>
      </c>
      <c r="E432" s="147"/>
      <c r="F432" s="55">
        <v>114034581</v>
      </c>
    </row>
    <row r="433" spans="1:6" ht="15">
      <c r="A433" s="146">
        <v>23586</v>
      </c>
      <c r="B433" s="42" t="s">
        <v>267</v>
      </c>
      <c r="C433" s="42" t="s">
        <v>532</v>
      </c>
      <c r="D433" s="42">
        <v>34472317</v>
      </c>
      <c r="E433" s="147"/>
      <c r="F433" s="55">
        <v>40941018</v>
      </c>
    </row>
    <row r="434" spans="1:6" s="149" customFormat="1" ht="15">
      <c r="A434" s="146">
        <v>23670</v>
      </c>
      <c r="B434" s="42" t="s">
        <v>267</v>
      </c>
      <c r="C434" s="148" t="s">
        <v>1107</v>
      </c>
      <c r="D434" s="42">
        <v>102063577</v>
      </c>
      <c r="E434" s="147"/>
      <c r="F434" s="55">
        <v>110059700</v>
      </c>
    </row>
    <row r="435" spans="1:6" ht="15">
      <c r="A435" s="146">
        <v>23672</v>
      </c>
      <c r="B435" s="42" t="s">
        <v>267</v>
      </c>
      <c r="C435" s="42" t="s">
        <v>533</v>
      </c>
      <c r="D435" s="42">
        <v>64695459</v>
      </c>
      <c r="E435" s="147"/>
      <c r="F435" s="55">
        <v>66567024</v>
      </c>
    </row>
    <row r="436" spans="1:6" ht="15">
      <c r="A436" s="146">
        <v>23675</v>
      </c>
      <c r="B436" s="42" t="s">
        <v>267</v>
      </c>
      <c r="C436" s="42" t="s">
        <v>534</v>
      </c>
      <c r="D436" s="42">
        <v>77565802</v>
      </c>
      <c r="E436" s="147"/>
      <c r="F436" s="55">
        <v>89171594</v>
      </c>
    </row>
    <row r="437" spans="1:6" ht="15">
      <c r="A437" s="146">
        <v>23678</v>
      </c>
      <c r="B437" s="42" t="s">
        <v>267</v>
      </c>
      <c r="C437" s="42" t="s">
        <v>205</v>
      </c>
      <c r="D437" s="42">
        <v>62183894</v>
      </c>
      <c r="E437" s="147"/>
      <c r="F437" s="55">
        <v>71564299</v>
      </c>
    </row>
    <row r="438" spans="1:6" s="149" customFormat="1" ht="15">
      <c r="A438" s="146">
        <v>23682</v>
      </c>
      <c r="B438" s="42" t="s">
        <v>267</v>
      </c>
      <c r="C438" s="148" t="s">
        <v>1108</v>
      </c>
      <c r="D438" s="42">
        <v>10803</v>
      </c>
      <c r="E438" s="147"/>
      <c r="F438" s="55">
        <v>40701408</v>
      </c>
    </row>
    <row r="439" spans="1:6" ht="15">
      <c r="A439" s="146">
        <v>23686</v>
      </c>
      <c r="B439" s="42" t="s">
        <v>267</v>
      </c>
      <c r="C439" s="42" t="s">
        <v>535</v>
      </c>
      <c r="D439" s="42">
        <v>85854304</v>
      </c>
      <c r="E439" s="147"/>
      <c r="F439" s="55">
        <v>99087736</v>
      </c>
    </row>
    <row r="440" spans="1:6" s="149" customFormat="1" ht="15">
      <c r="A440" s="146">
        <v>23807</v>
      </c>
      <c r="B440" s="42" t="s">
        <v>267</v>
      </c>
      <c r="C440" s="42" t="s">
        <v>536</v>
      </c>
      <c r="D440" s="42">
        <v>235891423</v>
      </c>
      <c r="E440" s="147"/>
      <c r="F440" s="55">
        <v>298128757</v>
      </c>
    </row>
    <row r="441" spans="1:6" ht="15">
      <c r="A441" s="146">
        <v>23815</v>
      </c>
      <c r="B441" s="42" t="s">
        <v>267</v>
      </c>
      <c r="C441" s="148" t="s">
        <v>1109</v>
      </c>
      <c r="D441" s="42">
        <v>95717820</v>
      </c>
      <c r="E441" s="147"/>
      <c r="F441" s="55">
        <v>114928582</v>
      </c>
    </row>
    <row r="442" spans="1:6" ht="15">
      <c r="A442" s="146">
        <v>23855</v>
      </c>
      <c r="B442" s="42" t="s">
        <v>267</v>
      </c>
      <c r="C442" s="42" t="s">
        <v>537</v>
      </c>
      <c r="D442" s="42">
        <v>100276212</v>
      </c>
      <c r="E442" s="147"/>
      <c r="F442" s="55">
        <v>115422001</v>
      </c>
    </row>
    <row r="443" spans="1:6" ht="15">
      <c r="A443" s="146">
        <v>25001</v>
      </c>
      <c r="B443" s="42" t="s">
        <v>8</v>
      </c>
      <c r="C443" s="42" t="s">
        <v>538</v>
      </c>
      <c r="D443" s="42">
        <v>12749478</v>
      </c>
      <c r="E443" s="147"/>
      <c r="F443" s="55">
        <v>12745582</v>
      </c>
    </row>
    <row r="444" spans="1:6" ht="15">
      <c r="A444" s="146">
        <v>25019</v>
      </c>
      <c r="B444" s="42" t="s">
        <v>8</v>
      </c>
      <c r="C444" s="42" t="s">
        <v>539</v>
      </c>
      <c r="D444" s="42">
        <v>7393483</v>
      </c>
      <c r="E444" s="147"/>
      <c r="F444" s="55">
        <v>7392804</v>
      </c>
    </row>
    <row r="445" spans="1:6" ht="15">
      <c r="A445" s="146">
        <v>25035</v>
      </c>
      <c r="B445" s="42" t="s">
        <v>8</v>
      </c>
      <c r="C445" s="42" t="s">
        <v>540</v>
      </c>
      <c r="D445" s="42">
        <v>15949433</v>
      </c>
      <c r="E445" s="147"/>
      <c r="F445" s="55">
        <v>16152362</v>
      </c>
    </row>
    <row r="446" spans="1:6" ht="15">
      <c r="A446" s="146">
        <v>25040</v>
      </c>
      <c r="B446" s="42" t="s">
        <v>8</v>
      </c>
      <c r="C446" s="42" t="s">
        <v>541</v>
      </c>
      <c r="D446" s="42">
        <v>19861937</v>
      </c>
      <c r="E446" s="147"/>
      <c r="F446" s="55">
        <v>21497818</v>
      </c>
    </row>
    <row r="447" spans="1:6" ht="15">
      <c r="A447" s="146">
        <v>25053</v>
      </c>
      <c r="B447" s="42" t="s">
        <v>8</v>
      </c>
      <c r="C447" s="42" t="s">
        <v>542</v>
      </c>
      <c r="D447" s="42">
        <v>15468785</v>
      </c>
      <c r="E447" s="147"/>
      <c r="F447" s="55">
        <v>16899273</v>
      </c>
    </row>
    <row r="448" spans="1:6" ht="15">
      <c r="A448" s="146">
        <v>25086</v>
      </c>
      <c r="B448" s="42" t="s">
        <v>8</v>
      </c>
      <c r="C448" s="42" t="s">
        <v>543</v>
      </c>
      <c r="D448" s="42">
        <v>4365656</v>
      </c>
      <c r="E448" s="147"/>
      <c r="F448" s="55">
        <v>4727831</v>
      </c>
    </row>
    <row r="449" spans="1:6" ht="15">
      <c r="A449" s="146">
        <v>25095</v>
      </c>
      <c r="B449" s="42" t="s">
        <v>8</v>
      </c>
      <c r="C449" s="42" t="s">
        <v>544</v>
      </c>
      <c r="D449" s="42">
        <v>3772010</v>
      </c>
      <c r="E449" s="147"/>
      <c r="F449" s="55">
        <v>5400467</v>
      </c>
    </row>
    <row r="450" spans="1:6" ht="15">
      <c r="A450" s="146">
        <v>25099</v>
      </c>
      <c r="B450" s="42" t="s">
        <v>8</v>
      </c>
      <c r="C450" s="42" t="s">
        <v>545</v>
      </c>
      <c r="D450" s="42">
        <v>9539180</v>
      </c>
      <c r="E450" s="147"/>
      <c r="F450" s="55">
        <v>9995637</v>
      </c>
    </row>
    <row r="451" spans="1:6" ht="15">
      <c r="A451" s="146">
        <v>25120</v>
      </c>
      <c r="B451" s="42" t="s">
        <v>8</v>
      </c>
      <c r="C451" s="42" t="s">
        <v>546</v>
      </c>
      <c r="D451" s="42">
        <v>8507591</v>
      </c>
      <c r="E451" s="147"/>
      <c r="F451" s="55">
        <v>10651244</v>
      </c>
    </row>
    <row r="452" spans="1:6" ht="15">
      <c r="A452" s="146">
        <v>25123</v>
      </c>
      <c r="B452" s="42" t="s">
        <v>8</v>
      </c>
      <c r="C452" s="42" t="s">
        <v>547</v>
      </c>
      <c r="D452" s="42">
        <v>8896875</v>
      </c>
      <c r="E452" s="147"/>
      <c r="F452" s="55">
        <v>9908941</v>
      </c>
    </row>
    <row r="453" spans="1:6" ht="15">
      <c r="A453" s="146">
        <v>25126</v>
      </c>
      <c r="B453" s="42" t="s">
        <v>8</v>
      </c>
      <c r="C453" s="42" t="s">
        <v>548</v>
      </c>
      <c r="D453" s="42">
        <v>47833995</v>
      </c>
      <c r="E453" s="147"/>
      <c r="F453" s="55">
        <v>47819376</v>
      </c>
    </row>
    <row r="454" spans="1:6" ht="15">
      <c r="A454" s="146">
        <v>25148</v>
      </c>
      <c r="B454" s="42" t="s">
        <v>8</v>
      </c>
      <c r="C454" s="42" t="s">
        <v>549</v>
      </c>
      <c r="D454" s="42">
        <v>31477535</v>
      </c>
      <c r="E454" s="147"/>
      <c r="F454" s="55">
        <v>43235980</v>
      </c>
    </row>
    <row r="455" spans="1:6" ht="15">
      <c r="A455" s="146">
        <v>25151</v>
      </c>
      <c r="B455" s="42" t="s">
        <v>8</v>
      </c>
      <c r="C455" s="42" t="s">
        <v>550</v>
      </c>
      <c r="D455" s="42">
        <v>20728821</v>
      </c>
      <c r="E455" s="147"/>
      <c r="F455" s="55">
        <v>26527255</v>
      </c>
    </row>
    <row r="456" spans="1:6" ht="15">
      <c r="A456" s="146">
        <v>25154</v>
      </c>
      <c r="B456" s="42" t="s">
        <v>8</v>
      </c>
      <c r="C456" s="42" t="s">
        <v>551</v>
      </c>
      <c r="D456" s="42">
        <v>11154912</v>
      </c>
      <c r="E456" s="147"/>
      <c r="F456" s="55">
        <v>16026294</v>
      </c>
    </row>
    <row r="457" spans="1:6" ht="15">
      <c r="A457" s="146">
        <v>25168</v>
      </c>
      <c r="B457" s="42" t="s">
        <v>8</v>
      </c>
      <c r="C457" s="42" t="s">
        <v>552</v>
      </c>
      <c r="D457" s="42">
        <v>6451441</v>
      </c>
      <c r="E457" s="147"/>
      <c r="F457" s="55">
        <v>7843584</v>
      </c>
    </row>
    <row r="458" spans="1:6" ht="15">
      <c r="A458" s="146">
        <v>25178</v>
      </c>
      <c r="B458" s="42" t="s">
        <v>8</v>
      </c>
      <c r="C458" s="42" t="s">
        <v>553</v>
      </c>
      <c r="D458" s="42">
        <v>11746288</v>
      </c>
      <c r="E458" s="147"/>
      <c r="F458" s="55">
        <v>10199416</v>
      </c>
    </row>
    <row r="459" spans="1:6" ht="15">
      <c r="A459" s="146">
        <v>25181</v>
      </c>
      <c r="B459" s="42" t="s">
        <v>8</v>
      </c>
      <c r="C459" s="42" t="s">
        <v>554</v>
      </c>
      <c r="D459" s="42">
        <v>14811889</v>
      </c>
      <c r="E459" s="147"/>
      <c r="F459" s="55">
        <v>16336148</v>
      </c>
    </row>
    <row r="460" spans="1:6" ht="15">
      <c r="A460" s="146">
        <v>25183</v>
      </c>
      <c r="B460" s="42" t="s">
        <v>8</v>
      </c>
      <c r="C460" s="42" t="s">
        <v>555</v>
      </c>
      <c r="D460" s="42">
        <v>31224203</v>
      </c>
      <c r="E460" s="147"/>
      <c r="F460" s="55">
        <v>33653005</v>
      </c>
    </row>
    <row r="461" spans="1:6" ht="15">
      <c r="A461" s="146">
        <v>25200</v>
      </c>
      <c r="B461" s="42" t="s">
        <v>8</v>
      </c>
      <c r="C461" s="42" t="s">
        <v>556</v>
      </c>
      <c r="D461" s="42">
        <v>19015527</v>
      </c>
      <c r="E461" s="147"/>
      <c r="F461" s="55">
        <v>19009716</v>
      </c>
    </row>
    <row r="462" spans="1:6" ht="15">
      <c r="A462" s="146">
        <v>25214</v>
      </c>
      <c r="B462" s="42" t="s">
        <v>8</v>
      </c>
      <c r="C462" s="42" t="s">
        <v>557</v>
      </c>
      <c r="D462" s="42">
        <v>17256110</v>
      </c>
      <c r="E462" s="147"/>
      <c r="F462" s="55">
        <v>17250833</v>
      </c>
    </row>
    <row r="463" spans="1:6" ht="15">
      <c r="A463" s="146">
        <v>25224</v>
      </c>
      <c r="B463" s="42" t="s">
        <v>8</v>
      </c>
      <c r="C463" s="42" t="s">
        <v>558</v>
      </c>
      <c r="D463" s="42">
        <v>10944039</v>
      </c>
      <c r="E463" s="147"/>
      <c r="F463" s="55">
        <v>14778682</v>
      </c>
    </row>
    <row r="464" spans="1:6" ht="15">
      <c r="A464" s="146">
        <v>25245</v>
      </c>
      <c r="B464" s="42" t="s">
        <v>8</v>
      </c>
      <c r="C464" s="42" t="s">
        <v>559</v>
      </c>
      <c r="D464" s="42">
        <v>28147671</v>
      </c>
      <c r="E464" s="147"/>
      <c r="F464" s="55">
        <v>28139072</v>
      </c>
    </row>
    <row r="465" spans="1:6" ht="15">
      <c r="A465" s="146">
        <v>25258</v>
      </c>
      <c r="B465" s="42" t="s">
        <v>8</v>
      </c>
      <c r="C465" s="42" t="s">
        <v>271</v>
      </c>
      <c r="D465" s="42">
        <v>10236541</v>
      </c>
      <c r="E465" s="147"/>
      <c r="F465" s="55">
        <v>14390719</v>
      </c>
    </row>
    <row r="466" spans="1:6" ht="15">
      <c r="A466" s="146">
        <v>25260</v>
      </c>
      <c r="B466" s="42" t="s">
        <v>8</v>
      </c>
      <c r="C466" s="42" t="s">
        <v>560</v>
      </c>
      <c r="D466" s="42">
        <v>15983680</v>
      </c>
      <c r="E466" s="147"/>
      <c r="F466" s="55">
        <v>14261379</v>
      </c>
    </row>
    <row r="467" spans="1:6" ht="15">
      <c r="A467" s="146">
        <v>25279</v>
      </c>
      <c r="B467" s="42" t="s">
        <v>8</v>
      </c>
      <c r="C467" s="42" t="s">
        <v>561</v>
      </c>
      <c r="D467" s="42">
        <v>16918061</v>
      </c>
      <c r="E467" s="147"/>
      <c r="F467" s="55">
        <v>20001553</v>
      </c>
    </row>
    <row r="468" spans="1:6" ht="15">
      <c r="A468" s="146">
        <v>25281</v>
      </c>
      <c r="B468" s="42" t="s">
        <v>8</v>
      </c>
      <c r="C468" s="42" t="s">
        <v>562</v>
      </c>
      <c r="D468" s="42">
        <v>11018961</v>
      </c>
      <c r="E468" s="147"/>
      <c r="F468" s="55">
        <v>15748009</v>
      </c>
    </row>
    <row r="469" spans="1:6" ht="15">
      <c r="A469" s="146">
        <v>25286</v>
      </c>
      <c r="B469" s="42" t="s">
        <v>8</v>
      </c>
      <c r="C469" s="42" t="s">
        <v>563</v>
      </c>
      <c r="D469" s="42">
        <v>49579810</v>
      </c>
      <c r="E469" s="147"/>
      <c r="F469" s="55">
        <v>49564655</v>
      </c>
    </row>
    <row r="470" spans="1:6" ht="15">
      <c r="A470" s="146">
        <v>25288</v>
      </c>
      <c r="B470" s="42" t="s">
        <v>8</v>
      </c>
      <c r="C470" s="42" t="s">
        <v>564</v>
      </c>
      <c r="D470" s="42">
        <v>8389747</v>
      </c>
      <c r="E470" s="147"/>
      <c r="F470" s="55">
        <v>8790018</v>
      </c>
    </row>
    <row r="471" spans="1:6" ht="15">
      <c r="A471" s="146">
        <v>25293</v>
      </c>
      <c r="B471" s="42" t="s">
        <v>8</v>
      </c>
      <c r="C471" s="42" t="s">
        <v>565</v>
      </c>
      <c r="D471" s="42">
        <v>9586750</v>
      </c>
      <c r="E471" s="147"/>
      <c r="F471" s="55">
        <v>13123360</v>
      </c>
    </row>
    <row r="472" spans="1:6" ht="15">
      <c r="A472" s="146">
        <v>25295</v>
      </c>
      <c r="B472" s="42" t="s">
        <v>8</v>
      </c>
      <c r="C472" s="42" t="s">
        <v>566</v>
      </c>
      <c r="D472" s="42">
        <v>11941989</v>
      </c>
      <c r="E472" s="147"/>
      <c r="F472" s="55">
        <v>12316186</v>
      </c>
    </row>
    <row r="473" spans="1:6" ht="15">
      <c r="A473" s="146">
        <v>25297</v>
      </c>
      <c r="B473" s="42" t="s">
        <v>8</v>
      </c>
      <c r="C473" s="42" t="s">
        <v>567</v>
      </c>
      <c r="D473" s="42">
        <v>16947046</v>
      </c>
      <c r="E473" s="147"/>
      <c r="F473" s="55">
        <v>19431438</v>
      </c>
    </row>
    <row r="474" spans="1:6" ht="15">
      <c r="A474" s="146">
        <v>25299</v>
      </c>
      <c r="B474" s="42" t="s">
        <v>8</v>
      </c>
      <c r="C474" s="42" t="s">
        <v>568</v>
      </c>
      <c r="D474" s="42">
        <v>5183107</v>
      </c>
      <c r="E474" s="147"/>
      <c r="F474" s="55">
        <v>5584083</v>
      </c>
    </row>
    <row r="475" spans="1:6" ht="15">
      <c r="A475" s="146">
        <v>25312</v>
      </c>
      <c r="B475" s="42" t="s">
        <v>8</v>
      </c>
      <c r="C475" s="42" t="s">
        <v>171</v>
      </c>
      <c r="D475" s="42">
        <v>8306840</v>
      </c>
      <c r="E475" s="147"/>
      <c r="F475" s="55">
        <v>8747770</v>
      </c>
    </row>
    <row r="476" spans="1:6" ht="15">
      <c r="A476" s="146">
        <v>25317</v>
      </c>
      <c r="B476" s="42" t="s">
        <v>8</v>
      </c>
      <c r="C476" s="42" t="s">
        <v>569</v>
      </c>
      <c r="D476" s="42">
        <v>18223032</v>
      </c>
      <c r="E476" s="147"/>
      <c r="F476" s="55">
        <v>21059462</v>
      </c>
    </row>
    <row r="477" spans="1:6" ht="15">
      <c r="A477" s="146">
        <v>25320</v>
      </c>
      <c r="B477" s="42" t="s">
        <v>8</v>
      </c>
      <c r="C477" s="42" t="s">
        <v>570</v>
      </c>
      <c r="D477" s="42">
        <v>31240011</v>
      </c>
      <c r="E477" s="147"/>
      <c r="F477" s="55">
        <v>40184459</v>
      </c>
    </row>
    <row r="478" spans="1:6" ht="15">
      <c r="A478" s="146">
        <v>25322</v>
      </c>
      <c r="B478" s="42" t="s">
        <v>8</v>
      </c>
      <c r="C478" s="42" t="s">
        <v>571</v>
      </c>
      <c r="D478" s="42">
        <v>20383264</v>
      </c>
      <c r="E478" s="147"/>
      <c r="F478" s="55">
        <v>20377030</v>
      </c>
    </row>
    <row r="479" spans="1:6" ht="15">
      <c r="A479" s="146">
        <v>25324</v>
      </c>
      <c r="B479" s="42" t="s">
        <v>8</v>
      </c>
      <c r="C479" s="42" t="s">
        <v>572</v>
      </c>
      <c r="D479" s="42">
        <v>4803735</v>
      </c>
      <c r="E479" s="147"/>
      <c r="F479" s="55">
        <v>4929967</v>
      </c>
    </row>
    <row r="480" spans="1:6" ht="15">
      <c r="A480" s="146">
        <v>25326</v>
      </c>
      <c r="B480" s="42" t="s">
        <v>8</v>
      </c>
      <c r="C480" s="42" t="s">
        <v>573</v>
      </c>
      <c r="D480" s="42">
        <v>6912650</v>
      </c>
      <c r="E480" s="147"/>
      <c r="F480" s="55">
        <v>8392004</v>
      </c>
    </row>
    <row r="481" spans="1:6" ht="15">
      <c r="A481" s="146">
        <v>25328</v>
      </c>
      <c r="B481" s="42" t="s">
        <v>8</v>
      </c>
      <c r="C481" s="42" t="s">
        <v>574</v>
      </c>
      <c r="D481" s="42">
        <v>6333489</v>
      </c>
      <c r="E481" s="147"/>
      <c r="F481" s="55">
        <v>6608563</v>
      </c>
    </row>
    <row r="482" spans="1:6" ht="15">
      <c r="A482" s="146">
        <v>25335</v>
      </c>
      <c r="B482" s="42" t="s">
        <v>8</v>
      </c>
      <c r="C482" s="42" t="s">
        <v>575</v>
      </c>
      <c r="D482" s="42">
        <v>8298354</v>
      </c>
      <c r="E482" s="147"/>
      <c r="F482" s="55">
        <v>12008130</v>
      </c>
    </row>
    <row r="483" spans="1:6" ht="15">
      <c r="A483" s="146">
        <v>25339</v>
      </c>
      <c r="B483" s="42" t="s">
        <v>8</v>
      </c>
      <c r="C483" s="42" t="s">
        <v>576</v>
      </c>
      <c r="D483" s="42">
        <v>8348080</v>
      </c>
      <c r="E483" s="147"/>
      <c r="F483" s="55">
        <v>12472379</v>
      </c>
    </row>
    <row r="484" spans="1:6" ht="15">
      <c r="A484" s="146">
        <v>25368</v>
      </c>
      <c r="B484" s="42" t="s">
        <v>8</v>
      </c>
      <c r="C484" s="42" t="s">
        <v>577</v>
      </c>
      <c r="D484" s="42">
        <v>5446789</v>
      </c>
      <c r="E484" s="147"/>
      <c r="F484" s="55">
        <v>6783500</v>
      </c>
    </row>
    <row r="485" spans="1:6" ht="15">
      <c r="A485" s="146">
        <v>25372</v>
      </c>
      <c r="B485" s="42" t="s">
        <v>8</v>
      </c>
      <c r="C485" s="42" t="s">
        <v>578</v>
      </c>
      <c r="D485" s="42">
        <v>10924824</v>
      </c>
      <c r="E485" s="147"/>
      <c r="F485" s="55">
        <v>14210259</v>
      </c>
    </row>
    <row r="486" spans="1:6" ht="15">
      <c r="A486" s="146">
        <v>25377</v>
      </c>
      <c r="B486" s="42" t="s">
        <v>8</v>
      </c>
      <c r="C486" s="42" t="s">
        <v>579</v>
      </c>
      <c r="D486" s="42">
        <v>20431994</v>
      </c>
      <c r="E486" s="147"/>
      <c r="F486" s="55">
        <v>20425752</v>
      </c>
    </row>
    <row r="487" spans="1:6" ht="15">
      <c r="A487" s="146">
        <v>25386</v>
      </c>
      <c r="B487" s="42" t="s">
        <v>8</v>
      </c>
      <c r="C487" s="42" t="s">
        <v>580</v>
      </c>
      <c r="D487" s="42">
        <v>30762769</v>
      </c>
      <c r="E487" s="147"/>
      <c r="F487" s="55">
        <v>30753366</v>
      </c>
    </row>
    <row r="488" spans="1:6" ht="15">
      <c r="A488" s="146">
        <v>25394</v>
      </c>
      <c r="B488" s="42" t="s">
        <v>8</v>
      </c>
      <c r="C488" s="42" t="s">
        <v>581</v>
      </c>
      <c r="D488" s="42">
        <v>18092913</v>
      </c>
      <c r="E488" s="147"/>
      <c r="F488" s="55">
        <v>22689327</v>
      </c>
    </row>
    <row r="489" spans="1:6" ht="15">
      <c r="A489" s="146">
        <v>25398</v>
      </c>
      <c r="B489" s="42" t="s">
        <v>8</v>
      </c>
      <c r="C489" s="42" t="s">
        <v>582</v>
      </c>
      <c r="D489" s="42">
        <v>15401442</v>
      </c>
      <c r="E489" s="147"/>
      <c r="F489" s="55">
        <v>19027376</v>
      </c>
    </row>
    <row r="490" spans="1:6" ht="15">
      <c r="A490" s="146">
        <v>25402</v>
      </c>
      <c r="B490" s="42" t="s">
        <v>8</v>
      </c>
      <c r="C490" s="42" t="s">
        <v>471</v>
      </c>
      <c r="D490" s="42">
        <v>19358532</v>
      </c>
      <c r="E490" s="147"/>
      <c r="F490" s="55">
        <v>22404469</v>
      </c>
    </row>
    <row r="491" spans="1:6" ht="15">
      <c r="A491" s="146">
        <v>25407</v>
      </c>
      <c r="B491" s="42" t="s">
        <v>8</v>
      </c>
      <c r="C491" s="42" t="s">
        <v>583</v>
      </c>
      <c r="D491" s="42">
        <v>13212507</v>
      </c>
      <c r="E491" s="147"/>
      <c r="F491" s="55">
        <v>18281096</v>
      </c>
    </row>
    <row r="492" spans="1:6" ht="15">
      <c r="A492" s="146">
        <v>25426</v>
      </c>
      <c r="B492" s="42" t="s">
        <v>8</v>
      </c>
      <c r="C492" s="42" t="s">
        <v>584</v>
      </c>
      <c r="D492" s="42">
        <v>12467678</v>
      </c>
      <c r="E492" s="147"/>
      <c r="F492" s="55">
        <v>15996793</v>
      </c>
    </row>
    <row r="493" spans="1:6" ht="15">
      <c r="A493" s="146">
        <v>25430</v>
      </c>
      <c r="B493" s="42" t="s">
        <v>8</v>
      </c>
      <c r="C493" s="42" t="s">
        <v>585</v>
      </c>
      <c r="D493" s="42">
        <v>56379302</v>
      </c>
      <c r="E493" s="147"/>
      <c r="F493" s="55">
        <v>56362071</v>
      </c>
    </row>
    <row r="494" spans="1:6" ht="15">
      <c r="A494" s="146">
        <v>25436</v>
      </c>
      <c r="B494" s="42" t="s">
        <v>8</v>
      </c>
      <c r="C494" s="42" t="s">
        <v>586</v>
      </c>
      <c r="D494" s="42">
        <v>7277202</v>
      </c>
      <c r="E494" s="147"/>
      <c r="F494" s="55">
        <v>7623485</v>
      </c>
    </row>
    <row r="495" spans="1:6" ht="15">
      <c r="A495" s="146">
        <v>25438</v>
      </c>
      <c r="B495" s="42" t="s">
        <v>8</v>
      </c>
      <c r="C495" s="42" t="s">
        <v>587</v>
      </c>
      <c r="D495" s="42">
        <v>18622190</v>
      </c>
      <c r="E495" s="147"/>
      <c r="F495" s="55">
        <v>25268875</v>
      </c>
    </row>
    <row r="496" spans="1:6" ht="15">
      <c r="A496" s="146">
        <v>25483</v>
      </c>
      <c r="B496" s="42" t="s">
        <v>8</v>
      </c>
      <c r="C496" s="42" t="s">
        <v>12</v>
      </c>
      <c r="D496" s="42">
        <v>3426719</v>
      </c>
      <c r="E496" s="147"/>
      <c r="F496" s="55">
        <v>4260626</v>
      </c>
    </row>
    <row r="497" spans="1:6" ht="15">
      <c r="A497" s="146">
        <v>25486</v>
      </c>
      <c r="B497" s="42" t="s">
        <v>8</v>
      </c>
      <c r="C497" s="42" t="s">
        <v>588</v>
      </c>
      <c r="D497" s="42">
        <v>15009556</v>
      </c>
      <c r="E497" s="147"/>
      <c r="F497" s="55">
        <v>15004967</v>
      </c>
    </row>
    <row r="498" spans="1:6" ht="15">
      <c r="A498" s="146">
        <v>25488</v>
      </c>
      <c r="B498" s="42" t="s">
        <v>8</v>
      </c>
      <c r="C498" s="42" t="s">
        <v>589</v>
      </c>
      <c r="D498" s="42">
        <v>8276911</v>
      </c>
      <c r="E498" s="147"/>
      <c r="F498" s="55">
        <v>10368607</v>
      </c>
    </row>
    <row r="499" spans="1:6" ht="15">
      <c r="A499" s="146">
        <v>25489</v>
      </c>
      <c r="B499" s="42" t="s">
        <v>8</v>
      </c>
      <c r="C499" s="42" t="s">
        <v>590</v>
      </c>
      <c r="D499" s="42">
        <v>4986941</v>
      </c>
      <c r="E499" s="147"/>
      <c r="F499" s="55">
        <v>6046968</v>
      </c>
    </row>
    <row r="500" spans="1:6" ht="15">
      <c r="A500" s="146">
        <v>25491</v>
      </c>
      <c r="B500" s="42" t="s">
        <v>8</v>
      </c>
      <c r="C500" s="42" t="s">
        <v>591</v>
      </c>
      <c r="D500" s="42">
        <v>9853033</v>
      </c>
      <c r="E500" s="147"/>
      <c r="F500" s="55">
        <v>10361205</v>
      </c>
    </row>
    <row r="501" spans="1:6" ht="15">
      <c r="A501" s="146">
        <v>25506</v>
      </c>
      <c r="B501" s="42" t="s">
        <v>8</v>
      </c>
      <c r="C501" s="148" t="s">
        <v>1110</v>
      </c>
      <c r="D501" s="42">
        <v>6887840</v>
      </c>
      <c r="E501" s="147"/>
      <c r="F501" s="55">
        <v>7762940</v>
      </c>
    </row>
    <row r="502" spans="1:6" ht="15">
      <c r="A502" s="146">
        <v>25513</v>
      </c>
      <c r="B502" s="42" t="s">
        <v>8</v>
      </c>
      <c r="C502" s="42" t="s">
        <v>592</v>
      </c>
      <c r="D502" s="42">
        <v>34459823</v>
      </c>
      <c r="E502" s="147"/>
      <c r="F502" s="55">
        <v>37470674</v>
      </c>
    </row>
    <row r="503" spans="1:6" ht="15">
      <c r="A503" s="146">
        <v>25518</v>
      </c>
      <c r="B503" s="42" t="s">
        <v>8</v>
      </c>
      <c r="C503" s="42" t="s">
        <v>593</v>
      </c>
      <c r="D503" s="42">
        <v>15287207</v>
      </c>
      <c r="E503" s="147"/>
      <c r="F503" s="55">
        <v>22550997</v>
      </c>
    </row>
    <row r="504" spans="1:6" ht="15">
      <c r="A504" s="146">
        <v>25524</v>
      </c>
      <c r="B504" s="42" t="s">
        <v>8</v>
      </c>
      <c r="C504" s="42" t="s">
        <v>594</v>
      </c>
      <c r="D504" s="42">
        <v>7041340</v>
      </c>
      <c r="E504" s="147"/>
      <c r="F504" s="55">
        <v>7039188</v>
      </c>
    </row>
    <row r="505" spans="1:6" ht="15">
      <c r="A505" s="146">
        <v>25530</v>
      </c>
      <c r="B505" s="42" t="s">
        <v>8</v>
      </c>
      <c r="C505" s="42" t="s">
        <v>595</v>
      </c>
      <c r="D505" s="42">
        <v>16064238</v>
      </c>
      <c r="E505" s="147"/>
      <c r="F505" s="55">
        <v>19688731</v>
      </c>
    </row>
    <row r="506" spans="1:6" ht="15">
      <c r="A506" s="146">
        <v>25535</v>
      </c>
      <c r="B506" s="42" t="s">
        <v>8</v>
      </c>
      <c r="C506" s="42" t="s">
        <v>596</v>
      </c>
      <c r="D506" s="42">
        <v>18628370</v>
      </c>
      <c r="E506" s="147"/>
      <c r="F506" s="55">
        <v>19799978</v>
      </c>
    </row>
    <row r="507" spans="1:6" ht="15">
      <c r="A507" s="146">
        <v>25572</v>
      </c>
      <c r="B507" s="42" t="s">
        <v>8</v>
      </c>
      <c r="C507" s="42" t="s">
        <v>597</v>
      </c>
      <c r="D507" s="42">
        <v>19973398</v>
      </c>
      <c r="E507" s="147"/>
      <c r="F507" s="55">
        <v>19967296</v>
      </c>
    </row>
    <row r="508" spans="1:6" ht="15">
      <c r="A508" s="146">
        <v>25580</v>
      </c>
      <c r="B508" s="42" t="s">
        <v>8</v>
      </c>
      <c r="C508" s="42" t="s">
        <v>598</v>
      </c>
      <c r="D508" s="42">
        <v>6613786</v>
      </c>
      <c r="E508" s="147"/>
      <c r="F508" s="55">
        <v>8369966</v>
      </c>
    </row>
    <row r="509" spans="1:6" ht="15">
      <c r="A509" s="146">
        <v>25592</v>
      </c>
      <c r="B509" s="42" t="s">
        <v>8</v>
      </c>
      <c r="C509" s="42" t="s">
        <v>599</v>
      </c>
      <c r="D509" s="42">
        <v>7197747</v>
      </c>
      <c r="E509" s="147"/>
      <c r="F509" s="55">
        <v>9389461</v>
      </c>
    </row>
    <row r="510" spans="1:6" ht="15">
      <c r="A510" s="146">
        <v>25594</v>
      </c>
      <c r="B510" s="42" t="s">
        <v>8</v>
      </c>
      <c r="C510" s="42" t="s">
        <v>600</v>
      </c>
      <c r="D510" s="42">
        <v>13564799</v>
      </c>
      <c r="E510" s="147"/>
      <c r="F510" s="55">
        <v>15706364</v>
      </c>
    </row>
    <row r="511" spans="1:6" ht="15">
      <c r="A511" s="146">
        <v>25596</v>
      </c>
      <c r="B511" s="42" t="s">
        <v>8</v>
      </c>
      <c r="C511" s="42" t="s">
        <v>601</v>
      </c>
      <c r="D511" s="42">
        <v>13497832</v>
      </c>
      <c r="E511" s="147"/>
      <c r="F511" s="55">
        <v>16200761</v>
      </c>
    </row>
    <row r="512" spans="1:6" ht="15">
      <c r="A512" s="146">
        <v>25599</v>
      </c>
      <c r="B512" s="42" t="s">
        <v>8</v>
      </c>
      <c r="C512" s="42" t="s">
        <v>602</v>
      </c>
      <c r="D512" s="42">
        <v>10925402</v>
      </c>
      <c r="E512" s="147"/>
      <c r="F512" s="55">
        <v>11184027</v>
      </c>
    </row>
    <row r="513" spans="1:6" ht="15">
      <c r="A513" s="146">
        <v>25612</v>
      </c>
      <c r="B513" s="42" t="s">
        <v>8</v>
      </c>
      <c r="C513" s="42" t="s">
        <v>603</v>
      </c>
      <c r="D513" s="42">
        <v>11439401</v>
      </c>
      <c r="E513" s="147"/>
      <c r="F513" s="55">
        <v>13943347</v>
      </c>
    </row>
    <row r="514" spans="1:6" ht="15">
      <c r="A514" s="146">
        <v>25645</v>
      </c>
      <c r="B514" s="42" t="s">
        <v>8</v>
      </c>
      <c r="C514" s="42" t="s">
        <v>604</v>
      </c>
      <c r="D514" s="42">
        <v>14740130</v>
      </c>
      <c r="E514" s="147"/>
      <c r="F514" s="55">
        <v>16155432</v>
      </c>
    </row>
    <row r="515" spans="1:6" ht="15">
      <c r="A515" s="146">
        <v>25649</v>
      </c>
      <c r="B515" s="42" t="s">
        <v>8</v>
      </c>
      <c r="C515" s="42" t="s">
        <v>605</v>
      </c>
      <c r="D515" s="42">
        <v>14320131</v>
      </c>
      <c r="E515" s="147"/>
      <c r="F515" s="55">
        <v>17848386</v>
      </c>
    </row>
    <row r="516" spans="1:6" ht="15">
      <c r="A516" s="146">
        <v>25653</v>
      </c>
      <c r="B516" s="42" t="s">
        <v>8</v>
      </c>
      <c r="C516" s="42" t="s">
        <v>606</v>
      </c>
      <c r="D516" s="42">
        <v>10337948</v>
      </c>
      <c r="E516" s="147"/>
      <c r="F516" s="55">
        <v>12614651</v>
      </c>
    </row>
    <row r="517" spans="1:6" ht="15">
      <c r="A517" s="146">
        <v>25658</v>
      </c>
      <c r="B517" s="42" t="s">
        <v>8</v>
      </c>
      <c r="C517" s="42" t="s">
        <v>206</v>
      </c>
      <c r="D517" s="42">
        <v>9744744</v>
      </c>
      <c r="E517" s="147"/>
      <c r="F517" s="55">
        <v>10484792</v>
      </c>
    </row>
    <row r="518" spans="1:6" ht="15">
      <c r="A518" s="146">
        <v>25662</v>
      </c>
      <c r="B518" s="42" t="s">
        <v>8</v>
      </c>
      <c r="C518" s="42" t="s">
        <v>607</v>
      </c>
      <c r="D518" s="42">
        <v>14730430</v>
      </c>
      <c r="E518" s="147"/>
      <c r="F518" s="55">
        <v>19386414</v>
      </c>
    </row>
    <row r="519" spans="1:6" ht="15">
      <c r="A519" s="146">
        <v>25718</v>
      </c>
      <c r="B519" s="42" t="s">
        <v>8</v>
      </c>
      <c r="C519" s="42" t="s">
        <v>608</v>
      </c>
      <c r="D519" s="42">
        <v>16558988</v>
      </c>
      <c r="E519" s="147"/>
      <c r="F519" s="55">
        <v>15286294</v>
      </c>
    </row>
    <row r="520" spans="1:6" ht="15">
      <c r="A520" s="146">
        <v>25736</v>
      </c>
      <c r="B520" s="42" t="s">
        <v>8</v>
      </c>
      <c r="C520" s="42" t="s">
        <v>609</v>
      </c>
      <c r="D520" s="42">
        <v>12006470</v>
      </c>
      <c r="E520" s="147"/>
      <c r="F520" s="55">
        <v>12002800</v>
      </c>
    </row>
    <row r="521" spans="1:6" ht="15">
      <c r="A521" s="146">
        <v>25740</v>
      </c>
      <c r="B521" s="42" t="s">
        <v>8</v>
      </c>
      <c r="C521" s="42" t="s">
        <v>610</v>
      </c>
      <c r="D521" s="42">
        <v>32014927</v>
      </c>
      <c r="E521" s="147"/>
      <c r="F521" s="55">
        <v>32005138</v>
      </c>
    </row>
    <row r="522" spans="1:6" ht="15">
      <c r="A522" s="146">
        <v>25743</v>
      </c>
      <c r="B522" s="42" t="s">
        <v>8</v>
      </c>
      <c r="C522" s="42" t="s">
        <v>611</v>
      </c>
      <c r="D522" s="42">
        <v>26330416</v>
      </c>
      <c r="E522" s="147"/>
      <c r="F522" s="55">
        <v>26322365</v>
      </c>
    </row>
    <row r="523" spans="1:6" ht="15">
      <c r="A523" s="146">
        <v>25745</v>
      </c>
      <c r="B523" s="42" t="s">
        <v>8</v>
      </c>
      <c r="C523" s="42" t="s">
        <v>612</v>
      </c>
      <c r="D523" s="42">
        <v>15197132</v>
      </c>
      <c r="E523" s="147"/>
      <c r="F523" s="55">
        <v>15192483</v>
      </c>
    </row>
    <row r="524" spans="1:6" ht="15">
      <c r="A524" s="146">
        <v>25758</v>
      </c>
      <c r="B524" s="42" t="s">
        <v>8</v>
      </c>
      <c r="C524" s="42" t="s">
        <v>613</v>
      </c>
      <c r="D524" s="42">
        <v>21936503</v>
      </c>
      <c r="E524" s="147"/>
      <c r="F524" s="55">
        <v>21929801</v>
      </c>
    </row>
    <row r="525" spans="1:6" ht="15">
      <c r="A525" s="146">
        <v>25769</v>
      </c>
      <c r="B525" s="42" t="s">
        <v>8</v>
      </c>
      <c r="C525" s="42" t="s">
        <v>614</v>
      </c>
      <c r="D525" s="42">
        <v>14912928</v>
      </c>
      <c r="E525" s="147"/>
      <c r="F525" s="55">
        <v>14908375</v>
      </c>
    </row>
    <row r="526" spans="1:6" ht="15">
      <c r="A526" s="146">
        <v>25772</v>
      </c>
      <c r="B526" s="42" t="s">
        <v>8</v>
      </c>
      <c r="C526" s="42" t="s">
        <v>615</v>
      </c>
      <c r="D526" s="42">
        <v>17436855</v>
      </c>
      <c r="E526" s="147"/>
      <c r="F526" s="55">
        <v>17431521</v>
      </c>
    </row>
    <row r="527" spans="1:6" ht="15">
      <c r="A527" s="146">
        <v>25777</v>
      </c>
      <c r="B527" s="42" t="s">
        <v>8</v>
      </c>
      <c r="C527" s="42" t="s">
        <v>616</v>
      </c>
      <c r="D527" s="42">
        <v>8885724</v>
      </c>
      <c r="E527" s="147"/>
      <c r="F527" s="55">
        <v>11043310</v>
      </c>
    </row>
    <row r="528" spans="1:6" ht="15">
      <c r="A528" s="146">
        <v>25779</v>
      </c>
      <c r="B528" s="42" t="s">
        <v>8</v>
      </c>
      <c r="C528" s="42" t="s">
        <v>617</v>
      </c>
      <c r="D528" s="42">
        <v>9165118</v>
      </c>
      <c r="E528" s="147"/>
      <c r="F528" s="55">
        <v>11341973</v>
      </c>
    </row>
    <row r="529" spans="1:6" ht="15">
      <c r="A529" s="146">
        <v>25781</v>
      </c>
      <c r="B529" s="42" t="s">
        <v>8</v>
      </c>
      <c r="C529" s="42" t="s">
        <v>618</v>
      </c>
      <c r="D529" s="42">
        <v>8709357</v>
      </c>
      <c r="E529" s="147"/>
      <c r="F529" s="55">
        <v>9189108</v>
      </c>
    </row>
    <row r="530" spans="1:6" ht="15">
      <c r="A530" s="146">
        <v>25785</v>
      </c>
      <c r="B530" s="42" t="s">
        <v>8</v>
      </c>
      <c r="C530" s="42" t="s">
        <v>619</v>
      </c>
      <c r="D530" s="42">
        <v>18164521</v>
      </c>
      <c r="E530" s="147"/>
      <c r="F530" s="55">
        <v>18158965</v>
      </c>
    </row>
    <row r="531" spans="1:6" ht="15">
      <c r="A531" s="146">
        <v>25793</v>
      </c>
      <c r="B531" s="42" t="s">
        <v>8</v>
      </c>
      <c r="C531" s="42" t="s">
        <v>620</v>
      </c>
      <c r="D531" s="42">
        <v>10919888</v>
      </c>
      <c r="E531" s="147"/>
      <c r="F531" s="55">
        <v>12797455</v>
      </c>
    </row>
    <row r="532" spans="1:6" ht="15">
      <c r="A532" s="146">
        <v>25797</v>
      </c>
      <c r="B532" s="42" t="s">
        <v>8</v>
      </c>
      <c r="C532" s="42" t="s">
        <v>621</v>
      </c>
      <c r="D532" s="42">
        <v>10929986</v>
      </c>
      <c r="E532" s="147"/>
      <c r="F532" s="55">
        <v>10926646</v>
      </c>
    </row>
    <row r="533" spans="1:6" ht="15">
      <c r="A533" s="146">
        <v>25799</v>
      </c>
      <c r="B533" s="42" t="s">
        <v>8</v>
      </c>
      <c r="C533" s="42" t="s">
        <v>622</v>
      </c>
      <c r="D533" s="42">
        <v>16779136</v>
      </c>
      <c r="E533" s="147"/>
      <c r="F533" s="55">
        <v>16774005</v>
      </c>
    </row>
    <row r="534" spans="1:6" ht="15">
      <c r="A534" s="146">
        <v>25805</v>
      </c>
      <c r="B534" s="42" t="s">
        <v>8</v>
      </c>
      <c r="C534" s="42" t="s">
        <v>623</v>
      </c>
      <c r="D534" s="42">
        <v>7981012</v>
      </c>
      <c r="E534" s="147"/>
      <c r="F534" s="55">
        <v>11857532</v>
      </c>
    </row>
    <row r="535" spans="1:6" ht="15">
      <c r="A535" s="146">
        <v>25807</v>
      </c>
      <c r="B535" s="42" t="s">
        <v>8</v>
      </c>
      <c r="C535" s="42" t="s">
        <v>624</v>
      </c>
      <c r="D535" s="42">
        <v>4178328</v>
      </c>
      <c r="E535" s="147"/>
      <c r="F535" s="55">
        <v>5649197</v>
      </c>
    </row>
    <row r="536" spans="1:6" ht="15">
      <c r="A536" s="146">
        <v>25815</v>
      </c>
      <c r="B536" s="42" t="s">
        <v>8</v>
      </c>
      <c r="C536" s="42" t="s">
        <v>625</v>
      </c>
      <c r="D536" s="42">
        <v>19389860</v>
      </c>
      <c r="E536" s="147"/>
      <c r="F536" s="55">
        <v>20795423</v>
      </c>
    </row>
    <row r="537" spans="1:6" ht="15">
      <c r="A537" s="146">
        <v>25817</v>
      </c>
      <c r="B537" s="42" t="s">
        <v>8</v>
      </c>
      <c r="C537" s="42" t="s">
        <v>626</v>
      </c>
      <c r="D537" s="42">
        <v>31382752</v>
      </c>
      <c r="E537" s="147"/>
      <c r="F537" s="55">
        <v>31435629</v>
      </c>
    </row>
    <row r="538" spans="1:6" ht="15">
      <c r="A538" s="146">
        <v>25823</v>
      </c>
      <c r="B538" s="42" t="s">
        <v>8</v>
      </c>
      <c r="C538" s="42" t="s">
        <v>627</v>
      </c>
      <c r="D538" s="42">
        <v>11905221</v>
      </c>
      <c r="E538" s="147"/>
      <c r="F538" s="55">
        <v>16623382</v>
      </c>
    </row>
    <row r="539" spans="1:6" ht="15">
      <c r="A539" s="146">
        <v>25839</v>
      </c>
      <c r="B539" s="42" t="s">
        <v>8</v>
      </c>
      <c r="C539" s="42" t="s">
        <v>628</v>
      </c>
      <c r="D539" s="42">
        <v>24070782</v>
      </c>
      <c r="E539" s="147"/>
      <c r="F539" s="55">
        <v>31435706</v>
      </c>
    </row>
    <row r="540" spans="1:6" ht="15">
      <c r="A540" s="146">
        <v>25841</v>
      </c>
      <c r="B540" s="42" t="s">
        <v>8</v>
      </c>
      <c r="C540" s="42" t="s">
        <v>629</v>
      </c>
      <c r="D540" s="42">
        <v>10343798</v>
      </c>
      <c r="E540" s="147"/>
      <c r="F540" s="55">
        <v>11125358</v>
      </c>
    </row>
    <row r="541" spans="1:6" ht="15">
      <c r="A541" s="146">
        <v>25843</v>
      </c>
      <c r="B541" s="42" t="s">
        <v>8</v>
      </c>
      <c r="C541" s="42" t="s">
        <v>630</v>
      </c>
      <c r="D541" s="42">
        <v>39575925</v>
      </c>
      <c r="E541" s="147"/>
      <c r="F541" s="55">
        <v>39563832</v>
      </c>
    </row>
    <row r="542" spans="1:6" ht="15">
      <c r="A542" s="146">
        <v>25845</v>
      </c>
      <c r="B542" s="42" t="s">
        <v>8</v>
      </c>
      <c r="C542" s="42" t="s">
        <v>631</v>
      </c>
      <c r="D542" s="42">
        <v>10583408</v>
      </c>
      <c r="E542" s="147"/>
      <c r="F542" s="55">
        <v>9837875</v>
      </c>
    </row>
    <row r="543" spans="1:6" ht="15">
      <c r="A543" s="146">
        <v>25851</v>
      </c>
      <c r="B543" s="42" t="s">
        <v>8</v>
      </c>
      <c r="C543" s="42" t="s">
        <v>632</v>
      </c>
      <c r="D543" s="42">
        <v>6864667</v>
      </c>
      <c r="E543" s="147"/>
      <c r="F543" s="55">
        <v>7685525</v>
      </c>
    </row>
    <row r="544" spans="1:6" ht="15">
      <c r="A544" s="146">
        <v>25862</v>
      </c>
      <c r="B544" s="42" t="s">
        <v>8</v>
      </c>
      <c r="C544" s="42" t="s">
        <v>633</v>
      </c>
      <c r="D544" s="42">
        <v>13545348</v>
      </c>
      <c r="E544" s="147"/>
      <c r="F544" s="55">
        <v>17557926</v>
      </c>
    </row>
    <row r="545" spans="1:6" ht="15">
      <c r="A545" s="146">
        <v>25867</v>
      </c>
      <c r="B545" s="42" t="s">
        <v>8</v>
      </c>
      <c r="C545" s="42" t="s">
        <v>634</v>
      </c>
      <c r="D545" s="42">
        <v>5675263</v>
      </c>
      <c r="E545" s="147"/>
      <c r="F545" s="55">
        <v>6827943</v>
      </c>
    </row>
    <row r="546" spans="1:6" ht="15">
      <c r="A546" s="146">
        <v>25871</v>
      </c>
      <c r="B546" s="42" t="s">
        <v>8</v>
      </c>
      <c r="C546" s="42" t="s">
        <v>635</v>
      </c>
      <c r="D546" s="42">
        <v>4169894</v>
      </c>
      <c r="E546" s="147"/>
      <c r="F546" s="55">
        <v>6060975</v>
      </c>
    </row>
    <row r="547" spans="1:6" ht="15">
      <c r="A547" s="146">
        <v>25873</v>
      </c>
      <c r="B547" s="42" t="s">
        <v>8</v>
      </c>
      <c r="C547" s="42" t="s">
        <v>636</v>
      </c>
      <c r="D547" s="42">
        <v>23239977</v>
      </c>
      <c r="E547" s="147"/>
      <c r="F547" s="55">
        <v>27040532</v>
      </c>
    </row>
    <row r="548" spans="1:6" ht="15">
      <c r="A548" s="146">
        <v>25875</v>
      </c>
      <c r="B548" s="42" t="s">
        <v>8</v>
      </c>
      <c r="C548" s="42" t="s">
        <v>637</v>
      </c>
      <c r="D548" s="42">
        <v>28979730</v>
      </c>
      <c r="E548" s="147"/>
      <c r="F548" s="55">
        <v>30661625</v>
      </c>
    </row>
    <row r="549" spans="1:6" ht="15">
      <c r="A549" s="146">
        <v>25878</v>
      </c>
      <c r="B549" s="42" t="s">
        <v>8</v>
      </c>
      <c r="C549" s="42" t="s">
        <v>638</v>
      </c>
      <c r="D549" s="42">
        <v>24777181</v>
      </c>
      <c r="E549" s="147"/>
      <c r="F549" s="55">
        <v>31287535</v>
      </c>
    </row>
    <row r="550" spans="1:6" ht="15">
      <c r="A550" s="146">
        <v>25885</v>
      </c>
      <c r="B550" s="42" t="s">
        <v>8</v>
      </c>
      <c r="C550" s="42" t="s">
        <v>639</v>
      </c>
      <c r="D550" s="42">
        <v>46106011</v>
      </c>
      <c r="E550" s="147"/>
      <c r="F550" s="55">
        <v>64426840</v>
      </c>
    </row>
    <row r="551" spans="1:6" ht="15">
      <c r="A551" s="146">
        <v>25898</v>
      </c>
      <c r="B551" s="42" t="s">
        <v>8</v>
      </c>
      <c r="C551" s="42" t="s">
        <v>640</v>
      </c>
      <c r="D551" s="42">
        <v>6350562</v>
      </c>
      <c r="E551" s="147"/>
      <c r="F551" s="55">
        <v>7987156</v>
      </c>
    </row>
    <row r="552" spans="1:6" ht="15">
      <c r="A552" s="146">
        <v>27006</v>
      </c>
      <c r="B552" s="42" t="s">
        <v>641</v>
      </c>
      <c r="C552" s="42" t="s">
        <v>642</v>
      </c>
      <c r="D552" s="42">
        <v>26071192</v>
      </c>
      <c r="E552" s="147"/>
      <c r="F552" s="55">
        <v>29587506</v>
      </c>
    </row>
    <row r="553" spans="1:6" ht="15">
      <c r="A553" s="146">
        <v>27025</v>
      </c>
      <c r="B553" s="42" t="s">
        <v>641</v>
      </c>
      <c r="C553" s="42" t="s">
        <v>643</v>
      </c>
      <c r="D553" s="42">
        <v>85954349</v>
      </c>
      <c r="E553" s="147"/>
      <c r="F553" s="55">
        <v>114041201</v>
      </c>
    </row>
    <row r="554" spans="1:6" ht="15">
      <c r="A554" s="146">
        <v>27050</v>
      </c>
      <c r="B554" s="42" t="s">
        <v>641</v>
      </c>
      <c r="C554" s="42" t="s">
        <v>644</v>
      </c>
      <c r="D554" s="42">
        <v>23326491</v>
      </c>
      <c r="E554" s="147"/>
      <c r="F554" s="55">
        <v>20631386</v>
      </c>
    </row>
    <row r="555" spans="1:6" ht="15">
      <c r="A555" s="146">
        <v>27073</v>
      </c>
      <c r="B555" s="42" t="s">
        <v>641</v>
      </c>
      <c r="C555" s="42" t="s">
        <v>645</v>
      </c>
      <c r="D555" s="42">
        <v>45202188</v>
      </c>
      <c r="E555" s="147"/>
      <c r="F555" s="55">
        <v>53417182</v>
      </c>
    </row>
    <row r="556" spans="1:6" ht="15">
      <c r="A556" s="146">
        <v>27075</v>
      </c>
      <c r="B556" s="42" t="s">
        <v>641</v>
      </c>
      <c r="C556" s="42" t="s">
        <v>646</v>
      </c>
      <c r="D556" s="42">
        <v>18202654</v>
      </c>
      <c r="E556" s="147"/>
      <c r="F556" s="55">
        <v>19598382</v>
      </c>
    </row>
    <row r="557" spans="1:6" ht="15">
      <c r="A557" s="146">
        <v>27077</v>
      </c>
      <c r="B557" s="42" t="s">
        <v>641</v>
      </c>
      <c r="C557" s="42" t="s">
        <v>647</v>
      </c>
      <c r="D557" s="42">
        <v>53733723</v>
      </c>
      <c r="E557" s="147"/>
      <c r="F557" s="55">
        <v>73015556</v>
      </c>
    </row>
    <row r="558" spans="1:6" ht="15">
      <c r="A558" s="146">
        <v>27099</v>
      </c>
      <c r="B558" s="42" t="s">
        <v>641</v>
      </c>
      <c r="C558" s="42" t="s">
        <v>648</v>
      </c>
      <c r="D558" s="42">
        <v>52094706</v>
      </c>
      <c r="E558" s="147"/>
      <c r="F558" s="55">
        <v>58383219</v>
      </c>
    </row>
    <row r="559" spans="1:6" ht="15">
      <c r="A559" s="146">
        <v>27135</v>
      </c>
      <c r="B559" s="42" t="s">
        <v>641</v>
      </c>
      <c r="C559" s="42" t="s">
        <v>649</v>
      </c>
      <c r="D559" s="42">
        <v>13576948</v>
      </c>
      <c r="E559" s="147"/>
      <c r="F559" s="55">
        <v>13836773</v>
      </c>
    </row>
    <row r="560" spans="1:6" ht="15">
      <c r="A560" s="146">
        <v>27150</v>
      </c>
      <c r="B560" s="42" t="s">
        <v>641</v>
      </c>
      <c r="C560" s="42" t="s">
        <v>650</v>
      </c>
      <c r="D560" s="42">
        <v>27539692</v>
      </c>
      <c r="E560" s="147"/>
      <c r="F560" s="55">
        <v>42621767</v>
      </c>
    </row>
    <row r="561" spans="1:6" ht="15">
      <c r="A561" s="146">
        <v>27160</v>
      </c>
      <c r="B561" s="42" t="s">
        <v>641</v>
      </c>
      <c r="C561" s="42" t="s">
        <v>651</v>
      </c>
      <c r="D561" s="42">
        <v>13614455</v>
      </c>
      <c r="E561" s="147"/>
      <c r="F561" s="55">
        <v>17477598</v>
      </c>
    </row>
    <row r="562" spans="1:6" ht="15">
      <c r="A562" s="146">
        <v>27205</v>
      </c>
      <c r="B562" s="42" t="s">
        <v>641</v>
      </c>
      <c r="C562" s="42" t="s">
        <v>652</v>
      </c>
      <c r="D562" s="42">
        <v>32140709</v>
      </c>
      <c r="E562" s="147"/>
      <c r="F562" s="55">
        <v>37371702</v>
      </c>
    </row>
    <row r="563" spans="1:6" ht="15">
      <c r="A563" s="146">
        <v>27245</v>
      </c>
      <c r="B563" s="42" t="s">
        <v>641</v>
      </c>
      <c r="C563" s="42" t="s">
        <v>653</v>
      </c>
      <c r="D563" s="42">
        <v>12702079</v>
      </c>
      <c r="E563" s="147"/>
      <c r="F563" s="55">
        <v>18692611</v>
      </c>
    </row>
    <row r="564" spans="1:6" ht="15">
      <c r="A564" s="146">
        <v>27250</v>
      </c>
      <c r="B564" s="42" t="s">
        <v>641</v>
      </c>
      <c r="C564" s="42" t="s">
        <v>654</v>
      </c>
      <c r="D564" s="42">
        <v>46031731</v>
      </c>
      <c r="E564" s="147"/>
      <c r="F564" s="55">
        <v>56820511</v>
      </c>
    </row>
    <row r="565" spans="1:6" ht="15">
      <c r="A565" s="146">
        <v>27361</v>
      </c>
      <c r="B565" s="42" t="s">
        <v>641</v>
      </c>
      <c r="C565" s="42" t="s">
        <v>655</v>
      </c>
      <c r="D565" s="42">
        <v>73410414</v>
      </c>
      <c r="E565" s="147"/>
      <c r="F565" s="55">
        <v>110884383</v>
      </c>
    </row>
    <row r="566" spans="1:6" ht="15">
      <c r="A566" s="146">
        <v>27372</v>
      </c>
      <c r="B566" s="42" t="s">
        <v>641</v>
      </c>
      <c r="C566" s="42" t="s">
        <v>656</v>
      </c>
      <c r="D566" s="42">
        <v>12725272</v>
      </c>
      <c r="E566" s="147"/>
      <c r="F566" s="55">
        <v>18835362</v>
      </c>
    </row>
    <row r="567" spans="1:6" ht="15">
      <c r="A567" s="146">
        <v>27413</v>
      </c>
      <c r="B567" s="42" t="s">
        <v>641</v>
      </c>
      <c r="C567" s="42" t="s">
        <v>657</v>
      </c>
      <c r="D567" s="42">
        <v>29467318</v>
      </c>
      <c r="E567" s="147"/>
      <c r="F567" s="55">
        <v>40528823</v>
      </c>
    </row>
    <row r="568" spans="1:6" ht="15">
      <c r="A568" s="146">
        <v>27425</v>
      </c>
      <c r="B568" s="42" t="s">
        <v>641</v>
      </c>
      <c r="C568" s="42" t="s">
        <v>658</v>
      </c>
      <c r="D568" s="42">
        <v>37001191</v>
      </c>
      <c r="E568" s="147"/>
      <c r="F568" s="55">
        <v>44912367</v>
      </c>
    </row>
    <row r="569" spans="1:6" ht="15">
      <c r="A569" s="146">
        <v>27430</v>
      </c>
      <c r="B569" s="42" t="s">
        <v>641</v>
      </c>
      <c r="C569" s="42" t="s">
        <v>659</v>
      </c>
      <c r="D569" s="42">
        <v>51435658</v>
      </c>
      <c r="E569" s="147"/>
      <c r="F569" s="55">
        <v>63310580</v>
      </c>
    </row>
    <row r="570" spans="1:6" ht="15">
      <c r="A570" s="146">
        <v>27450</v>
      </c>
      <c r="B570" s="42" t="s">
        <v>641</v>
      </c>
      <c r="C570" s="42" t="s">
        <v>660</v>
      </c>
      <c r="D570" s="42">
        <v>32326712</v>
      </c>
      <c r="E570" s="147"/>
      <c r="F570" s="55">
        <v>27406501</v>
      </c>
    </row>
    <row r="571" spans="1:6" ht="15">
      <c r="A571" s="146">
        <v>27491</v>
      </c>
      <c r="B571" s="42" t="s">
        <v>641</v>
      </c>
      <c r="C571" s="42" t="s">
        <v>661</v>
      </c>
      <c r="D571" s="42">
        <v>19056955</v>
      </c>
      <c r="E571" s="147"/>
      <c r="F571" s="55">
        <v>30434192</v>
      </c>
    </row>
    <row r="572" spans="1:6" ht="15">
      <c r="A572" s="146">
        <v>27495</v>
      </c>
      <c r="B572" s="42" t="s">
        <v>641</v>
      </c>
      <c r="C572" s="42" t="s">
        <v>662</v>
      </c>
      <c r="D572" s="42">
        <v>15416055</v>
      </c>
      <c r="E572" s="147"/>
      <c r="F572" s="55">
        <v>19084594</v>
      </c>
    </row>
    <row r="573" spans="1:6" ht="15">
      <c r="A573" s="146">
        <v>27580</v>
      </c>
      <c r="B573" s="42" t="s">
        <v>641</v>
      </c>
      <c r="C573" s="42" t="s">
        <v>663</v>
      </c>
      <c r="D573" s="42">
        <v>16900494</v>
      </c>
      <c r="E573" s="147"/>
      <c r="F573" s="55">
        <v>23531537</v>
      </c>
    </row>
    <row r="574" spans="1:6" ht="15">
      <c r="A574" s="146">
        <v>27600</v>
      </c>
      <c r="B574" s="42" t="s">
        <v>641</v>
      </c>
      <c r="C574" s="42" t="s">
        <v>664</v>
      </c>
      <c r="D574" s="42">
        <v>35442158</v>
      </c>
      <c r="E574" s="147"/>
      <c r="F574" s="55">
        <v>31251272</v>
      </c>
    </row>
    <row r="575" spans="1:6" ht="15">
      <c r="A575" s="146">
        <v>27615</v>
      </c>
      <c r="B575" s="42" t="s">
        <v>641</v>
      </c>
      <c r="C575" s="42" t="s">
        <v>665</v>
      </c>
      <c r="D575" s="42">
        <v>107768353</v>
      </c>
      <c r="E575" s="147"/>
      <c r="F575" s="55">
        <v>128043270</v>
      </c>
    </row>
    <row r="576" spans="1:6" ht="15">
      <c r="A576" s="146">
        <v>27660</v>
      </c>
      <c r="B576" s="42" t="s">
        <v>641</v>
      </c>
      <c r="C576" s="42" t="s">
        <v>666</v>
      </c>
      <c r="D576" s="42">
        <v>9565972</v>
      </c>
      <c r="E576" s="147"/>
      <c r="F576" s="55">
        <v>12996796</v>
      </c>
    </row>
    <row r="577" spans="1:6" ht="15">
      <c r="A577" s="146">
        <v>27745</v>
      </c>
      <c r="B577" s="42" t="s">
        <v>641</v>
      </c>
      <c r="C577" s="42" t="s">
        <v>667</v>
      </c>
      <c r="D577" s="42">
        <v>8111792</v>
      </c>
      <c r="E577" s="147"/>
      <c r="F577" s="55">
        <v>11016381</v>
      </c>
    </row>
    <row r="578" spans="1:6" ht="15">
      <c r="A578" s="146">
        <v>27787</v>
      </c>
      <c r="B578" s="42" t="s">
        <v>641</v>
      </c>
      <c r="C578" s="42" t="s">
        <v>668</v>
      </c>
      <c r="D578" s="42">
        <v>70646701</v>
      </c>
      <c r="E578" s="147"/>
      <c r="F578" s="55">
        <v>77686549</v>
      </c>
    </row>
    <row r="579" spans="1:6" ht="15">
      <c r="A579" s="146">
        <v>27800</v>
      </c>
      <c r="B579" s="42" t="s">
        <v>641</v>
      </c>
      <c r="C579" s="42" t="s">
        <v>669</v>
      </c>
      <c r="D579" s="42">
        <v>28675686</v>
      </c>
      <c r="E579" s="147"/>
      <c r="F579" s="55">
        <v>33768424</v>
      </c>
    </row>
    <row r="580" spans="1:6" ht="15">
      <c r="A580" s="146">
        <v>27810</v>
      </c>
      <c r="B580" s="42" t="s">
        <v>641</v>
      </c>
      <c r="C580" s="42" t="s">
        <v>670</v>
      </c>
      <c r="D580" s="42">
        <v>14638010</v>
      </c>
      <c r="E580" s="147"/>
      <c r="F580" s="55">
        <v>14597166</v>
      </c>
    </row>
    <row r="581" spans="1:6" ht="15">
      <c r="A581" s="146">
        <v>41006</v>
      </c>
      <c r="B581" s="42" t="s">
        <v>9</v>
      </c>
      <c r="C581" s="42" t="s">
        <v>671</v>
      </c>
      <c r="D581" s="42">
        <v>69465171</v>
      </c>
      <c r="E581" s="147"/>
      <c r="F581" s="55">
        <v>96531087</v>
      </c>
    </row>
    <row r="582" spans="1:6" ht="15">
      <c r="A582" s="146">
        <v>41013</v>
      </c>
      <c r="B582" s="42" t="s">
        <v>9</v>
      </c>
      <c r="C582" s="42" t="s">
        <v>672</v>
      </c>
      <c r="D582" s="42">
        <v>16952913</v>
      </c>
      <c r="E582" s="147"/>
      <c r="F582" s="55">
        <v>18749068</v>
      </c>
    </row>
    <row r="583" spans="1:6" ht="15">
      <c r="A583" s="146">
        <v>41016</v>
      </c>
      <c r="B583" s="42" t="s">
        <v>9</v>
      </c>
      <c r="C583" s="42" t="s">
        <v>673</v>
      </c>
      <c r="D583" s="42">
        <v>26707957</v>
      </c>
      <c r="E583" s="147"/>
      <c r="F583" s="55">
        <v>30909241</v>
      </c>
    </row>
    <row r="584" spans="1:6" ht="15">
      <c r="A584" s="146">
        <v>41020</v>
      </c>
      <c r="B584" s="42" t="s">
        <v>9</v>
      </c>
      <c r="C584" s="42" t="s">
        <v>674</v>
      </c>
      <c r="D584" s="42">
        <v>44220820</v>
      </c>
      <c r="E584" s="147"/>
      <c r="F584" s="55">
        <v>54129729</v>
      </c>
    </row>
    <row r="585" spans="1:6" ht="15">
      <c r="A585" s="146">
        <v>41026</v>
      </c>
      <c r="B585" s="42" t="s">
        <v>9</v>
      </c>
      <c r="C585" s="42" t="s">
        <v>675</v>
      </c>
      <c r="D585" s="42">
        <v>5184014</v>
      </c>
      <c r="E585" s="147"/>
      <c r="F585" s="55">
        <v>5710887</v>
      </c>
    </row>
    <row r="586" spans="1:6" ht="15">
      <c r="A586" s="146">
        <v>41078</v>
      </c>
      <c r="B586" s="42" t="s">
        <v>9</v>
      </c>
      <c r="C586" s="42" t="s">
        <v>676</v>
      </c>
      <c r="D586" s="42">
        <v>27629846</v>
      </c>
      <c r="E586" s="147"/>
      <c r="F586" s="55">
        <v>32463909</v>
      </c>
    </row>
    <row r="587" spans="1:6" ht="15">
      <c r="A587" s="146">
        <v>41132</v>
      </c>
      <c r="B587" s="42" t="s">
        <v>9</v>
      </c>
      <c r="C587" s="42" t="s">
        <v>677</v>
      </c>
      <c r="D587" s="42">
        <v>39750611</v>
      </c>
      <c r="E587" s="147"/>
      <c r="F587" s="55">
        <v>41661153</v>
      </c>
    </row>
    <row r="588" spans="1:6" ht="15">
      <c r="A588" s="146">
        <v>41206</v>
      </c>
      <c r="B588" s="42" t="s">
        <v>9</v>
      </c>
      <c r="C588" s="42" t="s">
        <v>678</v>
      </c>
      <c r="D588" s="42">
        <v>23284878</v>
      </c>
      <c r="E588" s="147"/>
      <c r="F588" s="55">
        <v>32774406</v>
      </c>
    </row>
    <row r="589" spans="1:6" ht="15">
      <c r="A589" s="146">
        <v>41244</v>
      </c>
      <c r="B589" s="42" t="s">
        <v>9</v>
      </c>
      <c r="C589" s="42" t="s">
        <v>679</v>
      </c>
      <c r="D589" s="42">
        <v>6134050</v>
      </c>
      <c r="E589" s="147"/>
      <c r="F589" s="55">
        <v>7884927</v>
      </c>
    </row>
    <row r="590" spans="1:6" ht="15">
      <c r="A590" s="146">
        <v>41298</v>
      </c>
      <c r="B590" s="42" t="s">
        <v>9</v>
      </c>
      <c r="C590" s="42" t="s">
        <v>680</v>
      </c>
      <c r="D590" s="42">
        <v>91594085</v>
      </c>
      <c r="E590" s="147"/>
      <c r="F590" s="55">
        <v>101111672</v>
      </c>
    </row>
    <row r="591" spans="1:6" ht="15">
      <c r="A591" s="146">
        <v>41306</v>
      </c>
      <c r="B591" s="42" t="s">
        <v>9</v>
      </c>
      <c r="C591" s="42" t="s">
        <v>681</v>
      </c>
      <c r="D591" s="42">
        <v>42254803</v>
      </c>
      <c r="E591" s="147"/>
      <c r="F591" s="55">
        <v>43876283</v>
      </c>
    </row>
    <row r="592" spans="1:6" ht="15">
      <c r="A592" s="146">
        <v>41319</v>
      </c>
      <c r="B592" s="42" t="s">
        <v>9</v>
      </c>
      <c r="C592" s="42" t="s">
        <v>172</v>
      </c>
      <c r="D592" s="42">
        <v>33444254</v>
      </c>
      <c r="E592" s="147"/>
      <c r="F592" s="55">
        <v>36585864</v>
      </c>
    </row>
    <row r="593" spans="1:6" ht="15">
      <c r="A593" s="146">
        <v>41349</v>
      </c>
      <c r="B593" s="42" t="s">
        <v>9</v>
      </c>
      <c r="C593" s="42" t="s">
        <v>682</v>
      </c>
      <c r="D593" s="42">
        <v>9712775</v>
      </c>
      <c r="E593" s="147"/>
      <c r="F593" s="55">
        <v>9547421</v>
      </c>
    </row>
    <row r="594" spans="1:6" ht="15">
      <c r="A594" s="146">
        <v>41357</v>
      </c>
      <c r="B594" s="42" t="s">
        <v>9</v>
      </c>
      <c r="C594" s="42" t="s">
        <v>683</v>
      </c>
      <c r="D594" s="42">
        <v>20742630</v>
      </c>
      <c r="E594" s="147"/>
      <c r="F594" s="55">
        <v>24938894</v>
      </c>
    </row>
    <row r="595" spans="1:6" ht="15">
      <c r="A595" s="146">
        <v>41359</v>
      </c>
      <c r="B595" s="42" t="s">
        <v>9</v>
      </c>
      <c r="C595" s="42" t="s">
        <v>684</v>
      </c>
      <c r="D595" s="42">
        <v>48441807</v>
      </c>
      <c r="E595" s="147"/>
      <c r="F595" s="55">
        <v>60629282</v>
      </c>
    </row>
    <row r="596" spans="1:6" ht="15">
      <c r="A596" s="146">
        <v>41378</v>
      </c>
      <c r="B596" s="42" t="s">
        <v>9</v>
      </c>
      <c r="C596" s="42" t="s">
        <v>685</v>
      </c>
      <c r="D596" s="42">
        <v>27246350</v>
      </c>
      <c r="E596" s="147"/>
      <c r="F596" s="55">
        <v>33963771</v>
      </c>
    </row>
    <row r="597" spans="1:6" ht="15">
      <c r="A597" s="146">
        <v>41396</v>
      </c>
      <c r="B597" s="42" t="s">
        <v>9</v>
      </c>
      <c r="C597" s="42" t="s">
        <v>686</v>
      </c>
      <c r="D597" s="42">
        <v>115549745</v>
      </c>
      <c r="E597" s="147"/>
      <c r="F597" s="55">
        <v>133689571</v>
      </c>
    </row>
    <row r="598" spans="1:6" ht="15">
      <c r="A598" s="146">
        <v>41483</v>
      </c>
      <c r="B598" s="42" t="s">
        <v>9</v>
      </c>
      <c r="C598" s="42" t="s">
        <v>687</v>
      </c>
      <c r="D598" s="42">
        <v>12618355</v>
      </c>
      <c r="E598" s="147"/>
      <c r="F598" s="55">
        <v>16818184</v>
      </c>
    </row>
    <row r="599" spans="1:6" ht="15">
      <c r="A599" s="146">
        <v>41503</v>
      </c>
      <c r="B599" s="42" t="s">
        <v>9</v>
      </c>
      <c r="C599" s="42" t="s">
        <v>688</v>
      </c>
      <c r="D599" s="42">
        <v>24541918</v>
      </c>
      <c r="E599" s="147"/>
      <c r="F599" s="55">
        <v>30761823</v>
      </c>
    </row>
    <row r="600" spans="1:6" ht="15">
      <c r="A600" s="146">
        <v>41518</v>
      </c>
      <c r="B600" s="42" t="s">
        <v>9</v>
      </c>
      <c r="C600" s="42" t="s">
        <v>689</v>
      </c>
      <c r="D600" s="42">
        <v>12156441</v>
      </c>
      <c r="E600" s="147"/>
      <c r="F600" s="55">
        <v>13663793</v>
      </c>
    </row>
    <row r="601" spans="1:6" ht="15">
      <c r="A601" s="146">
        <v>41524</v>
      </c>
      <c r="B601" s="42" t="s">
        <v>9</v>
      </c>
      <c r="C601" s="42" t="s">
        <v>690</v>
      </c>
      <c r="D601" s="42">
        <v>35727746</v>
      </c>
      <c r="E601" s="147"/>
      <c r="F601" s="55">
        <v>44176119</v>
      </c>
    </row>
    <row r="602" spans="1:6" ht="15">
      <c r="A602" s="146">
        <v>41530</v>
      </c>
      <c r="B602" s="42" t="s">
        <v>9</v>
      </c>
      <c r="C602" s="42" t="s">
        <v>434</v>
      </c>
      <c r="D602" s="42">
        <v>22335814</v>
      </c>
      <c r="E602" s="147"/>
      <c r="F602" s="55">
        <v>30377356</v>
      </c>
    </row>
    <row r="603" spans="1:6" ht="15">
      <c r="A603" s="146">
        <v>41548</v>
      </c>
      <c r="B603" s="42" t="s">
        <v>9</v>
      </c>
      <c r="C603" s="42" t="s">
        <v>691</v>
      </c>
      <c r="D603" s="42">
        <v>26342490</v>
      </c>
      <c r="E603" s="147"/>
      <c r="F603" s="55">
        <v>31182589</v>
      </c>
    </row>
    <row r="604" spans="1:6" ht="15">
      <c r="A604" s="146">
        <v>41615</v>
      </c>
      <c r="B604" s="42" t="s">
        <v>9</v>
      </c>
      <c r="C604" s="42" t="s">
        <v>692</v>
      </c>
      <c r="D604" s="42">
        <v>27735659</v>
      </c>
      <c r="E604" s="147"/>
      <c r="F604" s="55">
        <v>31455201</v>
      </c>
    </row>
    <row r="605" spans="1:6" ht="15">
      <c r="A605" s="146">
        <v>41660</v>
      </c>
      <c r="B605" s="42" t="s">
        <v>9</v>
      </c>
      <c r="C605" s="42" t="s">
        <v>693</v>
      </c>
      <c r="D605" s="42">
        <v>23557364</v>
      </c>
      <c r="E605" s="147"/>
      <c r="F605" s="55">
        <v>31741729</v>
      </c>
    </row>
    <row r="606" spans="1:6" ht="15">
      <c r="A606" s="146">
        <v>41668</v>
      </c>
      <c r="B606" s="42" t="s">
        <v>9</v>
      </c>
      <c r="C606" s="42" t="s">
        <v>694</v>
      </c>
      <c r="D606" s="42">
        <v>60339886</v>
      </c>
      <c r="E606" s="147"/>
      <c r="F606" s="55">
        <v>69171032</v>
      </c>
    </row>
    <row r="607" spans="1:6" ht="15">
      <c r="A607" s="146">
        <v>41676</v>
      </c>
      <c r="B607" s="42" t="s">
        <v>9</v>
      </c>
      <c r="C607" s="42" t="s">
        <v>385</v>
      </c>
      <c r="D607" s="42">
        <v>21170857</v>
      </c>
      <c r="E607" s="147"/>
      <c r="F607" s="55">
        <v>26869814</v>
      </c>
    </row>
    <row r="608" spans="1:6" ht="15">
      <c r="A608" s="146">
        <v>41770</v>
      </c>
      <c r="B608" s="42" t="s">
        <v>9</v>
      </c>
      <c r="C608" s="42" t="s">
        <v>695</v>
      </c>
      <c r="D608" s="42">
        <v>35395119</v>
      </c>
      <c r="E608" s="147"/>
      <c r="F608" s="55">
        <v>44992795</v>
      </c>
    </row>
    <row r="609" spans="1:6" ht="15">
      <c r="A609" s="146">
        <v>41791</v>
      </c>
      <c r="B609" s="42" t="s">
        <v>9</v>
      </c>
      <c r="C609" s="42" t="s">
        <v>696</v>
      </c>
      <c r="D609" s="42">
        <v>34818862</v>
      </c>
      <c r="E609" s="147"/>
      <c r="F609" s="55">
        <v>45093883</v>
      </c>
    </row>
    <row r="610" spans="1:6" ht="15">
      <c r="A610" s="146">
        <v>41797</v>
      </c>
      <c r="B610" s="42" t="s">
        <v>9</v>
      </c>
      <c r="C610" s="42" t="s">
        <v>697</v>
      </c>
      <c r="D610" s="42">
        <v>15350735</v>
      </c>
      <c r="E610" s="147"/>
      <c r="F610" s="55">
        <v>17345224</v>
      </c>
    </row>
    <row r="611" spans="1:6" ht="15">
      <c r="A611" s="146">
        <v>41799</v>
      </c>
      <c r="B611" s="42" t="s">
        <v>9</v>
      </c>
      <c r="C611" s="42" t="s">
        <v>698</v>
      </c>
      <c r="D611" s="42">
        <v>26797606</v>
      </c>
      <c r="E611" s="147"/>
      <c r="F611" s="55">
        <v>33024972</v>
      </c>
    </row>
    <row r="612" spans="1:6" ht="15">
      <c r="A612" s="146">
        <v>41801</v>
      </c>
      <c r="B612" s="42" t="s">
        <v>9</v>
      </c>
      <c r="C612" s="42" t="s">
        <v>699</v>
      </c>
      <c r="D612" s="42">
        <v>12759673</v>
      </c>
      <c r="E612" s="147"/>
      <c r="F612" s="55">
        <v>16841747</v>
      </c>
    </row>
    <row r="613" spans="1:6" ht="15">
      <c r="A613" s="146">
        <v>41807</v>
      </c>
      <c r="B613" s="42" t="s">
        <v>9</v>
      </c>
      <c r="C613" s="42" t="s">
        <v>700</v>
      </c>
      <c r="D613" s="42">
        <v>31173737</v>
      </c>
      <c r="E613" s="147"/>
      <c r="F613" s="55">
        <v>35252952</v>
      </c>
    </row>
    <row r="614" spans="1:6" ht="15">
      <c r="A614" s="146">
        <v>41872</v>
      </c>
      <c r="B614" s="42" t="s">
        <v>9</v>
      </c>
      <c r="C614" s="42" t="s">
        <v>701</v>
      </c>
      <c r="D614" s="42">
        <v>10232214</v>
      </c>
      <c r="E614" s="147"/>
      <c r="F614" s="55">
        <v>10916669</v>
      </c>
    </row>
    <row r="615" spans="1:6" ht="15">
      <c r="A615" s="146">
        <v>41885</v>
      </c>
      <c r="B615" s="42" t="s">
        <v>9</v>
      </c>
      <c r="C615" s="42" t="s">
        <v>702</v>
      </c>
      <c r="D615" s="42">
        <v>11184737</v>
      </c>
      <c r="E615" s="147"/>
      <c r="F615" s="55">
        <v>11181313</v>
      </c>
    </row>
    <row r="616" spans="1:6" ht="15">
      <c r="A616" s="146">
        <v>44035</v>
      </c>
      <c r="B616" s="42" t="s">
        <v>703</v>
      </c>
      <c r="C616" s="42" t="s">
        <v>445</v>
      </c>
      <c r="D616" s="42">
        <v>51381417</v>
      </c>
      <c r="E616" s="147"/>
      <c r="F616" s="55">
        <v>46337781</v>
      </c>
    </row>
    <row r="617" spans="1:6" ht="15">
      <c r="A617" s="146">
        <v>44078</v>
      </c>
      <c r="B617" s="42" t="s">
        <v>703</v>
      </c>
      <c r="C617" s="42" t="s">
        <v>704</v>
      </c>
      <c r="D617" s="42">
        <v>59668085</v>
      </c>
      <c r="E617" s="147"/>
      <c r="F617" s="55">
        <v>57224042</v>
      </c>
    </row>
    <row r="618" spans="1:6" ht="15">
      <c r="A618" s="146">
        <v>44090</v>
      </c>
      <c r="B618" s="42" t="s">
        <v>703</v>
      </c>
      <c r="C618" s="42" t="s">
        <v>705</v>
      </c>
      <c r="D618" s="42">
        <v>76016304</v>
      </c>
      <c r="E618" s="147"/>
      <c r="F618" s="55">
        <v>65946686</v>
      </c>
    </row>
    <row r="619" spans="1:6" ht="15">
      <c r="A619" s="146">
        <v>44098</v>
      </c>
      <c r="B619" s="42" t="s">
        <v>703</v>
      </c>
      <c r="C619" s="42" t="s">
        <v>706</v>
      </c>
      <c r="D619" s="42">
        <v>21840024</v>
      </c>
      <c r="E619" s="147"/>
      <c r="F619" s="55">
        <v>17592367</v>
      </c>
    </row>
    <row r="620" spans="1:6" ht="15">
      <c r="A620" s="146">
        <v>44110</v>
      </c>
      <c r="B620" s="42" t="s">
        <v>703</v>
      </c>
      <c r="C620" s="42" t="s">
        <v>707</v>
      </c>
      <c r="D620" s="42">
        <v>10369476</v>
      </c>
      <c r="E620" s="147"/>
      <c r="F620" s="55">
        <v>8490174</v>
      </c>
    </row>
    <row r="621" spans="1:6" ht="15">
      <c r="A621" s="146">
        <v>44279</v>
      </c>
      <c r="B621" s="42" t="s">
        <v>703</v>
      </c>
      <c r="C621" s="42" t="s">
        <v>708</v>
      </c>
      <c r="D621" s="42">
        <v>58447484</v>
      </c>
      <c r="E621" s="147"/>
      <c r="F621" s="55">
        <v>55360231</v>
      </c>
    </row>
    <row r="622" spans="1:6" ht="15">
      <c r="A622" s="146">
        <v>44378</v>
      </c>
      <c r="B622" s="42" t="s">
        <v>703</v>
      </c>
      <c r="C622" s="42" t="s">
        <v>709</v>
      </c>
      <c r="D622" s="42">
        <v>32493116</v>
      </c>
      <c r="E622" s="147"/>
      <c r="F622" s="55">
        <v>29860929</v>
      </c>
    </row>
    <row r="623" spans="1:6" ht="15">
      <c r="A623" s="146">
        <v>44420</v>
      </c>
      <c r="B623" s="42" t="s">
        <v>703</v>
      </c>
      <c r="C623" s="42" t="s">
        <v>710</v>
      </c>
      <c r="D623" s="42">
        <v>4619117</v>
      </c>
      <c r="E623" s="147"/>
      <c r="F623" s="55">
        <v>5805708</v>
      </c>
    </row>
    <row r="624" spans="1:6" ht="15">
      <c r="A624" s="146">
        <v>44560</v>
      </c>
      <c r="B624" s="42" t="s">
        <v>703</v>
      </c>
      <c r="C624" s="42" t="s">
        <v>506</v>
      </c>
      <c r="D624" s="42">
        <v>202178349</v>
      </c>
      <c r="E624" s="147"/>
      <c r="F624" s="55">
        <v>191512181</v>
      </c>
    </row>
    <row r="625" spans="1:6" ht="15">
      <c r="A625" s="146">
        <v>44650</v>
      </c>
      <c r="B625" s="42" t="s">
        <v>703</v>
      </c>
      <c r="C625" s="42" t="s">
        <v>711</v>
      </c>
      <c r="D625" s="42">
        <v>74639230</v>
      </c>
      <c r="E625" s="147"/>
      <c r="F625" s="55">
        <v>60789441</v>
      </c>
    </row>
    <row r="626" spans="1:6" ht="15">
      <c r="A626" s="146">
        <v>44855</v>
      </c>
      <c r="B626" s="42" t="s">
        <v>703</v>
      </c>
      <c r="C626" s="42" t="s">
        <v>712</v>
      </c>
      <c r="D626" s="42">
        <v>18923170</v>
      </c>
      <c r="E626" s="147"/>
      <c r="F626" s="55">
        <v>17174249</v>
      </c>
    </row>
    <row r="627" spans="1:6" ht="15">
      <c r="A627" s="146">
        <v>44874</v>
      </c>
      <c r="B627" s="42" t="s">
        <v>703</v>
      </c>
      <c r="C627" s="42" t="s">
        <v>299</v>
      </c>
      <c r="D627" s="42">
        <v>34259474</v>
      </c>
      <c r="E627" s="147"/>
      <c r="F627" s="55">
        <v>31891023</v>
      </c>
    </row>
    <row r="628" spans="1:6" ht="15">
      <c r="A628" s="146">
        <v>47030</v>
      </c>
      <c r="B628" s="42" t="s">
        <v>10</v>
      </c>
      <c r="C628" s="42" t="s">
        <v>713</v>
      </c>
      <c r="D628" s="42">
        <v>33251434</v>
      </c>
      <c r="E628" s="147"/>
      <c r="F628" s="55">
        <v>35579617</v>
      </c>
    </row>
    <row r="629" spans="1:6" ht="15">
      <c r="A629" s="146">
        <v>47053</v>
      </c>
      <c r="B629" s="42" t="s">
        <v>10</v>
      </c>
      <c r="C629" s="42" t="s">
        <v>714</v>
      </c>
      <c r="D629" s="42">
        <v>94498345</v>
      </c>
      <c r="E629" s="147"/>
      <c r="F629" s="55">
        <v>88409263</v>
      </c>
    </row>
    <row r="630" spans="1:6" ht="15">
      <c r="A630" s="146">
        <v>47058</v>
      </c>
      <c r="B630" s="42" t="s">
        <v>10</v>
      </c>
      <c r="C630" s="42" t="s">
        <v>715</v>
      </c>
      <c r="D630" s="42">
        <v>94752223</v>
      </c>
      <c r="E630" s="147"/>
      <c r="F630" s="55">
        <v>61255810</v>
      </c>
    </row>
    <row r="631" spans="1:6" ht="15">
      <c r="A631" s="146">
        <v>47161</v>
      </c>
      <c r="B631" s="42" t="s">
        <v>10</v>
      </c>
      <c r="C631" s="42" t="s">
        <v>716</v>
      </c>
      <c r="D631" s="42">
        <v>20175173</v>
      </c>
      <c r="E631" s="147"/>
      <c r="F631" s="55">
        <v>16605130</v>
      </c>
    </row>
    <row r="632" spans="1:6" ht="15">
      <c r="A632" s="146">
        <v>47170</v>
      </c>
      <c r="B632" s="42" t="s">
        <v>10</v>
      </c>
      <c r="C632" s="42" t="s">
        <v>717</v>
      </c>
      <c r="D632" s="42">
        <v>46494190</v>
      </c>
      <c r="E632" s="147"/>
      <c r="F632" s="55">
        <v>42379974</v>
      </c>
    </row>
    <row r="633" spans="1:6" ht="15">
      <c r="A633" s="146">
        <v>47205</v>
      </c>
      <c r="B633" s="42" t="s">
        <v>10</v>
      </c>
      <c r="C633" s="42" t="s">
        <v>159</v>
      </c>
      <c r="D633" s="42">
        <v>32456398</v>
      </c>
      <c r="E633" s="147"/>
      <c r="F633" s="55">
        <v>26654291</v>
      </c>
    </row>
    <row r="634" spans="1:6" ht="15">
      <c r="A634" s="146">
        <v>47245</v>
      </c>
      <c r="B634" s="42" t="s">
        <v>10</v>
      </c>
      <c r="C634" s="42" t="s">
        <v>718</v>
      </c>
      <c r="D634" s="42">
        <v>153666451</v>
      </c>
      <c r="E634" s="147"/>
      <c r="F634" s="55">
        <v>146630542</v>
      </c>
    </row>
    <row r="635" spans="1:6" ht="15">
      <c r="A635" s="146">
        <v>47258</v>
      </c>
      <c r="B635" s="42" t="s">
        <v>10</v>
      </c>
      <c r="C635" s="42" t="s">
        <v>719</v>
      </c>
      <c r="D635" s="42">
        <v>36740440</v>
      </c>
      <c r="E635" s="147"/>
      <c r="F635" s="55">
        <v>35639991</v>
      </c>
    </row>
    <row r="636" spans="1:6" ht="15">
      <c r="A636" s="146">
        <v>47268</v>
      </c>
      <c r="B636" s="42" t="s">
        <v>10</v>
      </c>
      <c r="C636" s="42" t="s">
        <v>720</v>
      </c>
      <c r="D636" s="42">
        <v>60449372</v>
      </c>
      <c r="E636" s="147"/>
      <c r="F636" s="55">
        <v>45328817</v>
      </c>
    </row>
    <row r="637" spans="1:6" ht="15">
      <c r="A637" s="146">
        <v>47288</v>
      </c>
      <c r="B637" s="42" t="s">
        <v>10</v>
      </c>
      <c r="C637" s="42" t="s">
        <v>721</v>
      </c>
      <c r="D637" s="42">
        <v>121264333</v>
      </c>
      <c r="E637" s="147"/>
      <c r="F637" s="55">
        <v>109573046</v>
      </c>
    </row>
    <row r="638" spans="1:6" ht="15">
      <c r="A638" s="146">
        <v>47318</v>
      </c>
      <c r="B638" s="42" t="s">
        <v>10</v>
      </c>
      <c r="C638" s="42" t="s">
        <v>722</v>
      </c>
      <c r="D638" s="42">
        <v>72534798</v>
      </c>
      <c r="E638" s="147"/>
      <c r="F638" s="55">
        <v>71503291</v>
      </c>
    </row>
    <row r="639" spans="1:6" ht="15">
      <c r="A639" s="146">
        <v>47460</v>
      </c>
      <c r="B639" s="42" t="s">
        <v>10</v>
      </c>
      <c r="C639" s="42" t="s">
        <v>723</v>
      </c>
      <c r="D639" s="42">
        <v>60919873</v>
      </c>
      <c r="E639" s="147"/>
      <c r="F639" s="55">
        <v>63411077</v>
      </c>
    </row>
    <row r="640" spans="1:6" ht="15">
      <c r="A640" s="146">
        <v>47541</v>
      </c>
      <c r="B640" s="42" t="s">
        <v>10</v>
      </c>
      <c r="C640" s="42" t="s">
        <v>724</v>
      </c>
      <c r="D640" s="42">
        <v>23241012</v>
      </c>
      <c r="E640" s="147"/>
      <c r="F640" s="55">
        <v>22252922</v>
      </c>
    </row>
    <row r="641" spans="1:6" ht="15">
      <c r="A641" s="146">
        <v>47545</v>
      </c>
      <c r="B641" s="42" t="s">
        <v>10</v>
      </c>
      <c r="C641" s="42" t="s">
        <v>725</v>
      </c>
      <c r="D641" s="42">
        <v>53369252</v>
      </c>
      <c r="E641" s="147"/>
      <c r="F641" s="55">
        <v>49181730</v>
      </c>
    </row>
    <row r="642" spans="1:6" ht="15">
      <c r="A642" s="146">
        <v>47551</v>
      </c>
      <c r="B642" s="42" t="s">
        <v>10</v>
      </c>
      <c r="C642" s="42" t="s">
        <v>726</v>
      </c>
      <c r="D642" s="42">
        <v>79404705</v>
      </c>
      <c r="E642" s="147"/>
      <c r="F642" s="55">
        <v>69661248</v>
      </c>
    </row>
    <row r="643" spans="1:6" ht="15">
      <c r="A643" s="146">
        <v>47555</v>
      </c>
      <c r="B643" s="42" t="s">
        <v>10</v>
      </c>
      <c r="C643" s="42" t="s">
        <v>727</v>
      </c>
      <c r="D643" s="42">
        <v>146395681</v>
      </c>
      <c r="E643" s="147"/>
      <c r="F643" s="55">
        <v>121402736</v>
      </c>
    </row>
    <row r="644" spans="1:6" ht="15">
      <c r="A644" s="146">
        <v>47570</v>
      </c>
      <c r="B644" s="42" t="s">
        <v>10</v>
      </c>
      <c r="C644" s="42" t="s">
        <v>728</v>
      </c>
      <c r="D644" s="42">
        <v>59847811</v>
      </c>
      <c r="E644" s="147"/>
      <c r="F644" s="55">
        <v>46053943</v>
      </c>
    </row>
    <row r="645" spans="1:6" ht="15">
      <c r="A645" s="146">
        <v>47605</v>
      </c>
      <c r="B645" s="42" t="s">
        <v>10</v>
      </c>
      <c r="C645" s="42" t="s">
        <v>729</v>
      </c>
      <c r="D645" s="42">
        <v>17948972</v>
      </c>
      <c r="E645" s="147"/>
      <c r="F645" s="55">
        <v>16612866</v>
      </c>
    </row>
    <row r="646" spans="1:6" ht="15">
      <c r="A646" s="146">
        <v>47660</v>
      </c>
      <c r="B646" s="42" t="s">
        <v>10</v>
      </c>
      <c r="C646" s="42" t="s">
        <v>730</v>
      </c>
      <c r="D646" s="42">
        <v>48205509</v>
      </c>
      <c r="E646" s="147"/>
      <c r="F646" s="55">
        <v>44225552</v>
      </c>
    </row>
    <row r="647" spans="1:6" ht="15">
      <c r="A647" s="146">
        <v>47675</v>
      </c>
      <c r="B647" s="42" t="s">
        <v>10</v>
      </c>
      <c r="C647" s="42" t="s">
        <v>437</v>
      </c>
      <c r="D647" s="42">
        <v>20199478</v>
      </c>
      <c r="E647" s="147"/>
      <c r="F647" s="55">
        <v>20193299</v>
      </c>
    </row>
    <row r="648" spans="1:6" ht="15">
      <c r="A648" s="146">
        <v>47692</v>
      </c>
      <c r="B648" s="42" t="s">
        <v>10</v>
      </c>
      <c r="C648" s="42" t="s">
        <v>482</v>
      </c>
      <c r="D648" s="42">
        <v>59845239</v>
      </c>
      <c r="E648" s="147"/>
      <c r="F648" s="55">
        <v>54834085</v>
      </c>
    </row>
    <row r="649" spans="1:6" ht="15">
      <c r="A649" s="146">
        <v>47703</v>
      </c>
      <c r="B649" s="42" t="s">
        <v>10</v>
      </c>
      <c r="C649" s="42" t="s">
        <v>731</v>
      </c>
      <c r="D649" s="42">
        <v>33357616</v>
      </c>
      <c r="E649" s="147"/>
      <c r="F649" s="55">
        <v>30217719</v>
      </c>
    </row>
    <row r="650" spans="1:6" ht="15">
      <c r="A650" s="146">
        <v>47707</v>
      </c>
      <c r="B650" s="42" t="s">
        <v>10</v>
      </c>
      <c r="C650" s="42" t="s">
        <v>732</v>
      </c>
      <c r="D650" s="42">
        <v>73074470</v>
      </c>
      <c r="E650" s="147"/>
      <c r="F650" s="55">
        <v>65597388</v>
      </c>
    </row>
    <row r="651" spans="1:6" ht="15">
      <c r="A651" s="146">
        <v>47720</v>
      </c>
      <c r="B651" s="42" t="s">
        <v>10</v>
      </c>
      <c r="C651" s="42" t="s">
        <v>733</v>
      </c>
      <c r="D651" s="42">
        <v>35832620</v>
      </c>
      <c r="E651" s="147"/>
      <c r="F651" s="55">
        <v>33464141</v>
      </c>
    </row>
    <row r="652" spans="1:6" ht="15">
      <c r="A652" s="146">
        <v>47745</v>
      </c>
      <c r="B652" s="42" t="s">
        <v>10</v>
      </c>
      <c r="C652" s="42" t="s">
        <v>734</v>
      </c>
      <c r="D652" s="42">
        <v>50693466</v>
      </c>
      <c r="E652" s="147"/>
      <c r="F652" s="55">
        <v>54817537</v>
      </c>
    </row>
    <row r="653" spans="1:6" ht="15">
      <c r="A653" s="146">
        <v>47798</v>
      </c>
      <c r="B653" s="42" t="s">
        <v>10</v>
      </c>
      <c r="C653" s="42" t="s">
        <v>735</v>
      </c>
      <c r="D653" s="42">
        <v>48249725</v>
      </c>
      <c r="E653" s="147"/>
      <c r="F653" s="55">
        <v>39028787</v>
      </c>
    </row>
    <row r="654" spans="1:6" ht="15">
      <c r="A654" s="146">
        <v>47960</v>
      </c>
      <c r="B654" s="42" t="s">
        <v>10</v>
      </c>
      <c r="C654" s="42" t="s">
        <v>736</v>
      </c>
      <c r="D654" s="42">
        <v>25815838</v>
      </c>
      <c r="E654" s="147"/>
      <c r="F654" s="55">
        <v>22113887</v>
      </c>
    </row>
    <row r="655" spans="1:6" ht="15">
      <c r="A655" s="146">
        <v>47980</v>
      </c>
      <c r="B655" s="42" t="s">
        <v>10</v>
      </c>
      <c r="C655" s="42" t="s">
        <v>737</v>
      </c>
      <c r="D655" s="42">
        <v>114750726</v>
      </c>
      <c r="E655" s="147"/>
      <c r="F655" s="55">
        <v>115714837</v>
      </c>
    </row>
    <row r="656" spans="1:6" ht="15">
      <c r="A656" s="146">
        <v>50006</v>
      </c>
      <c r="B656" s="42" t="s">
        <v>11</v>
      </c>
      <c r="C656" s="42" t="s">
        <v>738</v>
      </c>
      <c r="D656" s="42">
        <v>80700855</v>
      </c>
      <c r="E656" s="147"/>
      <c r="F656" s="55">
        <v>80676187</v>
      </c>
    </row>
    <row r="657" spans="1:6" ht="15">
      <c r="A657" s="146">
        <v>50110</v>
      </c>
      <c r="B657" s="42" t="s">
        <v>11</v>
      </c>
      <c r="C657" s="42" t="s">
        <v>739</v>
      </c>
      <c r="D657" s="42">
        <v>10429343</v>
      </c>
      <c r="E657" s="147"/>
      <c r="F657" s="55">
        <v>11313877</v>
      </c>
    </row>
    <row r="658" spans="1:6" ht="15">
      <c r="A658" s="146">
        <v>50124</v>
      </c>
      <c r="B658" s="42" t="s">
        <v>11</v>
      </c>
      <c r="C658" s="42" t="s">
        <v>740</v>
      </c>
      <c r="D658" s="42">
        <v>7981057</v>
      </c>
      <c r="E658" s="147"/>
      <c r="F658" s="55">
        <v>10917213</v>
      </c>
    </row>
    <row r="659" spans="1:6" ht="15">
      <c r="A659" s="146">
        <v>50150</v>
      </c>
      <c r="B659" s="42" t="s">
        <v>11</v>
      </c>
      <c r="C659" s="42" t="s">
        <v>741</v>
      </c>
      <c r="D659" s="42">
        <v>10327532</v>
      </c>
      <c r="E659" s="147"/>
      <c r="F659" s="55">
        <v>13269730</v>
      </c>
    </row>
    <row r="660" spans="1:6" ht="15">
      <c r="A660" s="146">
        <v>50223</v>
      </c>
      <c r="B660" s="42" t="s">
        <v>11</v>
      </c>
      <c r="C660" s="42" t="s">
        <v>742</v>
      </c>
      <c r="D660" s="42">
        <v>7349163</v>
      </c>
      <c r="E660" s="147"/>
      <c r="F660" s="55">
        <v>9788943</v>
      </c>
    </row>
    <row r="661" spans="1:6" ht="15">
      <c r="A661" s="146">
        <v>50226</v>
      </c>
      <c r="B661" s="42" t="s">
        <v>11</v>
      </c>
      <c r="C661" s="42" t="s">
        <v>743</v>
      </c>
      <c r="D661" s="42">
        <v>24207147</v>
      </c>
      <c r="E661" s="147"/>
      <c r="F661" s="55">
        <v>26065064</v>
      </c>
    </row>
    <row r="662" spans="1:6" ht="15">
      <c r="A662" s="146">
        <v>50245</v>
      </c>
      <c r="B662" s="42" t="s">
        <v>11</v>
      </c>
      <c r="C662" s="42" t="s">
        <v>744</v>
      </c>
      <c r="D662" s="42">
        <v>3827786</v>
      </c>
      <c r="E662" s="147"/>
      <c r="F662" s="55">
        <v>5002456</v>
      </c>
    </row>
    <row r="663" spans="1:6" ht="15">
      <c r="A663" s="146">
        <v>50251</v>
      </c>
      <c r="B663" s="42" t="s">
        <v>11</v>
      </c>
      <c r="C663" s="42" t="s">
        <v>745</v>
      </c>
      <c r="D663" s="42">
        <v>14705554</v>
      </c>
      <c r="E663" s="147"/>
      <c r="F663" s="55">
        <v>19313532</v>
      </c>
    </row>
    <row r="664" spans="1:6" ht="15">
      <c r="A664" s="146">
        <v>50270</v>
      </c>
      <c r="B664" s="42" t="s">
        <v>11</v>
      </c>
      <c r="C664" s="42" t="s">
        <v>746</v>
      </c>
      <c r="D664" s="42">
        <v>5919797</v>
      </c>
      <c r="E664" s="147"/>
      <c r="F664" s="55">
        <v>8058485</v>
      </c>
    </row>
    <row r="665" spans="1:6" ht="15">
      <c r="A665" s="146">
        <v>50287</v>
      </c>
      <c r="B665" s="42" t="s">
        <v>11</v>
      </c>
      <c r="C665" s="42" t="s">
        <v>747</v>
      </c>
      <c r="D665" s="42">
        <v>20575104</v>
      </c>
      <c r="E665" s="147"/>
      <c r="F665" s="55">
        <v>28430593</v>
      </c>
    </row>
    <row r="666" spans="1:6" ht="15">
      <c r="A666" s="146">
        <v>50313</v>
      </c>
      <c r="B666" s="42" t="s">
        <v>11</v>
      </c>
      <c r="C666" s="42" t="s">
        <v>171</v>
      </c>
      <c r="D666" s="42">
        <v>67974195</v>
      </c>
      <c r="E666" s="147"/>
      <c r="F666" s="55">
        <v>83466993</v>
      </c>
    </row>
    <row r="667" spans="1:6" ht="15">
      <c r="A667" s="146">
        <v>50318</v>
      </c>
      <c r="B667" s="42" t="s">
        <v>11</v>
      </c>
      <c r="C667" s="42" t="s">
        <v>722</v>
      </c>
      <c r="D667" s="42">
        <v>13217135</v>
      </c>
      <c r="E667" s="147"/>
      <c r="F667" s="55">
        <v>13213092</v>
      </c>
    </row>
    <row r="668" spans="1:6" ht="15">
      <c r="A668" s="146">
        <v>50325</v>
      </c>
      <c r="B668" s="42" t="s">
        <v>11</v>
      </c>
      <c r="C668" s="42" t="s">
        <v>748</v>
      </c>
      <c r="D668" s="42">
        <v>25547361</v>
      </c>
      <c r="E668" s="147"/>
      <c r="F668" s="55">
        <v>38249253</v>
      </c>
    </row>
    <row r="669" spans="1:6" ht="15">
      <c r="A669" s="146">
        <v>50330</v>
      </c>
      <c r="B669" s="42" t="s">
        <v>11</v>
      </c>
      <c r="C669" s="42" t="s">
        <v>749</v>
      </c>
      <c r="D669" s="42">
        <v>35930914</v>
      </c>
      <c r="E669" s="147"/>
      <c r="F669" s="55">
        <v>60214848</v>
      </c>
    </row>
    <row r="670" spans="1:6" ht="15">
      <c r="A670" s="146">
        <v>50350</v>
      </c>
      <c r="B670" s="42" t="s">
        <v>11</v>
      </c>
      <c r="C670" s="42" t="s">
        <v>750</v>
      </c>
      <c r="D670" s="42">
        <v>74565043</v>
      </c>
      <c r="E670" s="147"/>
      <c r="F670" s="55">
        <v>101356298</v>
      </c>
    </row>
    <row r="671" spans="1:6" ht="15">
      <c r="A671" s="146">
        <v>50370</v>
      </c>
      <c r="B671" s="42" t="s">
        <v>11</v>
      </c>
      <c r="C671" s="42" t="s">
        <v>751</v>
      </c>
      <c r="D671" s="42">
        <v>17522353</v>
      </c>
      <c r="E671" s="147"/>
      <c r="F671" s="55">
        <v>30501854</v>
      </c>
    </row>
    <row r="672" spans="1:6" ht="15">
      <c r="A672" s="146">
        <v>50400</v>
      </c>
      <c r="B672" s="42" t="s">
        <v>11</v>
      </c>
      <c r="C672" s="42" t="s">
        <v>752</v>
      </c>
      <c r="D672" s="42">
        <v>18225547</v>
      </c>
      <c r="E672" s="147"/>
      <c r="F672" s="55">
        <v>21048512</v>
      </c>
    </row>
    <row r="673" spans="1:6" ht="15">
      <c r="A673" s="146">
        <v>50450</v>
      </c>
      <c r="B673" s="42" t="s">
        <v>11</v>
      </c>
      <c r="C673" s="42" t="s">
        <v>753</v>
      </c>
      <c r="D673" s="42">
        <v>29666923</v>
      </c>
      <c r="E673" s="147"/>
      <c r="F673" s="55">
        <v>40723174</v>
      </c>
    </row>
    <row r="674" spans="1:6" ht="15">
      <c r="A674" s="146">
        <v>50568</v>
      </c>
      <c r="B674" s="42" t="s">
        <v>11</v>
      </c>
      <c r="C674" s="42" t="s">
        <v>754</v>
      </c>
      <c r="D674" s="42">
        <v>66287017</v>
      </c>
      <c r="E674" s="147"/>
      <c r="F674" s="55">
        <v>102255100</v>
      </c>
    </row>
    <row r="675" spans="1:6" ht="15">
      <c r="A675" s="146">
        <v>50573</v>
      </c>
      <c r="B675" s="42" t="s">
        <v>11</v>
      </c>
      <c r="C675" s="42" t="s">
        <v>755</v>
      </c>
      <c r="D675" s="42">
        <v>42857248</v>
      </c>
      <c r="E675" s="147"/>
      <c r="F675" s="55">
        <v>49618885</v>
      </c>
    </row>
    <row r="676" spans="1:6" ht="15">
      <c r="A676" s="146">
        <v>50577</v>
      </c>
      <c r="B676" s="42" t="s">
        <v>11</v>
      </c>
      <c r="C676" s="42" t="s">
        <v>756</v>
      </c>
      <c r="D676" s="42">
        <v>19433701</v>
      </c>
      <c r="E676" s="147"/>
      <c r="F676" s="55">
        <v>25580350</v>
      </c>
    </row>
    <row r="677" spans="1:6" ht="15">
      <c r="A677" s="146">
        <v>50590</v>
      </c>
      <c r="B677" s="42" t="s">
        <v>11</v>
      </c>
      <c r="C677" s="42" t="s">
        <v>454</v>
      </c>
      <c r="D677" s="42">
        <v>41814394</v>
      </c>
      <c r="E677" s="147"/>
      <c r="F677" s="55">
        <v>54123556</v>
      </c>
    </row>
    <row r="678" spans="1:6" ht="15">
      <c r="A678" s="146">
        <v>50606</v>
      </c>
      <c r="B678" s="42" t="s">
        <v>11</v>
      </c>
      <c r="C678" s="42" t="s">
        <v>757</v>
      </c>
      <c r="D678" s="42">
        <v>15691120</v>
      </c>
      <c r="E678" s="147"/>
      <c r="F678" s="55">
        <v>18202956</v>
      </c>
    </row>
    <row r="679" spans="1:6" ht="15">
      <c r="A679" s="146">
        <v>50680</v>
      </c>
      <c r="B679" s="42" t="s">
        <v>11</v>
      </c>
      <c r="C679" s="42" t="s">
        <v>758</v>
      </c>
      <c r="D679" s="42">
        <v>15598778</v>
      </c>
      <c r="E679" s="147"/>
      <c r="F679" s="55">
        <v>19276581</v>
      </c>
    </row>
    <row r="680" spans="1:6" ht="15">
      <c r="A680" s="146">
        <v>50683</v>
      </c>
      <c r="B680" s="42" t="s">
        <v>11</v>
      </c>
      <c r="C680" s="42" t="s">
        <v>759</v>
      </c>
      <c r="D680" s="42">
        <v>14013151</v>
      </c>
      <c r="E680" s="147"/>
      <c r="F680" s="55">
        <v>18762849</v>
      </c>
    </row>
    <row r="681" spans="1:6" ht="15">
      <c r="A681" s="146">
        <v>50686</v>
      </c>
      <c r="B681" s="42" t="s">
        <v>11</v>
      </c>
      <c r="C681" s="42" t="s">
        <v>760</v>
      </c>
      <c r="D681" s="42">
        <v>2858238</v>
      </c>
      <c r="E681" s="147"/>
      <c r="F681" s="55">
        <v>4196095</v>
      </c>
    </row>
    <row r="682" spans="1:6" ht="15">
      <c r="A682" s="146">
        <v>50689</v>
      </c>
      <c r="B682" s="42" t="s">
        <v>11</v>
      </c>
      <c r="C682" s="42" t="s">
        <v>514</v>
      </c>
      <c r="D682" s="42">
        <v>30818138</v>
      </c>
      <c r="E682" s="147"/>
      <c r="F682" s="55">
        <v>29792644</v>
      </c>
    </row>
    <row r="683" spans="1:6" ht="15">
      <c r="A683" s="146">
        <v>50711</v>
      </c>
      <c r="B683" s="42" t="s">
        <v>11</v>
      </c>
      <c r="C683" s="42" t="s">
        <v>761</v>
      </c>
      <c r="D683" s="42">
        <v>36712448</v>
      </c>
      <c r="E683" s="147"/>
      <c r="F683" s="55">
        <v>54809383</v>
      </c>
    </row>
    <row r="684" spans="1:6" ht="15">
      <c r="A684" s="146">
        <v>52019</v>
      </c>
      <c r="B684" s="42" t="s">
        <v>12</v>
      </c>
      <c r="C684" s="42" t="s">
        <v>539</v>
      </c>
      <c r="D684" s="42">
        <v>15773920</v>
      </c>
      <c r="E684" s="147"/>
      <c r="F684" s="55">
        <v>15276763</v>
      </c>
    </row>
    <row r="685" spans="1:6" ht="15">
      <c r="A685" s="146">
        <v>52022</v>
      </c>
      <c r="B685" s="42" t="s">
        <v>12</v>
      </c>
      <c r="C685" s="42" t="s">
        <v>762</v>
      </c>
      <c r="D685" s="42">
        <v>11699601</v>
      </c>
      <c r="E685" s="147"/>
      <c r="F685" s="55">
        <v>12717073</v>
      </c>
    </row>
    <row r="686" spans="1:6" ht="15">
      <c r="A686" s="146">
        <v>52036</v>
      </c>
      <c r="B686" s="42" t="s">
        <v>12</v>
      </c>
      <c r="C686" s="42" t="s">
        <v>763</v>
      </c>
      <c r="D686" s="42">
        <v>13943379</v>
      </c>
      <c r="E686" s="147"/>
      <c r="F686" s="55">
        <v>17726551</v>
      </c>
    </row>
    <row r="687" spans="1:6" ht="15">
      <c r="A687" s="146">
        <v>52051</v>
      </c>
      <c r="B687" s="42" t="s">
        <v>12</v>
      </c>
      <c r="C687" s="42" t="s">
        <v>764</v>
      </c>
      <c r="D687" s="42">
        <v>20842588</v>
      </c>
      <c r="E687" s="147"/>
      <c r="F687" s="55">
        <v>27477812</v>
      </c>
    </row>
    <row r="688" spans="1:6" ht="15">
      <c r="A688" s="146">
        <v>52079</v>
      </c>
      <c r="B688" s="42" t="s">
        <v>12</v>
      </c>
      <c r="C688" s="42" t="s">
        <v>765</v>
      </c>
      <c r="D688" s="42">
        <v>143784008</v>
      </c>
      <c r="E688" s="147"/>
      <c r="F688" s="55">
        <v>178173452</v>
      </c>
    </row>
    <row r="689" spans="1:6" ht="15">
      <c r="A689" s="146">
        <v>52083</v>
      </c>
      <c r="B689" s="42" t="s">
        <v>12</v>
      </c>
      <c r="C689" s="42" t="s">
        <v>305</v>
      </c>
      <c r="D689" s="42">
        <v>10198207</v>
      </c>
      <c r="E689" s="147"/>
      <c r="F689" s="55">
        <v>10195091</v>
      </c>
    </row>
    <row r="690" spans="1:6" ht="15">
      <c r="A690" s="146">
        <v>52110</v>
      </c>
      <c r="B690" s="42" t="s">
        <v>12</v>
      </c>
      <c r="C690" s="42" t="s">
        <v>766</v>
      </c>
      <c r="D690" s="42">
        <v>48813040</v>
      </c>
      <c r="E690" s="147"/>
      <c r="F690" s="55">
        <v>60047206</v>
      </c>
    </row>
    <row r="691" spans="1:6" ht="15">
      <c r="A691" s="146">
        <v>52203</v>
      </c>
      <c r="B691" s="42" t="s">
        <v>12</v>
      </c>
      <c r="C691" s="42" t="s">
        <v>767</v>
      </c>
      <c r="D691" s="42">
        <v>20219585</v>
      </c>
      <c r="E691" s="147"/>
      <c r="F691" s="55">
        <v>22533646</v>
      </c>
    </row>
    <row r="692" spans="1:6" ht="15">
      <c r="A692" s="146">
        <v>52207</v>
      </c>
      <c r="B692" s="42" t="s">
        <v>12</v>
      </c>
      <c r="C692" s="42" t="s">
        <v>768</v>
      </c>
      <c r="D692" s="42">
        <v>19090872</v>
      </c>
      <c r="E692" s="147"/>
      <c r="F692" s="55">
        <v>21243454</v>
      </c>
    </row>
    <row r="693" spans="1:6" ht="15">
      <c r="A693" s="146">
        <v>52210</v>
      </c>
      <c r="B693" s="42" t="s">
        <v>12</v>
      </c>
      <c r="C693" s="42" t="s">
        <v>769</v>
      </c>
      <c r="D693" s="42">
        <v>11638804</v>
      </c>
      <c r="E693" s="147"/>
      <c r="F693" s="55">
        <v>15834563</v>
      </c>
    </row>
    <row r="694" spans="1:6" ht="15">
      <c r="A694" s="146">
        <v>52215</v>
      </c>
      <c r="B694" s="42" t="s">
        <v>12</v>
      </c>
      <c r="C694" s="42" t="s">
        <v>267</v>
      </c>
      <c r="D694" s="42">
        <v>37382907</v>
      </c>
      <c r="E694" s="147"/>
      <c r="F694" s="55">
        <v>38937878</v>
      </c>
    </row>
    <row r="695" spans="1:6" ht="15">
      <c r="A695" s="146">
        <v>52224</v>
      </c>
      <c r="B695" s="42" t="s">
        <v>12</v>
      </c>
      <c r="C695" s="42" t="s">
        <v>770</v>
      </c>
      <c r="D695" s="42">
        <v>14580826</v>
      </c>
      <c r="E695" s="147"/>
      <c r="F695" s="55">
        <v>16497811</v>
      </c>
    </row>
    <row r="696" spans="1:6" ht="15">
      <c r="A696" s="146">
        <v>52227</v>
      </c>
      <c r="B696" s="42" t="s">
        <v>12</v>
      </c>
      <c r="C696" s="42" t="s">
        <v>771</v>
      </c>
      <c r="D696" s="42">
        <v>50259195</v>
      </c>
      <c r="E696" s="147"/>
      <c r="F696" s="55">
        <v>56904173</v>
      </c>
    </row>
    <row r="697" spans="1:6" ht="15">
      <c r="A697" s="146">
        <v>52233</v>
      </c>
      <c r="B697" s="42" t="s">
        <v>12</v>
      </c>
      <c r="C697" s="42" t="s">
        <v>772</v>
      </c>
      <c r="D697" s="42">
        <v>35644102</v>
      </c>
      <c r="E697" s="147"/>
      <c r="F697" s="55">
        <v>47119584</v>
      </c>
    </row>
    <row r="698" spans="1:6" ht="15">
      <c r="A698" s="146">
        <v>52240</v>
      </c>
      <c r="B698" s="42" t="s">
        <v>12</v>
      </c>
      <c r="C698" s="42" t="s">
        <v>773</v>
      </c>
      <c r="D698" s="42">
        <v>20799131</v>
      </c>
      <c r="E698" s="147"/>
      <c r="F698" s="55">
        <v>22872406</v>
      </c>
    </row>
    <row r="699" spans="1:6" ht="15">
      <c r="A699" s="146">
        <v>52250</v>
      </c>
      <c r="B699" s="42" t="s">
        <v>12</v>
      </c>
      <c r="C699" s="42" t="s">
        <v>774</v>
      </c>
      <c r="D699" s="42">
        <v>97600864</v>
      </c>
      <c r="E699" s="147"/>
      <c r="F699" s="55">
        <v>120846525</v>
      </c>
    </row>
    <row r="700" spans="1:6" ht="15">
      <c r="A700" s="146">
        <v>52254</v>
      </c>
      <c r="B700" s="42" t="s">
        <v>12</v>
      </c>
      <c r="C700" s="42" t="s">
        <v>775</v>
      </c>
      <c r="D700" s="42">
        <v>12558896</v>
      </c>
      <c r="E700" s="147"/>
      <c r="F700" s="55">
        <v>12256796</v>
      </c>
    </row>
    <row r="701" spans="1:6" ht="15">
      <c r="A701" s="146">
        <v>52256</v>
      </c>
      <c r="B701" s="42" t="s">
        <v>12</v>
      </c>
      <c r="C701" s="42" t="s">
        <v>776</v>
      </c>
      <c r="D701" s="42">
        <v>21391425</v>
      </c>
      <c r="E701" s="147"/>
      <c r="F701" s="55">
        <v>26091602</v>
      </c>
    </row>
    <row r="702" spans="1:6" ht="15">
      <c r="A702" s="146">
        <v>52258</v>
      </c>
      <c r="B702" s="42" t="s">
        <v>12</v>
      </c>
      <c r="C702" s="42" t="s">
        <v>777</v>
      </c>
      <c r="D702" s="42">
        <v>30177595</v>
      </c>
      <c r="E702" s="147"/>
      <c r="F702" s="55">
        <v>34924266</v>
      </c>
    </row>
    <row r="703" spans="1:6" ht="15">
      <c r="A703" s="146">
        <v>52260</v>
      </c>
      <c r="B703" s="42" t="s">
        <v>12</v>
      </c>
      <c r="C703" s="42" t="s">
        <v>466</v>
      </c>
      <c r="D703" s="42">
        <v>24009142</v>
      </c>
      <c r="E703" s="147"/>
      <c r="F703" s="55">
        <v>28387391</v>
      </c>
    </row>
    <row r="704" spans="1:6" ht="15">
      <c r="A704" s="146">
        <v>52287</v>
      </c>
      <c r="B704" s="42" t="s">
        <v>12</v>
      </c>
      <c r="C704" s="42" t="s">
        <v>778</v>
      </c>
      <c r="D704" s="42">
        <v>13382330</v>
      </c>
      <c r="E704" s="147"/>
      <c r="F704" s="55">
        <v>18967513</v>
      </c>
    </row>
    <row r="705" spans="1:6" ht="15">
      <c r="A705" s="146">
        <v>52317</v>
      </c>
      <c r="B705" s="42" t="s">
        <v>12</v>
      </c>
      <c r="C705" s="42" t="s">
        <v>779</v>
      </c>
      <c r="D705" s="42">
        <v>25999705</v>
      </c>
      <c r="E705" s="147"/>
      <c r="F705" s="55">
        <v>26391603</v>
      </c>
    </row>
    <row r="706" spans="1:6" ht="15">
      <c r="A706" s="146">
        <v>52320</v>
      </c>
      <c r="B706" s="42" t="s">
        <v>12</v>
      </c>
      <c r="C706" s="42" t="s">
        <v>780</v>
      </c>
      <c r="D706" s="42">
        <v>25179126</v>
      </c>
      <c r="E706" s="147"/>
      <c r="F706" s="55">
        <v>25342422</v>
      </c>
    </row>
    <row r="707" spans="1:6" ht="15">
      <c r="A707" s="146">
        <v>52323</v>
      </c>
      <c r="B707" s="42" t="s">
        <v>12</v>
      </c>
      <c r="C707" s="42" t="s">
        <v>781</v>
      </c>
      <c r="D707" s="42">
        <v>11069370</v>
      </c>
      <c r="E707" s="147"/>
      <c r="F707" s="55">
        <v>12282889</v>
      </c>
    </row>
    <row r="708" spans="1:6" ht="15">
      <c r="A708" s="146">
        <v>52352</v>
      </c>
      <c r="B708" s="42" t="s">
        <v>12</v>
      </c>
      <c r="C708" s="42" t="s">
        <v>782</v>
      </c>
      <c r="D708" s="42">
        <v>17530964</v>
      </c>
      <c r="E708" s="147"/>
      <c r="F708" s="55">
        <v>21881084</v>
      </c>
    </row>
    <row r="709" spans="1:6" ht="15">
      <c r="A709" s="146">
        <v>52354</v>
      </c>
      <c r="B709" s="42" t="s">
        <v>12</v>
      </c>
      <c r="C709" s="42" t="s">
        <v>783</v>
      </c>
      <c r="D709" s="42">
        <v>15421998</v>
      </c>
      <c r="E709" s="147"/>
      <c r="F709" s="55">
        <v>17142406</v>
      </c>
    </row>
    <row r="710" spans="1:6" ht="15">
      <c r="A710" s="146">
        <v>52378</v>
      </c>
      <c r="B710" s="42" t="s">
        <v>12</v>
      </c>
      <c r="C710" s="42" t="s">
        <v>784</v>
      </c>
      <c r="D710" s="42">
        <v>41214939</v>
      </c>
      <c r="E710" s="147"/>
      <c r="F710" s="55">
        <v>49096211</v>
      </c>
    </row>
    <row r="711" spans="1:6" ht="15">
      <c r="A711" s="146">
        <v>52381</v>
      </c>
      <c r="B711" s="42" t="s">
        <v>12</v>
      </c>
      <c r="C711" s="42" t="s">
        <v>785</v>
      </c>
      <c r="D711" s="42">
        <v>16952815</v>
      </c>
      <c r="E711" s="147"/>
      <c r="F711" s="55">
        <v>21904947</v>
      </c>
    </row>
    <row r="712" spans="1:6" ht="15">
      <c r="A712" s="146">
        <v>52385</v>
      </c>
      <c r="B712" s="42" t="s">
        <v>12</v>
      </c>
      <c r="C712" s="42" t="s">
        <v>786</v>
      </c>
      <c r="D712" s="42">
        <v>7966038</v>
      </c>
      <c r="E712" s="147"/>
      <c r="F712" s="55">
        <v>8404356</v>
      </c>
    </row>
    <row r="713" spans="1:6" ht="15">
      <c r="A713" s="146">
        <v>52390</v>
      </c>
      <c r="B713" s="42" t="s">
        <v>12</v>
      </c>
      <c r="C713" s="42" t="s">
        <v>787</v>
      </c>
      <c r="D713" s="42">
        <v>32331941</v>
      </c>
      <c r="E713" s="147"/>
      <c r="F713" s="55">
        <v>29796092</v>
      </c>
    </row>
    <row r="714" spans="1:6" ht="15">
      <c r="A714" s="146">
        <v>52399</v>
      </c>
      <c r="B714" s="42" t="s">
        <v>12</v>
      </c>
      <c r="C714" s="42" t="s">
        <v>183</v>
      </c>
      <c r="D714" s="42">
        <v>41911918</v>
      </c>
      <c r="E714" s="147"/>
      <c r="F714" s="55">
        <v>46210934</v>
      </c>
    </row>
    <row r="715" spans="1:6" ht="15">
      <c r="A715" s="146">
        <v>52405</v>
      </c>
      <c r="B715" s="42" t="s">
        <v>12</v>
      </c>
      <c r="C715" s="42" t="s">
        <v>788</v>
      </c>
      <c r="D715" s="42">
        <v>25484091</v>
      </c>
      <c r="E715" s="147"/>
      <c r="F715" s="55">
        <v>34020491</v>
      </c>
    </row>
    <row r="716" spans="1:6" ht="15">
      <c r="A716" s="146">
        <v>52411</v>
      </c>
      <c r="B716" s="42" t="s">
        <v>12</v>
      </c>
      <c r="C716" s="42" t="s">
        <v>789</v>
      </c>
      <c r="D716" s="42">
        <v>21666727</v>
      </c>
      <c r="E716" s="147"/>
      <c r="F716" s="55">
        <v>25741829</v>
      </c>
    </row>
    <row r="717" spans="1:6" ht="15">
      <c r="A717" s="146">
        <v>52418</v>
      </c>
      <c r="B717" s="42" t="s">
        <v>12</v>
      </c>
      <c r="C717" s="42" t="s">
        <v>790</v>
      </c>
      <c r="D717" s="42">
        <v>25417698</v>
      </c>
      <c r="E717" s="147"/>
      <c r="F717" s="55">
        <v>33410339</v>
      </c>
    </row>
    <row r="718" spans="1:6" ht="15">
      <c r="A718" s="146">
        <v>52427</v>
      </c>
      <c r="B718" s="42" t="s">
        <v>12</v>
      </c>
      <c r="C718" s="42" t="s">
        <v>791</v>
      </c>
      <c r="D718" s="42">
        <v>55239442</v>
      </c>
      <c r="E718" s="147"/>
      <c r="F718" s="55">
        <v>53006028</v>
      </c>
    </row>
    <row r="719" spans="1:6" ht="15">
      <c r="A719" s="146">
        <v>52435</v>
      </c>
      <c r="B719" s="42" t="s">
        <v>12</v>
      </c>
      <c r="C719" s="42" t="s">
        <v>792</v>
      </c>
      <c r="D719" s="42">
        <v>15765136</v>
      </c>
      <c r="E719" s="147"/>
      <c r="F719" s="55">
        <v>16834952</v>
      </c>
    </row>
    <row r="720" spans="1:6" ht="15">
      <c r="A720" s="146">
        <v>52473</v>
      </c>
      <c r="B720" s="42" t="s">
        <v>12</v>
      </c>
      <c r="C720" s="42" t="s">
        <v>55</v>
      </c>
      <c r="D720" s="42">
        <v>40884140</v>
      </c>
      <c r="E720" s="147"/>
      <c r="F720" s="55">
        <v>43263167</v>
      </c>
    </row>
    <row r="721" spans="1:6" ht="15">
      <c r="A721" s="146">
        <v>52480</v>
      </c>
      <c r="B721" s="42" t="s">
        <v>12</v>
      </c>
      <c r="C721" s="42" t="s">
        <v>12</v>
      </c>
      <c r="D721" s="42">
        <v>4168539</v>
      </c>
      <c r="E721" s="147"/>
      <c r="F721" s="55">
        <v>4491521</v>
      </c>
    </row>
    <row r="722" spans="1:6" ht="15">
      <c r="A722" s="146">
        <v>52490</v>
      </c>
      <c r="B722" s="42" t="s">
        <v>12</v>
      </c>
      <c r="C722" s="42" t="s">
        <v>793</v>
      </c>
      <c r="D722" s="42">
        <v>86301309</v>
      </c>
      <c r="E722" s="147"/>
      <c r="F722" s="55">
        <v>83178974</v>
      </c>
    </row>
    <row r="723" spans="1:6" ht="15">
      <c r="A723" s="146">
        <v>52506</v>
      </c>
      <c r="B723" s="42" t="s">
        <v>12</v>
      </c>
      <c r="C723" s="42" t="s">
        <v>794</v>
      </c>
      <c r="D723" s="42">
        <v>12654700</v>
      </c>
      <c r="E723" s="147"/>
      <c r="F723" s="55">
        <v>16600395</v>
      </c>
    </row>
    <row r="724" spans="1:6" ht="15">
      <c r="A724" s="146">
        <v>52520</v>
      </c>
      <c r="B724" s="42" t="s">
        <v>12</v>
      </c>
      <c r="C724" s="42" t="s">
        <v>795</v>
      </c>
      <c r="D724" s="42">
        <v>22026984</v>
      </c>
      <c r="E724" s="147"/>
      <c r="F724" s="55">
        <v>25787648</v>
      </c>
    </row>
    <row r="725" spans="1:6" ht="15">
      <c r="A725" s="146">
        <v>52540</v>
      </c>
      <c r="B725" s="42" t="s">
        <v>12</v>
      </c>
      <c r="C725" s="42" t="s">
        <v>796</v>
      </c>
      <c r="D725" s="42">
        <v>29029020</v>
      </c>
      <c r="E725" s="147"/>
      <c r="F725" s="55">
        <v>37985729</v>
      </c>
    </row>
    <row r="726" spans="1:6" ht="15">
      <c r="A726" s="146">
        <v>52560</v>
      </c>
      <c r="B726" s="42" t="s">
        <v>12</v>
      </c>
      <c r="C726" s="42" t="s">
        <v>797</v>
      </c>
      <c r="D726" s="42">
        <v>18134949</v>
      </c>
      <c r="E726" s="147"/>
      <c r="F726" s="55">
        <v>22615479</v>
      </c>
    </row>
    <row r="727" spans="1:6" ht="15">
      <c r="A727" s="146">
        <v>52565</v>
      </c>
      <c r="B727" s="42" t="s">
        <v>12</v>
      </c>
      <c r="C727" s="42" t="s">
        <v>798</v>
      </c>
      <c r="D727" s="42">
        <v>11111029</v>
      </c>
      <c r="E727" s="147"/>
      <c r="F727" s="55">
        <v>12331558</v>
      </c>
    </row>
    <row r="728" spans="1:6" ht="15">
      <c r="A728" s="146">
        <v>52573</v>
      </c>
      <c r="B728" s="42" t="s">
        <v>12</v>
      </c>
      <c r="C728" s="42" t="s">
        <v>799</v>
      </c>
      <c r="D728" s="42">
        <v>16729992</v>
      </c>
      <c r="E728" s="147"/>
      <c r="F728" s="55">
        <v>17019425</v>
      </c>
    </row>
    <row r="729" spans="1:6" ht="15">
      <c r="A729" s="146">
        <v>52585</v>
      </c>
      <c r="B729" s="42" t="s">
        <v>12</v>
      </c>
      <c r="C729" s="42" t="s">
        <v>800</v>
      </c>
      <c r="D729" s="42">
        <v>25619795</v>
      </c>
      <c r="E729" s="147"/>
      <c r="F729" s="55">
        <v>31171474</v>
      </c>
    </row>
    <row r="730" spans="1:6" ht="15">
      <c r="A730" s="146">
        <v>52612</v>
      </c>
      <c r="B730" s="42" t="s">
        <v>12</v>
      </c>
      <c r="C730" s="42" t="s">
        <v>603</v>
      </c>
      <c r="D730" s="42">
        <v>45394727</v>
      </c>
      <c r="E730" s="147"/>
      <c r="F730" s="55">
        <v>62681401</v>
      </c>
    </row>
    <row r="731" spans="1:6" ht="15">
      <c r="A731" s="146">
        <v>52621</v>
      </c>
      <c r="B731" s="42" t="s">
        <v>12</v>
      </c>
      <c r="C731" s="42" t="s">
        <v>801</v>
      </c>
      <c r="D731" s="42">
        <v>71550456</v>
      </c>
      <c r="E731" s="147"/>
      <c r="F731" s="55">
        <v>72447301</v>
      </c>
    </row>
    <row r="732" spans="1:6" ht="15">
      <c r="A732" s="146">
        <v>52678</v>
      </c>
      <c r="B732" s="42" t="s">
        <v>12</v>
      </c>
      <c r="C732" s="42" t="s">
        <v>802</v>
      </c>
      <c r="D732" s="42">
        <v>65341420</v>
      </c>
      <c r="E732" s="147"/>
      <c r="F732" s="55">
        <v>70484457</v>
      </c>
    </row>
    <row r="733" spans="1:6" ht="15">
      <c r="A733" s="146">
        <v>52683</v>
      </c>
      <c r="B733" s="42" t="s">
        <v>12</v>
      </c>
      <c r="C733" s="42" t="s">
        <v>803</v>
      </c>
      <c r="D733" s="42">
        <v>31219047</v>
      </c>
      <c r="E733" s="147"/>
      <c r="F733" s="55">
        <v>29358296</v>
      </c>
    </row>
    <row r="734" spans="1:6" ht="15">
      <c r="A734" s="146">
        <v>52685</v>
      </c>
      <c r="B734" s="42" t="s">
        <v>12</v>
      </c>
      <c r="C734" s="42" t="s">
        <v>605</v>
      </c>
      <c r="D734" s="42">
        <v>13786399</v>
      </c>
      <c r="E734" s="147"/>
      <c r="F734" s="55">
        <v>17669543</v>
      </c>
    </row>
    <row r="735" spans="1:6" ht="15">
      <c r="A735" s="146">
        <v>52687</v>
      </c>
      <c r="B735" s="42" t="s">
        <v>12</v>
      </c>
      <c r="C735" s="42" t="s">
        <v>804</v>
      </c>
      <c r="D735" s="42">
        <v>37966274</v>
      </c>
      <c r="E735" s="147"/>
      <c r="F735" s="55">
        <v>48366608</v>
      </c>
    </row>
    <row r="736" spans="1:6" ht="15">
      <c r="A736" s="146">
        <v>52693</v>
      </c>
      <c r="B736" s="42" t="s">
        <v>12</v>
      </c>
      <c r="C736" s="42" t="s">
        <v>289</v>
      </c>
      <c r="D736" s="42">
        <v>20728147</v>
      </c>
      <c r="E736" s="147"/>
      <c r="F736" s="55">
        <v>24191660</v>
      </c>
    </row>
    <row r="737" spans="1:6" ht="15">
      <c r="A737" s="146">
        <v>52694</v>
      </c>
      <c r="B737" s="42" t="s">
        <v>12</v>
      </c>
      <c r="C737" s="42" t="s">
        <v>805</v>
      </c>
      <c r="D737" s="42">
        <v>12803314</v>
      </c>
      <c r="E737" s="147"/>
      <c r="F737" s="55">
        <v>15746832</v>
      </c>
    </row>
    <row r="738" spans="1:6" ht="15">
      <c r="A738" s="146">
        <v>52696</v>
      </c>
      <c r="B738" s="42" t="s">
        <v>12</v>
      </c>
      <c r="C738" s="42" t="s">
        <v>215</v>
      </c>
      <c r="D738" s="42">
        <v>58958724</v>
      </c>
      <c r="E738" s="147"/>
      <c r="F738" s="55">
        <v>79672748</v>
      </c>
    </row>
    <row r="739" spans="1:6" ht="15">
      <c r="A739" s="146">
        <v>52699</v>
      </c>
      <c r="B739" s="42" t="s">
        <v>12</v>
      </c>
      <c r="C739" s="42" t="s">
        <v>806</v>
      </c>
      <c r="D739" s="42">
        <v>21204254</v>
      </c>
      <c r="E739" s="147"/>
      <c r="F739" s="55">
        <v>30389932</v>
      </c>
    </row>
    <row r="740" spans="1:6" ht="15">
      <c r="A740" s="146">
        <v>52720</v>
      </c>
      <c r="B740" s="42" t="s">
        <v>12</v>
      </c>
      <c r="C740" s="42" t="s">
        <v>807</v>
      </c>
      <c r="D740" s="42">
        <v>9175374</v>
      </c>
      <c r="E740" s="147"/>
      <c r="F740" s="55">
        <v>10466991</v>
      </c>
    </row>
    <row r="741" spans="1:6" ht="15">
      <c r="A741" s="146">
        <v>52786</v>
      </c>
      <c r="B741" s="42" t="s">
        <v>12</v>
      </c>
      <c r="C741" s="42" t="s">
        <v>808</v>
      </c>
      <c r="D741" s="42">
        <v>37894898</v>
      </c>
      <c r="E741" s="147"/>
      <c r="F741" s="55">
        <v>44078881</v>
      </c>
    </row>
    <row r="742" spans="1:6" ht="15">
      <c r="A742" s="146">
        <v>52788</v>
      </c>
      <c r="B742" s="42" t="s">
        <v>12</v>
      </c>
      <c r="C742" s="42" t="s">
        <v>809</v>
      </c>
      <c r="D742" s="42">
        <v>19698960</v>
      </c>
      <c r="E742" s="147"/>
      <c r="F742" s="55">
        <v>26561682</v>
      </c>
    </row>
    <row r="743" spans="1:6" ht="15">
      <c r="A743" s="146">
        <v>52838</v>
      </c>
      <c r="B743" s="42" t="s">
        <v>12</v>
      </c>
      <c r="C743" s="42" t="s">
        <v>810</v>
      </c>
      <c r="D743" s="42">
        <v>67279584</v>
      </c>
      <c r="E743" s="147"/>
      <c r="F743" s="55">
        <v>72452515</v>
      </c>
    </row>
    <row r="744" spans="1:6" ht="15">
      <c r="A744" s="146">
        <v>52885</v>
      </c>
      <c r="B744" s="42" t="s">
        <v>12</v>
      </c>
      <c r="C744" s="42" t="s">
        <v>811</v>
      </c>
      <c r="D744" s="42">
        <v>20032265</v>
      </c>
      <c r="E744" s="147"/>
      <c r="F744" s="55">
        <v>26312973</v>
      </c>
    </row>
    <row r="745" spans="1:6" ht="15">
      <c r="A745" s="146">
        <v>54003</v>
      </c>
      <c r="B745" s="42" t="s">
        <v>13</v>
      </c>
      <c r="C745" s="42" t="s">
        <v>812</v>
      </c>
      <c r="D745" s="42">
        <v>62350394</v>
      </c>
      <c r="E745" s="147"/>
      <c r="F745" s="55">
        <v>84311091</v>
      </c>
    </row>
    <row r="746" spans="1:6" ht="15">
      <c r="A746" s="146">
        <v>54051</v>
      </c>
      <c r="B746" s="42" t="s">
        <v>13</v>
      </c>
      <c r="C746" s="42" t="s">
        <v>813</v>
      </c>
      <c r="D746" s="42">
        <v>20910630</v>
      </c>
      <c r="E746" s="147"/>
      <c r="F746" s="55">
        <v>26468735</v>
      </c>
    </row>
    <row r="747" spans="1:6" ht="15">
      <c r="A747" s="146">
        <v>54099</v>
      </c>
      <c r="B747" s="42" t="s">
        <v>13</v>
      </c>
      <c r="C747" s="42" t="s">
        <v>814</v>
      </c>
      <c r="D747" s="42">
        <v>9978519</v>
      </c>
      <c r="E747" s="147"/>
      <c r="F747" s="55">
        <v>11954812</v>
      </c>
    </row>
    <row r="748" spans="1:6" ht="15">
      <c r="A748" s="146">
        <v>54109</v>
      </c>
      <c r="B748" s="42" t="s">
        <v>13</v>
      </c>
      <c r="C748" s="42" t="s">
        <v>815</v>
      </c>
      <c r="D748" s="42">
        <v>15078107</v>
      </c>
      <c r="E748" s="147"/>
      <c r="F748" s="55">
        <v>21084787</v>
      </c>
    </row>
    <row r="749" spans="1:6" ht="15">
      <c r="A749" s="146">
        <v>54125</v>
      </c>
      <c r="B749" s="42" t="s">
        <v>13</v>
      </c>
      <c r="C749" s="42" t="s">
        <v>816</v>
      </c>
      <c r="D749" s="42">
        <v>6363313</v>
      </c>
      <c r="E749" s="147"/>
      <c r="F749" s="55">
        <v>8474938</v>
      </c>
    </row>
    <row r="750" spans="1:6" ht="15">
      <c r="A750" s="146">
        <v>54128</v>
      </c>
      <c r="B750" s="42" t="s">
        <v>13</v>
      </c>
      <c r="C750" s="42" t="s">
        <v>817</v>
      </c>
      <c r="D750" s="42">
        <v>26496873</v>
      </c>
      <c r="E750" s="147"/>
      <c r="F750" s="55">
        <v>34577800</v>
      </c>
    </row>
    <row r="751" spans="1:6" ht="15">
      <c r="A751" s="146">
        <v>54172</v>
      </c>
      <c r="B751" s="42" t="s">
        <v>13</v>
      </c>
      <c r="C751" s="42" t="s">
        <v>818</v>
      </c>
      <c r="D751" s="42">
        <v>17960779</v>
      </c>
      <c r="E751" s="147"/>
      <c r="F751" s="55">
        <v>20320921</v>
      </c>
    </row>
    <row r="752" spans="1:6" ht="15">
      <c r="A752" s="146">
        <v>54174</v>
      </c>
      <c r="B752" s="42" t="s">
        <v>13</v>
      </c>
      <c r="C752" s="42" t="s">
        <v>819</v>
      </c>
      <c r="D752" s="42">
        <v>20400637</v>
      </c>
      <c r="E752" s="147"/>
      <c r="F752" s="55">
        <v>28215957</v>
      </c>
    </row>
    <row r="753" spans="1:6" ht="15">
      <c r="A753" s="146">
        <v>54206</v>
      </c>
      <c r="B753" s="42" t="s">
        <v>13</v>
      </c>
      <c r="C753" s="42" t="s">
        <v>820</v>
      </c>
      <c r="D753" s="42">
        <v>36600670</v>
      </c>
      <c r="E753" s="147"/>
      <c r="F753" s="55">
        <v>54743690</v>
      </c>
    </row>
    <row r="754" spans="1:6" ht="15">
      <c r="A754" s="146">
        <v>54223</v>
      </c>
      <c r="B754" s="42" t="s">
        <v>13</v>
      </c>
      <c r="C754" s="42" t="s">
        <v>821</v>
      </c>
      <c r="D754" s="42">
        <v>22202551</v>
      </c>
      <c r="E754" s="147"/>
      <c r="F754" s="55">
        <v>29962288</v>
      </c>
    </row>
    <row r="755" spans="1:6" ht="15">
      <c r="A755" s="146">
        <v>54239</v>
      </c>
      <c r="B755" s="42" t="s">
        <v>13</v>
      </c>
      <c r="C755" s="42" t="s">
        <v>822</v>
      </c>
      <c r="D755" s="42">
        <v>6910069</v>
      </c>
      <c r="E755" s="147"/>
      <c r="F755" s="55">
        <v>8485787</v>
      </c>
    </row>
    <row r="756" spans="1:6" ht="15">
      <c r="A756" s="146">
        <v>54245</v>
      </c>
      <c r="B756" s="42" t="s">
        <v>13</v>
      </c>
      <c r="C756" s="42" t="s">
        <v>653</v>
      </c>
      <c r="D756" s="42">
        <v>36583483</v>
      </c>
      <c r="E756" s="147"/>
      <c r="F756" s="55">
        <v>59763997</v>
      </c>
    </row>
    <row r="757" spans="1:6" ht="15">
      <c r="A757" s="146">
        <v>54250</v>
      </c>
      <c r="B757" s="42" t="s">
        <v>13</v>
      </c>
      <c r="C757" s="42" t="s">
        <v>823</v>
      </c>
      <c r="D757" s="42">
        <v>36857501</v>
      </c>
      <c r="E757" s="147"/>
      <c r="F757" s="55">
        <v>66683015</v>
      </c>
    </row>
    <row r="758" spans="1:6" ht="15">
      <c r="A758" s="146">
        <v>54261</v>
      </c>
      <c r="B758" s="42" t="s">
        <v>13</v>
      </c>
      <c r="C758" s="42" t="s">
        <v>824</v>
      </c>
      <c r="D758" s="42">
        <v>38106840</v>
      </c>
      <c r="E758" s="147"/>
      <c r="F758" s="55">
        <v>42179662</v>
      </c>
    </row>
    <row r="759" spans="1:6" ht="15">
      <c r="A759" s="146">
        <v>54313</v>
      </c>
      <c r="B759" s="42" t="s">
        <v>13</v>
      </c>
      <c r="C759" s="42" t="s">
        <v>825</v>
      </c>
      <c r="D759" s="42">
        <v>10550151</v>
      </c>
      <c r="E759" s="147"/>
      <c r="F759" s="55">
        <v>12453513</v>
      </c>
    </row>
    <row r="760" spans="1:6" ht="15">
      <c r="A760" s="146">
        <v>54344</v>
      </c>
      <c r="B760" s="42" t="s">
        <v>13</v>
      </c>
      <c r="C760" s="42" t="s">
        <v>826</v>
      </c>
      <c r="D760" s="42">
        <v>29139860</v>
      </c>
      <c r="E760" s="147"/>
      <c r="F760" s="55">
        <v>46078189</v>
      </c>
    </row>
    <row r="761" spans="1:6" ht="15">
      <c r="A761" s="146">
        <v>54347</v>
      </c>
      <c r="B761" s="42" t="s">
        <v>13</v>
      </c>
      <c r="C761" s="42" t="s">
        <v>827</v>
      </c>
      <c r="D761" s="42">
        <v>4146100</v>
      </c>
      <c r="E761" s="147"/>
      <c r="F761" s="55">
        <v>5620162</v>
      </c>
    </row>
    <row r="762" spans="1:6" ht="15">
      <c r="A762" s="146">
        <v>54377</v>
      </c>
      <c r="B762" s="42" t="s">
        <v>13</v>
      </c>
      <c r="C762" s="42" t="s">
        <v>828</v>
      </c>
      <c r="D762" s="42">
        <v>10879329</v>
      </c>
      <c r="E762" s="147"/>
      <c r="F762" s="55">
        <v>16356477</v>
      </c>
    </row>
    <row r="763" spans="1:6" ht="15">
      <c r="A763" s="146">
        <v>54385</v>
      </c>
      <c r="B763" s="42" t="s">
        <v>13</v>
      </c>
      <c r="C763" s="42" t="s">
        <v>829</v>
      </c>
      <c r="D763" s="42">
        <v>30986446</v>
      </c>
      <c r="E763" s="147"/>
      <c r="F763" s="55">
        <v>48022876</v>
      </c>
    </row>
    <row r="764" spans="1:6" ht="15">
      <c r="A764" s="146">
        <v>54398</v>
      </c>
      <c r="B764" s="42" t="s">
        <v>13</v>
      </c>
      <c r="C764" s="42" t="s">
        <v>830</v>
      </c>
      <c r="D764" s="42">
        <v>17603426</v>
      </c>
      <c r="E764" s="147"/>
      <c r="F764" s="55">
        <v>26319216</v>
      </c>
    </row>
    <row r="765" spans="1:6" ht="15">
      <c r="A765" s="146">
        <v>54405</v>
      </c>
      <c r="B765" s="42" t="s">
        <v>13</v>
      </c>
      <c r="C765" s="42" t="s">
        <v>831</v>
      </c>
      <c r="D765" s="42">
        <v>59712776</v>
      </c>
      <c r="E765" s="147"/>
      <c r="F765" s="55">
        <v>59694529</v>
      </c>
    </row>
    <row r="766" spans="1:6" ht="15">
      <c r="A766" s="146">
        <v>54418</v>
      </c>
      <c r="B766" s="42" t="s">
        <v>13</v>
      </c>
      <c r="C766" s="42" t="s">
        <v>832</v>
      </c>
      <c r="D766" s="42">
        <v>11654320</v>
      </c>
      <c r="E766" s="147"/>
      <c r="F766" s="55">
        <v>8535369</v>
      </c>
    </row>
    <row r="767" spans="1:6" ht="15">
      <c r="A767" s="146">
        <v>54480</v>
      </c>
      <c r="B767" s="42" t="s">
        <v>13</v>
      </c>
      <c r="C767" s="42" t="s">
        <v>833</v>
      </c>
      <c r="D767" s="42">
        <v>6413199</v>
      </c>
      <c r="E767" s="147"/>
      <c r="F767" s="55">
        <v>8792124</v>
      </c>
    </row>
    <row r="768" spans="1:6" ht="15">
      <c r="A768" s="146">
        <v>54498</v>
      </c>
      <c r="B768" s="42" t="s">
        <v>13</v>
      </c>
      <c r="C768" s="42" t="s">
        <v>834</v>
      </c>
      <c r="D768" s="42">
        <v>115671386</v>
      </c>
      <c r="E768" s="147"/>
      <c r="F768" s="55">
        <v>120520724</v>
      </c>
    </row>
    <row r="769" spans="1:6" ht="15">
      <c r="A769" s="146">
        <v>54518</v>
      </c>
      <c r="B769" s="42" t="s">
        <v>13</v>
      </c>
      <c r="C769" s="42" t="s">
        <v>835</v>
      </c>
      <c r="D769" s="42">
        <v>56493035</v>
      </c>
      <c r="E769" s="147"/>
      <c r="F769" s="55">
        <v>56475770</v>
      </c>
    </row>
    <row r="770" spans="1:6" ht="15">
      <c r="A770" s="146">
        <v>54520</v>
      </c>
      <c r="B770" s="42" t="s">
        <v>13</v>
      </c>
      <c r="C770" s="42" t="s">
        <v>836</v>
      </c>
      <c r="D770" s="42">
        <v>9443717</v>
      </c>
      <c r="E770" s="147"/>
      <c r="F770" s="55">
        <v>13136198</v>
      </c>
    </row>
    <row r="771" spans="1:6" ht="15">
      <c r="A771" s="146">
        <v>54553</v>
      </c>
      <c r="B771" s="42" t="s">
        <v>13</v>
      </c>
      <c r="C771" s="42" t="s">
        <v>837</v>
      </c>
      <c r="D771" s="42">
        <v>10393779</v>
      </c>
      <c r="E771" s="147"/>
      <c r="F771" s="55">
        <v>12729957</v>
      </c>
    </row>
    <row r="772" spans="1:6" ht="15">
      <c r="A772" s="146">
        <v>54599</v>
      </c>
      <c r="B772" s="42" t="s">
        <v>13</v>
      </c>
      <c r="C772" s="42" t="s">
        <v>838</v>
      </c>
      <c r="D772" s="42">
        <v>7089564</v>
      </c>
      <c r="E772" s="147"/>
      <c r="F772" s="55">
        <v>9078563</v>
      </c>
    </row>
    <row r="773" spans="1:6" ht="15">
      <c r="A773" s="146">
        <v>54660</v>
      </c>
      <c r="B773" s="42" t="s">
        <v>13</v>
      </c>
      <c r="C773" s="42" t="s">
        <v>839</v>
      </c>
      <c r="D773" s="42">
        <v>21305519</v>
      </c>
      <c r="E773" s="147"/>
      <c r="F773" s="55">
        <v>25689232</v>
      </c>
    </row>
    <row r="774" spans="1:6" ht="15">
      <c r="A774" s="146">
        <v>54670</v>
      </c>
      <c r="B774" s="42" t="s">
        <v>13</v>
      </c>
      <c r="C774" s="42" t="s">
        <v>840</v>
      </c>
      <c r="D774" s="42">
        <v>32271985</v>
      </c>
      <c r="E774" s="147"/>
      <c r="F774" s="55">
        <v>52372747</v>
      </c>
    </row>
    <row r="775" spans="1:6" ht="15">
      <c r="A775" s="146">
        <v>54673</v>
      </c>
      <c r="B775" s="42" t="s">
        <v>13</v>
      </c>
      <c r="C775" s="42" t="s">
        <v>606</v>
      </c>
      <c r="D775" s="42">
        <v>7432622</v>
      </c>
      <c r="E775" s="147"/>
      <c r="F775" s="55">
        <v>8071560</v>
      </c>
    </row>
    <row r="776" spans="1:6" ht="15">
      <c r="A776" s="146">
        <v>54680</v>
      </c>
      <c r="B776" s="42" t="s">
        <v>13</v>
      </c>
      <c r="C776" s="42" t="s">
        <v>841</v>
      </c>
      <c r="D776" s="42">
        <v>5259511</v>
      </c>
      <c r="E776" s="147"/>
      <c r="F776" s="55">
        <v>6575916</v>
      </c>
    </row>
    <row r="777" spans="1:6" ht="15">
      <c r="A777" s="146">
        <v>54720</v>
      </c>
      <c r="B777" s="42" t="s">
        <v>13</v>
      </c>
      <c r="C777" s="42" t="s">
        <v>842</v>
      </c>
      <c r="D777" s="42">
        <v>49662144</v>
      </c>
      <c r="E777" s="147"/>
      <c r="F777" s="55">
        <v>77756492</v>
      </c>
    </row>
    <row r="778" spans="1:6" ht="15">
      <c r="A778" s="146">
        <v>54743</v>
      </c>
      <c r="B778" s="42" t="s">
        <v>13</v>
      </c>
      <c r="C778" s="42" t="s">
        <v>843</v>
      </c>
      <c r="D778" s="42">
        <v>8761948</v>
      </c>
      <c r="E778" s="147"/>
      <c r="F778" s="55">
        <v>11421396</v>
      </c>
    </row>
    <row r="779" spans="1:6" ht="15">
      <c r="A779" s="146">
        <v>54800</v>
      </c>
      <c r="B779" s="42" t="s">
        <v>13</v>
      </c>
      <c r="C779" s="42" t="s">
        <v>844</v>
      </c>
      <c r="D779" s="42">
        <v>33576988</v>
      </c>
      <c r="E779" s="147"/>
      <c r="F779" s="55">
        <v>57040956</v>
      </c>
    </row>
    <row r="780" spans="1:6" ht="15">
      <c r="A780" s="146">
        <v>54810</v>
      </c>
      <c r="B780" s="42" t="s">
        <v>13</v>
      </c>
      <c r="C780" s="42" t="s">
        <v>845</v>
      </c>
      <c r="D780" s="42">
        <v>81067387</v>
      </c>
      <c r="E780" s="147"/>
      <c r="F780" s="55">
        <v>127981932</v>
      </c>
    </row>
    <row r="781" spans="1:6" ht="15">
      <c r="A781" s="146">
        <v>54820</v>
      </c>
      <c r="B781" s="42" t="s">
        <v>13</v>
      </c>
      <c r="C781" s="42" t="s">
        <v>226</v>
      </c>
      <c r="D781" s="42">
        <v>36789482</v>
      </c>
      <c r="E781" s="147"/>
      <c r="F781" s="55">
        <v>49886599</v>
      </c>
    </row>
    <row r="782" spans="1:6" ht="15">
      <c r="A782" s="146">
        <v>54871</v>
      </c>
      <c r="B782" s="42" t="s">
        <v>13</v>
      </c>
      <c r="C782" s="42" t="s">
        <v>846</v>
      </c>
      <c r="D782" s="42">
        <v>12468333</v>
      </c>
      <c r="E782" s="147"/>
      <c r="F782" s="55">
        <v>20051924</v>
      </c>
    </row>
    <row r="783" spans="1:6" ht="15">
      <c r="A783" s="146">
        <v>54874</v>
      </c>
      <c r="B783" s="42" t="s">
        <v>13</v>
      </c>
      <c r="C783" s="42" t="s">
        <v>847</v>
      </c>
      <c r="D783" s="42">
        <v>74909797</v>
      </c>
      <c r="E783" s="147"/>
      <c r="F783" s="55">
        <v>74886902</v>
      </c>
    </row>
    <row r="784" spans="1:6" ht="15">
      <c r="A784" s="146">
        <v>63111</v>
      </c>
      <c r="B784" s="42" t="s">
        <v>848</v>
      </c>
      <c r="C784" s="42" t="s">
        <v>310</v>
      </c>
      <c r="D784" s="42">
        <v>7135956</v>
      </c>
      <c r="E784" s="147"/>
      <c r="F784" s="55">
        <v>5206554</v>
      </c>
    </row>
    <row r="785" spans="1:6" ht="15">
      <c r="A785" s="146">
        <v>63130</v>
      </c>
      <c r="B785" s="42" t="s">
        <v>848</v>
      </c>
      <c r="C785" s="42" t="s">
        <v>849</v>
      </c>
      <c r="D785" s="42">
        <v>91306042</v>
      </c>
      <c r="E785" s="147"/>
      <c r="F785" s="55">
        <v>91278132</v>
      </c>
    </row>
    <row r="786" spans="1:6" ht="15">
      <c r="A786" s="146">
        <v>63190</v>
      </c>
      <c r="B786" s="42" t="s">
        <v>848</v>
      </c>
      <c r="C786" s="42" t="s">
        <v>850</v>
      </c>
      <c r="D786" s="42">
        <v>32857585</v>
      </c>
      <c r="E786" s="147"/>
      <c r="F786" s="55">
        <v>32847538</v>
      </c>
    </row>
    <row r="787" spans="1:6" ht="15">
      <c r="A787" s="146">
        <v>63212</v>
      </c>
      <c r="B787" s="42" t="s">
        <v>848</v>
      </c>
      <c r="C787" s="42" t="s">
        <v>267</v>
      </c>
      <c r="D787" s="42">
        <v>7503044</v>
      </c>
      <c r="E787" s="147"/>
      <c r="F787" s="55">
        <v>8497690</v>
      </c>
    </row>
    <row r="788" spans="1:6" ht="15">
      <c r="A788" s="146">
        <v>63272</v>
      </c>
      <c r="B788" s="42" t="s">
        <v>848</v>
      </c>
      <c r="C788" s="42" t="s">
        <v>851</v>
      </c>
      <c r="D788" s="42">
        <v>16801308</v>
      </c>
      <c r="E788" s="147"/>
      <c r="F788" s="55">
        <v>16796171</v>
      </c>
    </row>
    <row r="789" spans="1:6" ht="15">
      <c r="A789" s="146">
        <v>63302</v>
      </c>
      <c r="B789" s="42" t="s">
        <v>848</v>
      </c>
      <c r="C789" s="42" t="s">
        <v>852</v>
      </c>
      <c r="D789" s="42">
        <v>11298087</v>
      </c>
      <c r="E789" s="147"/>
      <c r="F789" s="55">
        <v>13914654</v>
      </c>
    </row>
    <row r="790" spans="1:6" ht="15">
      <c r="A790" s="146">
        <v>63401</v>
      </c>
      <c r="B790" s="42" t="s">
        <v>848</v>
      </c>
      <c r="C790" s="42" t="s">
        <v>853</v>
      </c>
      <c r="D790" s="42">
        <v>45497492</v>
      </c>
      <c r="E790" s="147"/>
      <c r="F790" s="55">
        <v>45483591</v>
      </c>
    </row>
    <row r="791" spans="1:6" ht="15">
      <c r="A791" s="146">
        <v>63470</v>
      </c>
      <c r="B791" s="42" t="s">
        <v>848</v>
      </c>
      <c r="C791" s="42" t="s">
        <v>854</v>
      </c>
      <c r="D791" s="42">
        <v>52470953</v>
      </c>
      <c r="E791" s="147"/>
      <c r="F791" s="55">
        <v>52454917</v>
      </c>
    </row>
    <row r="792" spans="1:6" ht="15">
      <c r="A792" s="146">
        <v>63548</v>
      </c>
      <c r="B792" s="42" t="s">
        <v>848</v>
      </c>
      <c r="C792" s="42" t="s">
        <v>855</v>
      </c>
      <c r="D792" s="42">
        <v>14711858</v>
      </c>
      <c r="E792" s="147"/>
      <c r="F792" s="55">
        <v>14707365</v>
      </c>
    </row>
    <row r="793" spans="1:6" ht="15">
      <c r="A793" s="146">
        <v>63594</v>
      </c>
      <c r="B793" s="42" t="s">
        <v>848</v>
      </c>
      <c r="C793" s="42" t="s">
        <v>856</v>
      </c>
      <c r="D793" s="42">
        <v>43650094</v>
      </c>
      <c r="E793" s="147"/>
      <c r="F793" s="55">
        <v>43636749</v>
      </c>
    </row>
    <row r="794" spans="1:6" ht="15">
      <c r="A794" s="146">
        <v>63690</v>
      </c>
      <c r="B794" s="42" t="s">
        <v>848</v>
      </c>
      <c r="C794" s="42" t="s">
        <v>857</v>
      </c>
      <c r="D794" s="42">
        <v>9711360</v>
      </c>
      <c r="E794" s="147"/>
      <c r="F794" s="55">
        <v>9708389</v>
      </c>
    </row>
    <row r="795" spans="1:6" ht="15">
      <c r="A795" s="146">
        <v>66045</v>
      </c>
      <c r="B795" s="42" t="s">
        <v>14</v>
      </c>
      <c r="C795" s="42" t="s">
        <v>858</v>
      </c>
      <c r="D795" s="42">
        <v>16596268</v>
      </c>
      <c r="E795" s="147"/>
      <c r="F795" s="55">
        <v>19572475</v>
      </c>
    </row>
    <row r="796" spans="1:6" ht="15">
      <c r="A796" s="146">
        <v>66075</v>
      </c>
      <c r="B796" s="42" t="s">
        <v>14</v>
      </c>
      <c r="C796" s="42" t="s">
        <v>460</v>
      </c>
      <c r="D796" s="42">
        <v>9873005</v>
      </c>
      <c r="E796" s="147"/>
      <c r="F796" s="55">
        <v>11139403</v>
      </c>
    </row>
    <row r="797" spans="1:6" ht="15">
      <c r="A797" s="146">
        <v>66088</v>
      </c>
      <c r="B797" s="42" t="s">
        <v>14</v>
      </c>
      <c r="C797" s="42" t="s">
        <v>859</v>
      </c>
      <c r="D797" s="42">
        <v>34237168</v>
      </c>
      <c r="E797" s="147"/>
      <c r="F797" s="55">
        <v>34226701</v>
      </c>
    </row>
    <row r="798" spans="1:6" ht="15">
      <c r="A798" s="146">
        <v>66318</v>
      </c>
      <c r="B798" s="42" t="s">
        <v>14</v>
      </c>
      <c r="C798" s="42" t="s">
        <v>860</v>
      </c>
      <c r="D798" s="42">
        <v>17480870</v>
      </c>
      <c r="E798" s="147"/>
      <c r="F798" s="55">
        <v>19219493</v>
      </c>
    </row>
    <row r="799" spans="1:6" ht="15">
      <c r="A799" s="146">
        <v>66383</v>
      </c>
      <c r="B799" s="42" t="s">
        <v>14</v>
      </c>
      <c r="C799" s="42" t="s">
        <v>861</v>
      </c>
      <c r="D799" s="42">
        <v>10461796</v>
      </c>
      <c r="E799" s="147"/>
      <c r="F799" s="55">
        <v>13810790</v>
      </c>
    </row>
    <row r="800" spans="1:6" ht="15">
      <c r="A800" s="146">
        <v>66400</v>
      </c>
      <c r="B800" s="42" t="s">
        <v>14</v>
      </c>
      <c r="C800" s="42" t="s">
        <v>862</v>
      </c>
      <c r="D800" s="42">
        <v>40943743</v>
      </c>
      <c r="E800" s="147"/>
      <c r="F800" s="55">
        <v>40931231</v>
      </c>
    </row>
    <row r="801" spans="1:6" ht="15">
      <c r="A801" s="146">
        <v>66440</v>
      </c>
      <c r="B801" s="42" t="s">
        <v>14</v>
      </c>
      <c r="C801" s="42" t="s">
        <v>863</v>
      </c>
      <c r="D801" s="42">
        <v>25066665</v>
      </c>
      <c r="E801" s="147"/>
      <c r="F801" s="55">
        <v>27485780</v>
      </c>
    </row>
    <row r="802" spans="1:6" ht="15">
      <c r="A802" s="146">
        <v>66456</v>
      </c>
      <c r="B802" s="42" t="s">
        <v>14</v>
      </c>
      <c r="C802" s="42" t="s">
        <v>864</v>
      </c>
      <c r="D802" s="42">
        <v>32336042</v>
      </c>
      <c r="E802" s="147"/>
      <c r="F802" s="55">
        <v>37807917</v>
      </c>
    </row>
    <row r="803" spans="1:6" ht="15">
      <c r="A803" s="146">
        <v>66572</v>
      </c>
      <c r="B803" s="42" t="s">
        <v>14</v>
      </c>
      <c r="C803" s="42" t="s">
        <v>865</v>
      </c>
      <c r="D803" s="42">
        <v>37853989</v>
      </c>
      <c r="E803" s="147"/>
      <c r="F803" s="55">
        <v>51822558</v>
      </c>
    </row>
    <row r="804" spans="1:6" ht="15">
      <c r="A804" s="146">
        <v>66594</v>
      </c>
      <c r="B804" s="42" t="s">
        <v>14</v>
      </c>
      <c r="C804" s="42" t="s">
        <v>866</v>
      </c>
      <c r="D804" s="42">
        <v>45586939</v>
      </c>
      <c r="E804" s="147"/>
      <c r="F804" s="55">
        <v>56239037</v>
      </c>
    </row>
    <row r="805" spans="1:6" ht="15">
      <c r="A805" s="146">
        <v>66682</v>
      </c>
      <c r="B805" s="42" t="s">
        <v>14</v>
      </c>
      <c r="C805" s="42" t="s">
        <v>867</v>
      </c>
      <c r="D805" s="42">
        <v>82270566</v>
      </c>
      <c r="E805" s="147"/>
      <c r="F805" s="55">
        <v>82245423</v>
      </c>
    </row>
    <row r="806" spans="1:6" ht="15">
      <c r="A806" s="146">
        <v>66687</v>
      </c>
      <c r="B806" s="42" t="s">
        <v>14</v>
      </c>
      <c r="C806" s="42" t="s">
        <v>868</v>
      </c>
      <c r="D806" s="42">
        <v>18117917</v>
      </c>
      <c r="E806" s="147"/>
      <c r="F806" s="55">
        <v>19810918</v>
      </c>
    </row>
    <row r="807" spans="1:6" ht="15">
      <c r="A807" s="146">
        <v>68013</v>
      </c>
      <c r="B807" s="42" t="s">
        <v>15</v>
      </c>
      <c r="C807" s="42" t="s">
        <v>869</v>
      </c>
      <c r="D807" s="42">
        <v>2984868</v>
      </c>
      <c r="E807" s="147"/>
      <c r="F807" s="55">
        <v>4449045</v>
      </c>
    </row>
    <row r="808" spans="1:6" ht="15">
      <c r="A808" s="146">
        <v>68020</v>
      </c>
      <c r="B808" s="42" t="s">
        <v>15</v>
      </c>
      <c r="C808" s="42" t="s">
        <v>445</v>
      </c>
      <c r="D808" s="42">
        <v>8236313</v>
      </c>
      <c r="E808" s="147"/>
      <c r="F808" s="55">
        <v>11829813</v>
      </c>
    </row>
    <row r="809" spans="1:6" ht="15">
      <c r="A809" s="146">
        <v>68051</v>
      </c>
      <c r="B809" s="42" t="s">
        <v>15</v>
      </c>
      <c r="C809" s="42" t="s">
        <v>870</v>
      </c>
      <c r="D809" s="42">
        <v>17153237</v>
      </c>
      <c r="E809" s="147"/>
      <c r="F809" s="55">
        <v>19180451</v>
      </c>
    </row>
    <row r="810" spans="1:6" ht="15">
      <c r="A810" s="146">
        <v>68077</v>
      </c>
      <c r="B810" s="42" t="s">
        <v>15</v>
      </c>
      <c r="C810" s="42" t="s">
        <v>138</v>
      </c>
      <c r="D810" s="42">
        <v>26272182</v>
      </c>
      <c r="E810" s="147"/>
      <c r="F810" s="55">
        <v>26264152</v>
      </c>
    </row>
    <row r="811" spans="1:6" ht="15">
      <c r="A811" s="146">
        <v>68079</v>
      </c>
      <c r="B811" s="42" t="s">
        <v>15</v>
      </c>
      <c r="C811" s="42" t="s">
        <v>871</v>
      </c>
      <c r="D811" s="42">
        <v>9299118</v>
      </c>
      <c r="E811" s="147"/>
      <c r="F811" s="55">
        <v>11941921</v>
      </c>
    </row>
    <row r="812" spans="1:6" ht="15">
      <c r="A812" s="146">
        <v>68092</v>
      </c>
      <c r="B812" s="42" t="s">
        <v>15</v>
      </c>
      <c r="C812" s="42" t="s">
        <v>141</v>
      </c>
      <c r="D812" s="42">
        <v>10732162</v>
      </c>
      <c r="E812" s="147"/>
      <c r="F812" s="55">
        <v>15250682</v>
      </c>
    </row>
    <row r="813" spans="1:6" ht="15">
      <c r="A813" s="146">
        <v>68101</v>
      </c>
      <c r="B813" s="42" t="s">
        <v>15</v>
      </c>
      <c r="C813" s="42" t="s">
        <v>142</v>
      </c>
      <c r="D813" s="42">
        <v>28462154</v>
      </c>
      <c r="E813" s="147"/>
      <c r="F813" s="55">
        <v>41978956</v>
      </c>
    </row>
    <row r="814" spans="1:6" ht="15">
      <c r="A814" s="146">
        <v>68121</v>
      </c>
      <c r="B814" s="42" t="s">
        <v>15</v>
      </c>
      <c r="C814" s="42" t="s">
        <v>546</v>
      </c>
      <c r="D814" s="42">
        <v>3124393</v>
      </c>
      <c r="E814" s="147"/>
      <c r="F814" s="55">
        <v>4150597</v>
      </c>
    </row>
    <row r="815" spans="1:6" ht="15">
      <c r="A815" s="146">
        <v>68132</v>
      </c>
      <c r="B815" s="42" t="s">
        <v>15</v>
      </c>
      <c r="C815" s="42" t="s">
        <v>872</v>
      </c>
      <c r="D815" s="42">
        <v>2291060</v>
      </c>
      <c r="E815" s="147"/>
      <c r="F815" s="55">
        <v>2761004</v>
      </c>
    </row>
    <row r="816" spans="1:6" ht="15">
      <c r="A816" s="146">
        <v>68147</v>
      </c>
      <c r="B816" s="42" t="s">
        <v>15</v>
      </c>
      <c r="C816" s="42" t="s">
        <v>873</v>
      </c>
      <c r="D816" s="42">
        <v>12003855</v>
      </c>
      <c r="E816" s="147"/>
      <c r="F816" s="55">
        <v>12817889</v>
      </c>
    </row>
    <row r="817" spans="1:6" ht="15">
      <c r="A817" s="146">
        <v>68152</v>
      </c>
      <c r="B817" s="42" t="s">
        <v>15</v>
      </c>
      <c r="C817" s="42" t="s">
        <v>874</v>
      </c>
      <c r="D817" s="42">
        <v>11926918</v>
      </c>
      <c r="E817" s="147"/>
      <c r="F817" s="55">
        <v>19042285</v>
      </c>
    </row>
    <row r="818" spans="1:6" ht="15">
      <c r="A818" s="146">
        <v>68160</v>
      </c>
      <c r="B818" s="42" t="s">
        <v>15</v>
      </c>
      <c r="C818" s="42" t="s">
        <v>875</v>
      </c>
      <c r="D818" s="42">
        <v>4065755</v>
      </c>
      <c r="E818" s="147"/>
      <c r="F818" s="55">
        <v>6650308</v>
      </c>
    </row>
    <row r="819" spans="1:6" ht="15">
      <c r="A819" s="146">
        <v>68162</v>
      </c>
      <c r="B819" s="42" t="s">
        <v>15</v>
      </c>
      <c r="C819" s="42" t="s">
        <v>876</v>
      </c>
      <c r="D819" s="42">
        <v>11922765</v>
      </c>
      <c r="E819" s="147"/>
      <c r="F819" s="55">
        <v>17146458</v>
      </c>
    </row>
    <row r="820" spans="1:6" ht="15">
      <c r="A820" s="146">
        <v>68167</v>
      </c>
      <c r="B820" s="42" t="s">
        <v>15</v>
      </c>
      <c r="C820" s="42" t="s">
        <v>877</v>
      </c>
      <c r="D820" s="42">
        <v>17314618</v>
      </c>
      <c r="E820" s="147"/>
      <c r="F820" s="55">
        <v>21096068</v>
      </c>
    </row>
    <row r="821" spans="1:6" ht="15">
      <c r="A821" s="146">
        <v>68169</v>
      </c>
      <c r="B821" s="42" t="s">
        <v>15</v>
      </c>
      <c r="C821" s="42" t="s">
        <v>878</v>
      </c>
      <c r="D821" s="42">
        <v>4505720</v>
      </c>
      <c r="E821" s="147"/>
      <c r="F821" s="55">
        <v>6234277</v>
      </c>
    </row>
    <row r="822" spans="1:6" ht="15">
      <c r="A822" s="146">
        <v>68176</v>
      </c>
      <c r="B822" s="42" t="s">
        <v>15</v>
      </c>
      <c r="C822" s="42" t="s">
        <v>519</v>
      </c>
      <c r="D822" s="42">
        <v>5693099</v>
      </c>
      <c r="E822" s="147"/>
      <c r="F822" s="55">
        <v>7425527</v>
      </c>
    </row>
    <row r="823" spans="1:6" ht="15">
      <c r="A823" s="146">
        <v>68179</v>
      </c>
      <c r="B823" s="42" t="s">
        <v>15</v>
      </c>
      <c r="C823" s="42" t="s">
        <v>879</v>
      </c>
      <c r="D823" s="42">
        <v>6735161</v>
      </c>
      <c r="E823" s="147"/>
      <c r="F823" s="55">
        <v>9158052</v>
      </c>
    </row>
    <row r="824" spans="1:6" ht="15">
      <c r="A824" s="146">
        <v>68190</v>
      </c>
      <c r="B824" s="42" t="s">
        <v>15</v>
      </c>
      <c r="C824" s="42" t="s">
        <v>880</v>
      </c>
      <c r="D824" s="42">
        <v>60169285</v>
      </c>
      <c r="E824" s="147"/>
      <c r="F824" s="55">
        <v>75976701</v>
      </c>
    </row>
    <row r="825" spans="1:6" ht="15">
      <c r="A825" s="146">
        <v>68207</v>
      </c>
      <c r="B825" s="42" t="s">
        <v>15</v>
      </c>
      <c r="C825" s="42" t="s">
        <v>158</v>
      </c>
      <c r="D825" s="42">
        <v>9566400</v>
      </c>
      <c r="E825" s="147"/>
      <c r="F825" s="55">
        <v>13730935</v>
      </c>
    </row>
    <row r="826" spans="1:6" ht="15">
      <c r="A826" s="146">
        <v>68209</v>
      </c>
      <c r="B826" s="42" t="s">
        <v>15</v>
      </c>
      <c r="C826" s="42" t="s">
        <v>881</v>
      </c>
      <c r="D826" s="42">
        <v>3566986</v>
      </c>
      <c r="E826" s="147"/>
      <c r="F826" s="55">
        <v>4100687</v>
      </c>
    </row>
    <row r="827" spans="1:6" ht="15">
      <c r="A827" s="146">
        <v>68211</v>
      </c>
      <c r="B827" s="42" t="s">
        <v>15</v>
      </c>
      <c r="C827" s="42" t="s">
        <v>882</v>
      </c>
      <c r="D827" s="42">
        <v>5625649</v>
      </c>
      <c r="E827" s="147"/>
      <c r="F827" s="55">
        <v>6597193</v>
      </c>
    </row>
    <row r="828" spans="1:6" ht="15">
      <c r="A828" s="146">
        <v>68217</v>
      </c>
      <c r="B828" s="42" t="s">
        <v>15</v>
      </c>
      <c r="C828" s="42" t="s">
        <v>883</v>
      </c>
      <c r="D828" s="42">
        <v>11363300</v>
      </c>
      <c r="E828" s="147"/>
      <c r="F828" s="55">
        <v>14933354</v>
      </c>
    </row>
    <row r="829" spans="1:6" ht="15">
      <c r="A829" s="146">
        <v>68229</v>
      </c>
      <c r="B829" s="42" t="s">
        <v>15</v>
      </c>
      <c r="C829" s="42" t="s">
        <v>884</v>
      </c>
      <c r="D829" s="42">
        <v>18313111</v>
      </c>
      <c r="E829" s="147"/>
      <c r="F829" s="55">
        <v>20589890</v>
      </c>
    </row>
    <row r="830" spans="1:6" ht="15">
      <c r="A830" s="146">
        <v>68235</v>
      </c>
      <c r="B830" s="42" t="s">
        <v>15</v>
      </c>
      <c r="C830" s="42" t="s">
        <v>653</v>
      </c>
      <c r="D830" s="42">
        <v>36931292</v>
      </c>
      <c r="E830" s="147"/>
      <c r="F830" s="55">
        <v>47896345</v>
      </c>
    </row>
    <row r="831" spans="1:6" ht="15">
      <c r="A831" s="146">
        <v>68245</v>
      </c>
      <c r="B831" s="42" t="s">
        <v>15</v>
      </c>
      <c r="C831" s="42" t="s">
        <v>885</v>
      </c>
      <c r="D831" s="42">
        <v>4173048</v>
      </c>
      <c r="E831" s="147"/>
      <c r="F831" s="55">
        <v>5865492</v>
      </c>
    </row>
    <row r="832" spans="1:6" ht="15">
      <c r="A832" s="146">
        <v>68250</v>
      </c>
      <c r="B832" s="42" t="s">
        <v>15</v>
      </c>
      <c r="C832" s="42" t="s">
        <v>271</v>
      </c>
      <c r="D832" s="42">
        <v>16989525</v>
      </c>
      <c r="E832" s="147"/>
      <c r="F832" s="55">
        <v>22496398</v>
      </c>
    </row>
    <row r="833" spans="1:6" ht="15">
      <c r="A833" s="146">
        <v>68255</v>
      </c>
      <c r="B833" s="42" t="s">
        <v>15</v>
      </c>
      <c r="C833" s="42" t="s">
        <v>886</v>
      </c>
      <c r="D833" s="42">
        <v>29034391</v>
      </c>
      <c r="E833" s="147"/>
      <c r="F833" s="55">
        <v>30573807</v>
      </c>
    </row>
    <row r="834" spans="1:6" ht="15">
      <c r="A834" s="146">
        <v>68264</v>
      </c>
      <c r="B834" s="42" t="s">
        <v>15</v>
      </c>
      <c r="C834" s="42" t="s">
        <v>887</v>
      </c>
      <c r="D834" s="42">
        <v>4447268</v>
      </c>
      <c r="E834" s="147"/>
      <c r="F834" s="55">
        <v>6045266</v>
      </c>
    </row>
    <row r="835" spans="1:6" ht="15">
      <c r="A835" s="146">
        <v>68266</v>
      </c>
      <c r="B835" s="42" t="s">
        <v>15</v>
      </c>
      <c r="C835" s="42" t="s">
        <v>888</v>
      </c>
      <c r="D835" s="42">
        <v>7040134</v>
      </c>
      <c r="E835" s="147"/>
      <c r="F835" s="55">
        <v>10229138</v>
      </c>
    </row>
    <row r="836" spans="1:6" ht="15">
      <c r="A836" s="146">
        <v>68271</v>
      </c>
      <c r="B836" s="42" t="s">
        <v>15</v>
      </c>
      <c r="C836" s="42" t="s">
        <v>889</v>
      </c>
      <c r="D836" s="42">
        <v>14557719</v>
      </c>
      <c r="E836" s="147"/>
      <c r="F836" s="55">
        <v>18924598</v>
      </c>
    </row>
    <row r="837" spans="1:6" ht="15">
      <c r="A837" s="146">
        <v>68296</v>
      </c>
      <c r="B837" s="42" t="s">
        <v>15</v>
      </c>
      <c r="C837" s="42" t="s">
        <v>890</v>
      </c>
      <c r="D837" s="42">
        <v>6345974</v>
      </c>
      <c r="E837" s="147"/>
      <c r="F837" s="55">
        <v>8539540</v>
      </c>
    </row>
    <row r="838" spans="1:6" ht="15">
      <c r="A838" s="146">
        <v>68298</v>
      </c>
      <c r="B838" s="42" t="s">
        <v>15</v>
      </c>
      <c r="C838" s="42" t="s">
        <v>891</v>
      </c>
      <c r="D838" s="42">
        <v>9346271</v>
      </c>
      <c r="E838" s="147"/>
      <c r="F838" s="55">
        <v>12279078</v>
      </c>
    </row>
    <row r="839" spans="1:6" ht="15">
      <c r="A839" s="146">
        <v>68318</v>
      </c>
      <c r="B839" s="42" t="s">
        <v>15</v>
      </c>
      <c r="C839" s="42" t="s">
        <v>892</v>
      </c>
      <c r="D839" s="42">
        <v>13076379</v>
      </c>
      <c r="E839" s="147"/>
      <c r="F839" s="55">
        <v>18211967</v>
      </c>
    </row>
    <row r="840" spans="1:6" ht="15">
      <c r="A840" s="146">
        <v>68320</v>
      </c>
      <c r="B840" s="42" t="s">
        <v>15</v>
      </c>
      <c r="C840" s="42" t="s">
        <v>172</v>
      </c>
      <c r="D840" s="42">
        <v>8924033</v>
      </c>
      <c r="E840" s="147"/>
      <c r="F840" s="55">
        <v>12085371</v>
      </c>
    </row>
    <row r="841" spans="1:6" ht="15">
      <c r="A841" s="146">
        <v>68322</v>
      </c>
      <c r="B841" s="42" t="s">
        <v>15</v>
      </c>
      <c r="C841" s="42" t="s">
        <v>893</v>
      </c>
      <c r="D841" s="42">
        <v>3044569</v>
      </c>
      <c r="E841" s="147"/>
      <c r="F841" s="55">
        <v>3331292</v>
      </c>
    </row>
    <row r="842" spans="1:6" ht="15">
      <c r="A842" s="146">
        <v>68324</v>
      </c>
      <c r="B842" s="42" t="s">
        <v>15</v>
      </c>
      <c r="C842" s="42" t="s">
        <v>894</v>
      </c>
      <c r="D842" s="42">
        <v>6067238</v>
      </c>
      <c r="E842" s="147"/>
      <c r="F842" s="55">
        <v>7937828</v>
      </c>
    </row>
    <row r="843" spans="1:6" ht="15">
      <c r="A843" s="146">
        <v>68327</v>
      </c>
      <c r="B843" s="42" t="s">
        <v>15</v>
      </c>
      <c r="C843" s="42" t="s">
        <v>895</v>
      </c>
      <c r="D843" s="42">
        <v>6202651</v>
      </c>
      <c r="E843" s="147"/>
      <c r="F843" s="55">
        <v>7056343</v>
      </c>
    </row>
    <row r="844" spans="1:6" ht="15">
      <c r="A844" s="146">
        <v>68344</v>
      </c>
      <c r="B844" s="42" t="s">
        <v>15</v>
      </c>
      <c r="C844" s="42" t="s">
        <v>896</v>
      </c>
      <c r="D844" s="42">
        <v>4220107</v>
      </c>
      <c r="E844" s="147"/>
      <c r="F844" s="55">
        <v>6361418</v>
      </c>
    </row>
    <row r="845" spans="1:6" ht="15">
      <c r="A845" s="146">
        <v>68368</v>
      </c>
      <c r="B845" s="42" t="s">
        <v>15</v>
      </c>
      <c r="C845" s="42" t="s">
        <v>897</v>
      </c>
      <c r="D845" s="42">
        <v>7238754</v>
      </c>
      <c r="E845" s="147"/>
      <c r="F845" s="55">
        <v>7832772</v>
      </c>
    </row>
    <row r="846" spans="1:6" ht="15">
      <c r="A846" s="146">
        <v>68370</v>
      </c>
      <c r="B846" s="42" t="s">
        <v>15</v>
      </c>
      <c r="C846" s="42" t="s">
        <v>898</v>
      </c>
      <c r="D846" s="42">
        <v>4079433</v>
      </c>
      <c r="E846" s="147"/>
      <c r="F846" s="55">
        <v>5139451</v>
      </c>
    </row>
    <row r="847" spans="1:6" ht="15">
      <c r="A847" s="146">
        <v>68377</v>
      </c>
      <c r="B847" s="42" t="s">
        <v>15</v>
      </c>
      <c r="C847" s="42" t="s">
        <v>899</v>
      </c>
      <c r="D847" s="42">
        <v>10404265</v>
      </c>
      <c r="E847" s="147"/>
      <c r="F847" s="55">
        <v>15076479</v>
      </c>
    </row>
    <row r="848" spans="1:6" ht="15">
      <c r="A848" s="146">
        <v>68385</v>
      </c>
      <c r="B848" s="42" t="s">
        <v>15</v>
      </c>
      <c r="C848" s="42" t="s">
        <v>900</v>
      </c>
      <c r="D848" s="42">
        <v>27567559</v>
      </c>
      <c r="E848" s="147"/>
      <c r="F848" s="55">
        <v>38479445</v>
      </c>
    </row>
    <row r="849" spans="1:6" ht="15">
      <c r="A849" s="146">
        <v>68397</v>
      </c>
      <c r="B849" s="42" t="s">
        <v>15</v>
      </c>
      <c r="C849" s="42" t="s">
        <v>511</v>
      </c>
      <c r="D849" s="42">
        <v>8451361</v>
      </c>
      <c r="E849" s="147"/>
      <c r="F849" s="55">
        <v>11555207</v>
      </c>
    </row>
    <row r="850" spans="1:6" ht="15">
      <c r="A850" s="146">
        <v>68406</v>
      </c>
      <c r="B850" s="42" t="s">
        <v>15</v>
      </c>
      <c r="C850" s="42" t="s">
        <v>901</v>
      </c>
      <c r="D850" s="42">
        <v>37688885</v>
      </c>
      <c r="E850" s="147"/>
      <c r="F850" s="55">
        <v>47324550</v>
      </c>
    </row>
    <row r="851" spans="1:6" ht="15">
      <c r="A851" s="146">
        <v>68418</v>
      </c>
      <c r="B851" s="42" t="s">
        <v>15</v>
      </c>
      <c r="C851" s="42" t="s">
        <v>902</v>
      </c>
      <c r="D851" s="42">
        <v>18698075</v>
      </c>
      <c r="E851" s="147"/>
      <c r="F851" s="55">
        <v>22852470</v>
      </c>
    </row>
    <row r="852" spans="1:6" ht="15">
      <c r="A852" s="146">
        <v>68425</v>
      </c>
      <c r="B852" s="42" t="s">
        <v>15</v>
      </c>
      <c r="C852" s="42" t="s">
        <v>903</v>
      </c>
      <c r="D852" s="42">
        <v>7824115</v>
      </c>
      <c r="E852" s="147"/>
      <c r="F852" s="55">
        <v>9434942</v>
      </c>
    </row>
    <row r="853" spans="1:6" ht="15">
      <c r="A853" s="146">
        <v>68432</v>
      </c>
      <c r="B853" s="42" t="s">
        <v>15</v>
      </c>
      <c r="C853" s="42" t="s">
        <v>904</v>
      </c>
      <c r="D853" s="42">
        <v>28326682</v>
      </c>
      <c r="E853" s="147"/>
      <c r="F853" s="55">
        <v>28318029</v>
      </c>
    </row>
    <row r="854" spans="1:6" ht="15">
      <c r="A854" s="146">
        <v>68444</v>
      </c>
      <c r="B854" s="42" t="s">
        <v>15</v>
      </c>
      <c r="C854" s="42" t="s">
        <v>905</v>
      </c>
      <c r="D854" s="42">
        <v>9766472</v>
      </c>
      <c r="E854" s="147"/>
      <c r="F854" s="55">
        <v>12472485</v>
      </c>
    </row>
    <row r="855" spans="1:6" ht="15">
      <c r="A855" s="146">
        <v>68464</v>
      </c>
      <c r="B855" s="42" t="s">
        <v>15</v>
      </c>
      <c r="C855" s="42" t="s">
        <v>906</v>
      </c>
      <c r="D855" s="42">
        <v>22120301</v>
      </c>
      <c r="E855" s="147"/>
      <c r="F855" s="55">
        <v>30951868</v>
      </c>
    </row>
    <row r="856" spans="1:6" ht="15">
      <c r="A856" s="146">
        <v>68468</v>
      </c>
      <c r="B856" s="42" t="s">
        <v>15</v>
      </c>
      <c r="C856" s="42" t="s">
        <v>907</v>
      </c>
      <c r="D856" s="42">
        <v>9915355</v>
      </c>
      <c r="E856" s="147"/>
      <c r="F856" s="55">
        <v>13905211</v>
      </c>
    </row>
    <row r="857" spans="1:6" ht="15">
      <c r="A857" s="146">
        <v>68498</v>
      </c>
      <c r="B857" s="42" t="s">
        <v>15</v>
      </c>
      <c r="C857" s="42" t="s">
        <v>908</v>
      </c>
      <c r="D857" s="42">
        <v>6563709</v>
      </c>
      <c r="E857" s="147"/>
      <c r="F857" s="55">
        <v>8545275</v>
      </c>
    </row>
    <row r="858" spans="1:6" ht="15">
      <c r="A858" s="146">
        <v>68500</v>
      </c>
      <c r="B858" s="42" t="s">
        <v>15</v>
      </c>
      <c r="C858" s="42" t="s">
        <v>909</v>
      </c>
      <c r="D858" s="42">
        <v>18036988</v>
      </c>
      <c r="E858" s="147"/>
      <c r="F858" s="55">
        <v>20446204</v>
      </c>
    </row>
    <row r="859" spans="1:6" ht="15">
      <c r="A859" s="146">
        <v>68502</v>
      </c>
      <c r="B859" s="42" t="s">
        <v>15</v>
      </c>
      <c r="C859" s="42" t="s">
        <v>910</v>
      </c>
      <c r="D859" s="42">
        <v>12417046</v>
      </c>
      <c r="E859" s="147"/>
      <c r="F859" s="55">
        <v>17136293</v>
      </c>
    </row>
    <row r="860" spans="1:6" ht="15">
      <c r="A860" s="146">
        <v>68522</v>
      </c>
      <c r="B860" s="42" t="s">
        <v>15</v>
      </c>
      <c r="C860" s="42" t="s">
        <v>911</v>
      </c>
      <c r="D860" s="42">
        <v>3126220</v>
      </c>
      <c r="E860" s="147"/>
      <c r="F860" s="55">
        <v>2698691</v>
      </c>
    </row>
    <row r="861" spans="1:6" ht="15">
      <c r="A861" s="146">
        <v>68524</v>
      </c>
      <c r="B861" s="42" t="s">
        <v>15</v>
      </c>
      <c r="C861" s="42" t="s">
        <v>912</v>
      </c>
      <c r="D861" s="42">
        <v>3666737</v>
      </c>
      <c r="E861" s="147"/>
      <c r="F861" s="55">
        <v>4520310</v>
      </c>
    </row>
    <row r="862" spans="1:6" ht="15">
      <c r="A862" s="146">
        <v>68533</v>
      </c>
      <c r="B862" s="42" t="s">
        <v>15</v>
      </c>
      <c r="C862" s="42" t="s">
        <v>913</v>
      </c>
      <c r="D862" s="42">
        <v>4530858</v>
      </c>
      <c r="E862" s="147"/>
      <c r="F862" s="55">
        <v>5914031</v>
      </c>
    </row>
    <row r="863" spans="1:6" ht="15">
      <c r="A863" s="146">
        <v>68549</v>
      </c>
      <c r="B863" s="42" t="s">
        <v>15</v>
      </c>
      <c r="C863" s="42" t="s">
        <v>914</v>
      </c>
      <c r="D863" s="42">
        <v>4701196</v>
      </c>
      <c r="E863" s="147"/>
      <c r="F863" s="55">
        <v>5447374</v>
      </c>
    </row>
    <row r="864" spans="1:6" ht="15">
      <c r="A864" s="146">
        <v>68572</v>
      </c>
      <c r="B864" s="42" t="s">
        <v>15</v>
      </c>
      <c r="C864" s="42" t="s">
        <v>915</v>
      </c>
      <c r="D864" s="42">
        <v>27724925</v>
      </c>
      <c r="E864" s="147"/>
      <c r="F864" s="55">
        <v>33771531</v>
      </c>
    </row>
    <row r="865" spans="1:6" ht="15">
      <c r="A865" s="146">
        <v>68573</v>
      </c>
      <c r="B865" s="42" t="s">
        <v>15</v>
      </c>
      <c r="C865" s="42" t="s">
        <v>916</v>
      </c>
      <c r="D865" s="42">
        <v>12965399</v>
      </c>
      <c r="E865" s="147"/>
      <c r="F865" s="55">
        <v>15369122</v>
      </c>
    </row>
    <row r="866" spans="1:6" ht="15">
      <c r="A866" s="146">
        <v>68575</v>
      </c>
      <c r="B866" s="42" t="s">
        <v>15</v>
      </c>
      <c r="C866" s="42" t="s">
        <v>917</v>
      </c>
      <c r="D866" s="42">
        <v>63403555</v>
      </c>
      <c r="E866" s="147"/>
      <c r="F866" s="55">
        <v>68045236</v>
      </c>
    </row>
    <row r="867" spans="1:6" ht="15">
      <c r="A867" s="146">
        <v>68615</v>
      </c>
      <c r="B867" s="42" t="s">
        <v>15</v>
      </c>
      <c r="C867" s="42" t="s">
        <v>53</v>
      </c>
      <c r="D867" s="42">
        <v>49522366</v>
      </c>
      <c r="E867" s="147"/>
      <c r="F867" s="55">
        <v>60481300</v>
      </c>
    </row>
    <row r="868" spans="1:6" ht="15">
      <c r="A868" s="146">
        <v>68655</v>
      </c>
      <c r="B868" s="42" t="s">
        <v>15</v>
      </c>
      <c r="C868" s="42" t="s">
        <v>918</v>
      </c>
      <c r="D868" s="42">
        <v>39832244</v>
      </c>
      <c r="E868" s="147"/>
      <c r="F868" s="55">
        <v>45751965</v>
      </c>
    </row>
    <row r="869" spans="1:6" ht="15">
      <c r="A869" s="146">
        <v>68669</v>
      </c>
      <c r="B869" s="42" t="s">
        <v>15</v>
      </c>
      <c r="C869" s="42" t="s">
        <v>204</v>
      </c>
      <c r="D869" s="42">
        <v>17560556</v>
      </c>
      <c r="E869" s="147"/>
      <c r="F869" s="55">
        <v>24151294</v>
      </c>
    </row>
    <row r="870" spans="1:6" ht="15">
      <c r="A870" s="146">
        <v>68673</v>
      </c>
      <c r="B870" s="42" t="s">
        <v>15</v>
      </c>
      <c r="C870" s="42" t="s">
        <v>919</v>
      </c>
      <c r="D870" s="42">
        <v>4520344</v>
      </c>
      <c r="E870" s="147"/>
      <c r="F870" s="55">
        <v>6524345</v>
      </c>
    </row>
    <row r="871" spans="1:6" ht="15">
      <c r="A871" s="146">
        <v>68679</v>
      </c>
      <c r="B871" s="42" t="s">
        <v>15</v>
      </c>
      <c r="C871" s="42" t="s">
        <v>920</v>
      </c>
      <c r="D871" s="42">
        <v>50769460</v>
      </c>
      <c r="E871" s="147"/>
      <c r="F871" s="55">
        <v>50753945</v>
      </c>
    </row>
    <row r="872" spans="1:6" ht="15">
      <c r="A872" s="146">
        <v>68682</v>
      </c>
      <c r="B872" s="42" t="s">
        <v>15</v>
      </c>
      <c r="C872" s="42" t="s">
        <v>921</v>
      </c>
      <c r="D872" s="42">
        <v>4820367</v>
      </c>
      <c r="E872" s="147"/>
      <c r="F872" s="55">
        <v>8210059</v>
      </c>
    </row>
    <row r="873" spans="1:6" ht="15">
      <c r="A873" s="146">
        <v>68684</v>
      </c>
      <c r="B873" s="42" t="s">
        <v>15</v>
      </c>
      <c r="C873" s="42" t="s">
        <v>922</v>
      </c>
      <c r="D873" s="42">
        <v>9535227</v>
      </c>
      <c r="E873" s="147"/>
      <c r="F873" s="55">
        <v>11937010</v>
      </c>
    </row>
    <row r="874" spans="1:6" ht="15">
      <c r="A874" s="146">
        <v>68686</v>
      </c>
      <c r="B874" s="42" t="s">
        <v>15</v>
      </c>
      <c r="C874" s="42" t="s">
        <v>923</v>
      </c>
      <c r="D874" s="42">
        <v>6562003</v>
      </c>
      <c r="E874" s="147"/>
      <c r="F874" s="55">
        <v>9584104</v>
      </c>
    </row>
    <row r="875" spans="1:6" ht="15">
      <c r="A875" s="146">
        <v>68689</v>
      </c>
      <c r="B875" s="42" t="s">
        <v>15</v>
      </c>
      <c r="C875" s="42" t="s">
        <v>924</v>
      </c>
      <c r="D875" s="42">
        <v>48226300</v>
      </c>
      <c r="E875" s="147"/>
      <c r="F875" s="55">
        <v>58409608</v>
      </c>
    </row>
    <row r="876" spans="1:6" ht="15">
      <c r="A876" s="146">
        <v>68705</v>
      </c>
      <c r="B876" s="42" t="s">
        <v>15</v>
      </c>
      <c r="C876" s="42" t="s">
        <v>215</v>
      </c>
      <c r="D876" s="42">
        <v>4174849</v>
      </c>
      <c r="E876" s="147"/>
      <c r="F876" s="55">
        <v>5758803</v>
      </c>
    </row>
    <row r="877" spans="1:6" ht="15">
      <c r="A877" s="146">
        <v>68720</v>
      </c>
      <c r="B877" s="42" t="s">
        <v>15</v>
      </c>
      <c r="C877" s="42" t="s">
        <v>925</v>
      </c>
      <c r="D877" s="42">
        <v>11466213</v>
      </c>
      <c r="E877" s="147"/>
      <c r="F877" s="55">
        <v>15945580</v>
      </c>
    </row>
    <row r="878" spans="1:6" ht="15">
      <c r="A878" s="146">
        <v>68745</v>
      </c>
      <c r="B878" s="42" t="s">
        <v>15</v>
      </c>
      <c r="C878" s="42" t="s">
        <v>926</v>
      </c>
      <c r="D878" s="42">
        <v>18276119</v>
      </c>
      <c r="E878" s="147"/>
      <c r="F878" s="55">
        <v>26693186</v>
      </c>
    </row>
    <row r="879" spans="1:6" ht="15">
      <c r="A879" s="146">
        <v>68755</v>
      </c>
      <c r="B879" s="42" t="s">
        <v>15</v>
      </c>
      <c r="C879" s="42" t="s">
        <v>927</v>
      </c>
      <c r="D879" s="42">
        <v>33290489</v>
      </c>
      <c r="E879" s="147"/>
      <c r="F879" s="55">
        <v>33280318</v>
      </c>
    </row>
    <row r="880" spans="1:6" ht="15">
      <c r="A880" s="146">
        <v>68770</v>
      </c>
      <c r="B880" s="42" t="s">
        <v>15</v>
      </c>
      <c r="C880" s="42" t="s">
        <v>928</v>
      </c>
      <c r="D880" s="42">
        <v>14353228</v>
      </c>
      <c r="E880" s="147"/>
      <c r="F880" s="55">
        <v>17661135</v>
      </c>
    </row>
    <row r="881" spans="1:6" ht="15">
      <c r="A881" s="146">
        <v>68773</v>
      </c>
      <c r="B881" s="42" t="s">
        <v>15</v>
      </c>
      <c r="C881" s="42" t="s">
        <v>16</v>
      </c>
      <c r="D881" s="42">
        <v>19175168</v>
      </c>
      <c r="E881" s="147"/>
      <c r="F881" s="55">
        <v>26885490</v>
      </c>
    </row>
    <row r="882" spans="1:6" ht="15">
      <c r="A882" s="146">
        <v>68780</v>
      </c>
      <c r="B882" s="42" t="s">
        <v>15</v>
      </c>
      <c r="C882" s="42" t="s">
        <v>929</v>
      </c>
      <c r="D882" s="42">
        <v>7987156</v>
      </c>
      <c r="E882" s="147"/>
      <c r="F882" s="55">
        <v>12673636</v>
      </c>
    </row>
    <row r="883" spans="1:6" ht="15">
      <c r="A883" s="146">
        <v>68820</v>
      </c>
      <c r="B883" s="42" t="s">
        <v>15</v>
      </c>
      <c r="C883" s="42" t="s">
        <v>930</v>
      </c>
      <c r="D883" s="42">
        <v>8542758</v>
      </c>
      <c r="E883" s="147"/>
      <c r="F883" s="55">
        <v>11926696</v>
      </c>
    </row>
    <row r="884" spans="1:6" ht="15">
      <c r="A884" s="146">
        <v>68855</v>
      </c>
      <c r="B884" s="42" t="s">
        <v>15</v>
      </c>
      <c r="C884" s="42" t="s">
        <v>931</v>
      </c>
      <c r="D884" s="42">
        <v>6266423</v>
      </c>
      <c r="E884" s="147"/>
      <c r="F884" s="55">
        <v>8557015</v>
      </c>
    </row>
    <row r="885" spans="1:6" ht="15">
      <c r="A885" s="146">
        <v>68861</v>
      </c>
      <c r="B885" s="42" t="s">
        <v>15</v>
      </c>
      <c r="C885" s="42" t="s">
        <v>932</v>
      </c>
      <c r="D885" s="42">
        <v>32438491</v>
      </c>
      <c r="E885" s="147"/>
      <c r="F885" s="55">
        <v>32813254</v>
      </c>
    </row>
    <row r="886" spans="1:6" ht="15">
      <c r="A886" s="146">
        <v>68867</v>
      </c>
      <c r="B886" s="42" t="s">
        <v>15</v>
      </c>
      <c r="C886" s="42" t="s">
        <v>933</v>
      </c>
      <c r="D886" s="42">
        <v>2011799</v>
      </c>
      <c r="E886" s="147"/>
      <c r="F886" s="55">
        <v>2537468</v>
      </c>
    </row>
    <row r="887" spans="1:6" ht="15">
      <c r="A887" s="146">
        <v>68872</v>
      </c>
      <c r="B887" s="42" t="s">
        <v>15</v>
      </c>
      <c r="C887" s="42" t="s">
        <v>299</v>
      </c>
      <c r="D887" s="42">
        <v>9024395</v>
      </c>
      <c r="E887" s="147"/>
      <c r="F887" s="55">
        <v>10806870</v>
      </c>
    </row>
    <row r="888" spans="1:6" ht="15">
      <c r="A888" s="146">
        <v>68895</v>
      </c>
      <c r="B888" s="42" t="s">
        <v>15</v>
      </c>
      <c r="C888" s="42" t="s">
        <v>934</v>
      </c>
      <c r="D888" s="42">
        <v>9901861</v>
      </c>
      <c r="E888" s="147"/>
      <c r="F888" s="55">
        <v>10972658</v>
      </c>
    </row>
    <row r="889" spans="1:6" ht="15">
      <c r="A889" s="146">
        <v>70110</v>
      </c>
      <c r="B889" s="42" t="s">
        <v>16</v>
      </c>
      <c r="C889" s="42" t="s">
        <v>310</v>
      </c>
      <c r="D889" s="42">
        <v>20897838</v>
      </c>
      <c r="E889" s="147"/>
      <c r="F889" s="55">
        <v>22823772</v>
      </c>
    </row>
    <row r="890" spans="1:6" ht="15">
      <c r="A890" s="146">
        <v>70124</v>
      </c>
      <c r="B890" s="42" t="s">
        <v>16</v>
      </c>
      <c r="C890" s="42" t="s">
        <v>935</v>
      </c>
      <c r="D890" s="42">
        <v>36650239</v>
      </c>
      <c r="E890" s="147"/>
      <c r="F890" s="55">
        <v>38568465</v>
      </c>
    </row>
    <row r="891" spans="1:6" ht="15">
      <c r="A891" s="146">
        <v>70204</v>
      </c>
      <c r="B891" s="42" t="s">
        <v>16</v>
      </c>
      <c r="C891" s="42" t="s">
        <v>936</v>
      </c>
      <c r="D891" s="42">
        <v>20060037</v>
      </c>
      <c r="E891" s="147"/>
      <c r="F891" s="55">
        <v>22168063</v>
      </c>
    </row>
    <row r="892" spans="1:6" ht="15">
      <c r="A892" s="146">
        <v>70215</v>
      </c>
      <c r="B892" s="42" t="s">
        <v>16</v>
      </c>
      <c r="C892" s="42" t="s">
        <v>937</v>
      </c>
      <c r="D892" s="42">
        <v>113358008</v>
      </c>
      <c r="E892" s="147"/>
      <c r="F892" s="55">
        <v>116334088</v>
      </c>
    </row>
    <row r="893" spans="1:6" ht="15">
      <c r="A893" s="146">
        <v>70221</v>
      </c>
      <c r="B893" s="42" t="s">
        <v>16</v>
      </c>
      <c r="C893" s="42" t="s">
        <v>938</v>
      </c>
      <c r="D893" s="42">
        <v>29767952</v>
      </c>
      <c r="E893" s="147"/>
      <c r="F893" s="55">
        <v>34261044</v>
      </c>
    </row>
    <row r="894" spans="1:6" ht="15">
      <c r="A894" s="146">
        <v>70230</v>
      </c>
      <c r="B894" s="42" t="s">
        <v>16</v>
      </c>
      <c r="C894" s="42" t="s">
        <v>939</v>
      </c>
      <c r="D894" s="42">
        <v>13571675</v>
      </c>
      <c r="E894" s="147"/>
      <c r="F894" s="55">
        <v>13890565</v>
      </c>
    </row>
    <row r="895" spans="1:6" ht="15">
      <c r="A895" s="146">
        <v>70233</v>
      </c>
      <c r="B895" s="42" t="s">
        <v>16</v>
      </c>
      <c r="C895" s="42" t="s">
        <v>940</v>
      </c>
      <c r="D895" s="42">
        <v>26423622</v>
      </c>
      <c r="E895" s="147"/>
      <c r="F895" s="55">
        <v>29201112</v>
      </c>
    </row>
    <row r="896" spans="1:6" ht="15">
      <c r="A896" s="146">
        <v>70235</v>
      </c>
      <c r="B896" s="42" t="s">
        <v>16</v>
      </c>
      <c r="C896" s="42" t="s">
        <v>941</v>
      </c>
      <c r="D896" s="42">
        <v>44552649</v>
      </c>
      <c r="E896" s="147"/>
      <c r="F896" s="55">
        <v>49776342</v>
      </c>
    </row>
    <row r="897" spans="1:6" ht="15">
      <c r="A897" s="146">
        <v>70265</v>
      </c>
      <c r="B897" s="42" t="s">
        <v>16</v>
      </c>
      <c r="C897" s="42" t="s">
        <v>942</v>
      </c>
      <c r="D897" s="42">
        <v>54640442</v>
      </c>
      <c r="E897" s="147"/>
      <c r="F897" s="55">
        <v>60073131</v>
      </c>
    </row>
    <row r="898" spans="1:6" ht="15">
      <c r="A898" s="146">
        <v>70400</v>
      </c>
      <c r="B898" s="42" t="s">
        <v>16</v>
      </c>
      <c r="C898" s="42" t="s">
        <v>183</v>
      </c>
      <c r="D898" s="42">
        <v>30125428</v>
      </c>
      <c r="E898" s="147"/>
      <c r="F898" s="55">
        <v>35121062</v>
      </c>
    </row>
    <row r="899" spans="1:6" ht="15">
      <c r="A899" s="146">
        <v>70418</v>
      </c>
      <c r="B899" s="42" t="s">
        <v>16</v>
      </c>
      <c r="C899" s="42" t="s">
        <v>943</v>
      </c>
      <c r="D899" s="42">
        <v>43262120</v>
      </c>
      <c r="E899" s="147"/>
      <c r="F899" s="55">
        <v>45079753</v>
      </c>
    </row>
    <row r="900" spans="1:6" ht="15">
      <c r="A900" s="146">
        <v>70429</v>
      </c>
      <c r="B900" s="42" t="s">
        <v>16</v>
      </c>
      <c r="C900" s="42" t="s">
        <v>944</v>
      </c>
      <c r="D900" s="42">
        <v>118982011</v>
      </c>
      <c r="E900" s="147"/>
      <c r="F900" s="55">
        <v>133142429</v>
      </c>
    </row>
    <row r="901" spans="1:6" ht="15">
      <c r="A901" s="146">
        <v>70473</v>
      </c>
      <c r="B901" s="42" t="s">
        <v>16</v>
      </c>
      <c r="C901" s="42" t="s">
        <v>945</v>
      </c>
      <c r="D901" s="42">
        <v>26769037</v>
      </c>
      <c r="E901" s="147"/>
      <c r="F901" s="55">
        <v>35394440</v>
      </c>
    </row>
    <row r="902" spans="1:6" ht="15">
      <c r="A902" s="146">
        <v>70508</v>
      </c>
      <c r="B902" s="42" t="s">
        <v>16</v>
      </c>
      <c r="C902" s="42" t="s">
        <v>946</v>
      </c>
      <c r="D902" s="42">
        <v>52180774</v>
      </c>
      <c r="E902" s="147"/>
      <c r="F902" s="55">
        <v>52419961</v>
      </c>
    </row>
    <row r="903" spans="1:6" ht="15">
      <c r="A903" s="146">
        <v>70523</v>
      </c>
      <c r="B903" s="42" t="s">
        <v>16</v>
      </c>
      <c r="C903" s="42" t="s">
        <v>947</v>
      </c>
      <c r="D903" s="42">
        <v>39402808</v>
      </c>
      <c r="E903" s="147"/>
      <c r="F903" s="55">
        <v>42388333</v>
      </c>
    </row>
    <row r="904" spans="1:6" ht="15">
      <c r="A904" s="146">
        <v>70670</v>
      </c>
      <c r="B904" s="42" t="s">
        <v>16</v>
      </c>
      <c r="C904" s="42" t="s">
        <v>948</v>
      </c>
      <c r="D904" s="42">
        <v>103544842</v>
      </c>
      <c r="E904" s="147"/>
      <c r="F904" s="55">
        <v>109289772</v>
      </c>
    </row>
    <row r="905" spans="1:6" ht="15">
      <c r="A905" s="146">
        <v>70678</v>
      </c>
      <c r="B905" s="42" t="s">
        <v>16</v>
      </c>
      <c r="C905" s="42" t="s">
        <v>949</v>
      </c>
      <c r="D905" s="42">
        <v>78664697</v>
      </c>
      <c r="E905" s="147"/>
      <c r="F905" s="55">
        <v>75614892</v>
      </c>
    </row>
    <row r="906" spans="1:6" ht="15">
      <c r="A906" s="146">
        <v>70702</v>
      </c>
      <c r="B906" s="42" t="s">
        <v>16</v>
      </c>
      <c r="C906" s="42" t="s">
        <v>950</v>
      </c>
      <c r="D906" s="42">
        <v>22076296</v>
      </c>
      <c r="E906" s="147"/>
      <c r="F906" s="55">
        <v>28401825</v>
      </c>
    </row>
    <row r="907" spans="1:6" ht="15">
      <c r="A907" s="146">
        <v>70708</v>
      </c>
      <c r="B907" s="42" t="s">
        <v>16</v>
      </c>
      <c r="C907" s="42" t="s">
        <v>951</v>
      </c>
      <c r="D907" s="42">
        <v>114647032</v>
      </c>
      <c r="E907" s="147"/>
      <c r="F907" s="55">
        <v>123744700</v>
      </c>
    </row>
    <row r="908" spans="1:6" ht="15">
      <c r="A908" s="146">
        <v>70713</v>
      </c>
      <c r="B908" s="42" t="s">
        <v>16</v>
      </c>
      <c r="C908" s="42" t="s">
        <v>952</v>
      </c>
      <c r="D908" s="42">
        <v>149874996</v>
      </c>
      <c r="E908" s="147"/>
      <c r="F908" s="55">
        <v>137617923</v>
      </c>
    </row>
    <row r="909" spans="1:6" ht="15">
      <c r="A909" s="146">
        <v>70717</v>
      </c>
      <c r="B909" s="42" t="s">
        <v>16</v>
      </c>
      <c r="C909" s="42" t="s">
        <v>210</v>
      </c>
      <c r="D909" s="42">
        <v>43345410</v>
      </c>
      <c r="E909" s="147"/>
      <c r="F909" s="55">
        <v>44705325</v>
      </c>
    </row>
    <row r="910" spans="1:6" ht="15">
      <c r="A910" s="146">
        <v>70742</v>
      </c>
      <c r="B910" s="42" t="s">
        <v>16</v>
      </c>
      <c r="C910" s="42" t="s">
        <v>953</v>
      </c>
      <c r="D910" s="42">
        <v>54271847</v>
      </c>
      <c r="E910" s="147"/>
      <c r="F910" s="55">
        <v>56041764</v>
      </c>
    </row>
    <row r="911" spans="1:6" ht="15">
      <c r="A911" s="146">
        <v>70771</v>
      </c>
      <c r="B911" s="42" t="s">
        <v>16</v>
      </c>
      <c r="C911" s="42" t="s">
        <v>16</v>
      </c>
      <c r="D911" s="42">
        <v>82711563</v>
      </c>
      <c r="E911" s="147"/>
      <c r="F911" s="55">
        <v>93093827</v>
      </c>
    </row>
    <row r="912" spans="1:6" ht="15">
      <c r="A912" s="146">
        <v>70820</v>
      </c>
      <c r="B912" s="42" t="s">
        <v>16</v>
      </c>
      <c r="C912" s="42" t="s">
        <v>954</v>
      </c>
      <c r="D912" s="42">
        <v>51950302</v>
      </c>
      <c r="E912" s="147"/>
      <c r="F912" s="55">
        <v>55067471</v>
      </c>
    </row>
    <row r="913" spans="1:6" ht="15">
      <c r="A913" s="146">
        <v>70823</v>
      </c>
      <c r="B913" s="42" t="s">
        <v>16</v>
      </c>
      <c r="C913" s="42" t="s">
        <v>955</v>
      </c>
      <c r="D913" s="42">
        <v>41264042</v>
      </c>
      <c r="E913" s="147"/>
      <c r="F913" s="55">
        <v>48624987</v>
      </c>
    </row>
    <row r="914" spans="1:6" ht="15">
      <c r="A914" s="146">
        <v>73024</v>
      </c>
      <c r="B914" s="42" t="s">
        <v>956</v>
      </c>
      <c r="C914" s="42" t="s">
        <v>957</v>
      </c>
      <c r="D914" s="42">
        <v>8428895</v>
      </c>
      <c r="E914" s="147"/>
      <c r="F914" s="55">
        <v>11305438</v>
      </c>
    </row>
    <row r="915" spans="1:6" ht="15">
      <c r="A915" s="146">
        <v>73026</v>
      </c>
      <c r="B915" s="42" t="s">
        <v>956</v>
      </c>
      <c r="C915" s="42" t="s">
        <v>958</v>
      </c>
      <c r="D915" s="42">
        <v>16586472</v>
      </c>
      <c r="E915" s="147"/>
      <c r="F915" s="55">
        <v>23079931</v>
      </c>
    </row>
    <row r="916" spans="1:6" ht="15">
      <c r="A916" s="146">
        <v>73030</v>
      </c>
      <c r="B916" s="42" t="s">
        <v>956</v>
      </c>
      <c r="C916" s="42" t="s">
        <v>959</v>
      </c>
      <c r="D916" s="42">
        <v>10685790</v>
      </c>
      <c r="E916" s="147"/>
      <c r="F916" s="55">
        <v>10682521</v>
      </c>
    </row>
    <row r="917" spans="1:6" ht="15">
      <c r="A917" s="146">
        <v>73043</v>
      </c>
      <c r="B917" s="42" t="s">
        <v>956</v>
      </c>
      <c r="C917" s="42" t="s">
        <v>960</v>
      </c>
      <c r="D917" s="42">
        <v>38281551</v>
      </c>
      <c r="E917" s="147"/>
      <c r="F917" s="55">
        <v>53902697</v>
      </c>
    </row>
    <row r="918" spans="1:6" ht="15">
      <c r="A918" s="146">
        <v>73055</v>
      </c>
      <c r="B918" s="42" t="s">
        <v>956</v>
      </c>
      <c r="C918" s="42" t="s">
        <v>961</v>
      </c>
      <c r="D918" s="42">
        <v>18292414</v>
      </c>
      <c r="E918" s="147"/>
      <c r="F918" s="55">
        <v>22171281</v>
      </c>
    </row>
    <row r="919" spans="1:6" ht="15">
      <c r="A919" s="146">
        <v>73067</v>
      </c>
      <c r="B919" s="42" t="s">
        <v>956</v>
      </c>
      <c r="C919" s="42" t="s">
        <v>962</v>
      </c>
      <c r="D919" s="42">
        <v>60423890</v>
      </c>
      <c r="E919" s="147"/>
      <c r="F919" s="55">
        <v>85406722</v>
      </c>
    </row>
    <row r="920" spans="1:6" ht="15">
      <c r="A920" s="146">
        <v>73124</v>
      </c>
      <c r="B920" s="42" t="s">
        <v>956</v>
      </c>
      <c r="C920" s="42" t="s">
        <v>963</v>
      </c>
      <c r="D920" s="42">
        <v>24317680</v>
      </c>
      <c r="E920" s="147"/>
      <c r="F920" s="55">
        <v>32768149</v>
      </c>
    </row>
    <row r="921" spans="1:6" ht="15">
      <c r="A921" s="146">
        <v>73148</v>
      </c>
      <c r="B921" s="42" t="s">
        <v>956</v>
      </c>
      <c r="C921" s="42" t="s">
        <v>964</v>
      </c>
      <c r="D921" s="42">
        <v>12043671</v>
      </c>
      <c r="E921" s="147"/>
      <c r="F921" s="55">
        <v>12699375</v>
      </c>
    </row>
    <row r="922" spans="1:6" ht="15">
      <c r="A922" s="146">
        <v>73152</v>
      </c>
      <c r="B922" s="42" t="s">
        <v>956</v>
      </c>
      <c r="C922" s="42" t="s">
        <v>965</v>
      </c>
      <c r="D922" s="42">
        <v>11574963</v>
      </c>
      <c r="E922" s="147"/>
      <c r="F922" s="55">
        <v>15590693</v>
      </c>
    </row>
    <row r="923" spans="1:6" ht="15">
      <c r="A923" s="146">
        <v>73168</v>
      </c>
      <c r="B923" s="42" t="s">
        <v>956</v>
      </c>
      <c r="C923" s="42" t="s">
        <v>966</v>
      </c>
      <c r="D923" s="42">
        <v>105621481</v>
      </c>
      <c r="E923" s="147"/>
      <c r="F923" s="55">
        <v>144468748</v>
      </c>
    </row>
    <row r="924" spans="1:6" ht="15">
      <c r="A924" s="146">
        <v>73200</v>
      </c>
      <c r="B924" s="42" t="s">
        <v>956</v>
      </c>
      <c r="C924" s="42" t="s">
        <v>967</v>
      </c>
      <c r="D924" s="42">
        <v>14890420</v>
      </c>
      <c r="E924" s="147"/>
      <c r="F924" s="55">
        <v>16465583</v>
      </c>
    </row>
    <row r="925" spans="1:6" ht="15">
      <c r="A925" s="146">
        <v>73217</v>
      </c>
      <c r="B925" s="42" t="s">
        <v>956</v>
      </c>
      <c r="C925" s="42" t="s">
        <v>968</v>
      </c>
      <c r="D925" s="42">
        <v>74292299</v>
      </c>
      <c r="E925" s="147"/>
      <c r="F925" s="55">
        <v>80448360</v>
      </c>
    </row>
    <row r="926" spans="1:6" ht="15">
      <c r="A926" s="146">
        <v>73226</v>
      </c>
      <c r="B926" s="42" t="s">
        <v>956</v>
      </c>
      <c r="C926" s="42" t="s">
        <v>969</v>
      </c>
      <c r="D926" s="42">
        <v>18837902</v>
      </c>
      <c r="E926" s="147"/>
      <c r="F926" s="55">
        <v>25456371</v>
      </c>
    </row>
    <row r="927" spans="1:6" ht="15">
      <c r="A927" s="146">
        <v>73236</v>
      </c>
      <c r="B927" s="42" t="s">
        <v>956</v>
      </c>
      <c r="C927" s="42" t="s">
        <v>970</v>
      </c>
      <c r="D927" s="42">
        <v>17278949</v>
      </c>
      <c r="E927" s="147"/>
      <c r="F927" s="55">
        <v>22077226</v>
      </c>
    </row>
    <row r="928" spans="1:6" ht="15">
      <c r="A928" s="146">
        <v>73268</v>
      </c>
      <c r="B928" s="42" t="s">
        <v>956</v>
      </c>
      <c r="C928" s="42" t="s">
        <v>971</v>
      </c>
      <c r="D928" s="42">
        <v>78586987</v>
      </c>
      <c r="E928" s="147"/>
      <c r="F928" s="55">
        <v>78562972</v>
      </c>
    </row>
    <row r="929" spans="1:6" ht="15">
      <c r="A929" s="146">
        <v>73270</v>
      </c>
      <c r="B929" s="42" t="s">
        <v>956</v>
      </c>
      <c r="C929" s="42" t="s">
        <v>972</v>
      </c>
      <c r="D929" s="42">
        <v>14258144</v>
      </c>
      <c r="E929" s="147"/>
      <c r="F929" s="55">
        <v>20668323</v>
      </c>
    </row>
    <row r="930" spans="1:6" ht="15">
      <c r="A930" s="146">
        <v>73275</v>
      </c>
      <c r="B930" s="42" t="s">
        <v>956</v>
      </c>
      <c r="C930" s="42" t="s">
        <v>973</v>
      </c>
      <c r="D930" s="42">
        <v>29549716</v>
      </c>
      <c r="E930" s="147"/>
      <c r="F930" s="55">
        <v>29540679</v>
      </c>
    </row>
    <row r="931" spans="1:6" ht="15">
      <c r="A931" s="146">
        <v>73283</v>
      </c>
      <c r="B931" s="42" t="s">
        <v>956</v>
      </c>
      <c r="C931" s="42" t="s">
        <v>974</v>
      </c>
      <c r="D931" s="42">
        <v>44348169</v>
      </c>
      <c r="E931" s="147"/>
      <c r="F931" s="55">
        <v>57249969</v>
      </c>
    </row>
    <row r="932" spans="1:6" ht="15">
      <c r="A932" s="146">
        <v>73319</v>
      </c>
      <c r="B932" s="42" t="s">
        <v>956</v>
      </c>
      <c r="C932" s="42" t="s">
        <v>975</v>
      </c>
      <c r="D932" s="42">
        <v>43659965</v>
      </c>
      <c r="E932" s="147"/>
      <c r="F932" s="55">
        <v>51468265</v>
      </c>
    </row>
    <row r="933" spans="1:6" ht="15">
      <c r="A933" s="146">
        <v>73347</v>
      </c>
      <c r="B933" s="42" t="s">
        <v>956</v>
      </c>
      <c r="C933" s="42" t="s">
        <v>976</v>
      </c>
      <c r="D933" s="42">
        <v>11773411</v>
      </c>
      <c r="E933" s="147"/>
      <c r="F933" s="55">
        <v>15686739</v>
      </c>
    </row>
    <row r="934" spans="1:6" ht="15">
      <c r="A934" s="146">
        <v>73349</v>
      </c>
      <c r="B934" s="42" t="s">
        <v>956</v>
      </c>
      <c r="C934" s="42" t="s">
        <v>977</v>
      </c>
      <c r="D934" s="42">
        <v>32711989</v>
      </c>
      <c r="E934" s="147"/>
      <c r="F934" s="55">
        <v>32701991</v>
      </c>
    </row>
    <row r="935" spans="1:6" ht="15">
      <c r="A935" s="146">
        <v>73352</v>
      </c>
      <c r="B935" s="42" t="s">
        <v>956</v>
      </c>
      <c r="C935" s="42" t="s">
        <v>978</v>
      </c>
      <c r="D935" s="42">
        <v>21094238</v>
      </c>
      <c r="E935" s="147"/>
      <c r="F935" s="55">
        <v>27344444</v>
      </c>
    </row>
    <row r="936" spans="1:6" ht="15">
      <c r="A936" s="146">
        <v>73408</v>
      </c>
      <c r="B936" s="42" t="s">
        <v>956</v>
      </c>
      <c r="C936" s="42" t="s">
        <v>979</v>
      </c>
      <c r="D936" s="42">
        <v>23161637</v>
      </c>
      <c r="E936" s="147"/>
      <c r="F936" s="55">
        <v>23154556</v>
      </c>
    </row>
    <row r="937" spans="1:6" ht="15">
      <c r="A937" s="146">
        <v>73411</v>
      </c>
      <c r="B937" s="42" t="s">
        <v>956</v>
      </c>
      <c r="C937" s="42" t="s">
        <v>980</v>
      </c>
      <c r="D937" s="42">
        <v>54346973</v>
      </c>
      <c r="E937" s="147"/>
      <c r="F937" s="55">
        <v>69339536</v>
      </c>
    </row>
    <row r="938" spans="1:6" ht="15">
      <c r="A938" s="146">
        <v>73443</v>
      </c>
      <c r="B938" s="42" t="s">
        <v>956</v>
      </c>
      <c r="C938" s="42" t="s">
        <v>981</v>
      </c>
      <c r="D938" s="42">
        <v>40767563</v>
      </c>
      <c r="E938" s="147"/>
      <c r="F938" s="55">
        <v>44818522</v>
      </c>
    </row>
    <row r="939" spans="1:6" ht="15">
      <c r="A939" s="146">
        <v>73449</v>
      </c>
      <c r="B939" s="42" t="s">
        <v>956</v>
      </c>
      <c r="C939" s="42" t="s">
        <v>982</v>
      </c>
      <c r="D939" s="42">
        <v>42859462</v>
      </c>
      <c r="E939" s="147"/>
      <c r="F939" s="55">
        <v>42846358</v>
      </c>
    </row>
    <row r="940" spans="1:6" ht="15">
      <c r="A940" s="146">
        <v>73461</v>
      </c>
      <c r="B940" s="42" t="s">
        <v>956</v>
      </c>
      <c r="C940" s="42" t="s">
        <v>983</v>
      </c>
      <c r="D940" s="42">
        <v>9405556</v>
      </c>
      <c r="E940" s="147"/>
      <c r="F940" s="55">
        <v>12679346</v>
      </c>
    </row>
    <row r="941" spans="1:6" ht="15">
      <c r="A941" s="146">
        <v>73483</v>
      </c>
      <c r="B941" s="42" t="s">
        <v>956</v>
      </c>
      <c r="C941" s="42" t="s">
        <v>984</v>
      </c>
      <c r="D941" s="42">
        <v>30082689</v>
      </c>
      <c r="E941" s="147"/>
      <c r="F941" s="55">
        <v>35776576</v>
      </c>
    </row>
    <row r="942" spans="1:6" ht="15">
      <c r="A942" s="146">
        <v>73504</v>
      </c>
      <c r="B942" s="42" t="s">
        <v>956</v>
      </c>
      <c r="C942" s="42" t="s">
        <v>985</v>
      </c>
      <c r="D942" s="42">
        <v>92829003</v>
      </c>
      <c r="E942" s="147"/>
      <c r="F942" s="55">
        <v>106620770</v>
      </c>
    </row>
    <row r="943" spans="1:6" ht="15">
      <c r="A943" s="146">
        <v>73520</v>
      </c>
      <c r="B943" s="42" t="s">
        <v>956</v>
      </c>
      <c r="C943" s="42" t="s">
        <v>986</v>
      </c>
      <c r="D943" s="42">
        <v>15206106</v>
      </c>
      <c r="E943" s="147"/>
      <c r="F943" s="55">
        <v>17674362</v>
      </c>
    </row>
    <row r="944" spans="1:6" ht="15">
      <c r="A944" s="146">
        <v>73547</v>
      </c>
      <c r="B944" s="42" t="s">
        <v>956</v>
      </c>
      <c r="C944" s="42" t="s">
        <v>987</v>
      </c>
      <c r="D944" s="42">
        <v>9350402</v>
      </c>
      <c r="E944" s="147"/>
      <c r="F944" s="55">
        <v>11859136</v>
      </c>
    </row>
    <row r="945" spans="1:6" ht="15">
      <c r="A945" s="146">
        <v>73555</v>
      </c>
      <c r="B945" s="42" t="s">
        <v>956</v>
      </c>
      <c r="C945" s="42" t="s">
        <v>988</v>
      </c>
      <c r="D945" s="42">
        <v>71046542</v>
      </c>
      <c r="E945" s="147"/>
      <c r="F945" s="55">
        <v>107402488</v>
      </c>
    </row>
    <row r="946" spans="1:6" ht="15">
      <c r="A946" s="146">
        <v>73563</v>
      </c>
      <c r="B946" s="42" t="s">
        <v>956</v>
      </c>
      <c r="C946" s="42" t="s">
        <v>989</v>
      </c>
      <c r="D946" s="42">
        <v>16533094</v>
      </c>
      <c r="E946" s="147"/>
      <c r="F946" s="55">
        <v>22970372</v>
      </c>
    </row>
    <row r="947" spans="1:6" ht="15">
      <c r="A947" s="146">
        <v>73585</v>
      </c>
      <c r="B947" s="42" t="s">
        <v>956</v>
      </c>
      <c r="C947" s="42" t="s">
        <v>990</v>
      </c>
      <c r="D947" s="42">
        <v>31956190</v>
      </c>
      <c r="E947" s="147"/>
      <c r="F947" s="55">
        <v>36856923</v>
      </c>
    </row>
    <row r="948" spans="1:6" ht="15">
      <c r="A948" s="146">
        <v>73616</v>
      </c>
      <c r="B948" s="42" t="s">
        <v>956</v>
      </c>
      <c r="C948" s="42" t="s">
        <v>991</v>
      </c>
      <c r="D948" s="42">
        <v>66608479</v>
      </c>
      <c r="E948" s="147"/>
      <c r="F948" s="55">
        <v>89880769</v>
      </c>
    </row>
    <row r="949" spans="1:6" ht="15">
      <c r="A949" s="146">
        <v>73622</v>
      </c>
      <c r="B949" s="42" t="s">
        <v>956</v>
      </c>
      <c r="C949" s="42" t="s">
        <v>992</v>
      </c>
      <c r="D949" s="42">
        <v>11638536</v>
      </c>
      <c r="E949" s="147"/>
      <c r="F949" s="55">
        <v>16236404</v>
      </c>
    </row>
    <row r="950" spans="1:6" ht="15">
      <c r="A950" s="146">
        <v>73624</v>
      </c>
      <c r="B950" s="42" t="s">
        <v>956</v>
      </c>
      <c r="C950" s="42" t="s">
        <v>993</v>
      </c>
      <c r="D950" s="42">
        <v>50688448</v>
      </c>
      <c r="E950" s="147"/>
      <c r="F950" s="55">
        <v>81446732</v>
      </c>
    </row>
    <row r="951" spans="1:6" ht="15">
      <c r="A951" s="146">
        <v>73671</v>
      </c>
      <c r="B951" s="42" t="s">
        <v>956</v>
      </c>
      <c r="C951" s="42" t="s">
        <v>994</v>
      </c>
      <c r="D951" s="42">
        <v>18829416</v>
      </c>
      <c r="E951" s="147"/>
      <c r="F951" s="55">
        <v>22015882</v>
      </c>
    </row>
    <row r="952" spans="1:6" ht="15">
      <c r="A952" s="146">
        <v>73675</v>
      </c>
      <c r="B952" s="42" t="s">
        <v>956</v>
      </c>
      <c r="C952" s="42" t="s">
        <v>995</v>
      </c>
      <c r="D952" s="42">
        <v>37580576</v>
      </c>
      <c r="E952" s="147"/>
      <c r="F952" s="55">
        <v>58341122</v>
      </c>
    </row>
    <row r="953" spans="1:6" ht="15">
      <c r="A953" s="146">
        <v>73678</v>
      </c>
      <c r="B953" s="42" t="s">
        <v>956</v>
      </c>
      <c r="C953" s="42" t="s">
        <v>209</v>
      </c>
      <c r="D953" s="42">
        <v>25093476</v>
      </c>
      <c r="E953" s="147"/>
      <c r="F953" s="55">
        <v>36281556</v>
      </c>
    </row>
    <row r="954" spans="1:6" ht="15">
      <c r="A954" s="146">
        <v>73686</v>
      </c>
      <c r="B954" s="42" t="s">
        <v>956</v>
      </c>
      <c r="C954" s="42" t="s">
        <v>996</v>
      </c>
      <c r="D954" s="42">
        <v>11658549</v>
      </c>
      <c r="E954" s="147"/>
      <c r="F954" s="55">
        <v>16961110</v>
      </c>
    </row>
    <row r="955" spans="1:6" ht="15">
      <c r="A955" s="146">
        <v>73770</v>
      </c>
      <c r="B955" s="42" t="s">
        <v>956</v>
      </c>
      <c r="C955" s="42" t="s">
        <v>486</v>
      </c>
      <c r="D955" s="42">
        <v>6787903</v>
      </c>
      <c r="E955" s="147"/>
      <c r="F955" s="55">
        <v>10954030</v>
      </c>
    </row>
    <row r="956" spans="1:6" ht="15">
      <c r="A956" s="146">
        <v>73854</v>
      </c>
      <c r="B956" s="42" t="s">
        <v>956</v>
      </c>
      <c r="C956" s="42" t="s">
        <v>997</v>
      </c>
      <c r="D956" s="42">
        <v>11335519</v>
      </c>
      <c r="E956" s="147"/>
      <c r="F956" s="55">
        <v>14351504</v>
      </c>
    </row>
    <row r="957" spans="1:6" ht="15">
      <c r="A957" s="146">
        <v>73861</v>
      </c>
      <c r="B957" s="42" t="s">
        <v>956</v>
      </c>
      <c r="C957" s="42" t="s">
        <v>998</v>
      </c>
      <c r="D957" s="42">
        <v>20281607</v>
      </c>
      <c r="E957" s="147"/>
      <c r="F957" s="55">
        <v>24211809</v>
      </c>
    </row>
    <row r="958" spans="1:6" ht="15">
      <c r="A958" s="146">
        <v>73870</v>
      </c>
      <c r="B958" s="42" t="s">
        <v>956</v>
      </c>
      <c r="C958" s="42" t="s">
        <v>999</v>
      </c>
      <c r="D958" s="42">
        <v>14282501</v>
      </c>
      <c r="E958" s="147"/>
      <c r="F958" s="55">
        <v>19910618</v>
      </c>
    </row>
    <row r="959" spans="1:6" ht="15">
      <c r="A959" s="146">
        <v>73873</v>
      </c>
      <c r="B959" s="42" t="s">
        <v>956</v>
      </c>
      <c r="C959" s="42" t="s">
        <v>1000</v>
      </c>
      <c r="D959" s="42">
        <v>11366485</v>
      </c>
      <c r="E959" s="147"/>
      <c r="F959" s="55">
        <v>15948902</v>
      </c>
    </row>
    <row r="960" spans="1:6" ht="15">
      <c r="A960" s="146">
        <v>76020</v>
      </c>
      <c r="B960" s="42" t="s">
        <v>48</v>
      </c>
      <c r="C960" s="42" t="s">
        <v>1001</v>
      </c>
      <c r="D960" s="42">
        <v>19076418</v>
      </c>
      <c r="E960" s="147"/>
      <c r="F960" s="55">
        <v>19070582</v>
      </c>
    </row>
    <row r="961" spans="1:6" ht="15">
      <c r="A961" s="146">
        <v>76036</v>
      </c>
      <c r="B961" s="42" t="s">
        <v>48</v>
      </c>
      <c r="C961" s="42" t="s">
        <v>1002</v>
      </c>
      <c r="D961" s="42">
        <v>23878391</v>
      </c>
      <c r="E961" s="147"/>
      <c r="F961" s="55">
        <v>23871090</v>
      </c>
    </row>
    <row r="962" spans="1:6" ht="15">
      <c r="A962" s="146">
        <v>76041</v>
      </c>
      <c r="B962" s="42" t="s">
        <v>48</v>
      </c>
      <c r="C962" s="42" t="s">
        <v>1003</v>
      </c>
      <c r="D962" s="42">
        <v>22423744</v>
      </c>
      <c r="E962" s="147"/>
      <c r="F962" s="55">
        <v>26842495</v>
      </c>
    </row>
    <row r="963" spans="1:6" ht="15">
      <c r="A963" s="146">
        <v>76054</v>
      </c>
      <c r="B963" s="42" t="s">
        <v>48</v>
      </c>
      <c r="C963" s="42" t="s">
        <v>137</v>
      </c>
      <c r="D963" s="42">
        <v>9348582</v>
      </c>
      <c r="E963" s="147"/>
      <c r="F963" s="55">
        <v>10870753</v>
      </c>
    </row>
    <row r="964" spans="1:6" ht="15">
      <c r="A964" s="146">
        <v>76100</v>
      </c>
      <c r="B964" s="42" t="s">
        <v>48</v>
      </c>
      <c r="C964" s="42" t="s">
        <v>142</v>
      </c>
      <c r="D964" s="42">
        <v>21924878</v>
      </c>
      <c r="E964" s="147"/>
      <c r="F964" s="55">
        <v>27121281</v>
      </c>
    </row>
    <row r="965" spans="1:6" ht="15">
      <c r="A965" s="146">
        <v>76113</v>
      </c>
      <c r="B965" s="42" t="s">
        <v>48</v>
      </c>
      <c r="C965" s="42" t="s">
        <v>1004</v>
      </c>
      <c r="D965" s="42">
        <v>21347130</v>
      </c>
      <c r="E965" s="147"/>
      <c r="F965" s="55">
        <v>23731213</v>
      </c>
    </row>
    <row r="966" spans="1:6" ht="15">
      <c r="A966" s="146">
        <v>76122</v>
      </c>
      <c r="B966" s="42" t="s">
        <v>48</v>
      </c>
      <c r="C966" s="42" t="s">
        <v>1005</v>
      </c>
      <c r="D966" s="42">
        <v>36768392</v>
      </c>
      <c r="E966" s="147"/>
      <c r="F966" s="55">
        <v>36757155</v>
      </c>
    </row>
    <row r="967" spans="1:6" ht="15">
      <c r="A967" s="146">
        <v>76126</v>
      </c>
      <c r="B967" s="42" t="s">
        <v>48</v>
      </c>
      <c r="C967" s="42" t="s">
        <v>1006</v>
      </c>
      <c r="D967" s="42">
        <v>20549004</v>
      </c>
      <c r="E967" s="147"/>
      <c r="F967" s="55">
        <v>20542718</v>
      </c>
    </row>
    <row r="968" spans="1:6" ht="15">
      <c r="A968" s="146">
        <v>76130</v>
      </c>
      <c r="B968" s="42" t="s">
        <v>48</v>
      </c>
      <c r="C968" s="42" t="s">
        <v>242</v>
      </c>
      <c r="D968" s="42">
        <v>72105838</v>
      </c>
      <c r="E968" s="147"/>
      <c r="F968" s="55">
        <v>72083806</v>
      </c>
    </row>
    <row r="969" spans="1:6" ht="15">
      <c r="A969" s="146">
        <v>76233</v>
      </c>
      <c r="B969" s="42" t="s">
        <v>48</v>
      </c>
      <c r="C969" s="42" t="s">
        <v>1007</v>
      </c>
      <c r="D969" s="42">
        <v>41406430</v>
      </c>
      <c r="E969" s="147"/>
      <c r="F969" s="55">
        <v>49375920</v>
      </c>
    </row>
    <row r="970" spans="1:6" ht="15">
      <c r="A970" s="146">
        <v>76243</v>
      </c>
      <c r="B970" s="42" t="s">
        <v>48</v>
      </c>
      <c r="C970" s="42" t="s">
        <v>1008</v>
      </c>
      <c r="D970" s="42">
        <v>14098322</v>
      </c>
      <c r="E970" s="147"/>
      <c r="F970" s="55">
        <v>18067283</v>
      </c>
    </row>
    <row r="971" spans="1:6" ht="15">
      <c r="A971" s="146">
        <v>76246</v>
      </c>
      <c r="B971" s="42" t="s">
        <v>48</v>
      </c>
      <c r="C971" s="42" t="s">
        <v>1009</v>
      </c>
      <c r="D971" s="42">
        <v>12050168</v>
      </c>
      <c r="E971" s="147"/>
      <c r="F971" s="55">
        <v>16242855</v>
      </c>
    </row>
    <row r="972" spans="1:6" ht="15">
      <c r="A972" s="146">
        <v>76248</v>
      </c>
      <c r="B972" s="42" t="s">
        <v>48</v>
      </c>
      <c r="C972" s="42" t="s">
        <v>1010</v>
      </c>
      <c r="D972" s="42">
        <v>52946045</v>
      </c>
      <c r="E972" s="147"/>
      <c r="F972" s="55">
        <v>52929860</v>
      </c>
    </row>
    <row r="973" spans="1:6" ht="15">
      <c r="A973" s="146">
        <v>76250</v>
      </c>
      <c r="B973" s="42" t="s">
        <v>48</v>
      </c>
      <c r="C973" s="42" t="s">
        <v>1011</v>
      </c>
      <c r="D973" s="42">
        <v>18946995</v>
      </c>
      <c r="E973" s="147"/>
      <c r="F973" s="55">
        <v>18941205</v>
      </c>
    </row>
    <row r="974" spans="1:6" ht="15">
      <c r="A974" s="146">
        <v>76275</v>
      </c>
      <c r="B974" s="42" t="s">
        <v>48</v>
      </c>
      <c r="C974" s="42" t="s">
        <v>1012</v>
      </c>
      <c r="D974" s="42">
        <v>64580807</v>
      </c>
      <c r="E974" s="147"/>
      <c r="F974" s="55">
        <v>64561068</v>
      </c>
    </row>
    <row r="975" spans="1:6" ht="15">
      <c r="A975" s="146">
        <v>76306</v>
      </c>
      <c r="B975" s="42" t="s">
        <v>48</v>
      </c>
      <c r="C975" s="42" t="s">
        <v>1013</v>
      </c>
      <c r="D975" s="42">
        <v>20801583</v>
      </c>
      <c r="E975" s="147"/>
      <c r="F975" s="55">
        <v>20795220</v>
      </c>
    </row>
    <row r="976" spans="1:6" ht="15">
      <c r="A976" s="146">
        <v>76318</v>
      </c>
      <c r="B976" s="42" t="s">
        <v>48</v>
      </c>
      <c r="C976" s="42" t="s">
        <v>1014</v>
      </c>
      <c r="D976" s="42">
        <v>35590829</v>
      </c>
      <c r="E976" s="147"/>
      <c r="F976" s="55">
        <v>35579952</v>
      </c>
    </row>
    <row r="977" spans="1:6" ht="15">
      <c r="A977" s="146">
        <v>76377</v>
      </c>
      <c r="B977" s="42" t="s">
        <v>48</v>
      </c>
      <c r="C977" s="42" t="s">
        <v>1015</v>
      </c>
      <c r="D977" s="42">
        <v>14291474</v>
      </c>
      <c r="E977" s="147"/>
      <c r="F977" s="55">
        <v>16844664</v>
      </c>
    </row>
    <row r="978" spans="1:6" ht="15">
      <c r="A978" s="146">
        <v>76400</v>
      </c>
      <c r="B978" s="42" t="s">
        <v>48</v>
      </c>
      <c r="C978" s="42" t="s">
        <v>183</v>
      </c>
      <c r="D978" s="42">
        <v>38154736</v>
      </c>
      <c r="E978" s="147"/>
      <c r="F978" s="55">
        <v>38143078</v>
      </c>
    </row>
    <row r="979" spans="1:6" ht="15">
      <c r="A979" s="146">
        <v>76403</v>
      </c>
      <c r="B979" s="42" t="s">
        <v>48</v>
      </c>
      <c r="C979" s="42" t="s">
        <v>345</v>
      </c>
      <c r="D979" s="42">
        <v>18612969</v>
      </c>
      <c r="E979" s="147"/>
      <c r="F979" s="55">
        <v>18607285</v>
      </c>
    </row>
    <row r="980" spans="1:6" ht="15">
      <c r="A980" s="146">
        <v>76497</v>
      </c>
      <c r="B980" s="42" t="s">
        <v>48</v>
      </c>
      <c r="C980" s="42" t="s">
        <v>1016</v>
      </c>
      <c r="D980" s="42">
        <v>17514892</v>
      </c>
      <c r="E980" s="147"/>
      <c r="F980" s="55">
        <v>17509536</v>
      </c>
    </row>
    <row r="981" spans="1:6" ht="15">
      <c r="A981" s="146">
        <v>76563</v>
      </c>
      <c r="B981" s="42" t="s">
        <v>48</v>
      </c>
      <c r="C981" s="42" t="s">
        <v>1017</v>
      </c>
      <c r="D981" s="42">
        <v>62276096</v>
      </c>
      <c r="E981" s="147"/>
      <c r="F981" s="55">
        <v>62257060</v>
      </c>
    </row>
    <row r="982" spans="1:6" ht="15">
      <c r="A982" s="146">
        <v>76606</v>
      </c>
      <c r="B982" s="42" t="s">
        <v>48</v>
      </c>
      <c r="C982" s="42" t="s">
        <v>757</v>
      </c>
      <c r="D982" s="42">
        <v>21372035</v>
      </c>
      <c r="E982" s="147"/>
      <c r="F982" s="55">
        <v>23591053</v>
      </c>
    </row>
    <row r="983" spans="1:6" ht="15">
      <c r="A983" s="146">
        <v>76616</v>
      </c>
      <c r="B983" s="42" t="s">
        <v>48</v>
      </c>
      <c r="C983" s="42" t="s">
        <v>1018</v>
      </c>
      <c r="D983" s="42">
        <v>22895385</v>
      </c>
      <c r="E983" s="147"/>
      <c r="F983" s="55">
        <v>22994456</v>
      </c>
    </row>
    <row r="984" spans="1:6" ht="15">
      <c r="A984" s="146">
        <v>76622</v>
      </c>
      <c r="B984" s="42" t="s">
        <v>48</v>
      </c>
      <c r="C984" s="42" t="s">
        <v>1019</v>
      </c>
      <c r="D984" s="42">
        <v>44595658</v>
      </c>
      <c r="E984" s="147"/>
      <c r="F984" s="55">
        <v>44582024</v>
      </c>
    </row>
    <row r="985" spans="1:6" ht="15">
      <c r="A985" s="146">
        <v>76670</v>
      </c>
      <c r="B985" s="42" t="s">
        <v>48</v>
      </c>
      <c r="C985" s="42" t="s">
        <v>210</v>
      </c>
      <c r="D985" s="42">
        <v>20207413</v>
      </c>
      <c r="E985" s="147"/>
      <c r="F985" s="55">
        <v>20201234</v>
      </c>
    </row>
    <row r="986" spans="1:6" ht="15">
      <c r="A986" s="146">
        <v>76736</v>
      </c>
      <c r="B986" s="42" t="s">
        <v>48</v>
      </c>
      <c r="C986" s="42" t="s">
        <v>1020</v>
      </c>
      <c r="D986" s="42">
        <v>56435350</v>
      </c>
      <c r="E986" s="147"/>
      <c r="F986" s="55">
        <v>56418102</v>
      </c>
    </row>
    <row r="987" spans="1:6" ht="15">
      <c r="A987" s="146">
        <v>76823</v>
      </c>
      <c r="B987" s="42" t="s">
        <v>48</v>
      </c>
      <c r="C987" s="42" t="s">
        <v>1021</v>
      </c>
      <c r="D987" s="42">
        <v>22191563</v>
      </c>
      <c r="E987" s="147"/>
      <c r="F987" s="55">
        <v>22184779</v>
      </c>
    </row>
    <row r="988" spans="1:6" ht="15">
      <c r="A988" s="146">
        <v>76828</v>
      </c>
      <c r="B988" s="42" t="s">
        <v>48</v>
      </c>
      <c r="C988" s="42" t="s">
        <v>1022</v>
      </c>
      <c r="D988" s="42">
        <v>22937934</v>
      </c>
      <c r="E988" s="147"/>
      <c r="F988" s="55">
        <v>23612463</v>
      </c>
    </row>
    <row r="989" spans="1:6" ht="15">
      <c r="A989" s="146">
        <v>76845</v>
      </c>
      <c r="B989" s="42" t="s">
        <v>48</v>
      </c>
      <c r="C989" s="42" t="s">
        <v>1023</v>
      </c>
      <c r="D989" s="42">
        <v>6388439</v>
      </c>
      <c r="E989" s="147"/>
      <c r="F989" s="55">
        <v>7090132</v>
      </c>
    </row>
    <row r="990" spans="1:6" ht="15">
      <c r="A990" s="146">
        <v>76863</v>
      </c>
      <c r="B990" s="42" t="s">
        <v>48</v>
      </c>
      <c r="C990" s="42" t="s">
        <v>1024</v>
      </c>
      <c r="D990" s="42">
        <v>9971399</v>
      </c>
      <c r="E990" s="147"/>
      <c r="F990" s="55">
        <v>10094526</v>
      </c>
    </row>
    <row r="991" spans="1:6" ht="15">
      <c r="A991" s="146">
        <v>76869</v>
      </c>
      <c r="B991" s="42" t="s">
        <v>48</v>
      </c>
      <c r="C991" s="42" t="s">
        <v>1025</v>
      </c>
      <c r="D991" s="42">
        <v>11569844</v>
      </c>
      <c r="E991" s="147"/>
      <c r="F991" s="55">
        <v>12864809</v>
      </c>
    </row>
    <row r="992" spans="1:6" ht="15">
      <c r="A992" s="146">
        <v>76890</v>
      </c>
      <c r="B992" s="42" t="s">
        <v>48</v>
      </c>
      <c r="C992" s="42" t="s">
        <v>1026</v>
      </c>
      <c r="D992" s="42">
        <v>22125084</v>
      </c>
      <c r="E992" s="147"/>
      <c r="F992" s="55">
        <v>22118326</v>
      </c>
    </row>
    <row r="993" spans="1:6" ht="15">
      <c r="A993" s="146">
        <v>76892</v>
      </c>
      <c r="B993" s="42" t="s">
        <v>48</v>
      </c>
      <c r="C993" s="42" t="s">
        <v>1027</v>
      </c>
      <c r="D993" s="42">
        <v>114452015</v>
      </c>
      <c r="E993" s="147"/>
      <c r="F993" s="55">
        <v>114417035</v>
      </c>
    </row>
    <row r="994" spans="1:6" ht="15">
      <c r="A994" s="146">
        <v>76895</v>
      </c>
      <c r="B994" s="42" t="s">
        <v>48</v>
      </c>
      <c r="C994" s="42" t="s">
        <v>1028</v>
      </c>
      <c r="D994" s="42">
        <v>47889500</v>
      </c>
      <c r="E994" s="147"/>
      <c r="F994" s="55">
        <v>47874865</v>
      </c>
    </row>
    <row r="995" spans="1:6" ht="15">
      <c r="A995" s="146">
        <v>81001</v>
      </c>
      <c r="B995" s="42" t="s">
        <v>18</v>
      </c>
      <c r="C995" s="42" t="s">
        <v>18</v>
      </c>
      <c r="D995" s="42">
        <v>97305398</v>
      </c>
      <c r="E995" s="147"/>
      <c r="F995" s="55">
        <v>110867704</v>
      </c>
    </row>
    <row r="996" spans="1:6" ht="15">
      <c r="A996" s="146">
        <v>81065</v>
      </c>
      <c r="B996" s="42" t="s">
        <v>18</v>
      </c>
      <c r="C996" s="42" t="s">
        <v>1029</v>
      </c>
      <c r="D996" s="42">
        <v>67846201</v>
      </c>
      <c r="E996" s="147"/>
      <c r="F996" s="55">
        <v>81415359</v>
      </c>
    </row>
    <row r="997" spans="1:6" ht="15">
      <c r="A997" s="146">
        <v>81220</v>
      </c>
      <c r="B997" s="42" t="s">
        <v>18</v>
      </c>
      <c r="C997" s="42" t="s">
        <v>1030</v>
      </c>
      <c r="D997" s="42">
        <v>8546645</v>
      </c>
      <c r="E997" s="147"/>
      <c r="F997" s="55">
        <v>10469956</v>
      </c>
    </row>
    <row r="998" spans="1:6" ht="15">
      <c r="A998" s="146">
        <v>81300</v>
      </c>
      <c r="B998" s="42" t="s">
        <v>18</v>
      </c>
      <c r="C998" s="42" t="s">
        <v>1031</v>
      </c>
      <c r="D998" s="42">
        <v>65045810</v>
      </c>
      <c r="E998" s="147"/>
      <c r="F998" s="55">
        <v>86474323</v>
      </c>
    </row>
    <row r="999" spans="1:6" ht="15">
      <c r="A999" s="146">
        <v>81591</v>
      </c>
      <c r="B999" s="42" t="s">
        <v>18</v>
      </c>
      <c r="C999" s="42" t="s">
        <v>1032</v>
      </c>
      <c r="D999" s="42">
        <v>7221951</v>
      </c>
      <c r="E999" s="147"/>
      <c r="F999" s="55">
        <v>7596590</v>
      </c>
    </row>
    <row r="1000" spans="1:6" ht="15">
      <c r="A1000" s="146">
        <v>81736</v>
      </c>
      <c r="B1000" s="42" t="s">
        <v>18</v>
      </c>
      <c r="C1000" s="42" t="s">
        <v>1033</v>
      </c>
      <c r="D1000" s="42">
        <v>75508440</v>
      </c>
      <c r="E1000" s="147"/>
      <c r="F1000" s="55">
        <v>84159431</v>
      </c>
    </row>
    <row r="1001" spans="1:6" ht="15">
      <c r="A1001" s="146">
        <v>81794</v>
      </c>
      <c r="B1001" s="42" t="s">
        <v>18</v>
      </c>
      <c r="C1001" s="42" t="s">
        <v>1034</v>
      </c>
      <c r="D1001" s="42">
        <v>165409387</v>
      </c>
      <c r="E1001" s="147"/>
      <c r="F1001" s="55">
        <v>218937511</v>
      </c>
    </row>
    <row r="1002" spans="1:6" ht="15">
      <c r="A1002" s="146">
        <v>85010</v>
      </c>
      <c r="B1002" s="42" t="s">
        <v>19</v>
      </c>
      <c r="C1002" s="42" t="s">
        <v>1035</v>
      </c>
      <c r="D1002" s="42">
        <v>46157889</v>
      </c>
      <c r="E1002" s="147"/>
      <c r="F1002" s="55">
        <v>50199066</v>
      </c>
    </row>
    <row r="1003" spans="1:6" ht="15">
      <c r="A1003" s="146">
        <v>85015</v>
      </c>
      <c r="B1003" s="42" t="s">
        <v>19</v>
      </c>
      <c r="C1003" s="42" t="s">
        <v>1036</v>
      </c>
      <c r="D1003" s="42">
        <v>4381326</v>
      </c>
      <c r="E1003" s="147"/>
      <c r="F1003" s="55">
        <v>5699035</v>
      </c>
    </row>
    <row r="1004" spans="1:6" ht="15">
      <c r="A1004" s="146">
        <v>85125</v>
      </c>
      <c r="B1004" s="42" t="s">
        <v>19</v>
      </c>
      <c r="C1004" s="42" t="s">
        <v>1037</v>
      </c>
      <c r="D1004" s="42">
        <v>37378762</v>
      </c>
      <c r="E1004" s="147"/>
      <c r="F1004" s="55">
        <v>48122837</v>
      </c>
    </row>
    <row r="1005" spans="1:6" ht="15">
      <c r="A1005" s="146">
        <v>85136</v>
      </c>
      <c r="B1005" s="42" t="s">
        <v>19</v>
      </c>
      <c r="C1005" s="42" t="s">
        <v>1038</v>
      </c>
      <c r="D1005" s="42">
        <v>3103121</v>
      </c>
      <c r="E1005" s="147"/>
      <c r="F1005" s="55">
        <v>5228472</v>
      </c>
    </row>
    <row r="1006" spans="1:6" ht="15">
      <c r="A1006" s="146">
        <v>85139</v>
      </c>
      <c r="B1006" s="42" t="s">
        <v>19</v>
      </c>
      <c r="C1006" s="42" t="s">
        <v>1039</v>
      </c>
      <c r="D1006" s="42">
        <v>21625116</v>
      </c>
      <c r="E1006" s="147"/>
      <c r="F1006" s="55">
        <v>24765168</v>
      </c>
    </row>
    <row r="1007" spans="1:6" ht="15">
      <c r="A1007" s="146">
        <v>85162</v>
      </c>
      <c r="B1007" s="42" t="s">
        <v>19</v>
      </c>
      <c r="C1007" s="42" t="s">
        <v>1040</v>
      </c>
      <c r="D1007" s="42">
        <v>19585408</v>
      </c>
      <c r="E1007" s="147"/>
      <c r="F1007" s="55">
        <v>24286727</v>
      </c>
    </row>
    <row r="1008" spans="1:6" ht="15">
      <c r="A1008" s="146">
        <v>85225</v>
      </c>
      <c r="B1008" s="42" t="s">
        <v>19</v>
      </c>
      <c r="C1008" s="42" t="s">
        <v>1041</v>
      </c>
      <c r="D1008" s="42">
        <v>24793746</v>
      </c>
      <c r="E1008" s="147"/>
      <c r="F1008" s="55">
        <v>34398609</v>
      </c>
    </row>
    <row r="1009" spans="1:6" ht="15">
      <c r="A1009" s="146">
        <v>85230</v>
      </c>
      <c r="B1009" s="42" t="s">
        <v>19</v>
      </c>
      <c r="C1009" s="42" t="s">
        <v>1042</v>
      </c>
      <c r="D1009" s="42">
        <v>26304056</v>
      </c>
      <c r="E1009" s="147"/>
      <c r="F1009" s="55">
        <v>31705205</v>
      </c>
    </row>
    <row r="1010" spans="1:6" ht="15">
      <c r="A1010" s="146">
        <v>85250</v>
      </c>
      <c r="B1010" s="42" t="s">
        <v>19</v>
      </c>
      <c r="C1010" s="42" t="s">
        <v>1043</v>
      </c>
      <c r="D1010" s="42">
        <v>64980423</v>
      </c>
      <c r="E1010" s="147"/>
      <c r="F1010" s="55">
        <v>78612728</v>
      </c>
    </row>
    <row r="1011" spans="1:6" ht="15">
      <c r="A1011" s="146">
        <v>85263</v>
      </c>
      <c r="B1011" s="42" t="s">
        <v>19</v>
      </c>
      <c r="C1011" s="42" t="s">
        <v>1044</v>
      </c>
      <c r="D1011" s="42">
        <v>19368344</v>
      </c>
      <c r="E1011" s="147"/>
      <c r="F1011" s="55">
        <v>25370098</v>
      </c>
    </row>
    <row r="1012" spans="1:6" ht="15">
      <c r="A1012" s="146">
        <v>85279</v>
      </c>
      <c r="B1012" s="42" t="s">
        <v>19</v>
      </c>
      <c r="C1012" s="42" t="s">
        <v>1045</v>
      </c>
      <c r="D1012" s="42">
        <v>3608999</v>
      </c>
      <c r="E1012" s="147"/>
      <c r="F1012" s="55">
        <v>5365733</v>
      </c>
    </row>
    <row r="1013" spans="1:6" ht="15">
      <c r="A1013" s="146">
        <v>85300</v>
      </c>
      <c r="B1013" s="42" t="s">
        <v>19</v>
      </c>
      <c r="C1013" s="42" t="s">
        <v>202</v>
      </c>
      <c r="D1013" s="42">
        <v>7800830</v>
      </c>
      <c r="E1013" s="147"/>
      <c r="F1013" s="55">
        <v>7383108</v>
      </c>
    </row>
    <row r="1014" spans="1:6" ht="15">
      <c r="A1014" s="146">
        <v>85315</v>
      </c>
      <c r="B1014" s="42" t="s">
        <v>19</v>
      </c>
      <c r="C1014" s="42" t="s">
        <v>1046</v>
      </c>
      <c r="D1014" s="42">
        <v>3548768</v>
      </c>
      <c r="E1014" s="147"/>
      <c r="F1014" s="55">
        <v>3302574</v>
      </c>
    </row>
    <row r="1015" spans="1:6" ht="15">
      <c r="A1015" s="146">
        <v>85325</v>
      </c>
      <c r="B1015" s="42" t="s">
        <v>19</v>
      </c>
      <c r="C1015" s="42" t="s">
        <v>1047</v>
      </c>
      <c r="D1015" s="42">
        <v>16544331</v>
      </c>
      <c r="E1015" s="147"/>
      <c r="F1015" s="55">
        <v>22694337</v>
      </c>
    </row>
    <row r="1016" spans="1:6" ht="15">
      <c r="A1016" s="146">
        <v>85400</v>
      </c>
      <c r="B1016" s="42" t="s">
        <v>19</v>
      </c>
      <c r="C1016" s="42" t="s">
        <v>1048</v>
      </c>
      <c r="D1016" s="42">
        <v>22891612</v>
      </c>
      <c r="E1016" s="147"/>
      <c r="F1016" s="55">
        <v>34855474</v>
      </c>
    </row>
    <row r="1017" spans="1:6" ht="15">
      <c r="A1017" s="146">
        <v>85410</v>
      </c>
      <c r="B1017" s="42" t="s">
        <v>19</v>
      </c>
      <c r="C1017" s="42" t="s">
        <v>1049</v>
      </c>
      <c r="D1017" s="42">
        <v>35839947</v>
      </c>
      <c r="E1017" s="147"/>
      <c r="F1017" s="55">
        <v>32883298</v>
      </c>
    </row>
    <row r="1018" spans="1:6" ht="15">
      <c r="A1018" s="146">
        <v>85430</v>
      </c>
      <c r="B1018" s="42" t="s">
        <v>19</v>
      </c>
      <c r="C1018" s="42" t="s">
        <v>1050</v>
      </c>
      <c r="D1018" s="42">
        <v>29610244</v>
      </c>
      <c r="E1018" s="147"/>
      <c r="F1018" s="55">
        <v>38496745</v>
      </c>
    </row>
    <row r="1019" spans="1:6" ht="15">
      <c r="A1019" s="146">
        <v>85440</v>
      </c>
      <c r="B1019" s="42" t="s">
        <v>19</v>
      </c>
      <c r="C1019" s="42" t="s">
        <v>299</v>
      </c>
      <c r="D1019" s="42">
        <v>35920976</v>
      </c>
      <c r="E1019" s="147"/>
      <c r="F1019" s="55">
        <v>39852726</v>
      </c>
    </row>
    <row r="1020" spans="1:6" ht="15">
      <c r="A1020" s="146">
        <v>86001</v>
      </c>
      <c r="B1020" s="42" t="s">
        <v>20</v>
      </c>
      <c r="C1020" s="42" t="s">
        <v>1051</v>
      </c>
      <c r="D1020" s="42">
        <v>65152130</v>
      </c>
      <c r="E1020" s="147"/>
      <c r="F1020" s="55">
        <v>64836189</v>
      </c>
    </row>
    <row r="1021" spans="1:6" ht="15">
      <c r="A1021" s="146">
        <v>86219</v>
      </c>
      <c r="B1021" s="42" t="s">
        <v>20</v>
      </c>
      <c r="C1021" s="42" t="s">
        <v>1052</v>
      </c>
      <c r="D1021" s="42">
        <v>6740183</v>
      </c>
      <c r="E1021" s="147"/>
      <c r="F1021" s="55">
        <v>6738118</v>
      </c>
    </row>
    <row r="1022" spans="1:6" ht="15">
      <c r="A1022" s="146">
        <v>86320</v>
      </c>
      <c r="B1022" s="42" t="s">
        <v>20</v>
      </c>
      <c r="C1022" s="42" t="s">
        <v>1053</v>
      </c>
      <c r="D1022" s="42">
        <v>103245042</v>
      </c>
      <c r="E1022" s="147"/>
      <c r="F1022" s="55">
        <v>103297322</v>
      </c>
    </row>
    <row r="1023" spans="1:6" ht="15">
      <c r="A1023" s="146">
        <v>86568</v>
      </c>
      <c r="B1023" s="42" t="s">
        <v>20</v>
      </c>
      <c r="C1023" s="42" t="s">
        <v>1054</v>
      </c>
      <c r="D1023" s="42">
        <v>94741072</v>
      </c>
      <c r="E1023" s="147"/>
      <c r="F1023" s="55">
        <v>112892643</v>
      </c>
    </row>
    <row r="1024" spans="1:6" ht="15">
      <c r="A1024" s="146">
        <v>86569</v>
      </c>
      <c r="B1024" s="42" t="s">
        <v>20</v>
      </c>
      <c r="C1024" s="42" t="s">
        <v>1055</v>
      </c>
      <c r="D1024" s="42">
        <v>25080329</v>
      </c>
      <c r="E1024" s="147"/>
      <c r="F1024" s="55">
        <v>33369908</v>
      </c>
    </row>
    <row r="1025" spans="1:6" ht="15">
      <c r="A1025" s="146">
        <v>86571</v>
      </c>
      <c r="B1025" s="42" t="s">
        <v>20</v>
      </c>
      <c r="C1025" s="42" t="s">
        <v>1056</v>
      </c>
      <c r="D1025" s="42">
        <v>125558527</v>
      </c>
      <c r="E1025" s="147"/>
      <c r="F1025" s="55">
        <v>152231839</v>
      </c>
    </row>
    <row r="1026" spans="1:6" ht="15">
      <c r="A1026" s="146">
        <v>86573</v>
      </c>
      <c r="B1026" s="42" t="s">
        <v>20</v>
      </c>
      <c r="C1026" s="42" t="s">
        <v>1057</v>
      </c>
      <c r="D1026" s="42">
        <v>47832672</v>
      </c>
      <c r="E1026" s="147"/>
      <c r="F1026" s="55">
        <v>57776042</v>
      </c>
    </row>
    <row r="1027" spans="1:6" ht="15">
      <c r="A1027" s="146">
        <v>86749</v>
      </c>
      <c r="B1027" s="42" t="s">
        <v>20</v>
      </c>
      <c r="C1027" s="42" t="s">
        <v>1058</v>
      </c>
      <c r="D1027" s="42">
        <v>21618266</v>
      </c>
      <c r="E1027" s="147"/>
      <c r="F1027" s="55">
        <v>21611658</v>
      </c>
    </row>
    <row r="1028" spans="1:6" ht="15">
      <c r="A1028" s="146">
        <v>86755</v>
      </c>
      <c r="B1028" s="42" t="s">
        <v>20</v>
      </c>
      <c r="C1028" s="42" t="s">
        <v>206</v>
      </c>
      <c r="D1028" s="42">
        <v>7722544</v>
      </c>
      <c r="E1028" s="147"/>
      <c r="F1028" s="55">
        <v>8357699</v>
      </c>
    </row>
    <row r="1029" spans="1:6" ht="15">
      <c r="A1029" s="146">
        <v>86757</v>
      </c>
      <c r="B1029" s="42" t="s">
        <v>20</v>
      </c>
      <c r="C1029" s="42" t="s">
        <v>923</v>
      </c>
      <c r="D1029" s="42">
        <v>31339577</v>
      </c>
      <c r="E1029" s="147"/>
      <c r="F1029" s="55">
        <v>39100588</v>
      </c>
    </row>
    <row r="1030" spans="1:6" ht="15">
      <c r="A1030" s="146">
        <v>86760</v>
      </c>
      <c r="B1030" s="42" t="s">
        <v>20</v>
      </c>
      <c r="C1030" s="42" t="s">
        <v>841</v>
      </c>
      <c r="D1030" s="42">
        <v>12768681</v>
      </c>
      <c r="E1030" s="147"/>
      <c r="F1030" s="55">
        <v>12764775</v>
      </c>
    </row>
    <row r="1031" spans="1:6" ht="15">
      <c r="A1031" s="146">
        <v>86865</v>
      </c>
      <c r="B1031" s="42" t="s">
        <v>20</v>
      </c>
      <c r="C1031" s="42" t="s">
        <v>1059</v>
      </c>
      <c r="D1031" s="42">
        <v>67198133</v>
      </c>
      <c r="E1031" s="147"/>
      <c r="F1031" s="55">
        <v>67177590</v>
      </c>
    </row>
    <row r="1032" spans="1:6" ht="15">
      <c r="A1032" s="146">
        <v>86885</v>
      </c>
      <c r="B1032" s="42" t="s">
        <v>20</v>
      </c>
      <c r="C1032" s="42" t="s">
        <v>1060</v>
      </c>
      <c r="D1032" s="42">
        <v>36767058</v>
      </c>
      <c r="E1032" s="147"/>
      <c r="F1032" s="55">
        <v>45278433</v>
      </c>
    </row>
    <row r="1033" spans="1:6" ht="15">
      <c r="A1033" s="146">
        <v>88001</v>
      </c>
      <c r="B1033" s="42" t="s">
        <v>204</v>
      </c>
      <c r="C1033" s="42" t="s">
        <v>204</v>
      </c>
      <c r="D1033" s="42">
        <v>59418693</v>
      </c>
      <c r="E1033" s="147"/>
      <c r="F1033" s="55">
        <v>59399996</v>
      </c>
    </row>
    <row r="1034" spans="1:6" ht="15">
      <c r="A1034" s="146">
        <v>88564</v>
      </c>
      <c r="B1034" s="42" t="s">
        <v>204</v>
      </c>
      <c r="C1034" s="42" t="s">
        <v>1061</v>
      </c>
      <c r="D1034" s="42">
        <v>5656766</v>
      </c>
      <c r="E1034" s="147"/>
      <c r="F1034" s="55">
        <v>5655037</v>
      </c>
    </row>
    <row r="1035" spans="1:6" ht="15">
      <c r="A1035" s="146">
        <v>91001</v>
      </c>
      <c r="B1035" s="42" t="s">
        <v>21</v>
      </c>
      <c r="C1035" s="42" t="s">
        <v>1062</v>
      </c>
      <c r="D1035" s="42">
        <v>73985773</v>
      </c>
      <c r="E1035" s="147"/>
      <c r="F1035" s="55">
        <v>71550368</v>
      </c>
    </row>
    <row r="1036" spans="1:6" ht="15">
      <c r="A1036" s="146">
        <v>91540</v>
      </c>
      <c r="B1036" s="42" t="s">
        <v>21</v>
      </c>
      <c r="C1036" s="42" t="s">
        <v>1112</v>
      </c>
      <c r="D1036" s="42">
        <v>16114661</v>
      </c>
      <c r="E1036" s="147"/>
      <c r="F1036" s="55">
        <v>20705970</v>
      </c>
    </row>
    <row r="1037" spans="1:6" ht="15">
      <c r="A1037" s="146">
        <v>94001</v>
      </c>
      <c r="B1037" s="42" t="s">
        <v>1063</v>
      </c>
      <c r="C1037" s="42" t="s">
        <v>1064</v>
      </c>
      <c r="D1037" s="42">
        <v>49014247</v>
      </c>
      <c r="E1037" s="147"/>
      <c r="F1037" s="55">
        <v>59471160</v>
      </c>
    </row>
    <row r="1038" spans="1:6" ht="15">
      <c r="A1038" s="146">
        <v>95001</v>
      </c>
      <c r="B1038" s="42" t="s">
        <v>22</v>
      </c>
      <c r="C1038" s="42" t="s">
        <v>1065</v>
      </c>
      <c r="D1038" s="42">
        <v>96542691</v>
      </c>
      <c r="E1038" s="147"/>
      <c r="F1038" s="55">
        <v>110952023</v>
      </c>
    </row>
    <row r="1039" spans="1:6" ht="15">
      <c r="A1039" s="146">
        <v>95015</v>
      </c>
      <c r="B1039" s="42" t="s">
        <v>22</v>
      </c>
      <c r="C1039" s="42" t="s">
        <v>264</v>
      </c>
      <c r="D1039" s="42">
        <v>13090875</v>
      </c>
      <c r="E1039" s="147"/>
      <c r="F1039" s="55">
        <v>13895809</v>
      </c>
    </row>
    <row r="1040" spans="1:6" ht="15">
      <c r="A1040" s="146">
        <v>95025</v>
      </c>
      <c r="B1040" s="42" t="s">
        <v>22</v>
      </c>
      <c r="C1040" s="42" t="s">
        <v>1066</v>
      </c>
      <c r="D1040" s="42">
        <v>46205382</v>
      </c>
      <c r="E1040" s="147"/>
      <c r="F1040" s="55">
        <v>65584909</v>
      </c>
    </row>
    <row r="1041" spans="1:6" ht="15">
      <c r="A1041" s="146">
        <v>95200</v>
      </c>
      <c r="B1041" s="42" t="s">
        <v>22</v>
      </c>
      <c r="C1041" s="42" t="s">
        <v>350</v>
      </c>
      <c r="D1041" s="42">
        <v>11352624</v>
      </c>
      <c r="E1041" s="147"/>
      <c r="F1041" s="55">
        <v>13533668</v>
      </c>
    </row>
    <row r="1042" spans="1:6" ht="15">
      <c r="A1042" s="146">
        <v>97001</v>
      </c>
      <c r="B1042" s="42" t="s">
        <v>1067</v>
      </c>
      <c r="C1042" s="42" t="s">
        <v>1068</v>
      </c>
      <c r="D1042" s="42">
        <v>53008815</v>
      </c>
      <c r="E1042" s="147"/>
      <c r="F1042" s="55">
        <v>72005275</v>
      </c>
    </row>
    <row r="1043" spans="1:6" ht="15">
      <c r="A1043" s="146">
        <v>97161</v>
      </c>
      <c r="B1043" s="42" t="s">
        <v>1067</v>
      </c>
      <c r="C1043" s="42" t="s">
        <v>1069</v>
      </c>
      <c r="D1043" s="42">
        <v>9167531</v>
      </c>
      <c r="E1043" s="147"/>
      <c r="F1043" s="55">
        <v>11776664</v>
      </c>
    </row>
    <row r="1044" spans="1:6" ht="15">
      <c r="A1044" s="146">
        <v>97666</v>
      </c>
      <c r="B1044" s="42" t="s">
        <v>1067</v>
      </c>
      <c r="C1044" s="42" t="s">
        <v>1070</v>
      </c>
      <c r="D1044" s="42">
        <v>5286816</v>
      </c>
      <c r="E1044" s="147"/>
      <c r="F1044" s="55">
        <v>8008768</v>
      </c>
    </row>
    <row r="1045" spans="1:6" ht="15">
      <c r="A1045" s="146">
        <v>99001</v>
      </c>
      <c r="B1045" s="42" t="s">
        <v>23</v>
      </c>
      <c r="C1045" s="42" t="s">
        <v>1111</v>
      </c>
      <c r="D1045" s="42">
        <v>29775512</v>
      </c>
      <c r="E1045" s="147"/>
      <c r="F1045" s="55">
        <v>29610239</v>
      </c>
    </row>
    <row r="1046" spans="1:6" ht="15">
      <c r="A1046" s="146">
        <v>99524</v>
      </c>
      <c r="B1046" s="42" t="s">
        <v>23</v>
      </c>
      <c r="C1046" s="42" t="s">
        <v>1071</v>
      </c>
      <c r="D1046" s="42">
        <v>33353334</v>
      </c>
      <c r="E1046" s="147"/>
      <c r="F1046" s="55">
        <v>34177867</v>
      </c>
    </row>
    <row r="1047" spans="1:6" ht="15">
      <c r="A1047" s="146">
        <v>99624</v>
      </c>
      <c r="B1047" s="42" t="s">
        <v>23</v>
      </c>
      <c r="C1047" s="42" t="s">
        <v>1072</v>
      </c>
      <c r="D1047" s="42">
        <v>8353425</v>
      </c>
      <c r="E1047" s="147"/>
      <c r="F1047" s="55">
        <v>9759436</v>
      </c>
    </row>
    <row r="1048" spans="1:6" ht="15">
      <c r="A1048" s="146">
        <v>99773</v>
      </c>
      <c r="B1048" s="42" t="s">
        <v>23</v>
      </c>
      <c r="C1048" s="42" t="s">
        <v>1073</v>
      </c>
      <c r="D1048" s="42">
        <v>119625611</v>
      </c>
      <c r="E1048" s="147"/>
      <c r="F1048" s="55">
        <v>140022833</v>
      </c>
    </row>
    <row r="1049" spans="1:6" ht="15">
      <c r="A1049" s="146">
        <v>91</v>
      </c>
      <c r="B1049" s="42" t="s">
        <v>21</v>
      </c>
      <c r="C1049" s="42" t="s">
        <v>1074</v>
      </c>
      <c r="D1049" s="42">
        <v>38172808</v>
      </c>
      <c r="E1049" s="147"/>
      <c r="F1049" s="55">
        <v>51847222</v>
      </c>
    </row>
    <row r="1050" spans="1:6" ht="15">
      <c r="A1050" s="146">
        <v>94</v>
      </c>
      <c r="B1050" s="42" t="s">
        <v>1063</v>
      </c>
      <c r="C1050" s="42" t="s">
        <v>1074</v>
      </c>
      <c r="D1050" s="42">
        <v>45193301</v>
      </c>
      <c r="E1050" s="147"/>
      <c r="F1050" s="55">
        <v>70869323</v>
      </c>
    </row>
    <row r="1051" spans="1:6" ht="15">
      <c r="A1051" s="146">
        <v>97</v>
      </c>
      <c r="B1051" s="42" t="s">
        <v>1067</v>
      </c>
      <c r="C1051" s="42" t="s">
        <v>1074</v>
      </c>
      <c r="D1051" s="42">
        <v>15655040</v>
      </c>
      <c r="E1051" s="147"/>
      <c r="F1051" s="55">
        <v>22085581</v>
      </c>
    </row>
    <row r="1052" spans="1:6" ht="26.25" customHeight="1" thickBot="1">
      <c r="A1052" s="150"/>
      <c r="B1052" s="151"/>
      <c r="C1052" s="152" t="s">
        <v>1075</v>
      </c>
      <c r="D1052" s="67">
        <f>SUM(D9:D1051)</f>
        <v>32665650146</v>
      </c>
      <c r="E1052" s="153">
        <f>SUM(E9:E1051)</f>
        <v>0</v>
      </c>
      <c r="F1052" s="67">
        <f>SUM(F9:F1051)</f>
        <v>37427194670</v>
      </c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C16" sqref="C16"/>
    </sheetView>
  </sheetViews>
  <sheetFormatPr defaultColWidth="11.421875" defaultRowHeight="12.75"/>
  <cols>
    <col min="1" max="1" width="25.421875" style="0" customWidth="1"/>
    <col min="2" max="2" width="22.421875" style="12" customWidth="1"/>
    <col min="3" max="3" width="20.8515625" style="12" customWidth="1"/>
    <col min="4" max="4" width="19.421875" style="12" customWidth="1"/>
    <col min="5" max="5" width="26.7109375" style="12" customWidth="1"/>
    <col min="6" max="6" width="24.57421875" style="12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4" t="s">
        <v>63</v>
      </c>
      <c r="B1" s="13"/>
      <c r="C1" s="13"/>
      <c r="D1" s="13"/>
      <c r="E1" s="13"/>
      <c r="F1" s="13"/>
      <c r="G1" s="1"/>
    </row>
    <row r="2" spans="1:7" ht="15.75">
      <c r="A2" s="24" t="s">
        <v>77</v>
      </c>
      <c r="B2" s="13"/>
      <c r="C2" s="13"/>
      <c r="D2" s="13"/>
      <c r="E2" s="13"/>
      <c r="F2" s="13"/>
      <c r="G2" s="1"/>
    </row>
    <row r="3" spans="1:7" ht="15.75">
      <c r="A3" s="25"/>
      <c r="B3" s="13"/>
      <c r="C3" s="13"/>
      <c r="D3" s="13"/>
      <c r="E3" s="13"/>
      <c r="F3" s="13"/>
      <c r="G3" s="1"/>
    </row>
    <row r="4" spans="1:7" ht="15.75">
      <c r="A4" s="218" t="s">
        <v>64</v>
      </c>
      <c r="B4" s="218"/>
      <c r="C4" s="218"/>
      <c r="D4" s="218"/>
      <c r="E4" s="218"/>
      <c r="F4" s="11"/>
      <c r="G4" s="1"/>
    </row>
    <row r="5" spans="1:7" ht="15.75">
      <c r="A5" s="227" t="s">
        <v>1101</v>
      </c>
      <c r="B5" s="227"/>
      <c r="C5" s="227"/>
      <c r="D5" s="227"/>
      <c r="E5" s="227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6" t="s">
        <v>76</v>
      </c>
      <c r="B8" s="74" t="s">
        <v>82</v>
      </c>
      <c r="C8" s="74" t="s">
        <v>83</v>
      </c>
      <c r="D8" s="74" t="s">
        <v>75</v>
      </c>
      <c r="E8" s="75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32" t="s">
        <v>72</v>
      </c>
      <c r="B10" s="54">
        <f>SUM(B11:B13)</f>
        <v>679847038046.7</v>
      </c>
      <c r="C10" s="54">
        <f>SUM(C11:C13)</f>
        <v>531030465201</v>
      </c>
      <c r="D10" s="54">
        <f>SUM(D11:D13)</f>
        <v>0</v>
      </c>
      <c r="E10" s="54">
        <f>SUM(E11:E13)</f>
        <v>1210877503247.7</v>
      </c>
      <c r="F10" s="19"/>
      <c r="G10" s="4"/>
      <c r="H10" s="4"/>
      <c r="I10" s="4"/>
      <c r="J10" s="4"/>
    </row>
    <row r="11" spans="1:10" ht="15">
      <c r="A11" s="22" t="s">
        <v>73</v>
      </c>
      <c r="B11" s="55">
        <f>+Dptos!C44</f>
        <v>589722402799</v>
      </c>
      <c r="C11" s="55">
        <f>+Distymuniccertf!C74</f>
        <v>440945069096</v>
      </c>
      <c r="D11" s="55"/>
      <c r="E11" s="55">
        <f>+B11+C11</f>
        <v>1030667471895</v>
      </c>
      <c r="F11" s="20"/>
      <c r="G11" s="4"/>
      <c r="H11" s="4"/>
      <c r="I11" s="4"/>
      <c r="J11" s="4"/>
    </row>
    <row r="12" spans="1:10" ht="15">
      <c r="A12" s="68" t="s">
        <v>74</v>
      </c>
      <c r="B12" s="69">
        <f>+Dptos!D44</f>
        <v>63995107418.7</v>
      </c>
      <c r="C12" s="69">
        <f>+Distymuniccertf!D74</f>
        <v>64840712723</v>
      </c>
      <c r="D12" s="69"/>
      <c r="E12" s="69">
        <f>SUM(B12:D12)</f>
        <v>128835820141.7</v>
      </c>
      <c r="F12" s="20"/>
      <c r="G12" s="4"/>
      <c r="H12" s="4"/>
      <c r="I12" s="4"/>
      <c r="J12" s="4"/>
    </row>
    <row r="13" spans="1:10" ht="15">
      <c r="A13" s="68" t="s">
        <v>80</v>
      </c>
      <c r="B13" s="69">
        <f>+Dptos!E44</f>
        <v>26129527829</v>
      </c>
      <c r="C13" s="69">
        <f>+Distymuniccertf!E74</f>
        <v>25244683382</v>
      </c>
      <c r="D13" s="69"/>
      <c r="E13" s="69">
        <f>SUM(B13:D13)</f>
        <v>51374211211</v>
      </c>
      <c r="F13" s="20"/>
      <c r="G13" s="4"/>
      <c r="H13" s="4"/>
      <c r="I13" s="4"/>
      <c r="J13" s="4"/>
    </row>
    <row r="14" spans="1:10" ht="15.75">
      <c r="A14" s="40" t="s">
        <v>1076</v>
      </c>
      <c r="B14" s="56">
        <f>+Dptos!G44+Dptos!H44</f>
        <v>0</v>
      </c>
      <c r="C14" s="56">
        <f>+Distymuniccertf!G74+Distymuniccertf!H74</f>
        <v>0</v>
      </c>
      <c r="D14" s="56"/>
      <c r="E14" s="56">
        <f>SUM(B14:D14)</f>
        <v>0</v>
      </c>
      <c r="F14" s="20"/>
      <c r="G14" s="4"/>
      <c r="H14" s="4"/>
      <c r="I14" s="4"/>
      <c r="J14" s="4"/>
    </row>
    <row r="15" spans="1:10" ht="15.75">
      <c r="A15" s="40" t="s">
        <v>2</v>
      </c>
      <c r="B15" s="56">
        <f>+Dptos!I44</f>
        <v>14228374940</v>
      </c>
      <c r="C15" s="56">
        <f>+Distymuniccertf!J74</f>
        <v>4085899794</v>
      </c>
      <c r="D15" s="56"/>
      <c r="E15" s="56">
        <f>SUM(B15:D15)</f>
        <v>18314274734</v>
      </c>
      <c r="F15" s="21"/>
      <c r="G15" s="4"/>
      <c r="H15" s="4"/>
      <c r="I15" s="4"/>
      <c r="J15" s="4"/>
    </row>
    <row r="16" spans="1:10" ht="15.75">
      <c r="A16" s="40" t="s">
        <v>25</v>
      </c>
      <c r="B16" s="57">
        <v>0</v>
      </c>
      <c r="C16" s="56">
        <f>+Distymuniccertf!I74</f>
        <v>19189826169</v>
      </c>
      <c r="D16" s="56">
        <f>+'Munc no certf'!F1052</f>
        <v>37427194670</v>
      </c>
      <c r="E16" s="56">
        <f>SUM(B16:D16)</f>
        <v>56617020839</v>
      </c>
      <c r="F16" s="21"/>
      <c r="G16" s="4"/>
      <c r="H16" s="4"/>
      <c r="I16" s="4"/>
      <c r="J16" s="4"/>
    </row>
    <row r="17" spans="1:10" ht="33.75" customHeight="1">
      <c r="A17" s="39" t="s">
        <v>3</v>
      </c>
      <c r="B17" s="58">
        <f>+B10+SUM(B15:B16)</f>
        <v>694075412986.7</v>
      </c>
      <c r="C17" s="58">
        <f>+C10+SUM(C15:C16)</f>
        <v>554306191164</v>
      </c>
      <c r="D17" s="58">
        <f>+D10+SUM(D15:D16)</f>
        <v>37427194670</v>
      </c>
      <c r="E17" s="58">
        <f>+E10+E15+E16+E14</f>
        <v>1285808798820.7</v>
      </c>
      <c r="F17" s="31" t="s">
        <v>1077</v>
      </c>
      <c r="G17" s="4"/>
      <c r="H17" s="4"/>
      <c r="I17" s="4"/>
      <c r="J17" s="4"/>
    </row>
    <row r="18" spans="1:10" ht="21" customHeight="1">
      <c r="A18" s="111"/>
      <c r="B18" s="112"/>
      <c r="C18" s="112"/>
      <c r="D18" s="112"/>
      <c r="E18" s="112"/>
      <c r="F18" s="31"/>
      <c r="G18" s="4"/>
      <c r="H18" s="4"/>
      <c r="I18" s="4"/>
      <c r="J18" s="4"/>
    </row>
    <row r="19" spans="1:7" ht="65.25" customHeight="1" thickBot="1">
      <c r="A19" s="23"/>
      <c r="B19" s="14"/>
      <c r="C19" s="14"/>
      <c r="D19" s="76"/>
      <c r="G19" s="4"/>
    </row>
    <row r="20" spans="1:5" ht="45">
      <c r="A20" s="103" t="s">
        <v>76</v>
      </c>
      <c r="B20" s="104" t="s">
        <v>82</v>
      </c>
      <c r="C20" s="104" t="s">
        <v>83</v>
      </c>
      <c r="D20" s="104" t="s">
        <v>75</v>
      </c>
      <c r="E20" s="105" t="s">
        <v>3</v>
      </c>
    </row>
    <row r="21" spans="1:7" ht="15">
      <c r="A21" s="106" t="s">
        <v>72</v>
      </c>
      <c r="B21" s="113">
        <f>+B10*(1+7%)</f>
        <v>727436330709.969</v>
      </c>
      <c r="C21" s="113">
        <f>+C10*(1+7%)</f>
        <v>568202597765.0701</v>
      </c>
      <c r="D21" s="113">
        <f>+D10*(1+7%)</f>
        <v>0</v>
      </c>
      <c r="E21" s="114">
        <f>+E10*(1+7%)</f>
        <v>1295638928475.039</v>
      </c>
      <c r="F21" s="28"/>
      <c r="G21" s="28"/>
    </row>
    <row r="22" spans="1:7" ht="12.75">
      <c r="A22" s="107" t="s">
        <v>73</v>
      </c>
      <c r="B22" s="113">
        <f>+B11*(1+7%)</f>
        <v>631002970994.93</v>
      </c>
      <c r="C22" s="113">
        <f>+C11*(1+7%)</f>
        <v>471811223932.72003</v>
      </c>
      <c r="D22" s="113">
        <f>+D11*(1+7%)</f>
        <v>0</v>
      </c>
      <c r="E22" s="114">
        <f>+E11*(1+7%)</f>
        <v>1102814194927.6501</v>
      </c>
      <c r="F22" s="28"/>
      <c r="G22" s="28"/>
    </row>
    <row r="23" spans="1:7" ht="12.75">
      <c r="A23" s="108" t="s">
        <v>74</v>
      </c>
      <c r="B23" s="113">
        <f>+B12*(1+7%)</f>
        <v>68474764938.009</v>
      </c>
      <c r="C23" s="113">
        <f>+C12*(1+7%)</f>
        <v>69379562613.61</v>
      </c>
      <c r="D23" s="113">
        <f>+D12*(1+7%)</f>
        <v>0</v>
      </c>
      <c r="E23" s="114">
        <f>+E12*(1+7%)</f>
        <v>137854327551.61902</v>
      </c>
      <c r="F23" s="28"/>
      <c r="G23" s="28"/>
    </row>
    <row r="24" spans="1:7" ht="12.75">
      <c r="A24" s="108" t="s">
        <v>80</v>
      </c>
      <c r="B24" s="113">
        <f>+B13*(1+7%)</f>
        <v>27958594777.030003</v>
      </c>
      <c r="C24" s="113">
        <f>+C13*(1+7%)</f>
        <v>27011811218.74</v>
      </c>
      <c r="D24" s="113">
        <f>+D13*(1+7%)</f>
        <v>0</v>
      </c>
      <c r="E24" s="114">
        <f>+E13*(1+7%)</f>
        <v>54970405995.770004</v>
      </c>
      <c r="F24" s="28"/>
      <c r="G24" s="28"/>
    </row>
    <row r="25" spans="1:7" ht="15">
      <c r="A25" s="109" t="s">
        <v>1076</v>
      </c>
      <c r="B25" s="113">
        <f>+B14*(1+7%)</f>
        <v>0</v>
      </c>
      <c r="C25" s="113">
        <f>+C14*(1+7%)</f>
        <v>0</v>
      </c>
      <c r="D25" s="113">
        <f>+D14*(1+7%)</f>
        <v>0</v>
      </c>
      <c r="E25" s="114">
        <f>+E14*(1+7%)</f>
        <v>0</v>
      </c>
      <c r="F25" s="28"/>
      <c r="G25" s="28"/>
    </row>
    <row r="26" spans="1:7" ht="15">
      <c r="A26" s="109" t="s">
        <v>2</v>
      </c>
      <c r="B26" s="113">
        <f>+B15*(1+7%)</f>
        <v>15224361185.800001</v>
      </c>
      <c r="C26" s="113">
        <f>+C15*(1+7%)</f>
        <v>4371912779.58</v>
      </c>
      <c r="D26" s="113">
        <f>+D15*(1+7%)</f>
        <v>0</v>
      </c>
      <c r="E26" s="114">
        <f>+E15*(1+7%)</f>
        <v>19596273965.38</v>
      </c>
      <c r="F26" s="28"/>
      <c r="G26" s="28"/>
    </row>
    <row r="27" spans="1:7" ht="15">
      <c r="A27" s="109" t="s">
        <v>25</v>
      </c>
      <c r="B27" s="113">
        <f>+B16*(1+7%)</f>
        <v>0</v>
      </c>
      <c r="C27" s="113">
        <f>+C16*(1+7%)</f>
        <v>20533114000.83</v>
      </c>
      <c r="D27" s="113">
        <f>+D16*(1+7%)</f>
        <v>40047098296.9</v>
      </c>
      <c r="E27" s="114">
        <f>+E16*(1+7%)</f>
        <v>60580212297.73</v>
      </c>
      <c r="F27" s="28"/>
      <c r="G27" s="28"/>
    </row>
    <row r="28" spans="1:7" ht="15.75" thickBot="1">
      <c r="A28" s="110" t="s">
        <v>3</v>
      </c>
      <c r="B28" s="115">
        <f>+B17*(1+7%)</f>
        <v>742660691895.769</v>
      </c>
      <c r="C28" s="115">
        <f>+C17*(1+7%)</f>
        <v>593107624545.48</v>
      </c>
      <c r="D28" s="115">
        <f>+D17*(1+7%)</f>
        <v>40047098296.9</v>
      </c>
      <c r="E28" s="116">
        <f>+E17*(1+7%)</f>
        <v>1375815414738.149</v>
      </c>
      <c r="F28" s="28"/>
      <c r="G28" s="28"/>
    </row>
    <row r="29" spans="6:7" ht="12.75">
      <c r="F29" s="28"/>
      <c r="G29" s="28"/>
    </row>
    <row r="30" spans="6:7" ht="12.75">
      <c r="F30" s="28"/>
      <c r="G30" s="28"/>
    </row>
    <row r="31" spans="6:7" ht="12.75">
      <c r="F31" s="28"/>
      <c r="G31" s="28"/>
    </row>
    <row r="32" spans="2:7" ht="12.75">
      <c r="B32"/>
      <c r="C32" s="77"/>
      <c r="F32" s="28"/>
      <c r="G32" s="28"/>
    </row>
    <row r="33" spans="2:7" ht="12.75">
      <c r="B33"/>
      <c r="C33" s="77"/>
      <c r="F33" s="28"/>
      <c r="G33" s="28"/>
    </row>
    <row r="34" spans="2:7" ht="12.75">
      <c r="B34"/>
      <c r="C34" s="77"/>
      <c r="F34" s="28"/>
      <c r="G34" s="28"/>
    </row>
    <row r="35" spans="2:7" ht="12.75">
      <c r="B35"/>
      <c r="C35" s="77"/>
      <c r="F35" s="28"/>
      <c r="G35" s="28"/>
    </row>
    <row r="36" spans="2:7" ht="12.75">
      <c r="B36"/>
      <c r="C36" s="77"/>
      <c r="F36" s="28"/>
      <c r="G36" s="28"/>
    </row>
    <row r="37" spans="2:7" ht="12.75">
      <c r="B37"/>
      <c r="C37" s="77"/>
      <c r="F37" s="28"/>
      <c r="G37" s="28"/>
    </row>
    <row r="38" spans="2:7" ht="12.75">
      <c r="B38"/>
      <c r="C38" s="77"/>
      <c r="F38" s="28"/>
      <c r="G38" s="28"/>
    </row>
    <row r="39" spans="2:7" ht="12.75">
      <c r="B39"/>
      <c r="C39" s="77"/>
      <c r="F39" s="28"/>
      <c r="G39" s="28"/>
    </row>
    <row r="40" spans="2:7" ht="12.75">
      <c r="B40"/>
      <c r="C40" s="77"/>
      <c r="F40" s="28"/>
      <c r="G40" s="28"/>
    </row>
    <row r="41" spans="2:7" ht="12.75">
      <c r="B41"/>
      <c r="C41" s="77"/>
      <c r="F41" s="28"/>
      <c r="G41" s="28"/>
    </row>
    <row r="42" spans="2:7" ht="12.75">
      <c r="B42"/>
      <c r="C42" s="77"/>
      <c r="F42" s="28"/>
      <c r="G42" s="28"/>
    </row>
    <row r="43" spans="2:7" ht="12.75">
      <c r="B43"/>
      <c r="C43" s="77"/>
      <c r="F43" s="28"/>
      <c r="G43" s="28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B96" sqref="B96"/>
    </sheetView>
  </sheetViews>
  <sheetFormatPr defaultColWidth="11.421875" defaultRowHeight="12.75"/>
  <cols>
    <col min="1" max="1" width="22.7109375" style="45" customWidth="1"/>
    <col min="2" max="2" width="41.28125" style="120" bestFit="1" customWidth="1"/>
    <col min="3" max="3" width="19.140625" style="120" bestFit="1" customWidth="1"/>
    <col min="4" max="4" width="20.8515625" style="120" customWidth="1"/>
    <col min="5" max="5" width="17.8515625" style="0" customWidth="1"/>
    <col min="6" max="6" width="13.00390625" style="0" customWidth="1"/>
  </cols>
  <sheetData>
    <row r="1" spans="1:5" ht="15.75">
      <c r="A1" s="124" t="s">
        <v>1097</v>
      </c>
      <c r="B1" s="122" t="s">
        <v>1093</v>
      </c>
      <c r="C1" s="122" t="s">
        <v>1094</v>
      </c>
      <c r="D1" s="122" t="s">
        <v>1095</v>
      </c>
      <c r="E1" s="123" t="s">
        <v>1096</v>
      </c>
    </row>
    <row r="2" spans="1:5" ht="15">
      <c r="A2" s="45" t="s">
        <v>21</v>
      </c>
      <c r="B2" s="120">
        <v>3820781702</v>
      </c>
      <c r="C2" s="120">
        <f>+B2*1%</f>
        <v>38207817.02</v>
      </c>
      <c r="D2" s="120">
        <f>+C2*4</f>
        <v>152831268.08</v>
      </c>
      <c r="E2" s="121">
        <f>+D2+B2</f>
        <v>3973612970.08</v>
      </c>
    </row>
    <row r="3" spans="1:5" ht="15">
      <c r="A3" s="45" t="s">
        <v>4</v>
      </c>
      <c r="B3" s="120">
        <v>64890952321</v>
      </c>
      <c r="C3" s="120">
        <f aca="true" t="shared" si="0" ref="C3:C66">+B3*1%</f>
        <v>648909523.21</v>
      </c>
      <c r="D3" s="120">
        <f aca="true" t="shared" si="1" ref="D3:D66">+C3*4</f>
        <v>2595638092.84</v>
      </c>
      <c r="E3" s="121">
        <f aca="true" t="shared" si="2" ref="E3:E66">+D3+B3</f>
        <v>67486590413.84</v>
      </c>
    </row>
    <row r="4" spans="1:5" ht="15">
      <c r="A4" s="45" t="s">
        <v>18</v>
      </c>
      <c r="B4" s="120">
        <v>7620323555</v>
      </c>
      <c r="C4" s="120">
        <f t="shared" si="0"/>
        <v>76203235.55</v>
      </c>
      <c r="D4" s="120">
        <f t="shared" si="1"/>
        <v>304812942.2</v>
      </c>
      <c r="E4" s="121">
        <f t="shared" si="2"/>
        <v>7925136497.2</v>
      </c>
    </row>
    <row r="5" spans="1:5" ht="15">
      <c r="A5" s="45" t="s">
        <v>65</v>
      </c>
      <c r="B5" s="120">
        <v>12192247919</v>
      </c>
      <c r="C5" s="120">
        <f t="shared" si="0"/>
        <v>121922479.19</v>
      </c>
      <c r="D5" s="120">
        <f t="shared" si="1"/>
        <v>487689916.76</v>
      </c>
      <c r="E5" s="121">
        <f t="shared" si="2"/>
        <v>12679937835.76</v>
      </c>
    </row>
    <row r="6" spans="1:5" ht="15">
      <c r="A6" s="45" t="s">
        <v>99</v>
      </c>
      <c r="B6" s="120">
        <v>25645176443</v>
      </c>
      <c r="C6" s="120">
        <f t="shared" si="0"/>
        <v>256451764.43</v>
      </c>
      <c r="D6" s="120">
        <f t="shared" si="1"/>
        <v>1025807057.72</v>
      </c>
      <c r="E6" s="121">
        <f t="shared" si="2"/>
        <v>26670983500.72</v>
      </c>
    </row>
    <row r="7" spans="1:5" ht="15">
      <c r="A7" s="45" t="s">
        <v>100</v>
      </c>
      <c r="B7" s="120">
        <v>26462103242</v>
      </c>
      <c r="C7" s="120">
        <f t="shared" si="0"/>
        <v>264621032.42000002</v>
      </c>
      <c r="D7" s="120">
        <f t="shared" si="1"/>
        <v>1058484129.6800001</v>
      </c>
      <c r="E7" s="121">
        <f t="shared" si="2"/>
        <v>27520587371.68</v>
      </c>
    </row>
    <row r="8" spans="1:5" ht="15">
      <c r="A8" s="45" t="s">
        <v>5</v>
      </c>
      <c r="B8" s="120">
        <v>13482870018</v>
      </c>
      <c r="C8" s="120">
        <f t="shared" si="0"/>
        <v>134828700.18</v>
      </c>
      <c r="D8" s="120">
        <f t="shared" si="1"/>
        <v>539314800.72</v>
      </c>
      <c r="E8" s="121">
        <f t="shared" si="2"/>
        <v>14022184818.72</v>
      </c>
    </row>
    <row r="9" spans="1:5" ht="15">
      <c r="A9" s="45" t="s">
        <v>101</v>
      </c>
      <c r="B9" s="120">
        <v>8089138181</v>
      </c>
      <c r="C9" s="120">
        <f t="shared" si="0"/>
        <v>80891381.81</v>
      </c>
      <c r="D9" s="120">
        <f t="shared" si="1"/>
        <v>323565527.24</v>
      </c>
      <c r="E9" s="121">
        <f t="shared" si="2"/>
        <v>8412703708.24</v>
      </c>
    </row>
    <row r="10" spans="1:5" ht="15">
      <c r="A10" s="45" t="s">
        <v>19</v>
      </c>
      <c r="B10" s="120">
        <v>6780751336</v>
      </c>
      <c r="C10" s="120">
        <f t="shared" si="0"/>
        <v>67807513.36</v>
      </c>
      <c r="D10" s="120">
        <f t="shared" si="1"/>
        <v>271230053.44</v>
      </c>
      <c r="E10" s="121">
        <f t="shared" si="2"/>
        <v>7051981389.44</v>
      </c>
    </row>
    <row r="11" spans="1:5" ht="15">
      <c r="A11" s="45" t="s">
        <v>6</v>
      </c>
      <c r="B11" s="120">
        <v>43922803234</v>
      </c>
      <c r="C11" s="120">
        <f t="shared" si="0"/>
        <v>439228032.34000003</v>
      </c>
      <c r="D11" s="120">
        <f t="shared" si="1"/>
        <v>1756912129.3600001</v>
      </c>
      <c r="E11" s="121">
        <f t="shared" si="2"/>
        <v>45679715363.36</v>
      </c>
    </row>
    <row r="12" spans="1:5" ht="15">
      <c r="A12" s="45" t="s">
        <v>7</v>
      </c>
      <c r="B12" s="120">
        <v>18839018838</v>
      </c>
      <c r="C12" s="120">
        <f t="shared" si="0"/>
        <v>188390188.38</v>
      </c>
      <c r="D12" s="120">
        <f t="shared" si="1"/>
        <v>753560753.52</v>
      </c>
      <c r="E12" s="121">
        <f t="shared" si="2"/>
        <v>19592579591.52</v>
      </c>
    </row>
    <row r="13" spans="1:5" ht="15">
      <c r="A13" s="45" t="s">
        <v>102</v>
      </c>
      <c r="B13" s="120">
        <v>11244724251</v>
      </c>
      <c r="C13" s="120">
        <f t="shared" si="0"/>
        <v>112447242.51</v>
      </c>
      <c r="D13" s="120">
        <f t="shared" si="1"/>
        <v>449788970.04</v>
      </c>
      <c r="E13" s="121">
        <f t="shared" si="2"/>
        <v>11694513221.04</v>
      </c>
    </row>
    <row r="14" spans="1:5" ht="15">
      <c r="A14" s="45" t="s">
        <v>106</v>
      </c>
      <c r="B14" s="120">
        <v>30064960298</v>
      </c>
      <c r="C14" s="120">
        <f t="shared" si="0"/>
        <v>300649602.98</v>
      </c>
      <c r="D14" s="120">
        <f t="shared" si="1"/>
        <v>1202598411.92</v>
      </c>
      <c r="E14" s="121">
        <f t="shared" si="2"/>
        <v>31267558709.92</v>
      </c>
    </row>
    <row r="15" spans="1:5" ht="15">
      <c r="A15" s="45" t="s">
        <v>8</v>
      </c>
      <c r="B15" s="120">
        <v>30590726363</v>
      </c>
      <c r="C15" s="120">
        <f t="shared" si="0"/>
        <v>305907263.63</v>
      </c>
      <c r="D15" s="120">
        <f t="shared" si="1"/>
        <v>1223629054.52</v>
      </c>
      <c r="E15" s="121">
        <f t="shared" si="2"/>
        <v>31814355417.52</v>
      </c>
    </row>
    <row r="16" spans="1:5" ht="15">
      <c r="A16" s="45" t="s">
        <v>103</v>
      </c>
      <c r="B16" s="120">
        <v>2412029896</v>
      </c>
      <c r="C16" s="120">
        <f t="shared" si="0"/>
        <v>24120298.96</v>
      </c>
      <c r="D16" s="120">
        <f t="shared" si="1"/>
        <v>96481195.84</v>
      </c>
      <c r="E16" s="121">
        <f t="shared" si="2"/>
        <v>2508511091.84</v>
      </c>
    </row>
    <row r="17" spans="1:5" ht="15">
      <c r="A17" s="45" t="s">
        <v>22</v>
      </c>
      <c r="B17" s="120">
        <v>3658583957</v>
      </c>
      <c r="C17" s="120">
        <f t="shared" si="0"/>
        <v>36585839.57</v>
      </c>
      <c r="D17" s="120">
        <f t="shared" si="1"/>
        <v>146343358.28</v>
      </c>
      <c r="E17" s="121">
        <f t="shared" si="2"/>
        <v>3804927315.28</v>
      </c>
    </row>
    <row r="18" spans="1:5" ht="15">
      <c r="A18" s="45" t="s">
        <v>9</v>
      </c>
      <c r="B18" s="120">
        <v>16730277204</v>
      </c>
      <c r="C18" s="120">
        <f t="shared" si="0"/>
        <v>167302772.04</v>
      </c>
      <c r="D18" s="120">
        <f t="shared" si="1"/>
        <v>669211088.16</v>
      </c>
      <c r="E18" s="121">
        <f t="shared" si="2"/>
        <v>17399488292.16</v>
      </c>
    </row>
    <row r="19" spans="1:5" ht="15">
      <c r="A19" s="45" t="s">
        <v>104</v>
      </c>
      <c r="B19" s="120">
        <v>9162108662</v>
      </c>
      <c r="C19" s="120">
        <f t="shared" si="0"/>
        <v>91621086.62</v>
      </c>
      <c r="D19" s="120">
        <f t="shared" si="1"/>
        <v>366484346.48</v>
      </c>
      <c r="E19" s="121">
        <f t="shared" si="2"/>
        <v>9528593008.48</v>
      </c>
    </row>
    <row r="20" spans="1:5" ht="15">
      <c r="A20" s="45" t="s">
        <v>10</v>
      </c>
      <c r="B20" s="120">
        <v>23549040338</v>
      </c>
      <c r="C20" s="120">
        <f t="shared" si="0"/>
        <v>235490403.38</v>
      </c>
      <c r="D20" s="120">
        <f t="shared" si="1"/>
        <v>941961613.52</v>
      </c>
      <c r="E20" s="121">
        <f t="shared" si="2"/>
        <v>24491001951.52</v>
      </c>
    </row>
    <row r="21" spans="1:5" ht="15">
      <c r="A21" s="45" t="s">
        <v>11</v>
      </c>
      <c r="B21" s="120">
        <v>12287859401</v>
      </c>
      <c r="C21" s="120">
        <f t="shared" si="0"/>
        <v>122878594.01</v>
      </c>
      <c r="D21" s="120">
        <f t="shared" si="1"/>
        <v>491514376.04</v>
      </c>
      <c r="E21" s="121">
        <f t="shared" si="2"/>
        <v>12779373777.04</v>
      </c>
    </row>
    <row r="22" spans="1:5" ht="15">
      <c r="A22" s="45" t="s">
        <v>12</v>
      </c>
      <c r="B22" s="120">
        <v>26301371168</v>
      </c>
      <c r="C22" s="120">
        <f t="shared" si="0"/>
        <v>263013711.68</v>
      </c>
      <c r="D22" s="120">
        <f t="shared" si="1"/>
        <v>1052054846.72</v>
      </c>
      <c r="E22" s="121">
        <f t="shared" si="2"/>
        <v>27353426014.72</v>
      </c>
    </row>
    <row r="23" spans="1:5" ht="15">
      <c r="A23" s="45" t="s">
        <v>13</v>
      </c>
      <c r="B23" s="120">
        <v>17996284477</v>
      </c>
      <c r="C23" s="120">
        <f t="shared" si="0"/>
        <v>179962844.77</v>
      </c>
      <c r="D23" s="120">
        <f t="shared" si="1"/>
        <v>719851379.08</v>
      </c>
      <c r="E23" s="121">
        <f t="shared" si="2"/>
        <v>18716135856.08</v>
      </c>
    </row>
    <row r="24" spans="1:5" ht="15">
      <c r="A24" s="45" t="s">
        <v>20</v>
      </c>
      <c r="B24" s="120">
        <v>10995913694</v>
      </c>
      <c r="C24" s="120">
        <f t="shared" si="0"/>
        <v>109959136.94</v>
      </c>
      <c r="D24" s="120">
        <f t="shared" si="1"/>
        <v>439836547.76</v>
      </c>
      <c r="E24" s="121">
        <f t="shared" si="2"/>
        <v>11435750241.76</v>
      </c>
    </row>
    <row r="25" spans="1:5" ht="15">
      <c r="A25" s="45" t="s">
        <v>105</v>
      </c>
      <c r="B25" s="120">
        <v>6620582604</v>
      </c>
      <c r="C25" s="120">
        <f t="shared" si="0"/>
        <v>66205826.04</v>
      </c>
      <c r="D25" s="120">
        <f t="shared" si="1"/>
        <v>264823304.16</v>
      </c>
      <c r="E25" s="121">
        <f t="shared" si="2"/>
        <v>6885405908.16</v>
      </c>
    </row>
    <row r="26" spans="1:5" ht="15">
      <c r="A26" s="45" t="s">
        <v>14</v>
      </c>
      <c r="B26" s="120">
        <v>7103303883</v>
      </c>
      <c r="C26" s="120">
        <f t="shared" si="0"/>
        <v>71033038.83</v>
      </c>
      <c r="D26" s="120">
        <f t="shared" si="1"/>
        <v>284132155.32</v>
      </c>
      <c r="E26" s="121">
        <f t="shared" si="2"/>
        <v>7387436038.32</v>
      </c>
    </row>
    <row r="27" spans="1:5" ht="15">
      <c r="A27" s="45" t="s">
        <v>98</v>
      </c>
      <c r="B27" s="120">
        <v>1463193192</v>
      </c>
      <c r="C27" s="120">
        <f t="shared" si="0"/>
        <v>14631931.92</v>
      </c>
      <c r="D27" s="120">
        <f t="shared" si="1"/>
        <v>58527727.68</v>
      </c>
      <c r="E27" s="121">
        <f t="shared" si="2"/>
        <v>1521720919.68</v>
      </c>
    </row>
    <row r="28" spans="1:5" ht="15">
      <c r="A28" s="45" t="s">
        <v>15</v>
      </c>
      <c r="B28" s="120">
        <v>23517576962</v>
      </c>
      <c r="C28" s="120">
        <f t="shared" si="0"/>
        <v>235175769.62</v>
      </c>
      <c r="D28" s="120">
        <f t="shared" si="1"/>
        <v>940703078.48</v>
      </c>
      <c r="E28" s="121">
        <f t="shared" si="2"/>
        <v>24458280040.48</v>
      </c>
    </row>
    <row r="29" spans="1:5" ht="15">
      <c r="A29" s="45" t="s">
        <v>16</v>
      </c>
      <c r="B29" s="120">
        <v>20293584812</v>
      </c>
      <c r="C29" s="120">
        <f t="shared" si="0"/>
        <v>202935848.12</v>
      </c>
      <c r="D29" s="120">
        <f t="shared" si="1"/>
        <v>811743392.48</v>
      </c>
      <c r="E29" s="121">
        <f t="shared" si="2"/>
        <v>21105328204.48</v>
      </c>
    </row>
    <row r="30" spans="1:5" ht="15">
      <c r="A30" s="45" t="s">
        <v>17</v>
      </c>
      <c r="B30" s="120">
        <v>23418854347</v>
      </c>
      <c r="C30" s="120">
        <f t="shared" si="0"/>
        <v>234188543.47</v>
      </c>
      <c r="D30" s="120">
        <f t="shared" si="1"/>
        <v>936754173.88</v>
      </c>
      <c r="E30" s="121">
        <f t="shared" si="2"/>
        <v>24355608520.88</v>
      </c>
    </row>
    <row r="31" spans="1:5" ht="15">
      <c r="A31" s="45" t="s">
        <v>48</v>
      </c>
      <c r="B31" s="120">
        <v>22551327713</v>
      </c>
      <c r="C31" s="120">
        <f t="shared" si="0"/>
        <v>225513277.13</v>
      </c>
      <c r="D31" s="120">
        <f t="shared" si="1"/>
        <v>902053108.52</v>
      </c>
      <c r="E31" s="121">
        <f t="shared" si="2"/>
        <v>23453380821.52</v>
      </c>
    </row>
    <row r="32" spans="1:5" ht="15">
      <c r="A32" s="45" t="s">
        <v>97</v>
      </c>
      <c r="B32" s="120">
        <v>2115809480</v>
      </c>
      <c r="C32" s="120">
        <f t="shared" si="0"/>
        <v>21158094.8</v>
      </c>
      <c r="D32" s="120">
        <f t="shared" si="1"/>
        <v>84632379.2</v>
      </c>
      <c r="E32" s="121">
        <f t="shared" si="2"/>
        <v>2200441859.2</v>
      </c>
    </row>
    <row r="33" spans="1:5" ht="15">
      <c r="A33" s="45" t="s">
        <v>23</v>
      </c>
      <c r="B33" s="120">
        <v>3771400324</v>
      </c>
      <c r="C33" s="120">
        <f t="shared" si="0"/>
        <v>37714003.24</v>
      </c>
      <c r="D33" s="120">
        <f t="shared" si="1"/>
        <v>150856012.96</v>
      </c>
      <c r="E33" s="121">
        <f t="shared" si="2"/>
        <v>3922256336.96</v>
      </c>
    </row>
    <row r="34" spans="1:5" ht="15">
      <c r="A34" s="45" t="s">
        <v>93</v>
      </c>
      <c r="B34" s="120">
        <v>88089704423</v>
      </c>
      <c r="C34" s="120">
        <f t="shared" si="0"/>
        <v>880897044.23</v>
      </c>
      <c r="D34" s="120">
        <f t="shared" si="1"/>
        <v>3523588176.92</v>
      </c>
      <c r="E34" s="121">
        <f t="shared" si="2"/>
        <v>91613292599.92</v>
      </c>
    </row>
    <row r="35" spans="1:5" ht="15">
      <c r="A35" s="45" t="s">
        <v>90</v>
      </c>
      <c r="B35" s="120">
        <v>18723934543</v>
      </c>
      <c r="C35" s="120">
        <f t="shared" si="0"/>
        <v>187239345.43</v>
      </c>
      <c r="D35" s="120">
        <f t="shared" si="1"/>
        <v>748957381.72</v>
      </c>
      <c r="E35" s="121">
        <f t="shared" si="2"/>
        <v>19472891924.72</v>
      </c>
    </row>
    <row r="36" spans="1:5" ht="15">
      <c r="A36" s="45" t="s">
        <v>91</v>
      </c>
      <c r="B36" s="120">
        <v>18314871095</v>
      </c>
      <c r="C36" s="120">
        <f t="shared" si="0"/>
        <v>183148710.95000002</v>
      </c>
      <c r="D36" s="120">
        <f t="shared" si="1"/>
        <v>732594843.8000001</v>
      </c>
      <c r="E36" s="121">
        <f t="shared" si="2"/>
        <v>19047465938.8</v>
      </c>
    </row>
    <row r="37" spans="1:5" ht="15">
      <c r="A37" s="45" t="s">
        <v>92</v>
      </c>
      <c r="B37" s="120">
        <v>10184925850</v>
      </c>
      <c r="C37" s="120">
        <f t="shared" si="0"/>
        <v>101849258.5</v>
      </c>
      <c r="D37" s="120">
        <f t="shared" si="1"/>
        <v>407397034</v>
      </c>
      <c r="E37" s="121">
        <f t="shared" si="2"/>
        <v>10592322884</v>
      </c>
    </row>
    <row r="38" spans="1:5" ht="15">
      <c r="A38" s="45" t="s">
        <v>42</v>
      </c>
      <c r="B38" s="120">
        <v>6050598190</v>
      </c>
      <c r="C38" s="120">
        <f t="shared" si="0"/>
        <v>60505981.9</v>
      </c>
      <c r="D38" s="120">
        <f t="shared" si="1"/>
        <v>242023927.6</v>
      </c>
      <c r="E38" s="121">
        <f t="shared" si="2"/>
        <v>6292622117.6</v>
      </c>
    </row>
    <row r="39" spans="1:5" ht="15">
      <c r="A39" s="45" t="s">
        <v>89</v>
      </c>
      <c r="B39" s="120">
        <v>4570301395</v>
      </c>
      <c r="C39" s="120">
        <f t="shared" si="0"/>
        <v>45703013.95</v>
      </c>
      <c r="D39" s="120">
        <f t="shared" si="1"/>
        <v>182812055.8</v>
      </c>
      <c r="E39" s="121">
        <f t="shared" si="2"/>
        <v>4753113450.8</v>
      </c>
    </row>
    <row r="40" spans="1:5" ht="15">
      <c r="A40" s="45" t="s">
        <v>26</v>
      </c>
      <c r="B40" s="120">
        <v>7025104145</v>
      </c>
      <c r="C40" s="120">
        <f t="shared" si="0"/>
        <v>70251041.45</v>
      </c>
      <c r="D40" s="120">
        <f t="shared" si="1"/>
        <v>281004165.8</v>
      </c>
      <c r="E40" s="121">
        <f t="shared" si="2"/>
        <v>7306108310.8</v>
      </c>
    </row>
    <row r="41" spans="1:5" ht="15">
      <c r="A41" s="45" t="s">
        <v>45</v>
      </c>
      <c r="B41" s="120">
        <v>8894532001</v>
      </c>
      <c r="C41" s="120">
        <f t="shared" si="0"/>
        <v>88945320.01</v>
      </c>
      <c r="D41" s="120">
        <f t="shared" si="1"/>
        <v>355781280.04</v>
      </c>
      <c r="E41" s="121">
        <f t="shared" si="2"/>
        <v>9250313281.04</v>
      </c>
    </row>
    <row r="42" spans="1:5" ht="15">
      <c r="A42" s="45" t="s">
        <v>49</v>
      </c>
      <c r="B42" s="120">
        <v>9737745540</v>
      </c>
      <c r="C42" s="120">
        <f t="shared" si="0"/>
        <v>97377455.4</v>
      </c>
      <c r="D42" s="120">
        <f t="shared" si="1"/>
        <v>389509821.6</v>
      </c>
      <c r="E42" s="121">
        <f t="shared" si="2"/>
        <v>10127255361.6</v>
      </c>
    </row>
    <row r="43" spans="1:5" ht="15">
      <c r="A43" s="45" t="s">
        <v>50</v>
      </c>
      <c r="B43" s="120">
        <v>2241430177</v>
      </c>
      <c r="C43" s="120">
        <f t="shared" si="0"/>
        <v>22414301.77</v>
      </c>
      <c r="D43" s="120">
        <f t="shared" si="1"/>
        <v>89657207.08</v>
      </c>
      <c r="E43" s="121">
        <f t="shared" si="2"/>
        <v>2331087384.08</v>
      </c>
    </row>
    <row r="44" spans="1:5" ht="15">
      <c r="A44" s="45" t="s">
        <v>78</v>
      </c>
      <c r="B44" s="120">
        <v>29663991145</v>
      </c>
      <c r="C44" s="120">
        <f t="shared" si="0"/>
        <v>296639911.45</v>
      </c>
      <c r="D44" s="120">
        <f t="shared" si="1"/>
        <v>1186559645.8</v>
      </c>
      <c r="E44" s="121">
        <f t="shared" si="2"/>
        <v>30850550790.8</v>
      </c>
    </row>
    <row r="45" spans="1:5" ht="15">
      <c r="A45" s="45" t="s">
        <v>51</v>
      </c>
      <c r="B45" s="120">
        <v>2379590106</v>
      </c>
      <c r="C45" s="120">
        <f t="shared" si="0"/>
        <v>23795901.06</v>
      </c>
      <c r="D45" s="120">
        <f t="shared" si="1"/>
        <v>95183604.24</v>
      </c>
      <c r="E45" s="121">
        <f t="shared" si="2"/>
        <v>2474773710.24</v>
      </c>
    </row>
    <row r="46" spans="1:5" ht="15">
      <c r="A46" s="45" t="s">
        <v>108</v>
      </c>
      <c r="B46" s="120">
        <v>3462025232</v>
      </c>
      <c r="C46" s="120">
        <f t="shared" si="0"/>
        <v>34620252.32</v>
      </c>
      <c r="D46" s="120">
        <f t="shared" si="1"/>
        <v>138481009.28</v>
      </c>
      <c r="E46" s="121">
        <f t="shared" si="2"/>
        <v>3600506241.28</v>
      </c>
    </row>
    <row r="47" spans="1:5" ht="15">
      <c r="A47" s="45" t="s">
        <v>107</v>
      </c>
      <c r="B47" s="120">
        <v>12422218935</v>
      </c>
      <c r="C47" s="120">
        <f t="shared" si="0"/>
        <v>124222189.35000001</v>
      </c>
      <c r="D47" s="120">
        <f t="shared" si="1"/>
        <v>496888757.40000004</v>
      </c>
      <c r="E47" s="121">
        <f t="shared" si="2"/>
        <v>12919107692.4</v>
      </c>
    </row>
    <row r="48" spans="1:5" ht="15">
      <c r="A48" s="45" t="s">
        <v>44</v>
      </c>
      <c r="B48" s="120">
        <v>3096298762</v>
      </c>
      <c r="C48" s="120">
        <f t="shared" si="0"/>
        <v>30962987.62</v>
      </c>
      <c r="D48" s="120">
        <f t="shared" si="1"/>
        <v>123851950.48</v>
      </c>
      <c r="E48" s="121">
        <f t="shared" si="2"/>
        <v>3220150712.48</v>
      </c>
    </row>
    <row r="49" spans="1:5" ht="15">
      <c r="A49" s="45" t="s">
        <v>29</v>
      </c>
      <c r="B49" s="120">
        <v>3097395183</v>
      </c>
      <c r="C49" s="120">
        <f t="shared" si="0"/>
        <v>30973951.830000002</v>
      </c>
      <c r="D49" s="120">
        <f t="shared" si="1"/>
        <v>123895807.32000001</v>
      </c>
      <c r="E49" s="121">
        <f t="shared" si="2"/>
        <v>3221290990.32</v>
      </c>
    </row>
    <row r="50" spans="1:5" ht="15">
      <c r="A50" s="45" t="s">
        <v>27</v>
      </c>
      <c r="B50" s="120">
        <v>1871059329</v>
      </c>
      <c r="C50" s="120">
        <f t="shared" si="0"/>
        <v>18710593.29</v>
      </c>
      <c r="D50" s="120">
        <f t="shared" si="1"/>
        <v>74842373.16</v>
      </c>
      <c r="E50" s="121">
        <f t="shared" si="2"/>
        <v>1945901702.16</v>
      </c>
    </row>
    <row r="51" spans="1:5" ht="15">
      <c r="A51" s="45" t="s">
        <v>32</v>
      </c>
      <c r="B51" s="120">
        <v>4405651049</v>
      </c>
      <c r="C51" s="120">
        <f t="shared" si="0"/>
        <v>44056510.49</v>
      </c>
      <c r="D51" s="120">
        <f t="shared" si="1"/>
        <v>176226041.96</v>
      </c>
      <c r="E51" s="121">
        <f t="shared" si="2"/>
        <v>4581877090.96</v>
      </c>
    </row>
    <row r="52" spans="1:5" ht="15">
      <c r="A52" s="45" t="s">
        <v>46</v>
      </c>
      <c r="B52" s="120">
        <v>3420643260</v>
      </c>
      <c r="C52" s="120">
        <f t="shared" si="0"/>
        <v>34206432.6</v>
      </c>
      <c r="D52" s="120">
        <f t="shared" si="1"/>
        <v>136825730.4</v>
      </c>
      <c r="E52" s="121">
        <f t="shared" si="2"/>
        <v>3557468990.4</v>
      </c>
    </row>
    <row r="53" spans="1:5" ht="15">
      <c r="A53" s="45" t="s">
        <v>109</v>
      </c>
      <c r="B53" s="120">
        <v>2211259566</v>
      </c>
      <c r="C53" s="120">
        <f t="shared" si="0"/>
        <v>22112595.66</v>
      </c>
      <c r="D53" s="120">
        <f t="shared" si="1"/>
        <v>88450382.64</v>
      </c>
      <c r="E53" s="121">
        <f t="shared" si="2"/>
        <v>2299709948.64</v>
      </c>
    </row>
    <row r="54" spans="1:5" ht="15">
      <c r="A54" s="45" t="s">
        <v>35</v>
      </c>
      <c r="B54" s="120">
        <v>1647165103</v>
      </c>
      <c r="C54" s="120">
        <f t="shared" si="0"/>
        <v>16471651.030000001</v>
      </c>
      <c r="D54" s="120">
        <f t="shared" si="1"/>
        <v>65886604.120000005</v>
      </c>
      <c r="E54" s="121">
        <f t="shared" si="2"/>
        <v>1713051707.12</v>
      </c>
    </row>
    <row r="55" spans="1:5" ht="15">
      <c r="A55" s="45" t="s">
        <v>110</v>
      </c>
      <c r="B55" s="120">
        <v>2459560478</v>
      </c>
      <c r="C55" s="120">
        <f t="shared" si="0"/>
        <v>24595604.78</v>
      </c>
      <c r="D55" s="120">
        <f t="shared" si="1"/>
        <v>98382419.12</v>
      </c>
      <c r="E55" s="121">
        <f t="shared" si="2"/>
        <v>2557942897.12</v>
      </c>
    </row>
    <row r="56" spans="1:5" ht="15">
      <c r="A56" s="45" t="s">
        <v>111</v>
      </c>
      <c r="B56" s="120">
        <v>10398418245</v>
      </c>
      <c r="C56" s="120">
        <f t="shared" si="0"/>
        <v>103984182.45</v>
      </c>
      <c r="D56" s="120">
        <f t="shared" si="1"/>
        <v>415936729.8</v>
      </c>
      <c r="E56" s="121">
        <f t="shared" si="2"/>
        <v>10814354974.8</v>
      </c>
    </row>
    <row r="57" spans="1:5" ht="15">
      <c r="A57" s="45" t="s">
        <v>124</v>
      </c>
      <c r="B57" s="120">
        <v>3635332328</v>
      </c>
      <c r="C57" s="120">
        <f t="shared" si="0"/>
        <v>36353323.28</v>
      </c>
      <c r="D57" s="120">
        <f t="shared" si="1"/>
        <v>145413293.12</v>
      </c>
      <c r="E57" s="121">
        <f t="shared" si="2"/>
        <v>3780745621.12</v>
      </c>
    </row>
    <row r="58" spans="1:5" ht="15">
      <c r="A58" s="45" t="s">
        <v>34</v>
      </c>
      <c r="B58" s="120">
        <v>3884556657</v>
      </c>
      <c r="C58" s="120">
        <f t="shared" si="0"/>
        <v>38845566.57</v>
      </c>
      <c r="D58" s="120">
        <f t="shared" si="1"/>
        <v>155382266.28</v>
      </c>
      <c r="E58" s="121">
        <f t="shared" si="2"/>
        <v>4039938923.28</v>
      </c>
    </row>
    <row r="59" spans="1:5" ht="15">
      <c r="A59" s="45" t="s">
        <v>112</v>
      </c>
      <c r="B59" s="120">
        <v>3300323244</v>
      </c>
      <c r="C59" s="120">
        <f t="shared" si="0"/>
        <v>33003232.44</v>
      </c>
      <c r="D59" s="120">
        <f t="shared" si="1"/>
        <v>132012929.76</v>
      </c>
      <c r="E59" s="121">
        <f t="shared" si="2"/>
        <v>3432336173.76</v>
      </c>
    </row>
    <row r="60" spans="1:5" ht="15">
      <c r="A60" s="45" t="s">
        <v>38</v>
      </c>
      <c r="B60" s="120">
        <v>4948199394</v>
      </c>
      <c r="C60" s="120">
        <f t="shared" si="0"/>
        <v>49481993.94</v>
      </c>
      <c r="D60" s="120">
        <f t="shared" si="1"/>
        <v>197927975.76</v>
      </c>
      <c r="E60" s="121">
        <f t="shared" si="2"/>
        <v>5146127369.76</v>
      </c>
    </row>
    <row r="61" spans="1:5" ht="15">
      <c r="A61" s="45" t="s">
        <v>31</v>
      </c>
      <c r="B61" s="120">
        <v>7301536454</v>
      </c>
      <c r="C61" s="120">
        <f t="shared" si="0"/>
        <v>73015364.54</v>
      </c>
      <c r="D61" s="120">
        <f t="shared" si="1"/>
        <v>292061458.16</v>
      </c>
      <c r="E61" s="121">
        <f t="shared" si="2"/>
        <v>7593597912.16</v>
      </c>
    </row>
    <row r="62" spans="1:5" ht="15">
      <c r="A62" s="45" t="s">
        <v>113</v>
      </c>
      <c r="B62" s="120">
        <v>36751011806</v>
      </c>
      <c r="C62" s="120">
        <f t="shared" si="0"/>
        <v>367510118.06</v>
      </c>
      <c r="D62" s="120">
        <f t="shared" si="1"/>
        <v>1470040472.24</v>
      </c>
      <c r="E62" s="121">
        <f t="shared" si="2"/>
        <v>38221052278.24</v>
      </c>
    </row>
    <row r="63" spans="1:5" ht="15">
      <c r="A63" s="45" t="s">
        <v>114</v>
      </c>
      <c r="B63" s="120">
        <v>9943353615</v>
      </c>
      <c r="C63" s="120">
        <f t="shared" si="0"/>
        <v>99433536.15</v>
      </c>
      <c r="D63" s="120">
        <f t="shared" si="1"/>
        <v>397734144.6</v>
      </c>
      <c r="E63" s="121">
        <f t="shared" si="2"/>
        <v>10341087759.6</v>
      </c>
    </row>
    <row r="64" spans="1:5" ht="15">
      <c r="A64" s="45" t="s">
        <v>37</v>
      </c>
      <c r="B64" s="120">
        <v>7864456998</v>
      </c>
      <c r="C64" s="120">
        <f t="shared" si="0"/>
        <v>78644569.98</v>
      </c>
      <c r="D64" s="120">
        <f t="shared" si="1"/>
        <v>314578279.92</v>
      </c>
      <c r="E64" s="121">
        <f t="shared" si="2"/>
        <v>8179035277.92</v>
      </c>
    </row>
    <row r="65" spans="1:5" ht="15">
      <c r="A65" s="45" t="s">
        <v>52</v>
      </c>
      <c r="B65" s="120">
        <v>4891594651</v>
      </c>
      <c r="C65" s="120">
        <f t="shared" si="0"/>
        <v>48915946.51</v>
      </c>
      <c r="D65" s="120">
        <f t="shared" si="1"/>
        <v>195663786.04</v>
      </c>
      <c r="E65" s="121">
        <f t="shared" si="2"/>
        <v>5087258437.04</v>
      </c>
    </row>
    <row r="66" spans="1:5" ht="15">
      <c r="A66" s="45" t="s">
        <v>40</v>
      </c>
      <c r="B66" s="120">
        <v>9073265748</v>
      </c>
      <c r="C66" s="120">
        <f t="shared" si="0"/>
        <v>90732657.48</v>
      </c>
      <c r="D66" s="120">
        <f t="shared" si="1"/>
        <v>362930629.92</v>
      </c>
      <c r="E66" s="121">
        <f t="shared" si="2"/>
        <v>9436196377.92</v>
      </c>
    </row>
    <row r="67" spans="1:5" ht="15">
      <c r="A67" s="45" t="s">
        <v>43</v>
      </c>
      <c r="B67" s="120">
        <v>8805760161</v>
      </c>
      <c r="C67" s="120">
        <f aca="true" t="shared" si="3" ref="C67:C95">+B67*1%</f>
        <v>88057601.61</v>
      </c>
      <c r="D67" s="120">
        <f aca="true" t="shared" si="4" ref="D67:D95">+C67*4</f>
        <v>352230406.44</v>
      </c>
      <c r="E67" s="121">
        <f aca="true" t="shared" si="5" ref="E67:E95">+D67+B67</f>
        <v>9157990567.44</v>
      </c>
    </row>
    <row r="68" spans="1:5" ht="15">
      <c r="A68" s="45" t="s">
        <v>115</v>
      </c>
      <c r="B68" s="120">
        <v>5808263822</v>
      </c>
      <c r="C68" s="120">
        <f t="shared" si="3"/>
        <v>58082638.22</v>
      </c>
      <c r="D68" s="120">
        <f t="shared" si="4"/>
        <v>232330552.88</v>
      </c>
      <c r="E68" s="121">
        <f t="shared" si="5"/>
        <v>6040594374.88</v>
      </c>
    </row>
    <row r="69" spans="1:5" ht="15">
      <c r="A69" s="45" t="s">
        <v>116</v>
      </c>
      <c r="B69" s="120">
        <v>2713184192</v>
      </c>
      <c r="C69" s="120">
        <f t="shared" si="3"/>
        <v>27131841.92</v>
      </c>
      <c r="D69" s="120">
        <f t="shared" si="4"/>
        <v>108527367.68</v>
      </c>
      <c r="E69" s="121">
        <f t="shared" si="5"/>
        <v>2821711559.68</v>
      </c>
    </row>
    <row r="70" spans="1:5" ht="15">
      <c r="A70" s="45" t="s">
        <v>47</v>
      </c>
      <c r="B70" s="120">
        <v>6599676054</v>
      </c>
      <c r="C70" s="120">
        <f t="shared" si="3"/>
        <v>65996760.54</v>
      </c>
      <c r="D70" s="120">
        <f t="shared" si="4"/>
        <v>263987042.16</v>
      </c>
      <c r="E70" s="121">
        <f t="shared" si="5"/>
        <v>6863663096.16</v>
      </c>
    </row>
    <row r="71" spans="1:5" ht="15">
      <c r="A71" s="45" t="s">
        <v>36</v>
      </c>
      <c r="B71" s="120">
        <v>8885709435</v>
      </c>
      <c r="C71" s="120">
        <f t="shared" si="3"/>
        <v>88857094.35000001</v>
      </c>
      <c r="D71" s="120">
        <f t="shared" si="4"/>
        <v>355428377.40000004</v>
      </c>
      <c r="E71" s="121">
        <f t="shared" si="5"/>
        <v>9241137812.4</v>
      </c>
    </row>
    <row r="72" spans="1:5" ht="15">
      <c r="A72" s="45" t="s">
        <v>30</v>
      </c>
      <c r="B72" s="120">
        <v>2424985593</v>
      </c>
      <c r="C72" s="120">
        <f t="shared" si="3"/>
        <v>24249855.93</v>
      </c>
      <c r="D72" s="120">
        <f t="shared" si="4"/>
        <v>96999423.72</v>
      </c>
      <c r="E72" s="121">
        <f t="shared" si="5"/>
        <v>2521985016.72</v>
      </c>
    </row>
    <row r="73" spans="1:5" ht="15">
      <c r="A73" s="45" t="s">
        <v>28</v>
      </c>
      <c r="B73" s="120">
        <v>7592836525</v>
      </c>
      <c r="C73" s="120">
        <f t="shared" si="3"/>
        <v>75928365.25</v>
      </c>
      <c r="D73" s="120">
        <f t="shared" si="4"/>
        <v>303713461</v>
      </c>
      <c r="E73" s="121">
        <f t="shared" si="5"/>
        <v>7896549986</v>
      </c>
    </row>
    <row r="74" spans="1:5" ht="15">
      <c r="A74" s="45" t="s">
        <v>117</v>
      </c>
      <c r="B74" s="120">
        <v>3446567672</v>
      </c>
      <c r="C74" s="120">
        <f t="shared" si="3"/>
        <v>34465676.72</v>
      </c>
      <c r="D74" s="120">
        <f t="shared" si="4"/>
        <v>137862706.88</v>
      </c>
      <c r="E74" s="121">
        <f t="shared" si="5"/>
        <v>3584430378.88</v>
      </c>
    </row>
    <row r="75" spans="1:5" ht="15">
      <c r="A75" s="45" t="s">
        <v>41</v>
      </c>
      <c r="B75" s="120">
        <v>6649565374</v>
      </c>
      <c r="C75" s="120">
        <f t="shared" si="3"/>
        <v>66495653.74</v>
      </c>
      <c r="D75" s="120">
        <f t="shared" si="4"/>
        <v>265982614.96</v>
      </c>
      <c r="E75" s="121">
        <f t="shared" si="5"/>
        <v>6915547988.96</v>
      </c>
    </row>
    <row r="76" spans="1:5" ht="15">
      <c r="A76" s="45" t="s">
        <v>85</v>
      </c>
      <c r="B76" s="120">
        <v>3386416324</v>
      </c>
      <c r="C76" s="120">
        <f t="shared" si="3"/>
        <v>33864163.24</v>
      </c>
      <c r="D76" s="120">
        <f t="shared" si="4"/>
        <v>135456652.96</v>
      </c>
      <c r="E76" s="121">
        <f t="shared" si="5"/>
        <v>3521872976.96</v>
      </c>
    </row>
    <row r="77" spans="1:5" ht="15">
      <c r="A77" s="45" t="s">
        <v>84</v>
      </c>
      <c r="B77" s="120">
        <v>5052588694</v>
      </c>
      <c r="C77" s="120">
        <f t="shared" si="3"/>
        <v>50525886.94</v>
      </c>
      <c r="D77" s="120">
        <f t="shared" si="4"/>
        <v>202103547.76</v>
      </c>
      <c r="E77" s="121">
        <f t="shared" si="5"/>
        <v>5254692241.76</v>
      </c>
    </row>
    <row r="78" spans="1:5" ht="15">
      <c r="A78" s="45" t="s">
        <v>33</v>
      </c>
      <c r="B78" s="120">
        <v>9796176272</v>
      </c>
      <c r="C78" s="120">
        <f t="shared" si="3"/>
        <v>97961762.72</v>
      </c>
      <c r="D78" s="120">
        <f t="shared" si="4"/>
        <v>391847050.88</v>
      </c>
      <c r="E78" s="121">
        <f t="shared" si="5"/>
        <v>10188023322.88</v>
      </c>
    </row>
    <row r="79" spans="1:5" ht="15">
      <c r="A79" s="45" t="s">
        <v>39</v>
      </c>
      <c r="B79" s="120">
        <v>8831521271</v>
      </c>
      <c r="C79" s="120">
        <f t="shared" si="3"/>
        <v>88315212.71000001</v>
      </c>
      <c r="D79" s="120">
        <f t="shared" si="4"/>
        <v>353260850.84000003</v>
      </c>
      <c r="E79" s="121">
        <f t="shared" si="5"/>
        <v>9184782121.84</v>
      </c>
    </row>
    <row r="80" spans="1:5" ht="15">
      <c r="A80" s="45" t="s">
        <v>118</v>
      </c>
      <c r="B80" s="120">
        <v>5269106679</v>
      </c>
      <c r="C80" s="120">
        <f t="shared" si="3"/>
        <v>52691066.79</v>
      </c>
      <c r="D80" s="120">
        <f t="shared" si="4"/>
        <v>210764267.16</v>
      </c>
      <c r="E80" s="121">
        <f t="shared" si="5"/>
        <v>5479870946.16</v>
      </c>
    </row>
    <row r="81" spans="1:5" ht="15">
      <c r="A81" s="45" t="s">
        <v>123</v>
      </c>
      <c r="B81" s="120">
        <v>3719132512</v>
      </c>
      <c r="C81" s="120">
        <f t="shared" si="3"/>
        <v>37191325.12</v>
      </c>
      <c r="D81" s="120">
        <f t="shared" si="4"/>
        <v>148765300.48</v>
      </c>
      <c r="E81" s="121">
        <f t="shared" si="5"/>
        <v>3867897812.48</v>
      </c>
    </row>
    <row r="82" spans="1:5" ht="15">
      <c r="A82" s="45" t="s">
        <v>119</v>
      </c>
      <c r="B82" s="120">
        <v>3662977563</v>
      </c>
      <c r="C82" s="120">
        <f t="shared" si="3"/>
        <v>36629775.63</v>
      </c>
      <c r="D82" s="120">
        <f t="shared" si="4"/>
        <v>146519102.52</v>
      </c>
      <c r="E82" s="121">
        <f t="shared" si="5"/>
        <v>3809496665.52</v>
      </c>
    </row>
    <row r="83" spans="1:5" ht="15">
      <c r="A83" s="45" t="s">
        <v>120</v>
      </c>
      <c r="B83" s="120">
        <v>2101124983</v>
      </c>
      <c r="C83" s="120">
        <f t="shared" si="3"/>
        <v>21011249.830000002</v>
      </c>
      <c r="D83" s="120">
        <f t="shared" si="4"/>
        <v>84044999.32000001</v>
      </c>
      <c r="E83" s="121">
        <f t="shared" si="5"/>
        <v>2185169982.32</v>
      </c>
    </row>
    <row r="84" spans="1:5" ht="15">
      <c r="A84" s="45" t="s">
        <v>57</v>
      </c>
      <c r="B84" s="120">
        <v>8194170102</v>
      </c>
      <c r="C84" s="120">
        <f t="shared" si="3"/>
        <v>81941701.02</v>
      </c>
      <c r="D84" s="120">
        <f t="shared" si="4"/>
        <v>327766804.08</v>
      </c>
      <c r="E84" s="121">
        <f t="shared" si="5"/>
        <v>8521936906.08</v>
      </c>
    </row>
    <row r="85" spans="1:5" ht="15">
      <c r="A85" s="45" t="s">
        <v>53</v>
      </c>
      <c r="B85" s="120">
        <v>1970301320</v>
      </c>
      <c r="C85" s="120">
        <f t="shared" si="3"/>
        <v>19703013.2</v>
      </c>
      <c r="D85" s="120">
        <f t="shared" si="4"/>
        <v>78812052.8</v>
      </c>
      <c r="E85" s="121">
        <f t="shared" si="5"/>
        <v>2049113372.8</v>
      </c>
    </row>
    <row r="86" spans="1:5" ht="15">
      <c r="A86" s="45" t="s">
        <v>94</v>
      </c>
      <c r="B86" s="120">
        <v>1575224516</v>
      </c>
      <c r="C86" s="120">
        <f t="shared" si="3"/>
        <v>15752245.16</v>
      </c>
      <c r="D86" s="120">
        <f t="shared" si="4"/>
        <v>63008980.64</v>
      </c>
      <c r="E86" s="121">
        <f t="shared" si="5"/>
        <v>1638233496.64</v>
      </c>
    </row>
    <row r="87" spans="1:5" ht="15">
      <c r="A87" s="45" t="s">
        <v>58</v>
      </c>
      <c r="B87" s="120">
        <v>2865364098</v>
      </c>
      <c r="C87" s="120">
        <f t="shared" si="3"/>
        <v>28653640.98</v>
      </c>
      <c r="D87" s="120">
        <f t="shared" si="4"/>
        <v>114614563.92</v>
      </c>
      <c r="E87" s="121">
        <f t="shared" si="5"/>
        <v>2979978661.92</v>
      </c>
    </row>
    <row r="88" spans="1:5" ht="15">
      <c r="A88" s="45" t="s">
        <v>122</v>
      </c>
      <c r="B88" s="120">
        <v>2408748069</v>
      </c>
      <c r="C88" s="120">
        <f t="shared" si="3"/>
        <v>24087480.69</v>
      </c>
      <c r="D88" s="120">
        <f t="shared" si="4"/>
        <v>96349922.76</v>
      </c>
      <c r="E88" s="121">
        <f t="shared" si="5"/>
        <v>2505097991.76</v>
      </c>
    </row>
    <row r="89" spans="1:5" ht="15">
      <c r="A89" s="45" t="s">
        <v>54</v>
      </c>
      <c r="B89" s="120">
        <v>2195981538</v>
      </c>
      <c r="C89" s="120">
        <f t="shared" si="3"/>
        <v>21959815.38</v>
      </c>
      <c r="D89" s="120">
        <f t="shared" si="4"/>
        <v>87839261.52</v>
      </c>
      <c r="E89" s="121">
        <f t="shared" si="5"/>
        <v>2283820799.52</v>
      </c>
    </row>
    <row r="90" spans="1:5" ht="15">
      <c r="A90" s="45" t="s">
        <v>55</v>
      </c>
      <c r="B90" s="120">
        <v>1456238777</v>
      </c>
      <c r="C90" s="120">
        <f t="shared" si="3"/>
        <v>14562387.77</v>
      </c>
      <c r="D90" s="120">
        <f t="shared" si="4"/>
        <v>58249551.08</v>
      </c>
      <c r="E90" s="121">
        <f t="shared" si="5"/>
        <v>1514488328.08</v>
      </c>
    </row>
    <row r="91" spans="1:5" ht="15">
      <c r="A91" s="45" t="s">
        <v>59</v>
      </c>
      <c r="B91" s="120">
        <v>3385419263</v>
      </c>
      <c r="C91" s="120">
        <f t="shared" si="3"/>
        <v>33854192.63</v>
      </c>
      <c r="D91" s="120">
        <f t="shared" si="4"/>
        <v>135416770.52</v>
      </c>
      <c r="E91" s="121">
        <f t="shared" si="5"/>
        <v>3520836033.52</v>
      </c>
    </row>
    <row r="92" spans="1:5" ht="15">
      <c r="A92" s="45" t="s">
        <v>56</v>
      </c>
      <c r="B92" s="120">
        <v>3033500281</v>
      </c>
      <c r="C92" s="120">
        <f t="shared" si="3"/>
        <v>30335002.810000002</v>
      </c>
      <c r="D92" s="120">
        <f t="shared" si="4"/>
        <v>121340011.24000001</v>
      </c>
      <c r="E92" s="121">
        <f t="shared" si="5"/>
        <v>3154840292.24</v>
      </c>
    </row>
    <row r="93" spans="1:5" ht="15">
      <c r="A93" s="45" t="s">
        <v>121</v>
      </c>
      <c r="B93" s="120">
        <v>701254368</v>
      </c>
      <c r="C93" s="120">
        <f t="shared" si="3"/>
        <v>7012543.68</v>
      </c>
      <c r="D93" s="120">
        <f t="shared" si="4"/>
        <v>28050174.72</v>
      </c>
      <c r="E93" s="121">
        <f t="shared" si="5"/>
        <v>729304542.72</v>
      </c>
    </row>
    <row r="94" spans="1:5" ht="15">
      <c r="A94" s="45" t="s">
        <v>60</v>
      </c>
      <c r="B94" s="120">
        <v>3783850467</v>
      </c>
      <c r="C94" s="120">
        <f t="shared" si="3"/>
        <v>37838504.67</v>
      </c>
      <c r="D94" s="120">
        <f t="shared" si="4"/>
        <v>151354018.68</v>
      </c>
      <c r="E94" s="121">
        <f t="shared" si="5"/>
        <v>3935204485.68</v>
      </c>
    </row>
    <row r="95" spans="1:5" ht="15">
      <c r="A95" s="45" t="s">
        <v>95</v>
      </c>
      <c r="B95" s="120">
        <v>1810950006</v>
      </c>
      <c r="C95" s="120">
        <f t="shared" si="3"/>
        <v>18109500.06</v>
      </c>
      <c r="D95" s="120">
        <f t="shared" si="4"/>
        <v>72438000.24</v>
      </c>
      <c r="E95" s="121">
        <f t="shared" si="5"/>
        <v>1883388006.24</v>
      </c>
    </row>
    <row r="98" ht="26.25">
      <c r="B98" s="125">
        <v>240435265</v>
      </c>
    </row>
    <row r="99" ht="23.25">
      <c r="B99" s="126">
        <v>860339215</v>
      </c>
    </row>
    <row r="100" ht="15">
      <c r="B100" s="120">
        <f>+B99+B98</f>
        <v>1100774480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Sandra Consuelo Gutierrez Hernandez</cp:lastModifiedBy>
  <cp:lastPrinted>2014-12-22T22:26:26Z</cp:lastPrinted>
  <dcterms:created xsi:type="dcterms:W3CDTF">2004-01-24T23:46:15Z</dcterms:created>
  <dcterms:modified xsi:type="dcterms:W3CDTF">2014-12-29T15:14:22Z</dcterms:modified>
  <cp:category/>
  <cp:version/>
  <cp:contentType/>
  <cp:contentStatus/>
</cp:coreProperties>
</file>