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<sst xmlns="http://schemas.openxmlformats.org/spreadsheetml/2006/main" count="2288" uniqueCount="1110">
  <si>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</si>
  <si>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</si>
  <si>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</si>
  <si>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</si>
  <si>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</si>
  <si>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</si>
  <si>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</si>
  <si>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</si>
  <si>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</si>
  <si>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</si>
  <si>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</si>
  <si>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</si>
  <si>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</si>
  <si>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</si>
  <si>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</si>
  <si>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</si>
  <si>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</si>
  <si>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</si>
  <si>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</si>
  <si>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</si>
  <si>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</si>
  <si>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</si>
  <si>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</si>
  <si>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</si>
  <si>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</si>
  <si>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</si>
  <si>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</si>
  <si>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</si>
  <si>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</si>
  <si>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</si>
  <si>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</si>
  <si>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</si>
  <si>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</si>
  <si>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</si>
  <si>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</si>
  <si>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</si>
  <si>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</si>
  <si>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</si>
  <si>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</si>
  <si>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</si>
  <si>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</si>
  <si>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</si>
  <si>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</si>
  <si>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</si>
  <si>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</si>
  <si>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</si>
  <si>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</si>
  <si>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</si>
  <si>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</si>
  <si>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</si>
  <si>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</si>
  <si>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</si>
  <si>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</si>
  <si>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</si>
  <si>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</si>
  <si>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</si>
  <si>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</si>
  <si>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</si>
  <si>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</si>
  <si>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</si>
  <si>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</si>
  <si>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</si>
  <si>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</si>
  <si>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</si>
  <si>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</si>
  <si>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</si>
  <si>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</si>
  <si>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</si>
  <si>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</si>
  <si>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</si>
  <si>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</si>
  <si>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</si>
  <si>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</si>
  <si>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</si>
  <si>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</si>
  <si>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</si>
  <si>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</si>
  <si>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</si>
  <si>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</si>
  <si>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</si>
  <si>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</si>
  <si>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</si>
  <si>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</si>
  <si>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</si>
  <si>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</si>
  <si>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</si>
  <si>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</si>
  <si>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</si>
  <si>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</si>
  <si>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</si>
  <si>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</si>
  <si>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</si>
  <si>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</si>
  <si>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</si>
  <si>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</si>
  <si>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</si>
  <si>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</si>
  <si>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</si>
  <si>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</si>
  <si>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</si>
  <si>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</si>
  <si>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</si>
  <si>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</si>
  <si>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</si>
  <si>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</si>
  <si>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</si>
  <si>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</si>
  <si>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</si>
  <si>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</si>
  <si>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</si>
  <si>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</si>
  <si>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</si>
  <si>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</si>
  <si>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</si>
  <si>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</si>
  <si>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</si>
  <si>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</si>
  <si>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</si>
  <si>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</si>
  <si>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</si>
  <si>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</si>
  <si>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</si>
  <si>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</si>
  <si>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</si>
  <si>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</si>
  <si>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</si>
  <si>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</si>
  <si>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</si>
  <si>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</si>
  <si>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</si>
  <si>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</si>
  <si>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</si>
  <si>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</si>
  <si>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</si>
  <si>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</si>
  <si>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</si>
  <si>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</si>
  <si>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</si>
  <si>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</si>
  <si>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</si>
  <si>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</si>
  <si>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</si>
  <si>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</si>
  <si>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</si>
  <si>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</si>
  <si>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</si>
  <si>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</si>
  <si>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</si>
  <si>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</si>
  <si>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</si>
  <si>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</si>
  <si>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</si>
  <si>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</si>
  <si>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</si>
  <si>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</si>
  <si>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</si>
  <si>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</si>
  <si>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</si>
  <si>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</si>
  <si>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</si>
  <si>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</si>
  <si>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</si>
  <si>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</si>
  <si>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</si>
  <si>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</si>
  <si>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</si>
  <si>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</si>
  <si>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</si>
  <si>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</si>
  <si>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</si>
  <si>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</si>
  <si>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</si>
  <si>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</si>
  <si>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</si>
  <si>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</si>
  <si>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</si>
  <si>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</si>
  <si>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</si>
  <si>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</si>
  <si>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</si>
  <si>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</si>
  <si>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</si>
  <si>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</si>
  <si>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</si>
  <si>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</si>
  <si>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</si>
  <si>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</si>
  <si>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</si>
  <si>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</si>
  <si>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</si>
  <si>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</si>
  <si>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</si>
  <si>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</si>
  <si>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</si>
  <si>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</si>
  <si>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</si>
  <si>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</si>
  <si>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</si>
  <si>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</si>
  <si>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</si>
  <si>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</si>
  <si>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</si>
  <si>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</si>
  <si>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</si>
  <si>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</si>
  <si>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</si>
  <si>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</si>
  <si>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</si>
  <si>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</si>
  <si>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</si>
  <si>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</si>
  <si>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</si>
  <si>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</si>
  <si>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</si>
  <si>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</si>
  <si>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</si>
  <si>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</si>
  <si>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</si>
  <si>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</si>
  <si>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</si>
  <si>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</si>
  <si>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</si>
  <si>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</si>
  <si>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</si>
  <si>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</si>
  <si>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</si>
  <si>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</si>
  <si>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</si>
  <si>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</si>
  <si>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</si>
  <si>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</si>
  <si>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</si>
  <si>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</si>
  <si>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</si>
  <si>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</si>
  <si>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</si>
  <si>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</si>
  <si>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</si>
  <si>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</si>
  <si>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</si>
  <si>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</si>
  <si>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</si>
  <si>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</si>
  <si>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</si>
  <si>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</si>
  <si>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</si>
  <si>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</si>
  <si>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</si>
  <si>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</si>
  <si>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</si>
  <si>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</si>
  <si>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</si>
  <si>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</si>
  <si>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</si>
  <si>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</si>
  <si>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</si>
  <si>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</si>
  <si>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</si>
  <si>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</si>
  <si>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</si>
  <si>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</si>
  <si>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</si>
  <si>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</si>
  <si>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</si>
  <si>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</si>
  <si>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</si>
  <si>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</si>
  <si>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</si>
  <si>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</si>
  <si>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</si>
  <si>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</si>
  <si>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</si>
  <si>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</si>
  <si>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</si>
  <si>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</si>
  <si>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</si>
  <si>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</si>
  <si>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</si>
  <si>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</si>
  <si>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</si>
  <si>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</si>
  <si>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</si>
  <si>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</si>
  <si>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</si>
  <si>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</si>
  <si>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</si>
  <si>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</si>
  <si>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</si>
  <si>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</si>
  <si>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</si>
  <si>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</si>
  <si>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</si>
  <si>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</si>
  <si>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</si>
  <si>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</si>
  <si>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</si>
  <si>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</si>
  <si>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</si>
  <si>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</si>
  <si>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</si>
  <si>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</si>
  <si>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</si>
  <si>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</si>
  <si>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</si>
  <si>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</si>
  <si>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</si>
  <si>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</si>
  <si>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</si>
  <si>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</si>
  <si>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</si>
  <si>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</si>
  <si>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</si>
  <si>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</si>
  <si>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</si>
  <si>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</si>
  <si>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</si>
  <si>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</si>
  <si>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</si>
  <si>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</si>
  <si>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</si>
  <si>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</si>
  <si>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</si>
  <si>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</si>
  <si>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</si>
  <si>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</si>
  <si>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</si>
  <si>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</si>
  <si>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</si>
  <si>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</si>
  <si>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</si>
  <si>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</si>
  <si>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</si>
  <si>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</si>
  <si>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</si>
  <si>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</si>
  <si>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</si>
  <si>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</si>
  <si>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</si>
  <si>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</si>
  <si>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</si>
  <si>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</si>
  <si>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</si>
  <si>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</si>
  <si>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</si>
  <si>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</si>
  <si>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</si>
  <si>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</si>
  <si>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</si>
  <si>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</si>
  <si>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</si>
  <si>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</si>
  <si>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</si>
  <si>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</si>
  <si>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</si>
  <si>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</si>
  <si>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</si>
  <si>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</si>
  <si>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</si>
  <si>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</si>
  <si>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</si>
  <si>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</si>
  <si>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</si>
  <si>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</si>
  <si>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</si>
  <si>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</si>
  <si>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</si>
  <si>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</si>
  <si>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</si>
  <si>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</si>
  <si>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</si>
  <si>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</si>
  <si>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</si>
  <si>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</si>
  <si>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</si>
  <si>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</si>
  <si>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</si>
  <si>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</si>
  <si>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</si>
  <si>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</si>
  <si>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</si>
  <si>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</si>
  <si>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</si>
  <si>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</si>
  <si>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</si>
  <si>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</si>
  <si>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</si>
  <si>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</si>
  <si>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</si>
  <si>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</si>
  <si>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</si>
  <si>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</si>
  <si>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</si>
  <si>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</si>
  <si>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</si>
  <si>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</si>
  <si>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</si>
  <si>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</si>
  <si>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</si>
  <si>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</si>
  <si>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</si>
  <si>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</si>
  <si>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</si>
  <si>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</si>
  <si>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</si>
  <si>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</si>
  <si>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</si>
  <si>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</si>
  <si>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</si>
  <si>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</si>
  <si>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</si>
  <si>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</si>
  <si>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</si>
  <si>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</si>
  <si>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</si>
  <si>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</si>
  <si>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</si>
  <si>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</si>
  <si>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</si>
  <si>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</si>
  <si>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</si>
  <si>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</si>
  <si>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</si>
  <si>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</si>
  <si>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</si>
  <si>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</si>
  <si>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</si>
  <si>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</si>
  <si>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</si>
  <si>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</si>
  <si>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</si>
  <si>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</si>
  <si>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</si>
  <si>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</si>
  <si>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</si>
  <si>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</si>
  <si>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</si>
  <si>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</si>
  <si>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</si>
  <si>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</si>
  <si>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</si>
  <si>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</si>
  <si>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</si>
  <si>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</si>
  <si>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</si>
  <si>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</si>
  <si>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</si>
  <si>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</si>
  <si>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</si>
  <si>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</si>
  <si>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</si>
  <si>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</si>
  <si>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</si>
  <si>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</si>
  <si>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</si>
  <si>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</si>
  <si>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</si>
  <si>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</si>
  <si>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</si>
  <si>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</si>
  <si>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</si>
  <si>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</si>
  <si>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</si>
  <si>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</si>
  <si>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</si>
  <si>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</si>
  <si>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</si>
  <si>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</si>
  <si>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</si>
  <si>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</si>
  <si>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</si>
  <si>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</si>
  <si>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</si>
  <si>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</si>
  <si>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</si>
  <si>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</si>
  <si>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</si>
  <si>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</si>
  <si>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</si>
  <si>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</si>
  <si>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</si>
  <si>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</si>
  <si>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</si>
  <si>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</si>
  <si>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</si>
  <si>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</si>
  <si>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</si>
  <si>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</si>
  <si>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</si>
  <si>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</si>
  <si>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</si>
  <si>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</si>
  <si>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</si>
  <si>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</si>
  <si>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</si>
  <si>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</si>
  <si>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</si>
  <si>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</si>
  <si>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</si>
  <si>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</si>
  <si>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</si>
  <si>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</si>
  <si>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</si>
  <si>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</si>
  <si>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</si>
  <si>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</si>
  <si>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</si>
  <si>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</si>
  <si>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</si>
  <si>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</si>
  <si>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</si>
  <si>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</si>
  <si>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</si>
  <si>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</si>
  <si>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</si>
  <si>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</si>
  <si>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</si>
  <si>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</si>
  <si>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</si>
  <si>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</si>
  <si>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</si>
  <si>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</si>
  <si>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</si>
  <si>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</si>
  <si>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</si>
  <si>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</si>
  <si>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</si>
  <si>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</si>
  <si>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</si>
  <si>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</si>
  <si>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</si>
  <si>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</si>
  <si>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</si>
  <si>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</si>
  <si>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</si>
  <si>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</si>
  <si>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</si>
  <si>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</si>
  <si>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</si>
  <si>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</si>
  <si>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</si>
  <si>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</si>
  <si>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</si>
  <si>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</si>
  <si>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</si>
  <si>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</si>
  <si>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</si>
  <si>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</si>
  <si>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</si>
  <si>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</si>
  <si>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</si>
  <si>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</si>
  <si>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</si>
  <si>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</si>
  <si>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</si>
  <si>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</si>
  <si>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</si>
  <si>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</si>
  <si>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</si>
  <si>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</si>
  <si>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</si>
  <si>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</si>
  <si>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</si>
  <si>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</si>
  <si>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</si>
  <si>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</si>
  <si>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</si>
  <si>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</si>
  <si>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</si>
  <si>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</si>
  <si>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</si>
  <si>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</si>
  <si>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</si>
  <si>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</si>
  <si>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</si>
  <si>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</si>
  <si>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</si>
  <si>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</si>
  <si>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</si>
  <si>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</si>
  <si>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</si>
  <si>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</si>
  <si>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</si>
  <si>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</si>
  <si>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</si>
  <si>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</si>
  <si>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</si>
  <si>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</si>
  <si>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</si>
  <si>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</si>
  <si>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</si>
  <si>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</si>
  <si>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</si>
  <si>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</si>
  <si>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</si>
  <si>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</si>
  <si>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</si>
  <si>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</si>
  <si>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</si>
  <si>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</si>
  <si>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</si>
  <si>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</si>
  <si>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</si>
  <si>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</si>
  <si>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</si>
  <si>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</si>
  <si>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</si>
  <si>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</si>
  <si>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</si>
  <si>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</si>
  <si>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</si>
  <si>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</si>
  <si>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</si>
  <si>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</si>
  <si>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</si>
  <si>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</si>
  <si>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</si>
  <si>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</si>
  <si>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</si>
  <si>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</si>
  <si>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</si>
  <si>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</si>
  <si>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</si>
  <si>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</si>
  <si>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</si>
  <si>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</si>
  <si>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</si>
  <si>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</si>
  <si>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</si>
  <si>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</si>
  <si>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</si>
  <si>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</si>
  <si>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</si>
  <si>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</si>
  <si>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</si>
  <si>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</si>
  <si>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</si>
  <si>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</si>
  <si>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</si>
  <si>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</si>
  <si>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</si>
  <si>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</si>
  <si>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</si>
  <si>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</si>
  <si>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</si>
  <si>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</si>
  <si>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</si>
  <si>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</si>
  <si>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</si>
  <si>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</si>
  <si>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</si>
  <si>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</si>
  <si>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</si>
  <si>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</si>
  <si>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</si>
  <si>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</si>
  <si>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</si>
  <si>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</si>
  <si>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</si>
  <si>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</si>
  <si>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</si>
  <si>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</si>
  <si>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</si>
  <si>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</si>
  <si>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</si>
  <si>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</si>
  <si>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</si>
  <si>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</si>
  <si>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</si>
  <si>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</si>
  <si>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</si>
  <si>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</si>
  <si>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</si>
  <si>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</si>
  <si>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</si>
  <si>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</si>
  <si>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</si>
  <si>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</si>
  <si>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</si>
  <si>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</si>
  <si>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</si>
  <si>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</si>
  <si>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</si>
  <si>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</si>
  <si>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</si>
  <si>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</si>
  <si>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</si>
  <si>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</si>
  <si>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</si>
  <si>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</si>
  <si>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</si>
  <si>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</si>
  <si>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</si>
  <si>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</si>
  <si>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</si>
  <si>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</si>
  <si>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</si>
  <si>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</si>
  <si>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</si>
  <si>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</si>
  <si>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</si>
  <si>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</si>
  <si>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</si>
  <si>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</si>
  <si>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</si>
  <si>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</si>
  <si>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</si>
  <si>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</si>
  <si>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</si>
  <si>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</si>
  <si>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</si>
  <si>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</si>
  <si>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</si>
  <si>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</si>
  <si>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</si>
  <si>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</si>
  <si>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</si>
  <si>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</si>
  <si>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</si>
  <si>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</si>
  <si>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</si>
  <si>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</si>
  <si>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</si>
  <si>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</si>
  <si>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</si>
  <si>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</si>
  <si>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</si>
  <si>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</si>
  <si>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</si>
  <si>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</si>
  <si>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</si>
  <si>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</si>
  <si>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</si>
  <si>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</si>
  <si>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</si>
  <si>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</si>
  <si>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</si>
  <si>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</si>
  <si>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</si>
  <si>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</si>
  <si>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</si>
  <si>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</si>
  <si>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</si>
  <si>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</si>
  <si>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</si>
  <si>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</si>
  <si>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</si>
  <si>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</si>
  <si>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</si>
  <si>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</si>
  <si>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</si>
  <si>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</si>
  <si>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</si>
  <si>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</si>
  <si>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</si>
  <si>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</si>
  <si>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</si>
  <si>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</si>
  <si>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</si>
  <si>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</si>
  <si>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</si>
  <si>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</si>
  <si>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</si>
  <si>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</si>
  <si>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</si>
  <si>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</si>
  <si>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</si>
  <si>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</si>
  <si>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</si>
  <si>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</si>
  <si>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</si>
  <si>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</si>
  <si>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</si>
  <si>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</si>
  <si>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</si>
  <si>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</si>
  <si>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</si>
  <si>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</si>
  <si>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</si>
  <si>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</si>
  <si>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</si>
  <si>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</si>
  <si>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</si>
  <si>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</si>
  <si>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</si>
  <si>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</si>
  <si>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</si>
  <si>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</si>
  <si>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</si>
  <si>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</si>
  <si>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</si>
  <si>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</si>
  <si>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</si>
  <si>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</si>
  <si>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</si>
  <si>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</si>
  <si>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</si>
  <si>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</si>
  <si>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</si>
  <si>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</si>
  <si>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</si>
  <si>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</si>
  <si>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</si>
  <si>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</si>
  <si>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</si>
  <si>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</si>
  <si>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</si>
  <si>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</si>
  <si>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</si>
  <si>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</si>
  <si>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</si>
  <si>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</si>
  <si>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</si>
  <si>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</si>
  <si>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</si>
  <si>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</si>
  <si>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</si>
  <si>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</si>
  <si>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</si>
  <si>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</si>
  <si>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</si>
  <si>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</si>
  <si>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</si>
  <si>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</si>
  <si>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</si>
  <si>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</si>
  <si>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</si>
  <si>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</si>
  <si>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</si>
  <si>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</si>
  <si>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</si>
  <si>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</si>
  <si>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</si>
  <si>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</si>
  <si>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</si>
  <si>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</si>
  <si>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</si>
  <si>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</si>
  <si>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</si>
  <si>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</si>
  <si>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</si>
  <si>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</si>
  <si>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</si>
  <si>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</si>
  <si>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</si>
  <si>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</si>
  <si>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</si>
  <si>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</si>
  <si>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</si>
  <si>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</si>
  <si>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</si>
  <si>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</si>
  <si>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</si>
  <si>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</si>
  <si>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</si>
  <si>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</si>
  <si>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</si>
  <si>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</si>
  <si>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</si>
  <si>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</si>
  <si>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</si>
  <si>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</si>
  <si>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</si>
  <si>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</si>
  <si>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</si>
  <si>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</si>
  <si>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</si>
  <si>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</si>
  <si>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</si>
  <si>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</si>
  <si>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</si>
  <si>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</si>
  <si>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</si>
  <si>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</si>
  <si>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</si>
  <si>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</si>
  <si>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</si>
  <si>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</si>
  <si>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</si>
  <si>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</si>
  <si>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</si>
  <si>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</si>
  <si>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</si>
  <si>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</si>
  <si>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</si>
  <si>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</si>
  <si>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</si>
  <si>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</si>
  <si>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</si>
  <si>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</si>
  <si>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</si>
  <si>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</si>
  <si>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</si>
  <si>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</si>
  <si>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</si>
  <si>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</si>
  <si>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</si>
  <si>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</si>
  <si>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</si>
  <si>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</si>
  <si>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</si>
  <si>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</si>
  <si>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</si>
  <si>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</si>
  <si>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</si>
  <si>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</si>
  <si>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</si>
  <si>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</si>
  <si>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</si>
  <si>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</si>
  <si>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</si>
  <si>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</si>
  <si>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</si>
  <si>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</si>
  <si>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</si>
  <si>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</si>
  <si>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</si>
  <si>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</si>
  <si>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</si>
  <si>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</si>
  <si>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</si>
  <si>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</si>
  <si>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</si>
  <si>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</si>
  <si>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</si>
  <si>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</si>
  <si>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</si>
  <si>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</si>
  <si>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</si>
  <si>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</si>
  <si>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</si>
  <si>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</si>
  <si>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</si>
  <si>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</si>
  <si>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</si>
  <si>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</si>
  <si>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</si>
  <si>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</si>
  <si>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</si>
  <si>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</si>
  <si>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</si>
  <si>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</si>
  <si>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</si>
  <si>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</si>
  <si>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</si>
  <si>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</si>
  <si>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</si>
  <si>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</si>
  <si>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</si>
  <si>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</si>
  <si>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</si>
  <si>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</si>
  <si>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</si>
  <si>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</si>
  <si>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</si>
  <si>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</si>
  <si>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</si>
  <si>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</si>
  <si>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</si>
  <si>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</si>
  <si>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</si>
  <si>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</si>
  <si>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</si>
  <si>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</si>
  <si>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</si>
  <si>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</si>
  <si>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</si>
  <si>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</si>
  <si>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</si>
  <si>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</si>
  <si>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</si>
  <si>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</si>
  <si>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</si>
  <si>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</si>
  <si>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</si>
  <si>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</si>
  <si>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</si>
  <si>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</si>
  <si>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</si>
  <si>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</si>
  <si>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</si>
  <si>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</si>
  <si>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</si>
  <si>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</si>
  <si>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</si>
  <si>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</si>
  <si>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</si>
  <si>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</si>
  <si>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</si>
  <si>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</si>
  <si>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</si>
  <si>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</si>
  <si>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</si>
  <si>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</si>
  <si>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</si>
  <si>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</si>
  <si>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</si>
  <si>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</si>
  <si>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</si>
  <si>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</si>
  <si>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</si>
  <si>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</si>
  <si>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</si>
  <si>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</si>
  <si>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</si>
  <si>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</si>
  <si>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</si>
  <si>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</si>
  <si>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</si>
  <si>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</si>
  <si>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</si>
  <si>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</si>
  <si>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</si>
  <si>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</si>
  <si>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</si>
  <si>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</si>
  <si>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</si>
  <si>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</si>
  <si>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</si>
  <si>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</si>
  <si>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</si>
  <si>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</si>
  <si>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</si>
  <si>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</si>
  <si>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</si>
  <si>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</si>
  <si>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</si>
  <si>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</si>
  <si>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</si>
  <si>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</si>
  <si>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</si>
  <si>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</si>
  <si>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</si>
  <si>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</si>
  <si>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</si>
  <si>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</si>
  <si>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</si>
  <si>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</si>
  <si>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</si>
  <si>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</si>
  <si>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</si>
  <si>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</si>
  <si>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</si>
  <si>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</si>
  <si>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</si>
  <si>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</si>
  <si>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</si>
  <si>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</si>
  <si>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</si>
  <si>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</si>
  <si>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</si>
  <si>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</si>
  <si>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</si>
  <si>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</si>
  <si>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</si>
  <si>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</si>
  <si>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</si>
  <si>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</si>
  <si>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</si>
  <si>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</si>
  <si>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</si>
  <si>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</si>
  <si>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</si>
  <si>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</si>
  <si>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</si>
  <si>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</si>
  <si>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</si>
  <si>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</si>
  <si>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</si>
  <si>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</si>
  <si>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</si>
  <si>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</si>
  <si>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</si>
  <si>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</si>
  <si>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</si>
  <si>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</si>
  <si>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</si>
  <si>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</si>
  <si>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</si>
  <si>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</si>
  <si>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</si>
  <si>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</si>
  <si>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</si>
  <si>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</si>
  <si>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</si>
  <si>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</si>
  <si>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</si>
  <si>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</si>
  <si>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</si>
  <si>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</si>
  <si>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</si>
  <si>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</si>
  <si>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</si>
  <si>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</si>
  <si>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</si>
  <si>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</si>
  <si>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</si>
  <si>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</si>
  <si>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</si>
  <si>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</si>
  <si>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</si>
  <si>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</si>
  <si>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</si>
  <si>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</si>
  <si>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</si>
  <si>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</si>
  <si>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</si>
  <si>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Enero DE 2014</t>
  </si>
  <si>
    <t>MUNICIPIOS  NO CERTIFICADOS - PAC Enero de 2014</t>
  </si>
  <si>
    <t>DISTRITOS Y MUNICIPIOS CERTIFICADOS - PAC  Enero de 2014</t>
  </si>
  <si>
    <t>DEPARTAMENTOS - PAC Enero de 2014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</si>
</sst>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59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0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0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6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2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/>
    </xf>
    <xf numFmtId="171" fontId="0" fillId="0" borderId="0" xfId="46" applyNumberFormat="1" applyFont="1" applyAlignment="1">
      <alignment/>
    </xf>
    <xf numFmtId="171" fontId="5" fillId="0" borderId="12" xfId="46" applyNumberFormat="1" applyFont="1" applyBorder="1" applyAlignment="1">
      <alignment horizontal="center" vertical="center" wrapText="1"/>
    </xf>
    <xf numFmtId="171" fontId="5" fillId="0" borderId="0" xfId="46" applyNumberFormat="1" applyFont="1" applyBorder="1" applyAlignment="1">
      <alignment vertical="center" wrapText="1"/>
    </xf>
    <xf numFmtId="171" fontId="0" fillId="0" borderId="0" xfId="46" applyNumberFormat="1" applyFont="1" applyAlignment="1">
      <alignment horizontal="left"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171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1" fontId="5" fillId="0" borderId="23" xfId="46" applyNumberFormat="1" applyFont="1" applyFill="1" applyBorder="1" applyAlignment="1">
      <alignment vertical="center"/>
    </xf>
    <xf numFmtId="170" fontId="5" fillId="0" borderId="23" xfId="46" applyNumberFormat="1" applyFont="1" applyFill="1" applyBorder="1" applyAlignment="1">
      <alignment vertical="center"/>
    </xf>
    <xf numFmtId="171" fontId="2" fillId="0" borderId="23" xfId="46" applyNumberFormat="1" applyFont="1" applyFill="1" applyBorder="1" applyAlignment="1">
      <alignment vertical="center"/>
    </xf>
    <xf numFmtId="171" fontId="63" fillId="0" borderId="11" xfId="46" applyNumberFormat="1" applyFont="1" applyFill="1" applyBorder="1" applyAlignment="1">
      <alignment horizontal="center"/>
    </xf>
    <xf numFmtId="171" fontId="63" fillId="0" borderId="11" xfId="46" applyNumberFormat="1" applyFont="1" applyFill="1" applyBorder="1" applyAlignment="1">
      <alignment/>
    </xf>
    <xf numFmtId="170" fontId="63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4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5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6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4" fillId="0" borderId="11" xfId="46" applyNumberFormat="1" applyFont="1" applyBorder="1" applyAlignment="1">
      <alignment horizontal="right"/>
    </xf>
    <xf numFmtId="175" fontId="14" fillId="0" borderId="11" xfId="49" applyNumberFormat="1" applyFont="1" applyBorder="1" applyAlignment="1">
      <alignment/>
    </xf>
    <xf numFmtId="174" fontId="14" fillId="0" borderId="11" xfId="46" applyNumberFormat="1" applyFont="1" applyFill="1" applyBorder="1" applyAlignment="1">
      <alignment horizontal="right"/>
    </xf>
    <xf numFmtId="3" fontId="64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34" borderId="29" xfId="46" applyNumberFormat="1" applyFont="1" applyFill="1" applyBorder="1" applyAlignment="1">
      <alignment horizontal="center" vertical="center" wrapText="1"/>
    </xf>
    <xf numFmtId="171" fontId="5" fillId="0" borderId="30" xfId="46" applyNumberFormat="1" applyFont="1" applyBorder="1" applyAlignment="1">
      <alignment vertical="center"/>
    </xf>
    <xf numFmtId="171" fontId="0" fillId="0" borderId="30" xfId="46" applyNumberFormat="1" applyFont="1" applyBorder="1" applyAlignment="1">
      <alignment/>
    </xf>
    <xf numFmtId="171" fontId="0" fillId="34" borderId="30" xfId="46" applyNumberFormat="1" applyFont="1" applyFill="1" applyBorder="1" applyAlignment="1">
      <alignment/>
    </xf>
    <xf numFmtId="171" fontId="5" fillId="0" borderId="30" xfId="46" applyNumberFormat="1" applyFont="1" applyBorder="1" applyAlignment="1">
      <alignment/>
    </xf>
    <xf numFmtId="171" fontId="5" fillId="35" borderId="31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3" xfId="49" applyNumberFormat="1" applyFont="1" applyBorder="1" applyAlignment="1">
      <alignment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18" xfId="46" applyNumberFormat="1" applyFont="1" applyFill="1" applyBorder="1" applyAlignment="1">
      <alignment horizontal="center" vertical="center" wrapText="1"/>
    </xf>
    <xf numFmtId="171" fontId="2" fillId="45" borderId="35" xfId="46" applyNumberFormat="1" applyFont="1" applyFill="1" applyBorder="1" applyAlignment="1">
      <alignment horizontal="center" vertical="center" wrapText="1"/>
    </xf>
    <xf numFmtId="171" fontId="9" fillId="45" borderId="34" xfId="46" applyNumberFormat="1" applyFont="1" applyFill="1" applyBorder="1" applyAlignment="1">
      <alignment horizontal="center" vertical="center" wrapText="1"/>
    </xf>
    <xf numFmtId="171" fontId="9" fillId="45" borderId="18" xfId="46" applyNumberFormat="1" applyFont="1" applyFill="1" applyBorder="1" applyAlignment="1">
      <alignment horizontal="center" vertical="center" wrapText="1"/>
    </xf>
    <xf numFmtId="171" fontId="9" fillId="45" borderId="35" xfId="46" applyNumberFormat="1" applyFont="1" applyFill="1" applyBorder="1" applyAlignment="1">
      <alignment horizontal="center" vertical="center" wrapText="1"/>
    </xf>
    <xf numFmtId="170" fontId="2" fillId="46" borderId="36" xfId="46" applyNumberFormat="1" applyFont="1" applyFill="1" applyBorder="1" applyAlignment="1">
      <alignment horizontal="center" vertical="center" wrapText="1"/>
    </xf>
    <xf numFmtId="170" fontId="2" fillId="46" borderId="37" xfId="46" applyNumberFormat="1" applyFont="1" applyFill="1" applyBorder="1" applyAlignment="1">
      <alignment horizontal="center" vertical="center" wrapText="1"/>
    </xf>
    <xf numFmtId="170" fontId="10" fillId="46" borderId="38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7" borderId="29" xfId="46" applyNumberFormat="1" applyFont="1" applyFill="1" applyBorder="1" applyAlignment="1">
      <alignment horizontal="center" vertical="center" wrapText="1"/>
    </xf>
    <xf numFmtId="171" fontId="10" fillId="47" borderId="32" xfId="46" applyNumberFormat="1" applyFont="1" applyFill="1" applyBorder="1" applyAlignment="1">
      <alignment horizontal="center" vertical="center" wrapText="1"/>
    </xf>
    <xf numFmtId="171" fontId="10" fillId="47" borderId="33" xfId="46" applyNumberFormat="1" applyFont="1" applyFill="1" applyBorder="1" applyAlignment="1">
      <alignment horizontal="center" vertical="center" wrapText="1"/>
    </xf>
    <xf numFmtId="171" fontId="2" fillId="0" borderId="28" xfId="46" applyNumberFormat="1" applyFont="1" applyFill="1" applyBorder="1" applyAlignment="1">
      <alignment horizontal="center" vertical="center" wrapText="1"/>
    </xf>
    <xf numFmtId="171" fontId="2" fillId="48" borderId="39" xfId="46" applyNumberFormat="1" applyFont="1" applyFill="1" applyBorder="1" applyAlignment="1">
      <alignment horizontal="center" vertical="center" wrapText="1"/>
    </xf>
    <xf numFmtId="171" fontId="2" fillId="48" borderId="22" xfId="46" applyNumberFormat="1" applyFont="1" applyFill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6" xfId="46" applyNumberFormat="1" applyFont="1" applyFill="1" applyBorder="1" applyAlignment="1">
      <alignment horizontal="center" vertical="center" wrapText="1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10" fillId="49" borderId="38" xfId="46" applyNumberFormat="1" applyFont="1" applyFill="1" applyBorder="1" applyAlignment="1">
      <alignment vertical="center" wrapText="1"/>
    </xf>
    <xf numFmtId="172" fontId="2" fillId="48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A1">
      <pane ySplit="9" topLeftCell="A30" activePane="bottomLeft" state="frozen"/>
      <selection pane="topLeft" activeCell="A1" sqref="A1"/>
      <selection pane="bottomLeft" activeCell="I11" sqref="I11:I42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87" t="s">
        <v>64</v>
      </c>
      <c r="B4" s="187"/>
      <c r="C4" s="187"/>
      <c r="D4" s="187"/>
      <c r="E4" s="187"/>
      <c r="F4" s="187"/>
      <c r="G4" s="187"/>
      <c r="H4" s="187"/>
      <c r="I4" s="187"/>
    </row>
    <row r="5" spans="1:9" ht="20.25">
      <c r="A5" s="187" t="s">
        <v>1109</v>
      </c>
      <c r="B5" s="187"/>
      <c r="C5" s="187"/>
      <c r="D5" s="187"/>
      <c r="E5" s="187"/>
      <c r="F5" s="187"/>
      <c r="G5" s="187"/>
      <c r="H5" s="187"/>
      <c r="I5" s="187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88" t="s">
        <v>0</v>
      </c>
      <c r="B7" s="191" t="s">
        <v>1</v>
      </c>
      <c r="C7" s="197" t="s">
        <v>61</v>
      </c>
      <c r="D7" s="197"/>
      <c r="E7" s="197"/>
      <c r="F7" s="197"/>
      <c r="G7" s="177" t="s">
        <v>1096</v>
      </c>
      <c r="H7" s="180" t="s">
        <v>1103</v>
      </c>
      <c r="I7" s="194" t="s">
        <v>2</v>
      </c>
      <c r="J7" s="183" t="s">
        <v>1105</v>
      </c>
    </row>
    <row r="8" spans="1:10" s="40" customFormat="1" ht="41.25" customHeight="1" thickBot="1">
      <c r="A8" s="189"/>
      <c r="B8" s="192"/>
      <c r="C8" s="89" t="s">
        <v>66</v>
      </c>
      <c r="D8" s="186" t="s">
        <v>96</v>
      </c>
      <c r="E8" s="186"/>
      <c r="F8" s="198" t="s">
        <v>79</v>
      </c>
      <c r="G8" s="178"/>
      <c r="H8" s="181"/>
      <c r="I8" s="195"/>
      <c r="J8" s="184"/>
    </row>
    <row r="9" spans="1:19" ht="41.25" customHeight="1" thickBot="1">
      <c r="A9" s="190"/>
      <c r="B9" s="193"/>
      <c r="C9" s="90" t="s">
        <v>62</v>
      </c>
      <c r="D9" s="103" t="s">
        <v>88</v>
      </c>
      <c r="E9" s="103" t="s">
        <v>87</v>
      </c>
      <c r="F9" s="199"/>
      <c r="G9" s="179"/>
      <c r="H9" s="182"/>
      <c r="I9" s="196"/>
      <c r="J9" s="185"/>
      <c r="M9" s="129" t="s">
        <v>1098</v>
      </c>
      <c r="N9" s="130" t="s">
        <v>1099</v>
      </c>
      <c r="O9" s="130" t="s">
        <v>88</v>
      </c>
      <c r="P9" s="130" t="s">
        <v>87</v>
      </c>
      <c r="Q9" s="129" t="s">
        <v>1098</v>
      </c>
      <c r="R9" s="130" t="s">
        <v>1100</v>
      </c>
      <c r="S9" s="130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3820781702</v>
      </c>
      <c r="D11" s="79">
        <v>241100438</v>
      </c>
      <c r="E11" s="79">
        <v>112360435</v>
      </c>
      <c r="F11" s="77">
        <f>+E11+D11+C11</f>
        <v>4174242575</v>
      </c>
      <c r="G11" s="77"/>
      <c r="H11" s="77"/>
      <c r="I11" s="79">
        <v>0</v>
      </c>
      <c r="J11" s="79">
        <f>+F11+H11+I11+G11</f>
        <v>4174242575</v>
      </c>
      <c r="K11" s="152"/>
      <c r="L11" s="132"/>
      <c r="M11" s="132">
        <v>91</v>
      </c>
      <c r="N11" s="155">
        <v>3820781702</v>
      </c>
      <c r="O11" s="155">
        <v>241100438</v>
      </c>
      <c r="P11" s="155">
        <v>112360435</v>
      </c>
      <c r="Q11" s="131">
        <v>91</v>
      </c>
      <c r="R11" s="135"/>
      <c r="S11" s="135"/>
      <c r="T11" s="157">
        <v>5</v>
      </c>
      <c r="U11" s="156">
        <v>2347740451</v>
      </c>
    </row>
    <row r="12" spans="1:21" s="9" customFormat="1" ht="21">
      <c r="A12" s="80">
        <v>5</v>
      </c>
      <c r="B12" s="78" t="s">
        <v>4</v>
      </c>
      <c r="C12" s="79">
        <v>64890952321</v>
      </c>
      <c r="D12" s="79">
        <v>6387229164</v>
      </c>
      <c r="E12" s="79">
        <v>2969804198</v>
      </c>
      <c r="F12" s="77">
        <f aca="true" t="shared" si="0" ref="F12:F42">+E12+D12+C12</f>
        <v>74247985683</v>
      </c>
      <c r="G12" s="77"/>
      <c r="H12" s="77"/>
      <c r="I12" s="79">
        <v>2347740451</v>
      </c>
      <c r="J12" s="79">
        <f aca="true" t="shared" si="1" ref="J12:J42">+F12+H12+I12+G12</f>
        <v>76595726134</v>
      </c>
      <c r="K12" s="152"/>
      <c r="L12" s="132"/>
      <c r="M12" s="132">
        <v>5</v>
      </c>
      <c r="N12" s="155">
        <v>64890952321</v>
      </c>
      <c r="O12" s="155">
        <v>6387229164</v>
      </c>
      <c r="P12" s="155">
        <v>2969804198</v>
      </c>
      <c r="Q12" s="131">
        <v>5</v>
      </c>
      <c r="R12" s="135">
        <f>+VLOOKUP(Q12,$T$11:$U$41,2,FALSE)</f>
        <v>2347740451</v>
      </c>
      <c r="S12" s="135"/>
      <c r="T12" s="157">
        <v>81</v>
      </c>
      <c r="U12" s="156">
        <v>32501883</v>
      </c>
    </row>
    <row r="13" spans="1:21" s="9" customFormat="1" ht="21">
      <c r="A13" s="80">
        <v>81</v>
      </c>
      <c r="B13" s="78" t="s">
        <v>18</v>
      </c>
      <c r="C13" s="79">
        <v>7620323555</v>
      </c>
      <c r="D13" s="79">
        <v>956883003</v>
      </c>
      <c r="E13" s="79">
        <v>446031373</v>
      </c>
      <c r="F13" s="77">
        <f t="shared" si="0"/>
        <v>9023237931</v>
      </c>
      <c r="G13" s="77"/>
      <c r="H13" s="77"/>
      <c r="I13" s="79">
        <v>32501883</v>
      </c>
      <c r="J13" s="79">
        <f t="shared" si="1"/>
        <v>9055739814</v>
      </c>
      <c r="K13" s="152"/>
      <c r="L13" s="132"/>
      <c r="M13" s="132">
        <v>5045</v>
      </c>
      <c r="N13" s="155">
        <v>3662977563</v>
      </c>
      <c r="O13" s="155">
        <v>278739874</v>
      </c>
      <c r="P13" s="155">
        <v>129139130</v>
      </c>
      <c r="Q13" s="131">
        <v>5045</v>
      </c>
      <c r="R13" s="135"/>
      <c r="S13" s="135"/>
      <c r="T13" s="157">
        <v>8</v>
      </c>
      <c r="U13" s="156">
        <v>896833354</v>
      </c>
    </row>
    <row r="14" spans="1:21" s="9" customFormat="1" ht="21">
      <c r="A14" s="80">
        <v>8</v>
      </c>
      <c r="B14" s="78" t="s">
        <v>65</v>
      </c>
      <c r="C14" s="79">
        <v>12192247919</v>
      </c>
      <c r="D14" s="79">
        <v>1567363170</v>
      </c>
      <c r="E14" s="79">
        <v>739627866</v>
      </c>
      <c r="F14" s="77">
        <f t="shared" si="0"/>
        <v>14499238955</v>
      </c>
      <c r="G14" s="77"/>
      <c r="H14" s="77"/>
      <c r="I14" s="79">
        <v>896833354</v>
      </c>
      <c r="J14" s="79">
        <f t="shared" si="1"/>
        <v>15396072309</v>
      </c>
      <c r="K14" s="152"/>
      <c r="L14" s="132"/>
      <c r="M14" s="132">
        <v>81</v>
      </c>
      <c r="N14" s="155">
        <v>7620323555</v>
      </c>
      <c r="O14" s="155">
        <v>956883003</v>
      </c>
      <c r="P14" s="155">
        <v>446031373</v>
      </c>
      <c r="Q14" s="131">
        <v>81</v>
      </c>
      <c r="R14" s="135">
        <f>+VLOOKUP(Q14,$T$11:$U$41,2,FALSE)</f>
        <v>32501883</v>
      </c>
      <c r="S14" s="135"/>
      <c r="T14" s="157">
        <v>13</v>
      </c>
      <c r="U14" s="156">
        <v>810400880</v>
      </c>
    </row>
    <row r="15" spans="1:21" s="9" customFormat="1" ht="21">
      <c r="A15" s="80">
        <v>13</v>
      </c>
      <c r="B15" s="78" t="s">
        <v>99</v>
      </c>
      <c r="C15" s="79">
        <v>25645176443</v>
      </c>
      <c r="D15" s="79">
        <v>3418190260</v>
      </c>
      <c r="E15" s="79">
        <v>1610603405</v>
      </c>
      <c r="F15" s="77">
        <f t="shared" si="0"/>
        <v>30673970108</v>
      </c>
      <c r="G15" s="77"/>
      <c r="H15" s="77"/>
      <c r="I15" s="79">
        <v>810400880</v>
      </c>
      <c r="J15" s="79">
        <f t="shared" si="1"/>
        <v>31484370988</v>
      </c>
      <c r="K15" s="152"/>
      <c r="L15" s="132"/>
      <c r="M15" s="132">
        <v>63001</v>
      </c>
      <c r="N15" s="155">
        <v>6050598190</v>
      </c>
      <c r="O15" s="155">
        <v>633365580</v>
      </c>
      <c r="P15" s="155">
        <v>299224390</v>
      </c>
      <c r="Q15" s="131">
        <v>63001</v>
      </c>
      <c r="R15" s="135"/>
      <c r="S15" s="135"/>
      <c r="T15" s="157">
        <v>15</v>
      </c>
      <c r="U15" s="156">
        <v>1588371746</v>
      </c>
    </row>
    <row r="16" spans="1:21" s="9" customFormat="1" ht="21">
      <c r="A16" s="80">
        <v>15</v>
      </c>
      <c r="B16" s="78" t="s">
        <v>100</v>
      </c>
      <c r="C16" s="79">
        <v>26462103242</v>
      </c>
      <c r="D16" s="79">
        <v>3188007229</v>
      </c>
      <c r="E16" s="79">
        <v>1501112860</v>
      </c>
      <c r="F16" s="77">
        <f t="shared" si="0"/>
        <v>31151223331</v>
      </c>
      <c r="G16" s="77"/>
      <c r="H16" s="77"/>
      <c r="I16" s="79">
        <v>1588371746</v>
      </c>
      <c r="J16" s="79">
        <f t="shared" si="1"/>
        <v>32739595077</v>
      </c>
      <c r="K16" s="152"/>
      <c r="L16" s="132"/>
      <c r="M16" s="132">
        <v>8</v>
      </c>
      <c r="N16" s="155">
        <v>12192247919</v>
      </c>
      <c r="O16" s="155">
        <v>1567363170</v>
      </c>
      <c r="P16" s="155">
        <v>739627866</v>
      </c>
      <c r="Q16" s="131">
        <v>8</v>
      </c>
      <c r="R16" s="135">
        <f>+VLOOKUP(Q16,$T$11:$U$41,2,FALSE)</f>
        <v>896833354</v>
      </c>
      <c r="S16" s="135"/>
      <c r="T16" s="157">
        <v>17</v>
      </c>
      <c r="U16" s="156">
        <v>202347637</v>
      </c>
    </row>
    <row r="17" spans="1:21" s="9" customFormat="1" ht="21">
      <c r="A17" s="80">
        <v>17</v>
      </c>
      <c r="B17" s="78" t="s">
        <v>5</v>
      </c>
      <c r="C17" s="79">
        <v>13482870018</v>
      </c>
      <c r="D17" s="79">
        <v>1786831030</v>
      </c>
      <c r="E17" s="79">
        <v>841468160</v>
      </c>
      <c r="F17" s="77">
        <f t="shared" si="0"/>
        <v>16111169208</v>
      </c>
      <c r="G17" s="77"/>
      <c r="H17" s="77"/>
      <c r="I17" s="79">
        <v>202347637</v>
      </c>
      <c r="J17" s="79">
        <f t="shared" si="1"/>
        <v>16313516845</v>
      </c>
      <c r="K17" s="152"/>
      <c r="L17" s="132"/>
      <c r="M17" s="132">
        <v>68081</v>
      </c>
      <c r="N17" s="155">
        <v>4570301395</v>
      </c>
      <c r="O17" s="155">
        <v>573782088</v>
      </c>
      <c r="P17" s="155">
        <v>270379450</v>
      </c>
      <c r="Q17" s="131">
        <v>68081</v>
      </c>
      <c r="R17" s="135"/>
      <c r="S17" s="135"/>
      <c r="T17" s="157">
        <v>85</v>
      </c>
      <c r="U17" s="156">
        <v>52449517</v>
      </c>
    </row>
    <row r="18" spans="1:21" s="9" customFormat="1" ht="21">
      <c r="A18" s="80">
        <v>18</v>
      </c>
      <c r="B18" s="78" t="s">
        <v>101</v>
      </c>
      <c r="C18" s="79">
        <v>8089138181</v>
      </c>
      <c r="D18" s="79">
        <v>925325892</v>
      </c>
      <c r="E18" s="79">
        <v>429310752</v>
      </c>
      <c r="F18" s="77">
        <f t="shared" si="0"/>
        <v>9443774825</v>
      </c>
      <c r="G18" s="77"/>
      <c r="H18" s="77"/>
      <c r="I18" s="79">
        <v>0</v>
      </c>
      <c r="J18" s="79">
        <f t="shared" si="1"/>
        <v>9443774825</v>
      </c>
      <c r="K18" s="152"/>
      <c r="L18" s="132"/>
      <c r="M18" s="132">
        <v>8001</v>
      </c>
      <c r="N18" s="155">
        <v>18723934543</v>
      </c>
      <c r="O18" s="155">
        <v>2616862958</v>
      </c>
      <c r="P18" s="155">
        <v>1235933901</v>
      </c>
      <c r="Q18" s="131">
        <v>8001</v>
      </c>
      <c r="R18" s="135"/>
      <c r="S18" s="135"/>
      <c r="T18" s="157">
        <v>19</v>
      </c>
      <c r="U18" s="156">
        <v>735402302</v>
      </c>
    </row>
    <row r="19" spans="1:21" s="9" customFormat="1" ht="21">
      <c r="A19" s="81">
        <v>85</v>
      </c>
      <c r="B19" s="78" t="s">
        <v>19</v>
      </c>
      <c r="C19" s="79">
        <v>6780751336</v>
      </c>
      <c r="D19" s="79">
        <v>881647371</v>
      </c>
      <c r="E19" s="79">
        <v>396749018</v>
      </c>
      <c r="F19" s="77">
        <f t="shared" si="0"/>
        <v>8059147725</v>
      </c>
      <c r="G19" s="77"/>
      <c r="H19" s="77"/>
      <c r="I19" s="79">
        <v>52449517</v>
      </c>
      <c r="J19" s="79">
        <f t="shared" si="1"/>
        <v>8111597242</v>
      </c>
      <c r="K19" s="152"/>
      <c r="L19" s="132"/>
      <c r="M19" s="132">
        <v>5088</v>
      </c>
      <c r="N19" s="155">
        <v>7025104145</v>
      </c>
      <c r="O19" s="155">
        <v>631301717</v>
      </c>
      <c r="P19" s="155">
        <v>297988538</v>
      </c>
      <c r="Q19" s="131">
        <v>5088</v>
      </c>
      <c r="R19" s="135"/>
      <c r="S19" s="135"/>
      <c r="T19" s="157">
        <v>20</v>
      </c>
      <c r="U19" s="156">
        <v>221582861</v>
      </c>
    </row>
    <row r="20" spans="1:21" s="9" customFormat="1" ht="21">
      <c r="A20" s="80">
        <v>19</v>
      </c>
      <c r="B20" s="78" t="s">
        <v>6</v>
      </c>
      <c r="C20" s="79">
        <v>29675919263</v>
      </c>
      <c r="D20" s="79">
        <v>3561327067</v>
      </c>
      <c r="E20" s="79">
        <v>1674343996</v>
      </c>
      <c r="F20" s="77">
        <f t="shared" si="0"/>
        <v>34911590326</v>
      </c>
      <c r="G20" s="77"/>
      <c r="H20" s="77"/>
      <c r="I20" s="79">
        <v>735402302</v>
      </c>
      <c r="J20" s="79">
        <f t="shared" si="1"/>
        <v>35646992628</v>
      </c>
      <c r="K20" s="152"/>
      <c r="L20" s="151"/>
      <c r="M20" s="132">
        <v>11001</v>
      </c>
      <c r="N20" s="155">
        <v>88089704423</v>
      </c>
      <c r="O20" s="155">
        <v>11053606338</v>
      </c>
      <c r="P20" s="155">
        <v>5234755897</v>
      </c>
      <c r="Q20" s="131">
        <v>11001</v>
      </c>
      <c r="R20" s="135">
        <f>+VLOOKUP(Q20,$T$11:$U$41,2,FALSE)</f>
        <v>3359571985</v>
      </c>
      <c r="S20" s="135"/>
      <c r="T20" s="157">
        <v>27</v>
      </c>
      <c r="U20" s="156">
        <v>505790467</v>
      </c>
    </row>
    <row r="21" spans="1:21" s="9" customFormat="1" ht="21">
      <c r="A21" s="80">
        <v>20</v>
      </c>
      <c r="B21" s="78" t="s">
        <v>7</v>
      </c>
      <c r="C21" s="79">
        <v>18839018838</v>
      </c>
      <c r="D21" s="79">
        <v>2149233623</v>
      </c>
      <c r="E21" s="79">
        <v>1013351789</v>
      </c>
      <c r="F21" s="77">
        <f t="shared" si="0"/>
        <v>22001604250</v>
      </c>
      <c r="G21" s="77"/>
      <c r="H21" s="77"/>
      <c r="I21" s="79">
        <v>221582861</v>
      </c>
      <c r="J21" s="79">
        <f t="shared" si="1"/>
        <v>22223187111</v>
      </c>
      <c r="K21" s="152"/>
      <c r="L21" s="132"/>
      <c r="M21" s="132">
        <v>13</v>
      </c>
      <c r="N21" s="155">
        <v>25645176443</v>
      </c>
      <c r="O21" s="155">
        <v>3418190260</v>
      </c>
      <c r="P21" s="155">
        <v>1610603405</v>
      </c>
      <c r="Q21" s="131">
        <v>13</v>
      </c>
      <c r="R21" s="135">
        <f>+VLOOKUP(Q21,$T$11:$U$41,2,FALSE)</f>
        <v>810400880</v>
      </c>
      <c r="S21" s="135"/>
      <c r="T21" s="157">
        <v>23</v>
      </c>
      <c r="U21" s="156">
        <v>374806041</v>
      </c>
    </row>
    <row r="22" spans="1:21" s="9" customFormat="1" ht="21">
      <c r="A22" s="80">
        <v>27</v>
      </c>
      <c r="B22" s="78" t="s">
        <v>102</v>
      </c>
      <c r="C22" s="79">
        <v>11244724251</v>
      </c>
      <c r="D22" s="79">
        <v>1399619366</v>
      </c>
      <c r="E22" s="79">
        <v>656708541</v>
      </c>
      <c r="F22" s="77">
        <f t="shared" si="0"/>
        <v>13301052158</v>
      </c>
      <c r="G22" s="77"/>
      <c r="H22" s="77"/>
      <c r="I22" s="79">
        <v>505790467</v>
      </c>
      <c r="J22" s="79">
        <f t="shared" si="1"/>
        <v>13806842625</v>
      </c>
      <c r="K22" s="152"/>
      <c r="L22" s="132"/>
      <c r="M22" s="132">
        <v>15</v>
      </c>
      <c r="N22" s="155">
        <v>26462103242</v>
      </c>
      <c r="O22" s="155">
        <v>3188007229</v>
      </c>
      <c r="P22" s="155">
        <v>1501112860</v>
      </c>
      <c r="Q22" s="131">
        <v>15</v>
      </c>
      <c r="R22" s="135">
        <f>+VLOOKUP(Q22,$T$11:$U$41,2,FALSE)</f>
        <v>1588371746</v>
      </c>
      <c r="S22" s="135"/>
      <c r="T22" s="157">
        <v>25</v>
      </c>
      <c r="U22" s="156">
        <v>2902575519</v>
      </c>
    </row>
    <row r="23" spans="1:21" s="9" customFormat="1" ht="21">
      <c r="A23" s="80">
        <v>23</v>
      </c>
      <c r="B23" s="82" t="s">
        <v>106</v>
      </c>
      <c r="C23" s="79">
        <v>30064960298</v>
      </c>
      <c r="D23" s="79">
        <v>3571346293</v>
      </c>
      <c r="E23" s="79">
        <v>1664759034</v>
      </c>
      <c r="F23" s="77">
        <f t="shared" si="0"/>
        <v>35301065625</v>
      </c>
      <c r="G23" s="77"/>
      <c r="H23" s="77"/>
      <c r="I23" s="79">
        <v>374806041</v>
      </c>
      <c r="J23" s="79">
        <f t="shared" si="1"/>
        <v>35675871666</v>
      </c>
      <c r="K23" s="152"/>
      <c r="L23" s="132"/>
      <c r="M23" s="132">
        <v>68001</v>
      </c>
      <c r="N23" s="155">
        <v>8894532001</v>
      </c>
      <c r="O23" s="155">
        <v>1130604027</v>
      </c>
      <c r="P23" s="155">
        <v>534057306</v>
      </c>
      <c r="Q23" s="131">
        <v>68001</v>
      </c>
      <c r="R23" s="135"/>
      <c r="S23" s="135"/>
      <c r="T23" s="157">
        <v>94</v>
      </c>
      <c r="U23" s="156">
        <v>20803415</v>
      </c>
    </row>
    <row r="24" spans="1:21" s="9" customFormat="1" ht="21">
      <c r="A24" s="80">
        <v>25</v>
      </c>
      <c r="B24" s="78" t="s">
        <v>8</v>
      </c>
      <c r="C24" s="79">
        <v>30590726363</v>
      </c>
      <c r="D24" s="79">
        <v>3972676864</v>
      </c>
      <c r="E24" s="79">
        <v>1872776838</v>
      </c>
      <c r="F24" s="77">
        <f t="shared" si="0"/>
        <v>36436180065</v>
      </c>
      <c r="G24" s="77"/>
      <c r="H24" s="77"/>
      <c r="I24" s="79">
        <v>2902575519</v>
      </c>
      <c r="J24" s="79">
        <f t="shared" si="1"/>
        <v>39338755584</v>
      </c>
      <c r="K24" s="152"/>
      <c r="L24" s="132"/>
      <c r="M24" s="132">
        <v>76109</v>
      </c>
      <c r="N24" s="155">
        <v>9737745540</v>
      </c>
      <c r="O24" s="155">
        <v>801795015</v>
      </c>
      <c r="P24" s="155">
        <v>376722362</v>
      </c>
      <c r="Q24" s="131">
        <v>76109</v>
      </c>
      <c r="R24" s="135"/>
      <c r="S24" s="135"/>
      <c r="T24" s="157">
        <v>95</v>
      </c>
      <c r="U24" s="156">
        <v>11651796</v>
      </c>
    </row>
    <row r="25" spans="1:21" s="9" customFormat="1" ht="21">
      <c r="A25" s="80">
        <v>94</v>
      </c>
      <c r="B25" s="78" t="s">
        <v>103</v>
      </c>
      <c r="C25" s="79">
        <v>2412029896</v>
      </c>
      <c r="D25" s="79">
        <v>143904568</v>
      </c>
      <c r="E25" s="79">
        <v>62954778</v>
      </c>
      <c r="F25" s="77">
        <f t="shared" si="0"/>
        <v>2618889242</v>
      </c>
      <c r="G25" s="77"/>
      <c r="H25" s="77"/>
      <c r="I25" s="79">
        <v>20803415</v>
      </c>
      <c r="J25" s="79">
        <f t="shared" si="1"/>
        <v>2639692657</v>
      </c>
      <c r="K25" s="152"/>
      <c r="L25" s="132"/>
      <c r="M25" s="132">
        <v>76111</v>
      </c>
      <c r="N25" s="155">
        <v>2241430177</v>
      </c>
      <c r="O25" s="155">
        <v>263632951</v>
      </c>
      <c r="P25" s="155">
        <v>123346330</v>
      </c>
      <c r="Q25" s="131">
        <v>76111</v>
      </c>
      <c r="R25" s="135"/>
      <c r="S25" s="135"/>
      <c r="T25" s="157">
        <v>41</v>
      </c>
      <c r="U25" s="156">
        <v>538850933</v>
      </c>
    </row>
    <row r="26" spans="1:21" s="9" customFormat="1" ht="21">
      <c r="A26" s="80">
        <v>95</v>
      </c>
      <c r="B26" s="78" t="s">
        <v>22</v>
      </c>
      <c r="C26" s="79">
        <v>3658583957</v>
      </c>
      <c r="D26" s="79">
        <v>306374657</v>
      </c>
      <c r="E26" s="79">
        <v>143601619</v>
      </c>
      <c r="F26" s="77">
        <f t="shared" si="0"/>
        <v>4108560233</v>
      </c>
      <c r="G26" s="77"/>
      <c r="H26" s="77"/>
      <c r="I26" s="79">
        <v>11651796</v>
      </c>
      <c r="J26" s="79">
        <f t="shared" si="1"/>
        <v>4120212029</v>
      </c>
      <c r="K26" s="152"/>
      <c r="L26" s="132"/>
      <c r="M26" s="132">
        <v>17</v>
      </c>
      <c r="N26" s="155">
        <v>13482870018</v>
      </c>
      <c r="O26" s="155">
        <v>1786831030</v>
      </c>
      <c r="P26" s="155">
        <v>841468160</v>
      </c>
      <c r="Q26" s="131">
        <v>17</v>
      </c>
      <c r="R26" s="135">
        <f>+VLOOKUP(Q26,$T$11:$U$41,2,FALSE)</f>
        <v>202347637</v>
      </c>
      <c r="S26" s="135"/>
      <c r="T26" s="157">
        <v>44</v>
      </c>
      <c r="U26" s="156">
        <v>133093368</v>
      </c>
    </row>
    <row r="27" spans="1:21" s="9" customFormat="1" ht="21">
      <c r="A27" s="80">
        <v>41</v>
      </c>
      <c r="B27" s="78" t="s">
        <v>9</v>
      </c>
      <c r="C27" s="79">
        <v>16730277204</v>
      </c>
      <c r="D27" s="79">
        <v>2128661422</v>
      </c>
      <c r="E27" s="79">
        <v>1002332032</v>
      </c>
      <c r="F27" s="77">
        <f t="shared" si="0"/>
        <v>19861270658</v>
      </c>
      <c r="G27" s="77"/>
      <c r="H27" s="77"/>
      <c r="I27" s="79">
        <v>538850933</v>
      </c>
      <c r="J27" s="79">
        <f t="shared" si="1"/>
        <v>20400121591</v>
      </c>
      <c r="K27" s="152"/>
      <c r="L27" s="151"/>
      <c r="M27" s="132">
        <v>76001</v>
      </c>
      <c r="N27" s="155">
        <v>29663991145</v>
      </c>
      <c r="O27" s="155">
        <v>2743692494</v>
      </c>
      <c r="P27" s="155">
        <v>1291589136</v>
      </c>
      <c r="Q27" s="131">
        <v>76001</v>
      </c>
      <c r="R27" s="135"/>
      <c r="S27" s="135"/>
      <c r="T27" s="157">
        <v>47</v>
      </c>
      <c r="U27" s="156">
        <v>540854514</v>
      </c>
    </row>
    <row r="28" spans="1:21" s="9" customFormat="1" ht="21">
      <c r="A28" s="80">
        <v>44</v>
      </c>
      <c r="B28" s="83" t="s">
        <v>104</v>
      </c>
      <c r="C28" s="79">
        <v>9162108662</v>
      </c>
      <c r="D28" s="79">
        <v>1054160291</v>
      </c>
      <c r="E28" s="79">
        <v>497887936</v>
      </c>
      <c r="F28" s="77">
        <f t="shared" si="0"/>
        <v>10714156889</v>
      </c>
      <c r="G28" s="77"/>
      <c r="H28" s="77"/>
      <c r="I28" s="79">
        <v>133093368</v>
      </c>
      <c r="J28" s="79">
        <f t="shared" si="1"/>
        <v>10847250257</v>
      </c>
      <c r="K28" s="152"/>
      <c r="L28" s="132"/>
      <c r="M28" s="132">
        <v>18</v>
      </c>
      <c r="N28" s="155">
        <v>8089138181</v>
      </c>
      <c r="O28" s="155">
        <v>925325892</v>
      </c>
      <c r="P28" s="155">
        <v>429310752</v>
      </c>
      <c r="Q28" s="131">
        <v>18</v>
      </c>
      <c r="R28" s="135"/>
      <c r="S28" s="135"/>
      <c r="T28" s="157">
        <v>50</v>
      </c>
      <c r="U28" s="156">
        <v>234726524</v>
      </c>
    </row>
    <row r="29" spans="1:21" s="9" customFormat="1" ht="21">
      <c r="A29" s="80">
        <v>47</v>
      </c>
      <c r="B29" s="78" t="s">
        <v>10</v>
      </c>
      <c r="C29" s="79">
        <v>23549040338</v>
      </c>
      <c r="D29" s="79">
        <v>2620057992</v>
      </c>
      <c r="E29" s="79">
        <v>1235065645</v>
      </c>
      <c r="F29" s="77">
        <f t="shared" si="0"/>
        <v>27404163975</v>
      </c>
      <c r="G29" s="77"/>
      <c r="H29" s="77"/>
      <c r="I29" s="79">
        <v>540854514</v>
      </c>
      <c r="J29" s="79">
        <f t="shared" si="1"/>
        <v>27945018489</v>
      </c>
      <c r="K29" s="152"/>
      <c r="L29" s="132"/>
      <c r="M29" s="132">
        <v>13001</v>
      </c>
      <c r="N29" s="155">
        <v>18314871095</v>
      </c>
      <c r="O29" s="155">
        <v>1833855668</v>
      </c>
      <c r="P29" s="155">
        <v>865137062</v>
      </c>
      <c r="Q29" s="131">
        <v>13001</v>
      </c>
      <c r="R29" s="135"/>
      <c r="S29" s="135"/>
      <c r="T29" s="157">
        <v>52</v>
      </c>
      <c r="U29" s="156">
        <v>939857178</v>
      </c>
    </row>
    <row r="30" spans="1:21" s="9" customFormat="1" ht="21">
      <c r="A30" s="80">
        <v>50</v>
      </c>
      <c r="B30" s="78" t="s">
        <v>11</v>
      </c>
      <c r="C30" s="79">
        <v>12287859401</v>
      </c>
      <c r="D30" s="79">
        <v>1285993746</v>
      </c>
      <c r="E30" s="79">
        <v>601584561</v>
      </c>
      <c r="F30" s="77">
        <f t="shared" si="0"/>
        <v>14175437708</v>
      </c>
      <c r="G30" s="77"/>
      <c r="H30" s="77"/>
      <c r="I30" s="79">
        <v>234726524</v>
      </c>
      <c r="J30" s="79">
        <f t="shared" si="1"/>
        <v>14410164232</v>
      </c>
      <c r="K30" s="152"/>
      <c r="L30" s="132"/>
      <c r="M30" s="132">
        <v>76147</v>
      </c>
      <c r="N30" s="155">
        <v>2379590106</v>
      </c>
      <c r="O30" s="155">
        <v>287729777</v>
      </c>
      <c r="P30" s="155">
        <v>135943059</v>
      </c>
      <c r="Q30" s="131">
        <v>76147</v>
      </c>
      <c r="R30" s="135"/>
      <c r="S30" s="135"/>
      <c r="T30" s="157">
        <v>54</v>
      </c>
      <c r="U30" s="156">
        <v>1190600558</v>
      </c>
    </row>
    <row r="31" spans="1:21" s="9" customFormat="1" ht="21">
      <c r="A31" s="80">
        <v>52</v>
      </c>
      <c r="B31" s="83" t="s">
        <v>12</v>
      </c>
      <c r="C31" s="79">
        <v>26301371168</v>
      </c>
      <c r="D31" s="79">
        <v>3132658748</v>
      </c>
      <c r="E31" s="79">
        <v>1473321491</v>
      </c>
      <c r="F31" s="77">
        <f t="shared" si="0"/>
        <v>30907351407</v>
      </c>
      <c r="G31" s="77"/>
      <c r="H31" s="77"/>
      <c r="I31" s="79">
        <v>939857178</v>
      </c>
      <c r="J31" s="79">
        <f t="shared" si="1"/>
        <v>31847208585</v>
      </c>
      <c r="K31" s="152"/>
      <c r="L31" s="132"/>
      <c r="M31" s="132">
        <v>85</v>
      </c>
      <c r="N31" s="155">
        <v>6780751336</v>
      </c>
      <c r="O31" s="155">
        <v>881647371</v>
      </c>
      <c r="P31" s="155">
        <v>396749018</v>
      </c>
      <c r="Q31" s="131">
        <v>85</v>
      </c>
      <c r="R31" s="135">
        <f>+VLOOKUP(Q31,$T$11:$U$41,2,FALSE)</f>
        <v>52449517</v>
      </c>
      <c r="S31" s="135"/>
      <c r="T31" s="157">
        <v>86</v>
      </c>
      <c r="U31" s="156">
        <v>77887023</v>
      </c>
    </row>
    <row r="32" spans="1:21" s="9" customFormat="1" ht="21">
      <c r="A32" s="80">
        <v>54</v>
      </c>
      <c r="B32" s="83" t="s">
        <v>13</v>
      </c>
      <c r="C32" s="79">
        <v>17996284477</v>
      </c>
      <c r="D32" s="79">
        <v>2237025874</v>
      </c>
      <c r="E32" s="79">
        <v>1058354003</v>
      </c>
      <c r="F32" s="77">
        <f t="shared" si="0"/>
        <v>21291664354</v>
      </c>
      <c r="G32" s="77"/>
      <c r="H32" s="77"/>
      <c r="I32" s="79">
        <v>1190600558</v>
      </c>
      <c r="J32" s="79">
        <f t="shared" si="1"/>
        <v>22482264912</v>
      </c>
      <c r="K32" s="152"/>
      <c r="L32" s="151"/>
      <c r="M32" s="132">
        <v>19</v>
      </c>
      <c r="N32" s="155">
        <v>29675919263</v>
      </c>
      <c r="O32" s="155">
        <v>3561327067</v>
      </c>
      <c r="P32" s="155">
        <v>1674343996</v>
      </c>
      <c r="Q32" s="131">
        <v>19</v>
      </c>
      <c r="R32" s="135">
        <f>+VLOOKUP(Q32,$T$11:$U$41,2,FALSE)</f>
        <v>735402302</v>
      </c>
      <c r="S32" s="135"/>
      <c r="T32" s="157">
        <v>63</v>
      </c>
      <c r="U32" s="156">
        <v>153715660</v>
      </c>
    </row>
    <row r="33" spans="1:21" s="9" customFormat="1" ht="21">
      <c r="A33" s="80">
        <v>86</v>
      </c>
      <c r="B33" s="78" t="s">
        <v>20</v>
      </c>
      <c r="C33" s="79">
        <v>10995913694</v>
      </c>
      <c r="D33" s="79">
        <v>1350874731</v>
      </c>
      <c r="E33" s="79">
        <v>629106650</v>
      </c>
      <c r="F33" s="77">
        <f t="shared" si="0"/>
        <v>12975895075</v>
      </c>
      <c r="G33" s="77"/>
      <c r="H33" s="77"/>
      <c r="I33" s="79">
        <v>77887023</v>
      </c>
      <c r="J33" s="79">
        <f t="shared" si="1"/>
        <v>13053782098</v>
      </c>
      <c r="K33" s="152"/>
      <c r="L33" s="132"/>
      <c r="M33" s="132">
        <v>20</v>
      </c>
      <c r="N33" s="155">
        <v>18839018838</v>
      </c>
      <c r="O33" s="155">
        <v>2149233623</v>
      </c>
      <c r="P33" s="155">
        <v>1013351789</v>
      </c>
      <c r="Q33" s="131">
        <v>20</v>
      </c>
      <c r="R33" s="135">
        <f>+VLOOKUP(Q33,$T$11:$U$41,2,FALSE)</f>
        <v>221582861</v>
      </c>
      <c r="S33" s="135"/>
      <c r="T33" s="157">
        <v>66</v>
      </c>
      <c r="U33" s="156">
        <v>203924907</v>
      </c>
    </row>
    <row r="34" spans="1:21" s="9" customFormat="1" ht="21">
      <c r="A34" s="80">
        <v>63</v>
      </c>
      <c r="B34" s="78" t="s">
        <v>105</v>
      </c>
      <c r="C34" s="79">
        <v>6620582604</v>
      </c>
      <c r="D34" s="79">
        <v>783835936</v>
      </c>
      <c r="E34" s="79">
        <v>370761768</v>
      </c>
      <c r="F34" s="77">
        <f t="shared" si="0"/>
        <v>7775180308</v>
      </c>
      <c r="G34" s="77"/>
      <c r="H34" s="77"/>
      <c r="I34" s="79">
        <v>153715660</v>
      </c>
      <c r="J34" s="79">
        <f t="shared" si="1"/>
        <v>7928895968</v>
      </c>
      <c r="K34" s="152"/>
      <c r="L34" s="132"/>
      <c r="M34" s="132">
        <v>25175</v>
      </c>
      <c r="N34" s="155">
        <v>1575224516</v>
      </c>
      <c r="O34" s="155">
        <v>212888629</v>
      </c>
      <c r="P34" s="155">
        <v>100448026</v>
      </c>
      <c r="Q34" s="131">
        <v>25175</v>
      </c>
      <c r="R34" s="135"/>
      <c r="S34" s="135"/>
      <c r="T34" s="157">
        <v>88</v>
      </c>
      <c r="U34" s="156">
        <v>117207412</v>
      </c>
    </row>
    <row r="35" spans="1:21" s="9" customFormat="1" ht="21">
      <c r="A35" s="80">
        <v>66</v>
      </c>
      <c r="B35" s="78" t="s">
        <v>14</v>
      </c>
      <c r="C35" s="79">
        <v>7103303883</v>
      </c>
      <c r="D35" s="79">
        <v>857198491</v>
      </c>
      <c r="E35" s="79">
        <v>403584314</v>
      </c>
      <c r="F35" s="77">
        <f t="shared" si="0"/>
        <v>8364086688</v>
      </c>
      <c r="G35" s="77"/>
      <c r="H35" s="77"/>
      <c r="I35" s="79">
        <v>203924907</v>
      </c>
      <c r="J35" s="79">
        <f t="shared" si="1"/>
        <v>8568011595</v>
      </c>
      <c r="K35" s="152"/>
      <c r="L35" s="132"/>
      <c r="M35" s="132">
        <v>27</v>
      </c>
      <c r="N35" s="155">
        <v>11244724251</v>
      </c>
      <c r="O35" s="155">
        <v>1399619366</v>
      </c>
      <c r="P35" s="155">
        <v>656708541</v>
      </c>
      <c r="Q35" s="131">
        <v>27</v>
      </c>
      <c r="R35" s="135">
        <f>+VLOOKUP(Q35,$T$11:$U$41,2,FALSE)</f>
        <v>505790467</v>
      </c>
      <c r="S35" s="135"/>
      <c r="T35" s="157">
        <v>68</v>
      </c>
      <c r="U35" s="156">
        <v>1336132913</v>
      </c>
    </row>
    <row r="36" spans="1:21" s="9" customFormat="1" ht="21">
      <c r="A36" s="80">
        <v>88</v>
      </c>
      <c r="B36" s="84" t="s">
        <v>98</v>
      </c>
      <c r="C36" s="79">
        <v>1463193192</v>
      </c>
      <c r="D36" s="79">
        <v>152515699</v>
      </c>
      <c r="E36" s="79">
        <v>71752678</v>
      </c>
      <c r="F36" s="77">
        <f t="shared" si="0"/>
        <v>1687461569</v>
      </c>
      <c r="G36" s="77"/>
      <c r="H36" s="77"/>
      <c r="I36" s="79">
        <v>117207412</v>
      </c>
      <c r="J36" s="79">
        <f t="shared" si="1"/>
        <v>1804668981</v>
      </c>
      <c r="K36" s="152"/>
      <c r="L36" s="132"/>
      <c r="M36" s="132">
        <v>47189</v>
      </c>
      <c r="N36" s="155">
        <v>3462025232</v>
      </c>
      <c r="O36" s="155">
        <v>376675714</v>
      </c>
      <c r="P36" s="155">
        <v>177705798</v>
      </c>
      <c r="Q36" s="131">
        <v>47189</v>
      </c>
      <c r="R36" s="135"/>
      <c r="S36" s="135"/>
      <c r="T36" s="157">
        <v>70</v>
      </c>
      <c r="U36" s="156">
        <v>224939878</v>
      </c>
    </row>
    <row r="37" spans="1:21" s="9" customFormat="1" ht="21">
      <c r="A37" s="80">
        <v>68</v>
      </c>
      <c r="B37" s="78" t="s">
        <v>15</v>
      </c>
      <c r="C37" s="79">
        <v>23517576962</v>
      </c>
      <c r="D37" s="79">
        <v>2866679046</v>
      </c>
      <c r="E37" s="79">
        <v>1353813594</v>
      </c>
      <c r="F37" s="77">
        <f t="shared" si="0"/>
        <v>27738069602</v>
      </c>
      <c r="G37" s="77"/>
      <c r="H37" s="77"/>
      <c r="I37" s="79">
        <v>1336132913</v>
      </c>
      <c r="J37" s="79">
        <f t="shared" si="1"/>
        <v>29074202515</v>
      </c>
      <c r="K37" s="152"/>
      <c r="L37" s="133"/>
      <c r="M37" s="133">
        <v>23</v>
      </c>
      <c r="N37" s="155">
        <v>30064960298</v>
      </c>
      <c r="O37" s="155">
        <v>3571346293</v>
      </c>
      <c r="P37" s="155">
        <v>1664759034</v>
      </c>
      <c r="Q37" s="131">
        <v>23</v>
      </c>
      <c r="R37" s="135">
        <f>+VLOOKUP(Q37,$T$11:$U$41,2,FALSE)</f>
        <v>374806041</v>
      </c>
      <c r="S37" s="135"/>
      <c r="T37" s="158">
        <v>73</v>
      </c>
      <c r="U37" s="160">
        <v>2129259429</v>
      </c>
    </row>
    <row r="38" spans="1:21" s="9" customFormat="1" ht="21">
      <c r="A38" s="80">
        <v>70</v>
      </c>
      <c r="B38" s="78" t="s">
        <v>16</v>
      </c>
      <c r="C38" s="79">
        <v>20293584812</v>
      </c>
      <c r="D38" s="79">
        <v>2550184297</v>
      </c>
      <c r="E38" s="79">
        <v>1204953152</v>
      </c>
      <c r="F38" s="77">
        <f t="shared" si="0"/>
        <v>24048722261</v>
      </c>
      <c r="G38" s="77"/>
      <c r="H38" s="77"/>
      <c r="I38" s="79">
        <v>224939878</v>
      </c>
      <c r="J38" s="79">
        <f t="shared" si="1"/>
        <v>24273662139</v>
      </c>
      <c r="K38" s="152"/>
      <c r="L38" s="151"/>
      <c r="M38" s="132">
        <v>54001</v>
      </c>
      <c r="N38" s="155">
        <v>12422218935</v>
      </c>
      <c r="O38" s="155">
        <v>1596376808</v>
      </c>
      <c r="P38" s="155">
        <v>754816608</v>
      </c>
      <c r="Q38" s="131">
        <v>54001</v>
      </c>
      <c r="R38" s="135"/>
      <c r="S38" s="135"/>
      <c r="T38" s="157">
        <v>76</v>
      </c>
      <c r="U38" s="156">
        <v>3229754385</v>
      </c>
    </row>
    <row r="39" spans="1:21" s="9" customFormat="1" ht="21">
      <c r="A39" s="80">
        <v>73</v>
      </c>
      <c r="B39" s="78" t="s">
        <v>17</v>
      </c>
      <c r="C39" s="79">
        <v>23418854347</v>
      </c>
      <c r="D39" s="79">
        <v>2881181775</v>
      </c>
      <c r="E39" s="79">
        <v>1348301176</v>
      </c>
      <c r="F39" s="77">
        <f t="shared" si="0"/>
        <v>27648337298</v>
      </c>
      <c r="G39" s="77"/>
      <c r="H39" s="77"/>
      <c r="I39" s="79">
        <v>2129259429</v>
      </c>
      <c r="J39" s="79">
        <f t="shared" si="1"/>
        <v>29777596727</v>
      </c>
      <c r="K39" s="152"/>
      <c r="L39" s="132"/>
      <c r="M39" s="132">
        <v>25</v>
      </c>
      <c r="N39" s="155">
        <v>30590726363</v>
      </c>
      <c r="O39" s="155">
        <v>3972676864</v>
      </c>
      <c r="P39" s="155">
        <v>1872776838</v>
      </c>
      <c r="Q39" s="131">
        <v>25</v>
      </c>
      <c r="R39" s="135">
        <f>+VLOOKUP(Q39,$T$11:$U$41,2,FALSE)</f>
        <v>2902575519</v>
      </c>
      <c r="S39" s="135"/>
      <c r="T39" s="157">
        <v>97</v>
      </c>
      <c r="U39" s="156">
        <v>6414549</v>
      </c>
    </row>
    <row r="40" spans="1:21" s="9" customFormat="1" ht="21">
      <c r="A40" s="80">
        <v>76</v>
      </c>
      <c r="B40" s="83" t="s">
        <v>48</v>
      </c>
      <c r="C40" s="79">
        <v>22551327713</v>
      </c>
      <c r="D40" s="79">
        <v>2594204333</v>
      </c>
      <c r="E40" s="79">
        <v>1221107014</v>
      </c>
      <c r="F40" s="77">
        <f t="shared" si="0"/>
        <v>26366639060</v>
      </c>
      <c r="G40" s="77"/>
      <c r="H40" s="77"/>
      <c r="I40" s="79">
        <v>3229754385</v>
      </c>
      <c r="J40" s="79">
        <f t="shared" si="1"/>
        <v>29596393445</v>
      </c>
      <c r="K40" s="152"/>
      <c r="L40" s="132"/>
      <c r="M40" s="132">
        <v>66170</v>
      </c>
      <c r="N40" s="155">
        <v>3096298762</v>
      </c>
      <c r="O40" s="155">
        <v>397109717</v>
      </c>
      <c r="P40" s="155">
        <v>187353088</v>
      </c>
      <c r="Q40" s="131">
        <v>66170</v>
      </c>
      <c r="R40" s="135"/>
      <c r="S40" s="135"/>
      <c r="T40" s="157">
        <v>99</v>
      </c>
      <c r="U40" s="156">
        <v>19661074</v>
      </c>
    </row>
    <row r="41" spans="1:21" s="9" customFormat="1" ht="21">
      <c r="A41" s="80">
        <v>97</v>
      </c>
      <c r="B41" s="78" t="s">
        <v>97</v>
      </c>
      <c r="C41" s="79">
        <v>2115809480</v>
      </c>
      <c r="D41" s="79">
        <v>110310438</v>
      </c>
      <c r="E41" s="79">
        <v>50934624</v>
      </c>
      <c r="F41" s="77">
        <f t="shared" si="0"/>
        <v>2277054542</v>
      </c>
      <c r="G41" s="77"/>
      <c r="H41" s="77"/>
      <c r="I41" s="79">
        <v>6414549</v>
      </c>
      <c r="J41" s="79">
        <f t="shared" si="1"/>
        <v>2283469091</v>
      </c>
      <c r="K41" s="152"/>
      <c r="L41" s="132"/>
      <c r="M41" s="132">
        <v>15238</v>
      </c>
      <c r="N41" s="155">
        <v>2380253012</v>
      </c>
      <c r="O41" s="155">
        <v>288493466</v>
      </c>
      <c r="P41" s="155">
        <v>132668723</v>
      </c>
      <c r="Q41" s="131">
        <v>15238</v>
      </c>
      <c r="R41" s="135"/>
      <c r="S41" s="135"/>
      <c r="T41" s="157">
        <v>11001</v>
      </c>
      <c r="U41" s="156">
        <v>3359571985</v>
      </c>
    </row>
    <row r="42" spans="1:19" s="9" customFormat="1" ht="21">
      <c r="A42" s="80">
        <v>99</v>
      </c>
      <c r="B42" s="78" t="s">
        <v>23</v>
      </c>
      <c r="C42" s="79">
        <v>3771400324</v>
      </c>
      <c r="D42" s="79">
        <v>181753333</v>
      </c>
      <c r="E42" s="79">
        <v>83709101</v>
      </c>
      <c r="F42" s="77">
        <f t="shared" si="0"/>
        <v>4036862758</v>
      </c>
      <c r="G42" s="77"/>
      <c r="H42" s="77"/>
      <c r="I42" s="79">
        <v>19661074</v>
      </c>
      <c r="J42" s="79">
        <f t="shared" si="1"/>
        <v>4056523832</v>
      </c>
      <c r="K42" s="152"/>
      <c r="L42" s="132"/>
      <c r="M42" s="132">
        <v>5266</v>
      </c>
      <c r="N42" s="155">
        <v>1871059329</v>
      </c>
      <c r="O42" s="155">
        <v>206884690</v>
      </c>
      <c r="P42" s="155">
        <v>97730131</v>
      </c>
      <c r="Q42" s="131">
        <v>5266</v>
      </c>
      <c r="R42" s="135"/>
      <c r="S42" s="135"/>
    </row>
    <row r="43" spans="1:19" ht="21.75" thickBot="1">
      <c r="A43" s="26"/>
      <c r="B43" s="26"/>
      <c r="D43" s="26"/>
      <c r="E43" s="26"/>
      <c r="J43" s="26"/>
      <c r="K43" s="152"/>
      <c r="L43" s="132"/>
      <c r="M43" s="132">
        <v>25269</v>
      </c>
      <c r="N43" s="155">
        <v>2101124983</v>
      </c>
      <c r="O43" s="155">
        <v>273208026</v>
      </c>
      <c r="P43" s="155">
        <v>129105625</v>
      </c>
      <c r="Q43" s="131">
        <v>25269</v>
      </c>
      <c r="R43" s="135"/>
      <c r="S43" s="135"/>
    </row>
    <row r="44" spans="2:19" s="40" customFormat="1" ht="27.75" customHeight="1" thickBot="1">
      <c r="B44" s="136" t="s">
        <v>24</v>
      </c>
      <c r="C44" s="139">
        <f aca="true" t="shared" si="2" ref="C44:J44">SUM(C11:C43)</f>
        <v>523348795844</v>
      </c>
      <c r="D44" s="139">
        <f t="shared" si="2"/>
        <v>61244356147</v>
      </c>
      <c r="E44" s="139">
        <f t="shared" si="2"/>
        <v>28742134401</v>
      </c>
      <c r="F44" s="139">
        <f t="shared" si="2"/>
        <v>613335286392</v>
      </c>
      <c r="G44" s="140">
        <f t="shared" si="2"/>
        <v>0</v>
      </c>
      <c r="H44" s="140">
        <f t="shared" si="2"/>
        <v>0</v>
      </c>
      <c r="I44" s="140">
        <f t="shared" si="2"/>
        <v>21780138174</v>
      </c>
      <c r="J44" s="140">
        <f t="shared" si="2"/>
        <v>635115424566</v>
      </c>
      <c r="K44" s="152"/>
      <c r="L44" s="132"/>
      <c r="M44" s="132">
        <v>18001</v>
      </c>
      <c r="N44" s="155">
        <v>4405651049</v>
      </c>
      <c r="O44" s="155">
        <v>537713520</v>
      </c>
      <c r="P44" s="155">
        <v>252519238</v>
      </c>
      <c r="Q44" s="131">
        <v>18001</v>
      </c>
      <c r="R44" s="135"/>
      <c r="S44" s="135"/>
    </row>
    <row r="45" spans="2:19" ht="21">
      <c r="B45" s="26"/>
      <c r="K45" s="152"/>
      <c r="L45" s="132"/>
      <c r="M45" s="132">
        <v>68276</v>
      </c>
      <c r="N45" s="155">
        <v>3420643260</v>
      </c>
      <c r="O45" s="155">
        <v>461491082</v>
      </c>
      <c r="P45" s="155">
        <v>218179354</v>
      </c>
      <c r="Q45" s="131">
        <v>68276</v>
      </c>
      <c r="R45" s="135"/>
      <c r="S45" s="135"/>
    </row>
    <row r="46" spans="1:19" ht="21">
      <c r="A46" s="15"/>
      <c r="B46" s="4"/>
      <c r="C46" s="144"/>
      <c r="D46" s="146"/>
      <c r="H46" s="117"/>
      <c r="K46" s="152"/>
      <c r="L46" s="132"/>
      <c r="M46" s="132">
        <v>25290</v>
      </c>
      <c r="N46" s="155">
        <v>2211259566</v>
      </c>
      <c r="O46" s="155">
        <v>293505254</v>
      </c>
      <c r="P46" s="155">
        <v>138499046</v>
      </c>
      <c r="Q46" s="131">
        <v>25290</v>
      </c>
      <c r="R46" s="135"/>
      <c r="S46" s="135"/>
    </row>
    <row r="47" spans="8:19" ht="21">
      <c r="H47" s="144"/>
      <c r="K47" s="152"/>
      <c r="L47" s="132"/>
      <c r="M47" s="132">
        <v>25307</v>
      </c>
      <c r="N47" s="155">
        <v>1647165103</v>
      </c>
      <c r="O47" s="155">
        <v>192970759</v>
      </c>
      <c r="P47" s="155">
        <v>91219149</v>
      </c>
      <c r="Q47" s="131">
        <v>25307</v>
      </c>
      <c r="R47" s="135"/>
      <c r="S47" s="135"/>
    </row>
    <row r="48" spans="11:19" ht="21">
      <c r="K48" s="152"/>
      <c r="L48" s="132"/>
      <c r="M48" s="132">
        <v>68307</v>
      </c>
      <c r="N48" s="155">
        <v>2459560478</v>
      </c>
      <c r="O48" s="155">
        <v>326407566</v>
      </c>
      <c r="P48" s="155">
        <v>153838464</v>
      </c>
      <c r="Q48" s="131">
        <v>68307</v>
      </c>
      <c r="R48" s="135"/>
      <c r="S48" s="135"/>
    </row>
    <row r="49" spans="11:19" ht="21">
      <c r="K49" s="152"/>
      <c r="L49" s="132"/>
      <c r="M49" s="132">
        <v>94</v>
      </c>
      <c r="N49" s="155">
        <v>2412029896</v>
      </c>
      <c r="O49" s="155">
        <v>143904568</v>
      </c>
      <c r="P49" s="155">
        <v>62954778</v>
      </c>
      <c r="Q49" s="131">
        <v>94</v>
      </c>
      <c r="R49" s="135">
        <f>+VLOOKUP(Q49,$T$11:$U$41,2,FALSE)</f>
        <v>20803415</v>
      </c>
      <c r="S49" s="135"/>
    </row>
    <row r="50" spans="11:19" ht="21">
      <c r="K50" s="152"/>
      <c r="L50" s="132"/>
      <c r="M50" s="132">
        <v>95</v>
      </c>
      <c r="N50" s="155">
        <v>3658583957</v>
      </c>
      <c r="O50" s="155">
        <v>306374657</v>
      </c>
      <c r="P50" s="155">
        <v>143601619</v>
      </c>
      <c r="Q50" s="131">
        <v>95</v>
      </c>
      <c r="R50" s="135">
        <f>+VLOOKUP(Q50,$T$11:$U$41,2,FALSE)</f>
        <v>11651796</v>
      </c>
      <c r="S50" s="135"/>
    </row>
    <row r="51" spans="11:19" ht="21">
      <c r="K51" s="152"/>
      <c r="L51" s="132"/>
      <c r="M51" s="132">
        <v>41</v>
      </c>
      <c r="N51" s="155">
        <v>16730277204</v>
      </c>
      <c r="O51" s="155">
        <v>2128661422</v>
      </c>
      <c r="P51" s="155">
        <v>1002332032</v>
      </c>
      <c r="Q51" s="131">
        <v>41</v>
      </c>
      <c r="R51" s="135">
        <f>+VLOOKUP(Q51,$T$11:$U$41,2,FALSE)</f>
        <v>538850933</v>
      </c>
      <c r="S51" s="135"/>
    </row>
    <row r="52" spans="11:19" ht="21">
      <c r="K52" s="152"/>
      <c r="L52" s="132"/>
      <c r="M52" s="132">
        <v>73001</v>
      </c>
      <c r="N52" s="155">
        <v>10398418245</v>
      </c>
      <c r="O52" s="155">
        <v>1303971478</v>
      </c>
      <c r="P52" s="155">
        <v>615633491</v>
      </c>
      <c r="Q52" s="131">
        <v>73001</v>
      </c>
      <c r="R52" s="135"/>
      <c r="S52" s="135"/>
    </row>
    <row r="53" spans="11:19" ht="21">
      <c r="K53" s="152"/>
      <c r="L53" s="132"/>
      <c r="M53" s="132">
        <v>52356</v>
      </c>
      <c r="N53" s="155">
        <v>2865364098</v>
      </c>
      <c r="O53" s="155">
        <v>357913280</v>
      </c>
      <c r="P53" s="155">
        <v>169478566</v>
      </c>
      <c r="Q53" s="131">
        <v>52356</v>
      </c>
      <c r="R53" s="135"/>
      <c r="S53" s="135"/>
    </row>
    <row r="54" spans="11:19" ht="21">
      <c r="K54" s="152"/>
      <c r="L54" s="132"/>
      <c r="M54" s="132">
        <v>5360</v>
      </c>
      <c r="N54" s="155">
        <v>3635332328</v>
      </c>
      <c r="O54" s="155">
        <v>438569991</v>
      </c>
      <c r="P54" s="155">
        <v>206577114</v>
      </c>
      <c r="Q54" s="131">
        <v>5360</v>
      </c>
      <c r="R54" s="135"/>
      <c r="S54" s="135"/>
    </row>
    <row r="55" spans="11:19" ht="21">
      <c r="K55" s="152"/>
      <c r="L55" s="132"/>
      <c r="M55" s="132">
        <v>76364</v>
      </c>
      <c r="N55" s="155">
        <v>2408748069</v>
      </c>
      <c r="O55" s="155">
        <v>230444828</v>
      </c>
      <c r="P55" s="155">
        <v>105651520</v>
      </c>
      <c r="Q55" s="131">
        <v>76364</v>
      </c>
      <c r="R55" s="135"/>
      <c r="S55" s="135"/>
    </row>
    <row r="56" spans="11:19" ht="21">
      <c r="K56" s="152"/>
      <c r="L56" s="151"/>
      <c r="M56" s="132">
        <v>44</v>
      </c>
      <c r="N56" s="155">
        <v>9162108662</v>
      </c>
      <c r="O56" s="155">
        <v>1054160291</v>
      </c>
      <c r="P56" s="155">
        <v>497887936</v>
      </c>
      <c r="Q56" s="131">
        <v>44</v>
      </c>
      <c r="R56" s="135">
        <f>+VLOOKUP(Q56,$T$11:$U$41,2,FALSE)</f>
        <v>133093368</v>
      </c>
      <c r="S56" s="135"/>
    </row>
    <row r="57" spans="11:19" ht="21">
      <c r="K57" s="152"/>
      <c r="L57" s="132"/>
      <c r="M57" s="132">
        <v>23417</v>
      </c>
      <c r="N57" s="155">
        <v>3884556657</v>
      </c>
      <c r="O57" s="155">
        <v>466415080</v>
      </c>
      <c r="P57" s="155">
        <v>218960102</v>
      </c>
      <c r="Q57" s="131">
        <v>23417</v>
      </c>
      <c r="R57" s="135"/>
      <c r="S57" s="135"/>
    </row>
    <row r="58" spans="11:19" ht="21">
      <c r="K58" s="152"/>
      <c r="L58" s="132"/>
      <c r="M58" s="132">
        <v>13430</v>
      </c>
      <c r="N58" s="155">
        <v>3300323244</v>
      </c>
      <c r="O58" s="155">
        <v>446110155</v>
      </c>
      <c r="P58" s="155">
        <v>210474368</v>
      </c>
      <c r="Q58" s="131">
        <v>13430</v>
      </c>
      <c r="R58" s="135"/>
      <c r="S58" s="135"/>
    </row>
    <row r="59" spans="11:19" ht="21">
      <c r="K59" s="152"/>
      <c r="L59" s="132"/>
      <c r="M59" s="132">
        <v>47</v>
      </c>
      <c r="N59" s="155">
        <v>23549040338</v>
      </c>
      <c r="O59" s="155">
        <v>2620057992</v>
      </c>
      <c r="P59" s="155">
        <v>1235065645</v>
      </c>
      <c r="Q59" s="131">
        <v>47</v>
      </c>
      <c r="R59" s="135">
        <f>+VLOOKUP(Q59,$T$11:$U$41,2,FALSE)</f>
        <v>540854514</v>
      </c>
      <c r="S59" s="135"/>
    </row>
    <row r="60" spans="11:19" ht="21">
      <c r="K60" s="152"/>
      <c r="L60" s="132"/>
      <c r="M60" s="132">
        <v>44430</v>
      </c>
      <c r="N60" s="155">
        <v>4948199394</v>
      </c>
      <c r="O60" s="155">
        <v>438856035</v>
      </c>
      <c r="P60" s="155">
        <v>206582438</v>
      </c>
      <c r="Q60" s="131">
        <v>44430</v>
      </c>
      <c r="R60" s="135"/>
      <c r="S60" s="135"/>
    </row>
    <row r="61" spans="11:19" ht="21">
      <c r="K61" s="152"/>
      <c r="L61" s="132"/>
      <c r="M61" s="132">
        <v>8433</v>
      </c>
      <c r="N61" s="155">
        <v>2195981538</v>
      </c>
      <c r="O61" s="155">
        <v>200513479</v>
      </c>
      <c r="P61" s="155">
        <v>93964333</v>
      </c>
      <c r="Q61" s="131">
        <v>8433</v>
      </c>
      <c r="R61" s="135"/>
      <c r="S61" s="135"/>
    </row>
    <row r="62" spans="11:19" ht="21">
      <c r="K62" s="152"/>
      <c r="L62" s="132"/>
      <c r="M62" s="132">
        <v>17001</v>
      </c>
      <c r="N62" s="155">
        <v>7301536454</v>
      </c>
      <c r="O62" s="155">
        <v>909280522</v>
      </c>
      <c r="P62" s="155">
        <v>428375834</v>
      </c>
      <c r="Q62" s="131">
        <v>17001</v>
      </c>
      <c r="R62" s="135"/>
      <c r="S62" s="135"/>
    </row>
    <row r="63" spans="11:19" ht="21">
      <c r="K63" s="152"/>
      <c r="L63" s="132"/>
      <c r="M63" s="132">
        <v>5001</v>
      </c>
      <c r="N63" s="155">
        <v>36751011806</v>
      </c>
      <c r="O63" s="155">
        <v>4083366097</v>
      </c>
      <c r="P63" s="155">
        <v>1942849022</v>
      </c>
      <c r="Q63" s="131">
        <v>5001</v>
      </c>
      <c r="R63" s="135"/>
      <c r="S63" s="135"/>
    </row>
    <row r="64" spans="11:19" ht="21">
      <c r="K64" s="152"/>
      <c r="L64" s="132"/>
      <c r="M64" s="132">
        <v>50</v>
      </c>
      <c r="N64" s="155">
        <v>12287859401</v>
      </c>
      <c r="O64" s="155">
        <v>1285993746</v>
      </c>
      <c r="P64" s="155">
        <v>601584561</v>
      </c>
      <c r="Q64" s="131">
        <v>50</v>
      </c>
      <c r="R64" s="135">
        <f>+VLOOKUP(Q64,$T$11:$U$41,2,FALSE)</f>
        <v>234726524</v>
      </c>
      <c r="S64" s="135"/>
    </row>
    <row r="65" spans="11:19" ht="21">
      <c r="K65" s="152"/>
      <c r="L65" s="132"/>
      <c r="M65" s="132">
        <v>23001</v>
      </c>
      <c r="N65" s="155">
        <v>9943353615</v>
      </c>
      <c r="O65" s="155">
        <v>1205903785</v>
      </c>
      <c r="P65" s="155">
        <v>560429626</v>
      </c>
      <c r="Q65" s="131">
        <v>23001</v>
      </c>
      <c r="R65" s="135"/>
      <c r="S65" s="135"/>
    </row>
    <row r="66" spans="11:19" ht="21">
      <c r="K66" s="152"/>
      <c r="L66" s="132"/>
      <c r="M66" s="132">
        <v>25473</v>
      </c>
      <c r="N66" s="155">
        <v>1456238777</v>
      </c>
      <c r="O66" s="155">
        <v>161717871</v>
      </c>
      <c r="P66" s="155">
        <v>75892960</v>
      </c>
      <c r="Q66" s="131">
        <v>25473</v>
      </c>
      <c r="R66" s="135"/>
      <c r="S66" s="135"/>
    </row>
    <row r="67" spans="11:19" ht="21">
      <c r="K67" s="152"/>
      <c r="L67" s="132"/>
      <c r="M67" s="132">
        <v>52</v>
      </c>
      <c r="N67" s="155">
        <v>26301371168</v>
      </c>
      <c r="O67" s="155">
        <v>3132658748</v>
      </c>
      <c r="P67" s="155">
        <v>1473321491</v>
      </c>
      <c r="Q67" s="131">
        <v>52</v>
      </c>
      <c r="R67" s="135">
        <f>+VLOOKUP(Q67,$T$11:$U$41,2,FALSE)</f>
        <v>939857178</v>
      </c>
      <c r="S67" s="135"/>
    </row>
    <row r="68" spans="11:19" ht="21">
      <c r="K68" s="152"/>
      <c r="L68" s="132"/>
      <c r="M68" s="132">
        <v>41001</v>
      </c>
      <c r="N68" s="155">
        <v>7864456998</v>
      </c>
      <c r="O68" s="155">
        <v>967781235</v>
      </c>
      <c r="P68" s="155">
        <v>458360698</v>
      </c>
      <c r="Q68" s="131">
        <v>41001</v>
      </c>
      <c r="R68" s="135"/>
      <c r="S68" s="135"/>
    </row>
    <row r="69" spans="11:19" ht="21">
      <c r="K69" s="152"/>
      <c r="L69" s="132"/>
      <c r="M69" s="132">
        <v>54</v>
      </c>
      <c r="N69" s="155">
        <v>17996284477</v>
      </c>
      <c r="O69" s="155">
        <v>2237025874</v>
      </c>
      <c r="P69" s="155">
        <v>1058354003</v>
      </c>
      <c r="Q69" s="131">
        <v>54</v>
      </c>
      <c r="R69" s="135">
        <f>+VLOOKUP(Q69,$T$11:$U$41,2,FALSE)</f>
        <v>1190600558</v>
      </c>
      <c r="S69" s="135"/>
    </row>
    <row r="70" spans="11:19" ht="21">
      <c r="K70" s="152"/>
      <c r="L70" s="132"/>
      <c r="M70" s="132">
        <v>76520</v>
      </c>
      <c r="N70" s="155">
        <v>4891594651</v>
      </c>
      <c r="O70" s="155">
        <v>619015167</v>
      </c>
      <c r="P70" s="155">
        <v>290536979</v>
      </c>
      <c r="Q70" s="131">
        <v>76520</v>
      </c>
      <c r="R70" s="135"/>
      <c r="S70" s="135"/>
    </row>
    <row r="71" spans="11:19" ht="21">
      <c r="K71" s="152"/>
      <c r="L71" s="132"/>
      <c r="M71" s="132">
        <v>52001</v>
      </c>
      <c r="N71" s="155">
        <v>9073265748</v>
      </c>
      <c r="O71" s="155">
        <v>1120191064</v>
      </c>
      <c r="P71" s="155">
        <v>530525188</v>
      </c>
      <c r="Q71" s="131">
        <v>52001</v>
      </c>
      <c r="R71" s="135"/>
      <c r="S71" s="135"/>
    </row>
    <row r="72" spans="11:19" ht="21">
      <c r="K72" s="152"/>
      <c r="L72" s="132"/>
      <c r="M72" s="132">
        <v>66001</v>
      </c>
      <c r="N72" s="155">
        <v>8805760161</v>
      </c>
      <c r="O72" s="155">
        <v>1171630287</v>
      </c>
      <c r="P72" s="155">
        <v>554532826</v>
      </c>
      <c r="Q72" s="131">
        <v>66001</v>
      </c>
      <c r="R72" s="135"/>
      <c r="S72" s="135"/>
    </row>
    <row r="73" spans="11:19" ht="21">
      <c r="K73" s="152"/>
      <c r="L73" s="132"/>
      <c r="M73" s="132">
        <v>68547</v>
      </c>
      <c r="N73" s="155">
        <v>3385419263</v>
      </c>
      <c r="O73" s="155">
        <v>401021221</v>
      </c>
      <c r="P73" s="155">
        <v>189508473</v>
      </c>
      <c r="Q73" s="131">
        <v>68547</v>
      </c>
      <c r="R73" s="135"/>
      <c r="S73" s="135"/>
    </row>
    <row r="74" spans="11:19" ht="21">
      <c r="K74" s="152"/>
      <c r="L74" s="132"/>
      <c r="M74" s="132">
        <v>41551</v>
      </c>
      <c r="N74" s="155">
        <v>3033500281</v>
      </c>
      <c r="O74" s="155">
        <v>392742730</v>
      </c>
      <c r="P74" s="155">
        <v>185283322</v>
      </c>
      <c r="Q74" s="131">
        <v>41551</v>
      </c>
      <c r="R74" s="135"/>
      <c r="S74" s="135"/>
    </row>
    <row r="75" spans="11:19" ht="21">
      <c r="K75" s="152"/>
      <c r="L75" s="132"/>
      <c r="M75" s="132">
        <v>19001</v>
      </c>
      <c r="N75" s="155">
        <v>5808263822</v>
      </c>
      <c r="O75" s="155">
        <v>699979500</v>
      </c>
      <c r="P75" s="155">
        <v>330659597</v>
      </c>
      <c r="Q75" s="131">
        <v>19001</v>
      </c>
      <c r="R75" s="135"/>
      <c r="S75" s="135"/>
    </row>
    <row r="76" spans="11:19" ht="21">
      <c r="K76" s="152"/>
      <c r="L76" s="132"/>
      <c r="M76" s="132">
        <v>86</v>
      </c>
      <c r="N76" s="155">
        <v>10995913694</v>
      </c>
      <c r="O76" s="155">
        <v>1350874731</v>
      </c>
      <c r="P76" s="155">
        <v>629106650</v>
      </c>
      <c r="Q76" s="131">
        <v>86</v>
      </c>
      <c r="R76" s="135">
        <f>+VLOOKUP(Q76,$T$11:$U$41,2,FALSE)</f>
        <v>77887023</v>
      </c>
      <c r="S76" s="135"/>
    </row>
    <row r="77" spans="11:19" ht="21">
      <c r="K77" s="152"/>
      <c r="L77" s="134"/>
      <c r="M77" s="161">
        <v>27001</v>
      </c>
      <c r="N77" s="162">
        <v>5269106679</v>
      </c>
      <c r="O77" s="162">
        <v>664969511</v>
      </c>
      <c r="P77" s="162">
        <v>314354061</v>
      </c>
      <c r="Q77" s="131">
        <v>27001</v>
      </c>
      <c r="R77" s="135"/>
      <c r="S77" s="135"/>
    </row>
    <row r="78" spans="11:19" ht="21">
      <c r="K78" s="152"/>
      <c r="L78" s="132"/>
      <c r="M78" s="132">
        <v>63</v>
      </c>
      <c r="N78" s="155">
        <v>6620582604</v>
      </c>
      <c r="O78" s="155">
        <v>783835936</v>
      </c>
      <c r="P78" s="155">
        <v>370761768</v>
      </c>
      <c r="Q78" s="131">
        <v>63</v>
      </c>
      <c r="R78" s="135">
        <f>+VLOOKUP(Q78,$T$11:$U$41,2,FALSE)</f>
        <v>153715660</v>
      </c>
      <c r="S78" s="135"/>
    </row>
    <row r="79" spans="11:19" ht="21">
      <c r="K79" s="152"/>
      <c r="L79" s="132"/>
      <c r="M79" s="132">
        <v>44001</v>
      </c>
      <c r="N79" s="155">
        <v>5192916930</v>
      </c>
      <c r="O79" s="155">
        <v>527337922</v>
      </c>
      <c r="P79" s="155">
        <v>249232506</v>
      </c>
      <c r="Q79" s="131">
        <v>44001</v>
      </c>
      <c r="R79" s="135"/>
      <c r="S79" s="135"/>
    </row>
    <row r="80" spans="11:19" ht="21">
      <c r="K80" s="152"/>
      <c r="L80" s="132"/>
      <c r="M80" s="132">
        <v>5615</v>
      </c>
      <c r="N80" s="155">
        <v>1970301320</v>
      </c>
      <c r="O80" s="155">
        <v>250094277</v>
      </c>
      <c r="P80" s="155">
        <v>118043661</v>
      </c>
      <c r="Q80" s="131">
        <v>5615</v>
      </c>
      <c r="R80" s="135"/>
      <c r="S80" s="135"/>
    </row>
    <row r="81" spans="11:19" ht="21">
      <c r="K81" s="152"/>
      <c r="L81" s="132"/>
      <c r="M81" s="132">
        <v>66</v>
      </c>
      <c r="N81" s="155">
        <v>7103303883</v>
      </c>
      <c r="O81" s="155">
        <v>857198491</v>
      </c>
      <c r="P81" s="155">
        <v>403584314</v>
      </c>
      <c r="Q81" s="131">
        <v>66</v>
      </c>
      <c r="R81" s="135">
        <f>+VLOOKUP(Q81,$T$11:$U$41,2,FALSE)</f>
        <v>203924907</v>
      </c>
      <c r="S81" s="135"/>
    </row>
    <row r="82" spans="11:19" ht="21">
      <c r="K82" s="152"/>
      <c r="L82" s="132"/>
      <c r="M82" s="132">
        <v>5631</v>
      </c>
      <c r="N82" s="155">
        <v>701254368</v>
      </c>
      <c r="O82" s="155">
        <v>95028312</v>
      </c>
      <c r="P82" s="155">
        <v>44905869</v>
      </c>
      <c r="Q82" s="131">
        <v>5631</v>
      </c>
      <c r="R82" s="135"/>
      <c r="S82" s="135"/>
    </row>
    <row r="83" spans="11:19" ht="21">
      <c r="K83" s="152"/>
      <c r="L83" s="132"/>
      <c r="M83" s="132">
        <v>23660</v>
      </c>
      <c r="N83" s="155">
        <v>2713184192</v>
      </c>
      <c r="O83" s="155">
        <v>367060045</v>
      </c>
      <c r="P83" s="155">
        <v>173908634</v>
      </c>
      <c r="Q83" s="131">
        <v>23660</v>
      </c>
      <c r="R83" s="135"/>
      <c r="S83" s="135"/>
    </row>
    <row r="84" spans="11:19" ht="21">
      <c r="K84" s="152"/>
      <c r="L84" s="132"/>
      <c r="M84" s="132">
        <v>88</v>
      </c>
      <c r="N84" s="155">
        <v>1463193192</v>
      </c>
      <c r="O84" s="155">
        <v>152515699</v>
      </c>
      <c r="P84" s="155">
        <v>71752678</v>
      </c>
      <c r="Q84" s="131">
        <v>88</v>
      </c>
      <c r="R84" s="135">
        <f>+VLOOKUP(Q84,$T$11:$U$41,2,FALSE)</f>
        <v>117207412</v>
      </c>
      <c r="S84" s="135"/>
    </row>
    <row r="85" spans="11:19" ht="21">
      <c r="K85" s="152"/>
      <c r="L85" s="132"/>
      <c r="M85" s="132">
        <v>47001</v>
      </c>
      <c r="N85" s="155">
        <v>10184925850</v>
      </c>
      <c r="O85" s="155">
        <v>1153732156</v>
      </c>
      <c r="P85" s="155">
        <v>544706822</v>
      </c>
      <c r="Q85" s="131">
        <v>47001</v>
      </c>
      <c r="R85" s="135"/>
      <c r="S85" s="135"/>
    </row>
    <row r="86" spans="11:19" ht="21">
      <c r="K86" s="152"/>
      <c r="L86" s="151"/>
      <c r="M86" s="132">
        <v>68</v>
      </c>
      <c r="N86" s="155">
        <v>23517576962</v>
      </c>
      <c r="O86" s="155">
        <v>2866679046</v>
      </c>
      <c r="P86" s="155">
        <v>1353813594</v>
      </c>
      <c r="Q86" s="131">
        <v>68</v>
      </c>
      <c r="R86" s="135">
        <f>+VLOOKUP(Q86,$T$11:$U$41,2,FALSE)</f>
        <v>1336132913</v>
      </c>
      <c r="S86" s="135"/>
    </row>
    <row r="87" spans="11:19" ht="21">
      <c r="K87" s="152"/>
      <c r="L87" s="132"/>
      <c r="M87" s="132">
        <v>70001</v>
      </c>
      <c r="N87" s="155">
        <v>6599676054</v>
      </c>
      <c r="O87" s="155">
        <v>768190497</v>
      </c>
      <c r="P87" s="155">
        <v>363280736</v>
      </c>
      <c r="Q87" s="131">
        <v>70001</v>
      </c>
      <c r="R87" s="135"/>
      <c r="S87" s="135"/>
    </row>
    <row r="88" spans="11:19" ht="21">
      <c r="K88" s="152"/>
      <c r="L88" s="132"/>
      <c r="M88" s="132">
        <v>25754</v>
      </c>
      <c r="N88" s="155">
        <v>8885709435</v>
      </c>
      <c r="O88" s="155">
        <v>657494015</v>
      </c>
      <c r="P88" s="155">
        <v>309394592</v>
      </c>
      <c r="Q88" s="131">
        <v>25754</v>
      </c>
      <c r="R88" s="135"/>
      <c r="S88" s="135"/>
    </row>
    <row r="89" spans="11:19" ht="21">
      <c r="K89" s="152"/>
      <c r="L89" s="132"/>
      <c r="M89" s="132">
        <v>15759</v>
      </c>
      <c r="N89" s="155">
        <v>2424985593</v>
      </c>
      <c r="O89" s="155">
        <v>303641278</v>
      </c>
      <c r="P89" s="155">
        <v>143503693</v>
      </c>
      <c r="Q89" s="131">
        <v>15759</v>
      </c>
      <c r="R89" s="135"/>
      <c r="S89" s="135"/>
    </row>
    <row r="90" spans="11:19" ht="21">
      <c r="K90" s="152"/>
      <c r="L90" s="132"/>
      <c r="M90" s="132">
        <v>8758</v>
      </c>
      <c r="N90" s="155">
        <v>7592836525</v>
      </c>
      <c r="O90" s="155">
        <v>608730165</v>
      </c>
      <c r="P90" s="155">
        <v>286451110</v>
      </c>
      <c r="Q90" s="131">
        <v>8758</v>
      </c>
      <c r="R90" s="135"/>
      <c r="S90" s="135"/>
    </row>
    <row r="91" spans="11:19" ht="21">
      <c r="K91" s="152"/>
      <c r="L91" s="132"/>
      <c r="M91" s="132">
        <v>70</v>
      </c>
      <c r="N91" s="155">
        <v>20293584812</v>
      </c>
      <c r="O91" s="155">
        <v>2550184297</v>
      </c>
      <c r="P91" s="155">
        <v>1204953152</v>
      </c>
      <c r="Q91" s="131">
        <v>70</v>
      </c>
      <c r="R91" s="135">
        <f>+VLOOKUP(Q91,$T$11:$U$41,2,FALSE)</f>
        <v>224939878</v>
      </c>
      <c r="S91" s="135"/>
    </row>
    <row r="92" spans="11:19" ht="21">
      <c r="K92" s="152"/>
      <c r="L92" s="132"/>
      <c r="M92" s="132">
        <v>73</v>
      </c>
      <c r="N92" s="155">
        <v>23418854347</v>
      </c>
      <c r="O92" s="155">
        <v>2881181775</v>
      </c>
      <c r="P92" s="155">
        <v>1348301176</v>
      </c>
      <c r="Q92" s="131">
        <v>73</v>
      </c>
      <c r="R92" s="135">
        <f>+VLOOKUP(Q92,$T$11:$U$41,2,FALSE)</f>
        <v>2129259429</v>
      </c>
      <c r="S92" s="135"/>
    </row>
    <row r="93" spans="11:19" ht="21">
      <c r="K93" s="152"/>
      <c r="L93" s="132"/>
      <c r="M93" s="132">
        <v>76834</v>
      </c>
      <c r="N93" s="155">
        <v>3446567672</v>
      </c>
      <c r="O93" s="155">
        <v>416719740</v>
      </c>
      <c r="P93" s="155">
        <v>196676646</v>
      </c>
      <c r="Q93" s="131">
        <v>76834</v>
      </c>
      <c r="R93" s="135"/>
      <c r="S93" s="135"/>
    </row>
    <row r="94" spans="11:19" ht="21">
      <c r="K94" s="152"/>
      <c r="L94" s="132"/>
      <c r="M94" s="132">
        <v>52835</v>
      </c>
      <c r="N94" s="155">
        <v>6649565374</v>
      </c>
      <c r="O94" s="155">
        <v>627601008</v>
      </c>
      <c r="P94" s="155">
        <v>293965901</v>
      </c>
      <c r="Q94" s="131">
        <v>52835</v>
      </c>
      <c r="R94" s="135"/>
      <c r="S94" s="135"/>
    </row>
    <row r="95" spans="11:19" ht="21">
      <c r="K95" s="152"/>
      <c r="L95" s="132"/>
      <c r="M95" s="132">
        <v>15001</v>
      </c>
      <c r="N95" s="155">
        <v>3386416324</v>
      </c>
      <c r="O95" s="155">
        <v>383114540</v>
      </c>
      <c r="P95" s="155">
        <v>181067661</v>
      </c>
      <c r="Q95" s="131">
        <v>15001</v>
      </c>
      <c r="R95" s="135"/>
      <c r="S95" s="135"/>
    </row>
    <row r="96" spans="11:19" ht="21">
      <c r="K96" s="152"/>
      <c r="L96" s="132"/>
      <c r="M96" s="132">
        <v>5837</v>
      </c>
      <c r="N96" s="155">
        <v>5052588694</v>
      </c>
      <c r="O96" s="155">
        <v>487484438</v>
      </c>
      <c r="P96" s="155">
        <v>226214893</v>
      </c>
      <c r="Q96" s="131">
        <v>5837</v>
      </c>
      <c r="R96" s="135"/>
      <c r="S96" s="135"/>
    </row>
    <row r="97" spans="11:19" ht="21">
      <c r="K97" s="152"/>
      <c r="L97" s="132"/>
      <c r="M97" s="132">
        <v>44847</v>
      </c>
      <c r="N97" s="155">
        <v>3719132512</v>
      </c>
      <c r="O97" s="155">
        <v>126794432</v>
      </c>
      <c r="P97" s="155">
        <v>58829056</v>
      </c>
      <c r="Q97" s="131">
        <v>44847</v>
      </c>
      <c r="R97" s="135"/>
      <c r="S97" s="135"/>
    </row>
    <row r="98" spans="11:19" ht="21">
      <c r="K98" s="152"/>
      <c r="L98" s="132"/>
      <c r="M98" s="132">
        <v>76</v>
      </c>
      <c r="N98" s="155">
        <v>22551327713</v>
      </c>
      <c r="O98" s="155">
        <v>2594204333</v>
      </c>
      <c r="P98" s="155">
        <v>1221107014</v>
      </c>
      <c r="Q98" s="131">
        <v>76</v>
      </c>
      <c r="R98" s="135">
        <f>+VLOOKUP(Q98,$T$11:$U$41,2,FALSE)</f>
        <v>3229754385</v>
      </c>
      <c r="S98" s="135"/>
    </row>
    <row r="99" spans="11:19" ht="21">
      <c r="K99" s="152"/>
      <c r="L99" s="132"/>
      <c r="M99" s="132">
        <v>20001</v>
      </c>
      <c r="N99" s="155">
        <v>9796176272</v>
      </c>
      <c r="O99" s="155">
        <v>1029377822</v>
      </c>
      <c r="P99" s="155">
        <v>483544838</v>
      </c>
      <c r="Q99" s="131">
        <v>20001</v>
      </c>
      <c r="R99" s="135"/>
      <c r="S99" s="135"/>
    </row>
    <row r="100" spans="11:19" ht="21">
      <c r="K100" s="152"/>
      <c r="L100" s="132"/>
      <c r="M100" s="132">
        <v>97</v>
      </c>
      <c r="N100" s="155">
        <v>2115809480</v>
      </c>
      <c r="O100" s="155">
        <v>110310438</v>
      </c>
      <c r="P100" s="155">
        <v>50934624</v>
      </c>
      <c r="Q100" s="131">
        <v>97</v>
      </c>
      <c r="R100" s="135">
        <f>+VLOOKUP(Q100,$T$11:$U$41,2,FALSE)</f>
        <v>6414549</v>
      </c>
      <c r="S100" s="135"/>
    </row>
    <row r="101" spans="11:19" ht="21">
      <c r="K101" s="152"/>
      <c r="L101" s="132"/>
      <c r="M101" s="132">
        <v>99</v>
      </c>
      <c r="N101" s="155">
        <v>3771400324</v>
      </c>
      <c r="O101" s="155">
        <v>181753333</v>
      </c>
      <c r="P101" s="155">
        <v>83709101</v>
      </c>
      <c r="Q101" s="131">
        <v>99</v>
      </c>
      <c r="R101" s="135">
        <f>+VLOOKUP(Q101,$T$11:$U$41,2,FALSE)</f>
        <v>19661074</v>
      </c>
      <c r="S101" s="135"/>
    </row>
    <row r="102" spans="11:19" ht="21">
      <c r="K102" s="152"/>
      <c r="L102" s="151"/>
      <c r="M102" s="132">
        <v>50001</v>
      </c>
      <c r="N102" s="155">
        <v>8831521271</v>
      </c>
      <c r="O102" s="155">
        <v>1113266702</v>
      </c>
      <c r="P102" s="155">
        <v>526893952</v>
      </c>
      <c r="Q102" s="131">
        <v>50001</v>
      </c>
      <c r="R102" s="135"/>
      <c r="S102" s="135"/>
    </row>
    <row r="103" spans="11:19" ht="21">
      <c r="K103" s="152"/>
      <c r="L103" s="132"/>
      <c r="M103" s="132">
        <v>85001</v>
      </c>
      <c r="N103" s="155">
        <v>3783850467</v>
      </c>
      <c r="O103" s="155">
        <v>505504347</v>
      </c>
      <c r="P103" s="155">
        <v>229668608</v>
      </c>
      <c r="Q103" s="131">
        <v>85001</v>
      </c>
      <c r="R103" s="135"/>
      <c r="S103" s="135"/>
    </row>
    <row r="104" spans="11:19" ht="21">
      <c r="K104" s="152"/>
      <c r="L104" s="132"/>
      <c r="M104" s="132">
        <v>25899</v>
      </c>
      <c r="N104" s="155">
        <v>1810950006</v>
      </c>
      <c r="O104" s="155">
        <v>233376553</v>
      </c>
      <c r="P104" s="155">
        <v>110578541</v>
      </c>
      <c r="Q104" s="131">
        <v>25899</v>
      </c>
      <c r="R104" s="135"/>
      <c r="S104" s="135"/>
    </row>
    <row r="105" spans="14:18" ht="18">
      <c r="N105" s="145">
        <f>SUM(N11:N104)</f>
        <v>993719051079</v>
      </c>
      <c r="O105" s="145">
        <f>SUM(O11:O104)</f>
        <v>115191991430</v>
      </c>
      <c r="P105" s="145">
        <f>SUM(P11:P104)</f>
        <v>54199932449</v>
      </c>
      <c r="R105" s="145">
        <f>SUM(R11:R104)</f>
        <v>25139710159</v>
      </c>
    </row>
  </sheetData>
  <sheetProtection/>
  <autoFilter ref="R9:R105"/>
  <mergeCells count="11"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211" t="s">
        <v>64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ht="15.75">
      <c r="A5" s="211" t="s">
        <v>1108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203" t="s">
        <v>0</v>
      </c>
      <c r="B7" s="206" t="s">
        <v>81</v>
      </c>
      <c r="C7" s="210" t="s">
        <v>61</v>
      </c>
      <c r="D7" s="210"/>
      <c r="E7" s="210"/>
      <c r="F7" s="210"/>
      <c r="G7" s="177" t="s">
        <v>1096</v>
      </c>
      <c r="H7" s="180" t="s">
        <v>1103</v>
      </c>
      <c r="I7" s="200" t="s">
        <v>1104</v>
      </c>
      <c r="J7" s="212" t="s">
        <v>2</v>
      </c>
      <c r="K7" s="183" t="s">
        <v>1105</v>
      </c>
    </row>
    <row r="8" spans="1:11" ht="27.75" customHeight="1" thickBot="1">
      <c r="A8" s="204"/>
      <c r="B8" s="207"/>
      <c r="C8" s="119" t="s">
        <v>66</v>
      </c>
      <c r="D8" s="208" t="s">
        <v>96</v>
      </c>
      <c r="E8" s="209"/>
      <c r="F8" s="215" t="s">
        <v>67</v>
      </c>
      <c r="G8" s="178"/>
      <c r="H8" s="181"/>
      <c r="I8" s="201"/>
      <c r="J8" s="213"/>
      <c r="K8" s="184"/>
    </row>
    <row r="9" spans="1:21" ht="37.5" customHeight="1" thickBot="1">
      <c r="A9" s="205"/>
      <c r="B9" s="193"/>
      <c r="C9" s="120" t="s">
        <v>62</v>
      </c>
      <c r="D9" s="121" t="s">
        <v>88</v>
      </c>
      <c r="E9" s="121" t="s">
        <v>87</v>
      </c>
      <c r="F9" s="216"/>
      <c r="G9" s="179"/>
      <c r="H9" s="182"/>
      <c r="I9" s="202"/>
      <c r="J9" s="214"/>
      <c r="K9" s="185"/>
      <c r="N9" s="129" t="s">
        <v>1098</v>
      </c>
      <c r="O9" s="130" t="s">
        <v>1099</v>
      </c>
      <c r="P9" s="130" t="s">
        <v>88</v>
      </c>
      <c r="Q9" s="130" t="s">
        <v>87</v>
      </c>
      <c r="R9" s="129" t="s">
        <v>1098</v>
      </c>
      <c r="S9" s="130" t="s">
        <v>1100</v>
      </c>
      <c r="T9" s="130" t="s">
        <v>1102</v>
      </c>
      <c r="U9" s="130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88089704423</v>
      </c>
      <c r="D11" s="79">
        <v>11053606338</v>
      </c>
      <c r="E11" s="79">
        <v>5234755897</v>
      </c>
      <c r="F11" s="73">
        <f>+E11+D11+C11</f>
        <v>104378066658</v>
      </c>
      <c r="G11" s="147"/>
      <c r="H11" s="147"/>
      <c r="I11" s="79"/>
      <c r="J11" s="79">
        <v>3359571985</v>
      </c>
      <c r="K11" s="79">
        <f>+F11+H11+I11+J11+G11</f>
        <v>107737638643</v>
      </c>
      <c r="N11" s="132">
        <v>91</v>
      </c>
      <c r="O11" s="135">
        <f>+Dptos!N11</f>
        <v>3820781702</v>
      </c>
      <c r="P11" s="135">
        <f>+Dptos!O11</f>
        <v>241100438</v>
      </c>
      <c r="Q11" s="135">
        <f>+Dptos!P11</f>
        <v>112360435</v>
      </c>
      <c r="R11" s="131">
        <v>91</v>
      </c>
      <c r="S11" s="135">
        <f>+Dptos!R11</f>
        <v>0</v>
      </c>
      <c r="T11" s="135"/>
      <c r="U11" s="131"/>
    </row>
    <row r="12" spans="1:21" s="44" customFormat="1" ht="21">
      <c r="A12" s="77">
        <v>8001</v>
      </c>
      <c r="B12" s="74" t="s">
        <v>90</v>
      </c>
      <c r="C12" s="79">
        <v>18723934543</v>
      </c>
      <c r="D12" s="79">
        <v>2616862958</v>
      </c>
      <c r="E12" s="79">
        <v>1235933901</v>
      </c>
      <c r="F12" s="73">
        <f aca="true" t="shared" si="0" ref="F12:F72">+E12+D12+C12</f>
        <v>22576731402</v>
      </c>
      <c r="G12" s="147"/>
      <c r="H12" s="147"/>
      <c r="I12" s="79"/>
      <c r="J12" s="79">
        <v>0</v>
      </c>
      <c r="K12" s="79">
        <f aca="true" t="shared" si="1" ref="K12:K72">+F12+H12+I12+J12+G12</f>
        <v>22576731402</v>
      </c>
      <c r="N12" s="132">
        <v>5</v>
      </c>
      <c r="O12" s="135">
        <f>+Dptos!N12</f>
        <v>64890952321</v>
      </c>
      <c r="P12" s="135">
        <f>+Dptos!O12</f>
        <v>6387229164</v>
      </c>
      <c r="Q12" s="135">
        <f>+Dptos!P12</f>
        <v>2969804198</v>
      </c>
      <c r="R12" s="131">
        <v>5</v>
      </c>
      <c r="S12" s="135">
        <f>+Dptos!R12</f>
        <v>2347740451</v>
      </c>
      <c r="T12" s="135"/>
      <c r="U12" s="131"/>
    </row>
    <row r="13" spans="1:21" s="44" customFormat="1" ht="21">
      <c r="A13" s="77">
        <v>13001</v>
      </c>
      <c r="B13" s="74" t="s">
        <v>91</v>
      </c>
      <c r="C13" s="79">
        <v>18314871095</v>
      </c>
      <c r="D13" s="79">
        <v>1833855668</v>
      </c>
      <c r="E13" s="79">
        <v>865137062</v>
      </c>
      <c r="F13" s="73">
        <f t="shared" si="0"/>
        <v>21013863825</v>
      </c>
      <c r="G13" s="147"/>
      <c r="H13" s="147"/>
      <c r="I13" s="79"/>
      <c r="J13" s="79">
        <v>0</v>
      </c>
      <c r="K13" s="79">
        <f t="shared" si="1"/>
        <v>21013863825</v>
      </c>
      <c r="N13" s="132">
        <v>5045</v>
      </c>
      <c r="O13" s="135">
        <f>+Dptos!N13</f>
        <v>3662977563</v>
      </c>
      <c r="P13" s="135">
        <f>+Dptos!O13</f>
        <v>278739874</v>
      </c>
      <c r="Q13" s="135">
        <f>+Dptos!P13</f>
        <v>129139130</v>
      </c>
      <c r="R13" s="131">
        <v>5045</v>
      </c>
      <c r="S13" s="135">
        <f>+Dptos!R13</f>
        <v>0</v>
      </c>
      <c r="T13" s="135"/>
      <c r="U13" s="131"/>
    </row>
    <row r="14" spans="1:21" s="44" customFormat="1" ht="21">
      <c r="A14" s="77">
        <v>47001</v>
      </c>
      <c r="B14" s="74" t="s">
        <v>92</v>
      </c>
      <c r="C14" s="79">
        <v>10184925850</v>
      </c>
      <c r="D14" s="79">
        <v>1153732156</v>
      </c>
      <c r="E14" s="79">
        <v>544706822</v>
      </c>
      <c r="F14" s="73">
        <f t="shared" si="0"/>
        <v>11883364828</v>
      </c>
      <c r="G14" s="147"/>
      <c r="H14" s="147"/>
      <c r="I14" s="79"/>
      <c r="J14" s="79">
        <v>0</v>
      </c>
      <c r="K14" s="79">
        <f t="shared" si="1"/>
        <v>11883364828</v>
      </c>
      <c r="N14" s="132">
        <v>81</v>
      </c>
      <c r="O14" s="135">
        <f>+Dptos!N14</f>
        <v>7620323555</v>
      </c>
      <c r="P14" s="135">
        <f>+Dptos!O14</f>
        <v>956883003</v>
      </c>
      <c r="Q14" s="135">
        <f>+Dptos!P14</f>
        <v>446031373</v>
      </c>
      <c r="R14" s="131">
        <v>81</v>
      </c>
      <c r="S14" s="135">
        <f>+Dptos!R14</f>
        <v>32501883</v>
      </c>
      <c r="T14" s="135"/>
      <c r="U14" s="131"/>
    </row>
    <row r="15" spans="1:21" s="44" customFormat="1" ht="21">
      <c r="A15" s="77">
        <v>63001</v>
      </c>
      <c r="B15" s="74" t="s">
        <v>42</v>
      </c>
      <c r="C15" s="79">
        <v>6050598190</v>
      </c>
      <c r="D15" s="79">
        <v>633365580</v>
      </c>
      <c r="E15" s="79">
        <v>299224390</v>
      </c>
      <c r="F15" s="73">
        <f t="shared" si="0"/>
        <v>6983188160</v>
      </c>
      <c r="G15" s="148"/>
      <c r="H15" s="148"/>
      <c r="I15" s="79"/>
      <c r="J15" s="79">
        <v>0</v>
      </c>
      <c r="K15" s="79">
        <f t="shared" si="1"/>
        <v>6983188160</v>
      </c>
      <c r="N15" s="132">
        <v>63001</v>
      </c>
      <c r="O15" s="135">
        <f>+Dptos!N15</f>
        <v>6050598190</v>
      </c>
      <c r="P15" s="135">
        <f>+Dptos!O15</f>
        <v>633365580</v>
      </c>
      <c r="Q15" s="135">
        <f>+Dptos!P15</f>
        <v>299224390</v>
      </c>
      <c r="R15" s="131">
        <v>63001</v>
      </c>
      <c r="S15" s="135">
        <f>+Dptos!R15</f>
        <v>0</v>
      </c>
      <c r="T15" s="135"/>
      <c r="U15" s="131"/>
    </row>
    <row r="16" spans="1:21" s="44" customFormat="1" ht="21">
      <c r="A16" s="77">
        <v>68081</v>
      </c>
      <c r="B16" s="74" t="s">
        <v>89</v>
      </c>
      <c r="C16" s="79">
        <v>4570301395</v>
      </c>
      <c r="D16" s="79">
        <v>573782088</v>
      </c>
      <c r="E16" s="79">
        <v>270379450</v>
      </c>
      <c r="F16" s="73">
        <f t="shared" si="0"/>
        <v>5414462933</v>
      </c>
      <c r="G16" s="147"/>
      <c r="H16" s="73"/>
      <c r="I16" s="79"/>
      <c r="J16" s="79">
        <v>0</v>
      </c>
      <c r="K16" s="79">
        <f t="shared" si="1"/>
        <v>5414462933</v>
      </c>
      <c r="N16" s="132">
        <v>8</v>
      </c>
      <c r="O16" s="135">
        <f>+Dptos!N16</f>
        <v>12192247919</v>
      </c>
      <c r="P16" s="135">
        <f>+Dptos!O16</f>
        <v>1567363170</v>
      </c>
      <c r="Q16" s="135">
        <f>+Dptos!P16</f>
        <v>739627866</v>
      </c>
      <c r="R16" s="131">
        <v>8</v>
      </c>
      <c r="S16" s="135">
        <f>+Dptos!R16</f>
        <v>896833354</v>
      </c>
      <c r="T16" s="135"/>
      <c r="U16" s="131"/>
    </row>
    <row r="17" spans="1:21" s="44" customFormat="1" ht="21">
      <c r="A17" s="77">
        <v>5088</v>
      </c>
      <c r="B17" s="159" t="s">
        <v>26</v>
      </c>
      <c r="C17" s="79">
        <v>7025104145</v>
      </c>
      <c r="D17" s="79">
        <v>631301717</v>
      </c>
      <c r="E17" s="79">
        <v>297988538</v>
      </c>
      <c r="F17" s="73">
        <f t="shared" si="0"/>
        <v>7954394400</v>
      </c>
      <c r="G17" s="147"/>
      <c r="H17" s="147"/>
      <c r="I17" s="79"/>
      <c r="J17" s="79">
        <v>0</v>
      </c>
      <c r="K17" s="79">
        <f t="shared" si="1"/>
        <v>7954394400</v>
      </c>
      <c r="N17" s="132">
        <v>68081</v>
      </c>
      <c r="O17" s="135">
        <f>+Dptos!N17</f>
        <v>4570301395</v>
      </c>
      <c r="P17" s="135">
        <f>+Dptos!O17</f>
        <v>573782088</v>
      </c>
      <c r="Q17" s="135">
        <f>+Dptos!P17</f>
        <v>270379450</v>
      </c>
      <c r="R17" s="131">
        <v>68081</v>
      </c>
      <c r="S17" s="135">
        <f>+Dptos!R17</f>
        <v>0</v>
      </c>
      <c r="T17" s="135"/>
      <c r="U17" s="131"/>
    </row>
    <row r="18" spans="1:21" s="44" customFormat="1" ht="21">
      <c r="A18" s="77">
        <v>68001</v>
      </c>
      <c r="B18" s="76" t="s">
        <v>45</v>
      </c>
      <c r="C18" s="79">
        <v>8894532001</v>
      </c>
      <c r="D18" s="79">
        <v>1130604027</v>
      </c>
      <c r="E18" s="79">
        <v>534057306</v>
      </c>
      <c r="F18" s="73">
        <f t="shared" si="0"/>
        <v>10559193334</v>
      </c>
      <c r="G18" s="147"/>
      <c r="H18" s="147"/>
      <c r="I18" s="79"/>
      <c r="J18" s="79">
        <v>0</v>
      </c>
      <c r="K18" s="79">
        <f t="shared" si="1"/>
        <v>10559193334</v>
      </c>
      <c r="N18" s="132">
        <v>8001</v>
      </c>
      <c r="O18" s="135">
        <f>+Dptos!N18</f>
        <v>18723934543</v>
      </c>
      <c r="P18" s="135">
        <f>+Dptos!O18</f>
        <v>2616862958</v>
      </c>
      <c r="Q18" s="135">
        <f>+Dptos!P18</f>
        <v>1235933901</v>
      </c>
      <c r="R18" s="131">
        <v>8001</v>
      </c>
      <c r="S18" s="135">
        <f>+Dptos!R18</f>
        <v>0</v>
      </c>
      <c r="T18" s="135"/>
      <c r="U18" s="131"/>
    </row>
    <row r="19" spans="1:21" s="44" customFormat="1" ht="21">
      <c r="A19" s="77">
        <v>76109</v>
      </c>
      <c r="B19" s="74" t="s">
        <v>49</v>
      </c>
      <c r="C19" s="79">
        <v>9737745540</v>
      </c>
      <c r="D19" s="79">
        <v>801795015</v>
      </c>
      <c r="E19" s="79">
        <v>376722362</v>
      </c>
      <c r="F19" s="73">
        <f t="shared" si="0"/>
        <v>10916262917</v>
      </c>
      <c r="G19" s="147"/>
      <c r="H19" s="147"/>
      <c r="I19" s="79"/>
      <c r="J19" s="79">
        <v>0</v>
      </c>
      <c r="K19" s="79">
        <f t="shared" si="1"/>
        <v>10916262917</v>
      </c>
      <c r="N19" s="132">
        <v>5088</v>
      </c>
      <c r="O19" s="135">
        <f>+Dptos!N19</f>
        <v>7025104145</v>
      </c>
      <c r="P19" s="135">
        <f>+Dptos!O19</f>
        <v>631301717</v>
      </c>
      <c r="Q19" s="135">
        <f>+Dptos!P19</f>
        <v>297988538</v>
      </c>
      <c r="R19" s="131">
        <v>5088</v>
      </c>
      <c r="S19" s="135">
        <f>+Dptos!R19</f>
        <v>0</v>
      </c>
      <c r="T19" s="135"/>
      <c r="U19" s="131"/>
    </row>
    <row r="20" spans="1:21" s="44" customFormat="1" ht="21">
      <c r="A20" s="77">
        <v>76111</v>
      </c>
      <c r="B20" s="74" t="s">
        <v>50</v>
      </c>
      <c r="C20" s="79">
        <v>2241430177</v>
      </c>
      <c r="D20" s="79">
        <v>263632951</v>
      </c>
      <c r="E20" s="79">
        <v>123346330</v>
      </c>
      <c r="F20" s="73">
        <f t="shared" si="0"/>
        <v>2628409458</v>
      </c>
      <c r="G20" s="147"/>
      <c r="H20" s="147"/>
      <c r="I20" s="79"/>
      <c r="J20" s="79">
        <v>0</v>
      </c>
      <c r="K20" s="79">
        <f t="shared" si="1"/>
        <v>2628409458</v>
      </c>
      <c r="N20" s="132">
        <v>11001</v>
      </c>
      <c r="O20" s="135">
        <f>+Dptos!N20</f>
        <v>88089704423</v>
      </c>
      <c r="P20" s="135">
        <f>+Dptos!O20</f>
        <v>11053606338</v>
      </c>
      <c r="Q20" s="135">
        <f>+Dptos!P20</f>
        <v>5234755897</v>
      </c>
      <c r="R20" s="131">
        <v>11001</v>
      </c>
      <c r="S20" s="135">
        <f>+Dptos!R20</f>
        <v>3359571985</v>
      </c>
      <c r="T20" s="135"/>
      <c r="U20" s="131"/>
    </row>
    <row r="21" spans="1:21" s="44" customFormat="1" ht="21">
      <c r="A21" s="77">
        <v>76001</v>
      </c>
      <c r="B21" s="74" t="s">
        <v>78</v>
      </c>
      <c r="C21" s="79">
        <v>29663991145</v>
      </c>
      <c r="D21" s="79">
        <v>2743692494</v>
      </c>
      <c r="E21" s="79">
        <v>1291589136</v>
      </c>
      <c r="F21" s="73">
        <f t="shared" si="0"/>
        <v>33699272775</v>
      </c>
      <c r="G21" s="148"/>
      <c r="H21" s="148"/>
      <c r="I21" s="79"/>
      <c r="J21" s="79">
        <v>0</v>
      </c>
      <c r="K21" s="79">
        <f t="shared" si="1"/>
        <v>33699272775</v>
      </c>
      <c r="N21" s="132">
        <v>13</v>
      </c>
      <c r="O21" s="135">
        <f>+Dptos!N21</f>
        <v>25645176443</v>
      </c>
      <c r="P21" s="135">
        <f>+Dptos!O21</f>
        <v>3418190260</v>
      </c>
      <c r="Q21" s="135">
        <f>+Dptos!P21</f>
        <v>1610603405</v>
      </c>
      <c r="R21" s="131">
        <v>13</v>
      </c>
      <c r="S21" s="135">
        <f>+Dptos!R21</f>
        <v>810400880</v>
      </c>
      <c r="T21" s="135"/>
      <c r="U21" s="131"/>
    </row>
    <row r="22" spans="1:21" s="44" customFormat="1" ht="21">
      <c r="A22" s="77">
        <v>76147</v>
      </c>
      <c r="B22" s="74" t="s">
        <v>51</v>
      </c>
      <c r="C22" s="79">
        <v>2379590106</v>
      </c>
      <c r="D22" s="79">
        <v>287729777</v>
      </c>
      <c r="E22" s="79">
        <v>135943059</v>
      </c>
      <c r="F22" s="73">
        <f t="shared" si="0"/>
        <v>2803262942</v>
      </c>
      <c r="G22" s="147"/>
      <c r="H22" s="147"/>
      <c r="I22" s="79"/>
      <c r="J22" s="79">
        <v>0</v>
      </c>
      <c r="K22" s="79">
        <f t="shared" si="1"/>
        <v>2803262942</v>
      </c>
      <c r="N22" s="132">
        <v>15</v>
      </c>
      <c r="O22" s="135">
        <f>+Dptos!N22</f>
        <v>26462103242</v>
      </c>
      <c r="P22" s="135">
        <f>+Dptos!O22</f>
        <v>3188007229</v>
      </c>
      <c r="Q22" s="135">
        <f>+Dptos!P22</f>
        <v>1501112860</v>
      </c>
      <c r="R22" s="131">
        <v>15</v>
      </c>
      <c r="S22" s="135">
        <f>+Dptos!R22</f>
        <v>1588371746</v>
      </c>
      <c r="T22" s="135"/>
      <c r="U22" s="131"/>
    </row>
    <row r="23" spans="1:21" s="44" customFormat="1" ht="21">
      <c r="A23" s="77">
        <v>47189</v>
      </c>
      <c r="B23" s="75" t="s">
        <v>108</v>
      </c>
      <c r="C23" s="79">
        <v>3462025232</v>
      </c>
      <c r="D23" s="79">
        <v>376675714</v>
      </c>
      <c r="E23" s="79">
        <v>177705798</v>
      </c>
      <c r="F23" s="73">
        <f t="shared" si="0"/>
        <v>4016406744</v>
      </c>
      <c r="G23" s="149"/>
      <c r="H23" s="150"/>
      <c r="I23" s="79"/>
      <c r="J23" s="79">
        <v>0</v>
      </c>
      <c r="K23" s="79">
        <f t="shared" si="1"/>
        <v>4016406744</v>
      </c>
      <c r="N23" s="132">
        <v>68001</v>
      </c>
      <c r="O23" s="135">
        <f>+Dptos!N23</f>
        <v>8894532001</v>
      </c>
      <c r="P23" s="135">
        <f>+Dptos!O23</f>
        <v>1130604027</v>
      </c>
      <c r="Q23" s="135">
        <f>+Dptos!P23</f>
        <v>534057306</v>
      </c>
      <c r="R23" s="131">
        <v>68001</v>
      </c>
      <c r="S23" s="135">
        <f>+Dptos!R23</f>
        <v>0</v>
      </c>
      <c r="T23" s="135"/>
      <c r="U23" s="131"/>
    </row>
    <row r="24" spans="1:21" s="44" customFormat="1" ht="21">
      <c r="A24" s="77">
        <v>54001</v>
      </c>
      <c r="B24" s="75" t="s">
        <v>107</v>
      </c>
      <c r="C24" s="79">
        <v>12422218935</v>
      </c>
      <c r="D24" s="79">
        <v>1596376808</v>
      </c>
      <c r="E24" s="79">
        <v>754816608</v>
      </c>
      <c r="F24" s="73">
        <f t="shared" si="0"/>
        <v>14773412351</v>
      </c>
      <c r="G24" s="73"/>
      <c r="H24" s="73"/>
      <c r="I24" s="79"/>
      <c r="J24" s="79">
        <v>0</v>
      </c>
      <c r="K24" s="79">
        <f t="shared" si="1"/>
        <v>14773412351</v>
      </c>
      <c r="N24" s="132">
        <v>76109</v>
      </c>
      <c r="O24" s="135">
        <f>+Dptos!N24</f>
        <v>9737745540</v>
      </c>
      <c r="P24" s="135">
        <f>+Dptos!O24</f>
        <v>801795015</v>
      </c>
      <c r="Q24" s="135">
        <f>+Dptos!P24</f>
        <v>376722362</v>
      </c>
      <c r="R24" s="131">
        <v>76109</v>
      </c>
      <c r="S24" s="135">
        <f>+Dptos!R24</f>
        <v>0</v>
      </c>
      <c r="T24" s="135"/>
      <c r="U24" s="131"/>
    </row>
    <row r="25" spans="1:21" s="44" customFormat="1" ht="21">
      <c r="A25" s="77">
        <v>66170</v>
      </c>
      <c r="B25" s="74" t="s">
        <v>44</v>
      </c>
      <c r="C25" s="79">
        <v>3096298762</v>
      </c>
      <c r="D25" s="79">
        <v>397109717</v>
      </c>
      <c r="E25" s="79">
        <v>187353088</v>
      </c>
      <c r="F25" s="73">
        <f t="shared" si="0"/>
        <v>3680761567</v>
      </c>
      <c r="G25" s="73"/>
      <c r="H25" s="73"/>
      <c r="I25" s="79"/>
      <c r="J25" s="79">
        <v>0</v>
      </c>
      <c r="K25" s="79">
        <f t="shared" si="1"/>
        <v>3680761567</v>
      </c>
      <c r="N25" s="132">
        <v>76111</v>
      </c>
      <c r="O25" s="135">
        <f>+Dptos!N25</f>
        <v>2241430177</v>
      </c>
      <c r="P25" s="135">
        <f>+Dptos!O25</f>
        <v>263632951</v>
      </c>
      <c r="Q25" s="135">
        <f>+Dptos!P25</f>
        <v>123346330</v>
      </c>
      <c r="R25" s="131">
        <v>76111</v>
      </c>
      <c r="S25" s="135">
        <f>+Dptos!R25</f>
        <v>0</v>
      </c>
      <c r="T25" s="135"/>
      <c r="U25" s="131"/>
    </row>
    <row r="26" spans="1:21" s="44" customFormat="1" ht="21">
      <c r="A26" s="77">
        <v>15238</v>
      </c>
      <c r="B26" s="74" t="s">
        <v>29</v>
      </c>
      <c r="C26" s="79">
        <v>2380253012</v>
      </c>
      <c r="D26" s="79">
        <v>288493466</v>
      </c>
      <c r="E26" s="79">
        <v>132668723</v>
      </c>
      <c r="F26" s="73">
        <f t="shared" si="0"/>
        <v>2801415201</v>
      </c>
      <c r="G26" s="73"/>
      <c r="H26" s="73"/>
      <c r="I26" s="79"/>
      <c r="J26" s="79">
        <v>0</v>
      </c>
      <c r="K26" s="79">
        <f t="shared" si="1"/>
        <v>2801415201</v>
      </c>
      <c r="N26" s="132">
        <v>17</v>
      </c>
      <c r="O26" s="135">
        <f>+Dptos!N26</f>
        <v>13482870018</v>
      </c>
      <c r="P26" s="135">
        <f>+Dptos!O26</f>
        <v>1786831030</v>
      </c>
      <c r="Q26" s="135">
        <f>+Dptos!P26</f>
        <v>841468160</v>
      </c>
      <c r="R26" s="131">
        <v>17</v>
      </c>
      <c r="S26" s="135">
        <f>+Dptos!R26</f>
        <v>202347637</v>
      </c>
      <c r="T26" s="135"/>
      <c r="U26" s="131"/>
    </row>
    <row r="27" spans="1:21" s="44" customFormat="1" ht="21">
      <c r="A27" s="77">
        <v>5266</v>
      </c>
      <c r="B27" s="74" t="s">
        <v>27</v>
      </c>
      <c r="C27" s="79">
        <v>1871059329</v>
      </c>
      <c r="D27" s="79">
        <v>206884690</v>
      </c>
      <c r="E27" s="79">
        <v>97730131</v>
      </c>
      <c r="F27" s="73">
        <f t="shared" si="0"/>
        <v>2175674150</v>
      </c>
      <c r="G27" s="73"/>
      <c r="H27" s="73"/>
      <c r="I27" s="79"/>
      <c r="J27" s="79">
        <v>0</v>
      </c>
      <c r="K27" s="79">
        <f t="shared" si="1"/>
        <v>2175674150</v>
      </c>
      <c r="N27" s="132">
        <v>76001</v>
      </c>
      <c r="O27" s="135">
        <f>+Dptos!N27</f>
        <v>29663991145</v>
      </c>
      <c r="P27" s="135">
        <f>+Dptos!O27</f>
        <v>2743692494</v>
      </c>
      <c r="Q27" s="135">
        <f>+Dptos!P27</f>
        <v>1291589136</v>
      </c>
      <c r="R27" s="131">
        <v>76001</v>
      </c>
      <c r="S27" s="135">
        <f>+Dptos!R27</f>
        <v>0</v>
      </c>
      <c r="T27" s="135"/>
      <c r="U27" s="131"/>
    </row>
    <row r="28" spans="1:21" s="44" customFormat="1" ht="21">
      <c r="A28" s="77">
        <v>18001</v>
      </c>
      <c r="B28" s="74" t="s">
        <v>32</v>
      </c>
      <c r="C28" s="79">
        <v>4405651049</v>
      </c>
      <c r="D28" s="79">
        <v>537713520</v>
      </c>
      <c r="E28" s="79">
        <v>252519238</v>
      </c>
      <c r="F28" s="73">
        <f t="shared" si="0"/>
        <v>5195883807</v>
      </c>
      <c r="G28" s="73"/>
      <c r="H28" s="73"/>
      <c r="I28" s="79"/>
      <c r="J28" s="79">
        <v>0</v>
      </c>
      <c r="K28" s="79">
        <f t="shared" si="1"/>
        <v>5195883807</v>
      </c>
      <c r="N28" s="132">
        <v>18</v>
      </c>
      <c r="O28" s="135">
        <f>+Dptos!N28</f>
        <v>8089138181</v>
      </c>
      <c r="P28" s="135">
        <f>+Dptos!O28</f>
        <v>925325892</v>
      </c>
      <c r="Q28" s="135">
        <f>+Dptos!P28</f>
        <v>429310752</v>
      </c>
      <c r="R28" s="131">
        <v>18</v>
      </c>
      <c r="S28" s="135">
        <f>+Dptos!R28</f>
        <v>0</v>
      </c>
      <c r="T28" s="135"/>
      <c r="U28" s="131"/>
    </row>
    <row r="29" spans="1:21" s="44" customFormat="1" ht="21">
      <c r="A29" s="77">
        <v>68276</v>
      </c>
      <c r="B29" s="74" t="s">
        <v>46</v>
      </c>
      <c r="C29" s="79">
        <v>3420643260</v>
      </c>
      <c r="D29" s="79">
        <v>461491082</v>
      </c>
      <c r="E29" s="79">
        <v>218179354</v>
      </c>
      <c r="F29" s="73">
        <f t="shared" si="0"/>
        <v>4100313696</v>
      </c>
      <c r="G29" s="73"/>
      <c r="H29" s="73"/>
      <c r="I29" s="79"/>
      <c r="J29" s="79">
        <v>0</v>
      </c>
      <c r="K29" s="79">
        <f t="shared" si="1"/>
        <v>4100313696</v>
      </c>
      <c r="N29" s="132">
        <v>13001</v>
      </c>
      <c r="O29" s="135">
        <f>+Dptos!N29</f>
        <v>18314871095</v>
      </c>
      <c r="P29" s="135">
        <f>+Dptos!O29</f>
        <v>1833855668</v>
      </c>
      <c r="Q29" s="135">
        <f>+Dptos!P29</f>
        <v>865137062</v>
      </c>
      <c r="R29" s="131">
        <v>13001</v>
      </c>
      <c r="S29" s="135">
        <f>+Dptos!R29</f>
        <v>0</v>
      </c>
      <c r="T29" s="135"/>
      <c r="U29" s="131"/>
    </row>
    <row r="30" spans="1:21" s="44" customFormat="1" ht="21">
      <c r="A30" s="77">
        <v>25290</v>
      </c>
      <c r="B30" s="74" t="s">
        <v>109</v>
      </c>
      <c r="C30" s="79">
        <v>2211259566</v>
      </c>
      <c r="D30" s="79">
        <v>293505254</v>
      </c>
      <c r="E30" s="79">
        <v>138499046</v>
      </c>
      <c r="F30" s="73">
        <f t="shared" si="0"/>
        <v>2643263866</v>
      </c>
      <c r="G30" s="73"/>
      <c r="H30" s="73"/>
      <c r="I30" s="79"/>
      <c r="J30" s="79">
        <v>0</v>
      </c>
      <c r="K30" s="79">
        <f t="shared" si="1"/>
        <v>2643263866</v>
      </c>
      <c r="N30" s="132">
        <v>76147</v>
      </c>
      <c r="O30" s="135">
        <f>+Dptos!N30</f>
        <v>2379590106</v>
      </c>
      <c r="P30" s="135">
        <f>+Dptos!O30</f>
        <v>287729777</v>
      </c>
      <c r="Q30" s="135">
        <f>+Dptos!P30</f>
        <v>135943059</v>
      </c>
      <c r="R30" s="131">
        <v>76147</v>
      </c>
      <c r="S30" s="135">
        <f>+Dptos!R30</f>
        <v>0</v>
      </c>
      <c r="T30" s="135"/>
      <c r="U30" s="131"/>
    </row>
    <row r="31" spans="1:21" s="44" customFormat="1" ht="21">
      <c r="A31" s="77">
        <v>25307</v>
      </c>
      <c r="B31" s="74" t="s">
        <v>35</v>
      </c>
      <c r="C31" s="79">
        <v>1647165103</v>
      </c>
      <c r="D31" s="79">
        <v>192970759</v>
      </c>
      <c r="E31" s="79">
        <v>91219149</v>
      </c>
      <c r="F31" s="73">
        <f t="shared" si="0"/>
        <v>1931355011</v>
      </c>
      <c r="G31" s="73"/>
      <c r="H31" s="73"/>
      <c r="I31" s="79"/>
      <c r="J31" s="79">
        <v>0</v>
      </c>
      <c r="K31" s="79">
        <f t="shared" si="1"/>
        <v>1931355011</v>
      </c>
      <c r="N31" s="132">
        <v>85</v>
      </c>
      <c r="O31" s="135">
        <f>+Dptos!N31</f>
        <v>6780751336</v>
      </c>
      <c r="P31" s="135">
        <f>+Dptos!O31</f>
        <v>881647371</v>
      </c>
      <c r="Q31" s="135">
        <f>+Dptos!P31</f>
        <v>396749018</v>
      </c>
      <c r="R31" s="131">
        <v>85</v>
      </c>
      <c r="S31" s="135">
        <f>+Dptos!R31</f>
        <v>52449517</v>
      </c>
      <c r="T31" s="135"/>
      <c r="U31" s="131"/>
    </row>
    <row r="32" spans="1:21" s="44" customFormat="1" ht="21">
      <c r="A32" s="77">
        <v>68307</v>
      </c>
      <c r="B32" s="74" t="s">
        <v>110</v>
      </c>
      <c r="C32" s="79">
        <v>2459560478</v>
      </c>
      <c r="D32" s="79">
        <v>326407566</v>
      </c>
      <c r="E32" s="79">
        <v>153838464</v>
      </c>
      <c r="F32" s="73">
        <f t="shared" si="0"/>
        <v>2939806508</v>
      </c>
      <c r="G32" s="73"/>
      <c r="H32" s="73"/>
      <c r="I32" s="79"/>
      <c r="J32" s="79">
        <v>0</v>
      </c>
      <c r="K32" s="79">
        <f t="shared" si="1"/>
        <v>2939806508</v>
      </c>
      <c r="N32" s="132">
        <v>19</v>
      </c>
      <c r="O32" s="135">
        <f>+Dptos!N32</f>
        <v>29675919263</v>
      </c>
      <c r="P32" s="135">
        <f>+Dptos!O32</f>
        <v>3561327067</v>
      </c>
      <c r="Q32" s="135">
        <f>+Dptos!P32</f>
        <v>1674343996</v>
      </c>
      <c r="R32" s="131">
        <v>19</v>
      </c>
      <c r="S32" s="135">
        <f>+Dptos!R32</f>
        <v>735402302</v>
      </c>
      <c r="T32" s="135"/>
      <c r="U32" s="131"/>
    </row>
    <row r="33" spans="1:21" s="44" customFormat="1" ht="21">
      <c r="A33" s="77">
        <v>73001</v>
      </c>
      <c r="B33" s="74" t="s">
        <v>111</v>
      </c>
      <c r="C33" s="79">
        <v>10398418245</v>
      </c>
      <c r="D33" s="79">
        <v>1303971478</v>
      </c>
      <c r="E33" s="79">
        <v>615633491</v>
      </c>
      <c r="F33" s="73">
        <f t="shared" si="0"/>
        <v>12318023214</v>
      </c>
      <c r="G33" s="73"/>
      <c r="H33" s="73"/>
      <c r="I33" s="79"/>
      <c r="J33" s="79">
        <v>0</v>
      </c>
      <c r="K33" s="79">
        <f t="shared" si="1"/>
        <v>12318023214</v>
      </c>
      <c r="N33" s="132">
        <v>20</v>
      </c>
      <c r="O33" s="135">
        <f>+Dptos!N33</f>
        <v>18839018838</v>
      </c>
      <c r="P33" s="135">
        <f>+Dptos!O33</f>
        <v>2149233623</v>
      </c>
      <c r="Q33" s="135">
        <f>+Dptos!P33</f>
        <v>1013351789</v>
      </c>
      <c r="R33" s="131">
        <v>20</v>
      </c>
      <c r="S33" s="135">
        <f>+Dptos!R33</f>
        <v>221582861</v>
      </c>
      <c r="T33" s="135"/>
      <c r="U33" s="131"/>
    </row>
    <row r="34" spans="1:21" s="44" customFormat="1" ht="21">
      <c r="A34" s="77">
        <v>5360</v>
      </c>
      <c r="B34" s="74" t="s">
        <v>124</v>
      </c>
      <c r="C34" s="79">
        <v>3635332328</v>
      </c>
      <c r="D34" s="79">
        <v>438569991</v>
      </c>
      <c r="E34" s="79">
        <v>206577114</v>
      </c>
      <c r="F34" s="73">
        <f t="shared" si="0"/>
        <v>4280479433</v>
      </c>
      <c r="G34" s="73"/>
      <c r="H34" s="73"/>
      <c r="I34" s="79"/>
      <c r="J34" s="79">
        <v>0</v>
      </c>
      <c r="K34" s="79">
        <f t="shared" si="1"/>
        <v>4280479433</v>
      </c>
      <c r="N34" s="132">
        <v>25175</v>
      </c>
      <c r="O34" s="135">
        <f>+Dptos!N34</f>
        <v>1575224516</v>
      </c>
      <c r="P34" s="135">
        <f>+Dptos!O34</f>
        <v>212888629</v>
      </c>
      <c r="Q34" s="135">
        <f>+Dptos!P34</f>
        <v>100448026</v>
      </c>
      <c r="R34" s="131">
        <v>25175</v>
      </c>
      <c r="S34" s="135">
        <f>+Dptos!R34</f>
        <v>0</v>
      </c>
      <c r="T34" s="135"/>
      <c r="U34" s="131"/>
    </row>
    <row r="35" spans="1:21" s="44" customFormat="1" ht="21">
      <c r="A35" s="77">
        <v>23417</v>
      </c>
      <c r="B35" s="74" t="s">
        <v>34</v>
      </c>
      <c r="C35" s="79">
        <v>3884556657</v>
      </c>
      <c r="D35" s="79">
        <v>466415080</v>
      </c>
      <c r="E35" s="79">
        <v>218960102</v>
      </c>
      <c r="F35" s="73">
        <f t="shared" si="0"/>
        <v>4569931839</v>
      </c>
      <c r="G35" s="73"/>
      <c r="H35" s="73"/>
      <c r="I35" s="79"/>
      <c r="J35" s="79">
        <v>0</v>
      </c>
      <c r="K35" s="79">
        <f t="shared" si="1"/>
        <v>4569931839</v>
      </c>
      <c r="N35" s="132">
        <v>27</v>
      </c>
      <c r="O35" s="135">
        <f>+Dptos!N35</f>
        <v>11244724251</v>
      </c>
      <c r="P35" s="135">
        <f>+Dptos!O35</f>
        <v>1399619366</v>
      </c>
      <c r="Q35" s="135">
        <f>+Dptos!P35</f>
        <v>656708541</v>
      </c>
      <c r="R35" s="131">
        <v>27</v>
      </c>
      <c r="S35" s="135">
        <f>+Dptos!R35</f>
        <v>505790467</v>
      </c>
      <c r="T35" s="135"/>
      <c r="U35" s="131"/>
    </row>
    <row r="36" spans="1:21" s="44" customFormat="1" ht="21">
      <c r="A36" s="77">
        <v>13430</v>
      </c>
      <c r="B36" s="74" t="s">
        <v>112</v>
      </c>
      <c r="C36" s="79">
        <v>3300323244</v>
      </c>
      <c r="D36" s="79">
        <v>446110155</v>
      </c>
      <c r="E36" s="79">
        <v>210474368</v>
      </c>
      <c r="F36" s="73">
        <f t="shared" si="0"/>
        <v>3956907767</v>
      </c>
      <c r="G36" s="73"/>
      <c r="H36" s="73"/>
      <c r="I36" s="79"/>
      <c r="J36" s="79">
        <v>0</v>
      </c>
      <c r="K36" s="79">
        <f t="shared" si="1"/>
        <v>3956907767</v>
      </c>
      <c r="N36" s="132">
        <v>47189</v>
      </c>
      <c r="O36" s="135">
        <f>+Dptos!N36</f>
        <v>3462025232</v>
      </c>
      <c r="P36" s="135">
        <f>+Dptos!O36</f>
        <v>376675714</v>
      </c>
      <c r="Q36" s="135">
        <f>+Dptos!P36</f>
        <v>177705798</v>
      </c>
      <c r="R36" s="131">
        <v>47189</v>
      </c>
      <c r="S36" s="135">
        <f>+Dptos!R36</f>
        <v>0</v>
      </c>
      <c r="T36" s="135"/>
      <c r="U36" s="131"/>
    </row>
    <row r="37" spans="1:21" s="44" customFormat="1" ht="21">
      <c r="A37" s="77">
        <v>44430</v>
      </c>
      <c r="B37" s="74" t="s">
        <v>38</v>
      </c>
      <c r="C37" s="79">
        <v>4948199394</v>
      </c>
      <c r="D37" s="79">
        <v>438856035</v>
      </c>
      <c r="E37" s="79">
        <v>206582438</v>
      </c>
      <c r="F37" s="73">
        <f t="shared" si="0"/>
        <v>5593637867</v>
      </c>
      <c r="G37" s="73"/>
      <c r="H37" s="73"/>
      <c r="I37" s="79"/>
      <c r="J37" s="79">
        <v>0</v>
      </c>
      <c r="K37" s="79">
        <f t="shared" si="1"/>
        <v>5593637867</v>
      </c>
      <c r="N37" s="133">
        <v>23</v>
      </c>
      <c r="O37" s="135">
        <f>+Dptos!N37</f>
        <v>30064960298</v>
      </c>
      <c r="P37" s="135">
        <f>+Dptos!O37</f>
        <v>3571346293</v>
      </c>
      <c r="Q37" s="135">
        <f>+Dptos!P37</f>
        <v>1664759034</v>
      </c>
      <c r="R37" s="131">
        <v>23</v>
      </c>
      <c r="S37" s="135">
        <f>+Dptos!R37</f>
        <v>374806041</v>
      </c>
      <c r="T37" s="135"/>
      <c r="U37" s="131"/>
    </row>
    <row r="38" spans="1:21" s="44" customFormat="1" ht="21">
      <c r="A38" s="77">
        <v>17001</v>
      </c>
      <c r="B38" s="74" t="s">
        <v>31</v>
      </c>
      <c r="C38" s="79">
        <v>7301536454</v>
      </c>
      <c r="D38" s="79">
        <v>909280522</v>
      </c>
      <c r="E38" s="79">
        <v>428375834</v>
      </c>
      <c r="F38" s="73">
        <f t="shared" si="0"/>
        <v>8639192810</v>
      </c>
      <c r="G38" s="73"/>
      <c r="H38" s="73"/>
      <c r="I38" s="79"/>
      <c r="J38" s="79">
        <v>0</v>
      </c>
      <c r="K38" s="79">
        <f t="shared" si="1"/>
        <v>8639192810</v>
      </c>
      <c r="N38" s="132">
        <v>54001</v>
      </c>
      <c r="O38" s="135">
        <f>+Dptos!N38</f>
        <v>12422218935</v>
      </c>
      <c r="P38" s="135">
        <f>+Dptos!O38</f>
        <v>1596376808</v>
      </c>
      <c r="Q38" s="135">
        <f>+Dptos!P38</f>
        <v>754816608</v>
      </c>
      <c r="R38" s="131">
        <v>54001</v>
      </c>
      <c r="S38" s="135">
        <f>+Dptos!R38</f>
        <v>0</v>
      </c>
      <c r="T38" s="135"/>
      <c r="U38" s="131"/>
    </row>
    <row r="39" spans="1:21" s="44" customFormat="1" ht="21">
      <c r="A39" s="77">
        <v>5001</v>
      </c>
      <c r="B39" s="74" t="s">
        <v>113</v>
      </c>
      <c r="C39" s="79">
        <v>36751011806</v>
      </c>
      <c r="D39" s="79">
        <v>4083366097</v>
      </c>
      <c r="E39" s="79">
        <v>1942849022</v>
      </c>
      <c r="F39" s="73">
        <f t="shared" si="0"/>
        <v>42777226925</v>
      </c>
      <c r="G39" s="73"/>
      <c r="H39" s="73"/>
      <c r="I39" s="79"/>
      <c r="J39" s="79">
        <v>0</v>
      </c>
      <c r="K39" s="79">
        <f t="shared" si="1"/>
        <v>42777226925</v>
      </c>
      <c r="N39" s="132">
        <v>25</v>
      </c>
      <c r="O39" s="135">
        <f>+Dptos!N39</f>
        <v>30590726363</v>
      </c>
      <c r="P39" s="135">
        <f>+Dptos!O39</f>
        <v>3972676864</v>
      </c>
      <c r="Q39" s="135">
        <f>+Dptos!P39</f>
        <v>1872776838</v>
      </c>
      <c r="R39" s="131">
        <v>25</v>
      </c>
      <c r="S39" s="135">
        <f>+Dptos!R39</f>
        <v>2902575519</v>
      </c>
      <c r="T39" s="135"/>
      <c r="U39" s="131"/>
    </row>
    <row r="40" spans="1:21" s="44" customFormat="1" ht="21">
      <c r="A40" s="77">
        <v>23001</v>
      </c>
      <c r="B40" s="74" t="s">
        <v>114</v>
      </c>
      <c r="C40" s="79">
        <v>9943353615</v>
      </c>
      <c r="D40" s="79">
        <v>1205903785</v>
      </c>
      <c r="E40" s="79">
        <v>560429626</v>
      </c>
      <c r="F40" s="73">
        <f t="shared" si="0"/>
        <v>11709687026</v>
      </c>
      <c r="G40" s="73"/>
      <c r="H40" s="73"/>
      <c r="I40" s="79"/>
      <c r="J40" s="79">
        <v>0</v>
      </c>
      <c r="K40" s="79">
        <f t="shared" si="1"/>
        <v>11709687026</v>
      </c>
      <c r="N40" s="132">
        <v>66170</v>
      </c>
      <c r="O40" s="135">
        <f>+Dptos!N40</f>
        <v>3096298762</v>
      </c>
      <c r="P40" s="135">
        <f>+Dptos!O40</f>
        <v>397109717</v>
      </c>
      <c r="Q40" s="135">
        <f>+Dptos!P40</f>
        <v>187353088</v>
      </c>
      <c r="R40" s="131">
        <v>66170</v>
      </c>
      <c r="S40" s="135">
        <f>+Dptos!R40</f>
        <v>0</v>
      </c>
      <c r="T40" s="135"/>
      <c r="U40" s="131"/>
    </row>
    <row r="41" spans="1:21" s="44" customFormat="1" ht="21">
      <c r="A41" s="77">
        <v>41001</v>
      </c>
      <c r="B41" s="76" t="s">
        <v>37</v>
      </c>
      <c r="C41" s="79">
        <v>7864456998</v>
      </c>
      <c r="D41" s="79">
        <v>967781235</v>
      </c>
      <c r="E41" s="79">
        <v>458360698</v>
      </c>
      <c r="F41" s="73">
        <f t="shared" si="0"/>
        <v>9290598931</v>
      </c>
      <c r="G41" s="73"/>
      <c r="H41" s="73"/>
      <c r="I41" s="79"/>
      <c r="J41" s="79">
        <v>0</v>
      </c>
      <c r="K41" s="79">
        <f t="shared" si="1"/>
        <v>9290598931</v>
      </c>
      <c r="N41" s="132">
        <v>15238</v>
      </c>
      <c r="O41" s="135">
        <f>+Dptos!N41</f>
        <v>2380253012</v>
      </c>
      <c r="P41" s="135">
        <f>+Dptos!O41</f>
        <v>288493466</v>
      </c>
      <c r="Q41" s="135">
        <f>+Dptos!P41</f>
        <v>132668723</v>
      </c>
      <c r="R41" s="131">
        <v>15238</v>
      </c>
      <c r="S41" s="135">
        <f>+Dptos!R41</f>
        <v>0</v>
      </c>
      <c r="T41" s="135"/>
      <c r="U41" s="131"/>
    </row>
    <row r="42" spans="1:21" s="44" customFormat="1" ht="21">
      <c r="A42" s="77">
        <v>76520</v>
      </c>
      <c r="B42" s="74" t="s">
        <v>52</v>
      </c>
      <c r="C42" s="79">
        <v>4891594651</v>
      </c>
      <c r="D42" s="79">
        <v>619015167</v>
      </c>
      <c r="E42" s="79">
        <v>290536979</v>
      </c>
      <c r="F42" s="73">
        <f t="shared" si="0"/>
        <v>5801146797</v>
      </c>
      <c r="G42" s="73"/>
      <c r="H42" s="73"/>
      <c r="I42" s="79"/>
      <c r="J42" s="79">
        <v>0</v>
      </c>
      <c r="K42" s="79">
        <f t="shared" si="1"/>
        <v>5801146797</v>
      </c>
      <c r="N42" s="132">
        <v>5266</v>
      </c>
      <c r="O42" s="135">
        <f>+Dptos!N42</f>
        <v>1871059329</v>
      </c>
      <c r="P42" s="135">
        <f>+Dptos!O42</f>
        <v>206884690</v>
      </c>
      <c r="Q42" s="135">
        <f>+Dptos!P42</f>
        <v>97730131</v>
      </c>
      <c r="R42" s="131">
        <v>5266</v>
      </c>
      <c r="S42" s="135">
        <f>+Dptos!R42</f>
        <v>0</v>
      </c>
      <c r="T42" s="135"/>
      <c r="U42" s="131"/>
    </row>
    <row r="43" spans="1:21" s="44" customFormat="1" ht="21">
      <c r="A43" s="77">
        <v>52001</v>
      </c>
      <c r="B43" s="74" t="s">
        <v>40</v>
      </c>
      <c r="C43" s="79">
        <v>9073265748</v>
      </c>
      <c r="D43" s="79">
        <v>1120191064</v>
      </c>
      <c r="E43" s="79">
        <v>530525188</v>
      </c>
      <c r="F43" s="73">
        <f t="shared" si="0"/>
        <v>10723982000</v>
      </c>
      <c r="G43" s="73"/>
      <c r="H43" s="73"/>
      <c r="I43" s="79"/>
      <c r="J43" s="79">
        <v>0</v>
      </c>
      <c r="K43" s="79">
        <f t="shared" si="1"/>
        <v>10723982000</v>
      </c>
      <c r="N43" s="132">
        <v>25269</v>
      </c>
      <c r="O43" s="135">
        <f>+Dptos!N43</f>
        <v>2101124983</v>
      </c>
      <c r="P43" s="135">
        <f>+Dptos!O43</f>
        <v>273208026</v>
      </c>
      <c r="Q43" s="135">
        <f>+Dptos!P43</f>
        <v>129105625</v>
      </c>
      <c r="R43" s="131">
        <v>25269</v>
      </c>
      <c r="S43" s="135">
        <f>+Dptos!R43</f>
        <v>0</v>
      </c>
      <c r="T43" s="135"/>
      <c r="U43" s="131"/>
    </row>
    <row r="44" spans="1:21" s="44" customFormat="1" ht="21">
      <c r="A44" s="77">
        <v>66001</v>
      </c>
      <c r="B44" s="74" t="s">
        <v>43</v>
      </c>
      <c r="C44" s="79">
        <v>8805760161</v>
      </c>
      <c r="D44" s="79">
        <v>1171630287</v>
      </c>
      <c r="E44" s="79">
        <v>554532826</v>
      </c>
      <c r="F44" s="73">
        <f t="shared" si="0"/>
        <v>10531923274</v>
      </c>
      <c r="G44" s="73"/>
      <c r="H44" s="73"/>
      <c r="I44" s="79"/>
      <c r="J44" s="79">
        <v>0</v>
      </c>
      <c r="K44" s="79">
        <f t="shared" si="1"/>
        <v>10531923274</v>
      </c>
      <c r="N44" s="132">
        <v>18001</v>
      </c>
      <c r="O44" s="135">
        <f>+Dptos!N44</f>
        <v>4405651049</v>
      </c>
      <c r="P44" s="135">
        <f>+Dptos!O44</f>
        <v>537713520</v>
      </c>
      <c r="Q44" s="135">
        <f>+Dptos!P44</f>
        <v>252519238</v>
      </c>
      <c r="R44" s="131">
        <v>18001</v>
      </c>
      <c r="S44" s="135">
        <f>+Dptos!R44</f>
        <v>0</v>
      </c>
      <c r="T44" s="135"/>
      <c r="U44" s="131"/>
    </row>
    <row r="45" spans="1:21" s="44" customFormat="1" ht="21">
      <c r="A45" s="77">
        <v>19001</v>
      </c>
      <c r="B45" s="74" t="s">
        <v>115</v>
      </c>
      <c r="C45" s="79">
        <v>5808263822</v>
      </c>
      <c r="D45" s="79">
        <v>699979500</v>
      </c>
      <c r="E45" s="79">
        <v>330659597</v>
      </c>
      <c r="F45" s="73">
        <f t="shared" si="0"/>
        <v>6838902919</v>
      </c>
      <c r="G45" s="73"/>
      <c r="H45" s="73"/>
      <c r="I45" s="79"/>
      <c r="J45" s="79">
        <v>0</v>
      </c>
      <c r="K45" s="79">
        <f t="shared" si="1"/>
        <v>6838902919</v>
      </c>
      <c r="N45" s="132">
        <v>68276</v>
      </c>
      <c r="O45" s="135">
        <f>+Dptos!N45</f>
        <v>3420643260</v>
      </c>
      <c r="P45" s="135">
        <f>+Dptos!O45</f>
        <v>461491082</v>
      </c>
      <c r="Q45" s="135">
        <f>+Dptos!P45</f>
        <v>218179354</v>
      </c>
      <c r="R45" s="131">
        <v>68276</v>
      </c>
      <c r="S45" s="135">
        <f>+Dptos!R45</f>
        <v>0</v>
      </c>
      <c r="T45" s="135"/>
      <c r="U45" s="131"/>
    </row>
    <row r="46" spans="1:21" s="44" customFormat="1" ht="21">
      <c r="A46" s="77">
        <v>23660</v>
      </c>
      <c r="B46" s="74" t="s">
        <v>116</v>
      </c>
      <c r="C46" s="79">
        <v>2713184192</v>
      </c>
      <c r="D46" s="79">
        <v>367060045</v>
      </c>
      <c r="E46" s="79">
        <v>173908634</v>
      </c>
      <c r="F46" s="73">
        <f t="shared" si="0"/>
        <v>3254152871</v>
      </c>
      <c r="G46" s="73"/>
      <c r="H46" s="73"/>
      <c r="I46" s="79"/>
      <c r="J46" s="79">
        <v>0</v>
      </c>
      <c r="K46" s="79">
        <f t="shared" si="1"/>
        <v>3254152871</v>
      </c>
      <c r="N46" s="132">
        <v>25290</v>
      </c>
      <c r="O46" s="135">
        <f>+Dptos!N46</f>
        <v>2211259566</v>
      </c>
      <c r="P46" s="135">
        <f>+Dptos!O46</f>
        <v>293505254</v>
      </c>
      <c r="Q46" s="135">
        <f>+Dptos!P46</f>
        <v>138499046</v>
      </c>
      <c r="R46" s="131">
        <v>25290</v>
      </c>
      <c r="S46" s="135">
        <f>+Dptos!R46</f>
        <v>0</v>
      </c>
      <c r="T46" s="135"/>
      <c r="U46" s="131"/>
    </row>
    <row r="47" spans="1:21" s="44" customFormat="1" ht="21">
      <c r="A47" s="77">
        <v>70001</v>
      </c>
      <c r="B47" s="74" t="s">
        <v>47</v>
      </c>
      <c r="C47" s="79">
        <v>6599676054</v>
      </c>
      <c r="D47" s="79">
        <v>768190497</v>
      </c>
      <c r="E47" s="79">
        <v>363280736</v>
      </c>
      <c r="F47" s="73">
        <f t="shared" si="0"/>
        <v>7731147287</v>
      </c>
      <c r="G47" s="73"/>
      <c r="H47" s="73"/>
      <c r="I47" s="79"/>
      <c r="J47" s="79">
        <v>0</v>
      </c>
      <c r="K47" s="79">
        <f t="shared" si="1"/>
        <v>7731147287</v>
      </c>
      <c r="N47" s="132">
        <v>25307</v>
      </c>
      <c r="O47" s="135">
        <f>+Dptos!N47</f>
        <v>1647165103</v>
      </c>
      <c r="P47" s="135">
        <f>+Dptos!O47</f>
        <v>192970759</v>
      </c>
      <c r="Q47" s="135">
        <f>+Dptos!P47</f>
        <v>91219149</v>
      </c>
      <c r="R47" s="131">
        <v>25307</v>
      </c>
      <c r="S47" s="135">
        <f>+Dptos!R47</f>
        <v>0</v>
      </c>
      <c r="T47" s="135"/>
      <c r="U47" s="131"/>
    </row>
    <row r="48" spans="1:21" s="44" customFormat="1" ht="21">
      <c r="A48" s="77">
        <v>25754</v>
      </c>
      <c r="B48" s="74" t="s">
        <v>36</v>
      </c>
      <c r="C48" s="79">
        <v>8885709435</v>
      </c>
      <c r="D48" s="79">
        <v>657494015</v>
      </c>
      <c r="E48" s="79">
        <v>309394592</v>
      </c>
      <c r="F48" s="73">
        <f t="shared" si="0"/>
        <v>9852598042</v>
      </c>
      <c r="G48" s="73"/>
      <c r="H48" s="73"/>
      <c r="I48" s="79"/>
      <c r="J48" s="79">
        <v>0</v>
      </c>
      <c r="K48" s="79">
        <f t="shared" si="1"/>
        <v>9852598042</v>
      </c>
      <c r="N48" s="132">
        <v>68307</v>
      </c>
      <c r="O48" s="135">
        <f>+Dptos!N48</f>
        <v>2459560478</v>
      </c>
      <c r="P48" s="135">
        <f>+Dptos!O48</f>
        <v>326407566</v>
      </c>
      <c r="Q48" s="135">
        <f>+Dptos!P48</f>
        <v>153838464</v>
      </c>
      <c r="R48" s="131">
        <v>68307</v>
      </c>
      <c r="S48" s="135">
        <f>+Dptos!R48</f>
        <v>0</v>
      </c>
      <c r="T48" s="135"/>
      <c r="U48" s="131"/>
    </row>
    <row r="49" spans="1:21" s="44" customFormat="1" ht="21">
      <c r="A49" s="77">
        <v>15759</v>
      </c>
      <c r="B49" s="74" t="s">
        <v>30</v>
      </c>
      <c r="C49" s="79">
        <v>2424985593</v>
      </c>
      <c r="D49" s="79">
        <v>303641278</v>
      </c>
      <c r="E49" s="79">
        <v>143503693</v>
      </c>
      <c r="F49" s="73">
        <f t="shared" si="0"/>
        <v>2872130564</v>
      </c>
      <c r="G49" s="73"/>
      <c r="H49" s="73"/>
      <c r="I49" s="79"/>
      <c r="J49" s="79">
        <v>0</v>
      </c>
      <c r="K49" s="79">
        <f t="shared" si="1"/>
        <v>2872130564</v>
      </c>
      <c r="N49" s="132">
        <v>94</v>
      </c>
      <c r="O49" s="135">
        <f>+Dptos!N49</f>
        <v>2412029896</v>
      </c>
      <c r="P49" s="135">
        <f>+Dptos!O49</f>
        <v>143904568</v>
      </c>
      <c r="Q49" s="135">
        <f>+Dptos!P49</f>
        <v>62954778</v>
      </c>
      <c r="R49" s="131">
        <v>94</v>
      </c>
      <c r="S49" s="135">
        <f>+Dptos!R49</f>
        <v>20803415</v>
      </c>
      <c r="T49" s="135"/>
      <c r="U49" s="131"/>
    </row>
    <row r="50" spans="1:21" s="44" customFormat="1" ht="21">
      <c r="A50" s="77">
        <v>8758</v>
      </c>
      <c r="B50" s="74" t="s">
        <v>28</v>
      </c>
      <c r="C50" s="79">
        <v>7592836525</v>
      </c>
      <c r="D50" s="79">
        <v>608730165</v>
      </c>
      <c r="E50" s="79">
        <v>286451110</v>
      </c>
      <c r="F50" s="73">
        <f t="shared" si="0"/>
        <v>8488017800</v>
      </c>
      <c r="G50" s="73"/>
      <c r="H50" s="73"/>
      <c r="I50" s="79"/>
      <c r="J50" s="79">
        <v>0</v>
      </c>
      <c r="K50" s="79">
        <f t="shared" si="1"/>
        <v>8488017800</v>
      </c>
      <c r="N50" s="132">
        <v>95</v>
      </c>
      <c r="O50" s="135">
        <f>+Dptos!N50</f>
        <v>3658583957</v>
      </c>
      <c r="P50" s="135">
        <f>+Dptos!O50</f>
        <v>306374657</v>
      </c>
      <c r="Q50" s="135">
        <f>+Dptos!P50</f>
        <v>143601619</v>
      </c>
      <c r="R50" s="131">
        <v>95</v>
      </c>
      <c r="S50" s="135">
        <f>+Dptos!R50</f>
        <v>11651796</v>
      </c>
      <c r="T50" s="135"/>
      <c r="U50" s="131"/>
    </row>
    <row r="51" spans="1:21" s="44" customFormat="1" ht="21">
      <c r="A51" s="77">
        <v>76834</v>
      </c>
      <c r="B51" s="74" t="s">
        <v>117</v>
      </c>
      <c r="C51" s="79">
        <v>3446567672</v>
      </c>
      <c r="D51" s="79">
        <v>416719740</v>
      </c>
      <c r="E51" s="79">
        <v>196676646</v>
      </c>
      <c r="F51" s="73">
        <f t="shared" si="0"/>
        <v>4059964058</v>
      </c>
      <c r="G51" s="73"/>
      <c r="H51" s="73"/>
      <c r="I51" s="79"/>
      <c r="J51" s="79">
        <v>0</v>
      </c>
      <c r="K51" s="79">
        <f t="shared" si="1"/>
        <v>4059964058</v>
      </c>
      <c r="N51" s="132">
        <v>41</v>
      </c>
      <c r="O51" s="135">
        <f>+Dptos!N51</f>
        <v>16730277204</v>
      </c>
      <c r="P51" s="135">
        <f>+Dptos!O51</f>
        <v>2128661422</v>
      </c>
      <c r="Q51" s="135">
        <f>+Dptos!P51</f>
        <v>1002332032</v>
      </c>
      <c r="R51" s="131">
        <v>41</v>
      </c>
      <c r="S51" s="135">
        <f>+Dptos!R51</f>
        <v>538850933</v>
      </c>
      <c r="T51" s="135"/>
      <c r="U51" s="131"/>
    </row>
    <row r="52" spans="1:21" s="44" customFormat="1" ht="21">
      <c r="A52" s="77">
        <v>52835</v>
      </c>
      <c r="B52" s="74" t="s">
        <v>41</v>
      </c>
      <c r="C52" s="79">
        <v>6649565374</v>
      </c>
      <c r="D52" s="79">
        <v>627601008</v>
      </c>
      <c r="E52" s="79">
        <v>293965901</v>
      </c>
      <c r="F52" s="73">
        <f t="shared" si="0"/>
        <v>7571132283</v>
      </c>
      <c r="G52" s="73"/>
      <c r="H52" s="73"/>
      <c r="I52" s="79"/>
      <c r="J52" s="79">
        <v>0</v>
      </c>
      <c r="K52" s="79">
        <f t="shared" si="1"/>
        <v>7571132283</v>
      </c>
      <c r="N52" s="132">
        <v>73001</v>
      </c>
      <c r="O52" s="135">
        <f>+Dptos!N52</f>
        <v>10398418245</v>
      </c>
      <c r="P52" s="135">
        <f>+Dptos!O52</f>
        <v>1303971478</v>
      </c>
      <c r="Q52" s="135">
        <f>+Dptos!P52</f>
        <v>615633491</v>
      </c>
      <c r="R52" s="131">
        <v>73001</v>
      </c>
      <c r="S52" s="135">
        <f>+Dptos!R52</f>
        <v>0</v>
      </c>
      <c r="T52" s="135"/>
      <c r="U52" s="131"/>
    </row>
    <row r="53" spans="1:21" s="44" customFormat="1" ht="21">
      <c r="A53" s="77">
        <v>15001</v>
      </c>
      <c r="B53" s="76" t="s">
        <v>85</v>
      </c>
      <c r="C53" s="79">
        <v>3386416324</v>
      </c>
      <c r="D53" s="79">
        <v>383114540</v>
      </c>
      <c r="E53" s="79">
        <v>181067661</v>
      </c>
      <c r="F53" s="73">
        <f t="shared" si="0"/>
        <v>3950598525</v>
      </c>
      <c r="G53" s="73"/>
      <c r="H53" s="73"/>
      <c r="I53" s="79"/>
      <c r="J53" s="79">
        <v>0</v>
      </c>
      <c r="K53" s="79">
        <f t="shared" si="1"/>
        <v>3950598525</v>
      </c>
      <c r="N53" s="132">
        <v>52356</v>
      </c>
      <c r="O53" s="135">
        <f>+Dptos!N53</f>
        <v>2865364098</v>
      </c>
      <c r="P53" s="135">
        <f>+Dptos!O53</f>
        <v>357913280</v>
      </c>
      <c r="Q53" s="135">
        <f>+Dptos!P53</f>
        <v>169478566</v>
      </c>
      <c r="R53" s="131">
        <v>52356</v>
      </c>
      <c r="S53" s="135">
        <f>+Dptos!R53</f>
        <v>0</v>
      </c>
      <c r="T53" s="142"/>
      <c r="U53" s="131"/>
    </row>
    <row r="54" spans="1:21" s="44" customFormat="1" ht="21">
      <c r="A54" s="77">
        <v>5837</v>
      </c>
      <c r="B54" s="74" t="s">
        <v>84</v>
      </c>
      <c r="C54" s="79">
        <v>5052588694</v>
      </c>
      <c r="D54" s="79">
        <v>487484438</v>
      </c>
      <c r="E54" s="79">
        <v>226214893</v>
      </c>
      <c r="F54" s="73">
        <f t="shared" si="0"/>
        <v>5766288025</v>
      </c>
      <c r="G54" s="73"/>
      <c r="H54" s="73"/>
      <c r="I54" s="79"/>
      <c r="J54" s="79">
        <v>0</v>
      </c>
      <c r="K54" s="79">
        <f t="shared" si="1"/>
        <v>5766288025</v>
      </c>
      <c r="N54" s="132">
        <v>5360</v>
      </c>
      <c r="O54" s="135">
        <f>+Dptos!N54</f>
        <v>3635332328</v>
      </c>
      <c r="P54" s="135">
        <f>+Dptos!O54</f>
        <v>438569991</v>
      </c>
      <c r="Q54" s="135">
        <f>+Dptos!P54</f>
        <v>206577114</v>
      </c>
      <c r="R54" s="131">
        <v>5360</v>
      </c>
      <c r="S54" s="135">
        <f>+Dptos!R54</f>
        <v>0</v>
      </c>
      <c r="T54" s="135"/>
      <c r="U54" s="131"/>
    </row>
    <row r="55" spans="1:21" s="44" customFormat="1" ht="21">
      <c r="A55" s="77">
        <v>20001</v>
      </c>
      <c r="B55" s="74" t="s">
        <v>33</v>
      </c>
      <c r="C55" s="79">
        <v>9796176272</v>
      </c>
      <c r="D55" s="79">
        <v>1029377822</v>
      </c>
      <c r="E55" s="79">
        <v>483544838</v>
      </c>
      <c r="F55" s="73">
        <f t="shared" si="0"/>
        <v>11309098932</v>
      </c>
      <c r="G55" s="73"/>
      <c r="H55" s="73"/>
      <c r="I55" s="79"/>
      <c r="J55" s="79">
        <v>0</v>
      </c>
      <c r="K55" s="79">
        <f t="shared" si="1"/>
        <v>11309098932</v>
      </c>
      <c r="N55" s="132">
        <v>76364</v>
      </c>
      <c r="O55" s="135">
        <f>+Dptos!N55</f>
        <v>2408748069</v>
      </c>
      <c r="P55" s="135">
        <f>+Dptos!O55</f>
        <v>230444828</v>
      </c>
      <c r="Q55" s="135">
        <f>+Dptos!P55</f>
        <v>105651520</v>
      </c>
      <c r="R55" s="131">
        <v>76364</v>
      </c>
      <c r="S55" s="135">
        <f>+Dptos!R55</f>
        <v>0</v>
      </c>
      <c r="T55" s="135"/>
      <c r="U55" s="131"/>
    </row>
    <row r="56" spans="1:21" s="44" customFormat="1" ht="21">
      <c r="A56" s="77">
        <v>50001</v>
      </c>
      <c r="B56" s="74" t="s">
        <v>39</v>
      </c>
      <c r="C56" s="79">
        <v>8831521271</v>
      </c>
      <c r="D56" s="79">
        <v>1113266702</v>
      </c>
      <c r="E56" s="79">
        <v>526893952</v>
      </c>
      <c r="F56" s="73">
        <f t="shared" si="0"/>
        <v>10471681925</v>
      </c>
      <c r="G56" s="73"/>
      <c r="H56" s="73"/>
      <c r="I56" s="79"/>
      <c r="J56" s="79">
        <v>0</v>
      </c>
      <c r="K56" s="79">
        <f t="shared" si="1"/>
        <v>10471681925</v>
      </c>
      <c r="N56" s="132">
        <v>44</v>
      </c>
      <c r="O56" s="135">
        <f>+Dptos!N56</f>
        <v>9162108662</v>
      </c>
      <c r="P56" s="135">
        <f>+Dptos!O56</f>
        <v>1054160291</v>
      </c>
      <c r="Q56" s="135">
        <f>+Dptos!P56</f>
        <v>497887936</v>
      </c>
      <c r="R56" s="131">
        <v>44</v>
      </c>
      <c r="S56" s="135">
        <f>+Dptos!R56</f>
        <v>133093368</v>
      </c>
      <c r="T56" s="135"/>
      <c r="U56" s="131"/>
    </row>
    <row r="57" spans="1:21" s="44" customFormat="1" ht="21">
      <c r="A57" s="77">
        <v>27001</v>
      </c>
      <c r="B57" s="74" t="s">
        <v>118</v>
      </c>
      <c r="C57" s="79">
        <v>5269106679</v>
      </c>
      <c r="D57" s="79">
        <v>664969511</v>
      </c>
      <c r="E57" s="79">
        <v>314354061</v>
      </c>
      <c r="F57" s="73">
        <f t="shared" si="0"/>
        <v>6248430251</v>
      </c>
      <c r="G57" s="73"/>
      <c r="H57" s="73"/>
      <c r="I57" s="79"/>
      <c r="J57" s="79">
        <v>0</v>
      </c>
      <c r="K57" s="79">
        <f t="shared" si="1"/>
        <v>6248430251</v>
      </c>
      <c r="N57" s="132">
        <v>23417</v>
      </c>
      <c r="O57" s="135">
        <f>+Dptos!N57</f>
        <v>3884556657</v>
      </c>
      <c r="P57" s="135">
        <f>+Dptos!O57</f>
        <v>466415080</v>
      </c>
      <c r="Q57" s="135">
        <f>+Dptos!P57</f>
        <v>218960102</v>
      </c>
      <c r="R57" s="131">
        <v>23417</v>
      </c>
      <c r="S57" s="135">
        <f>+Dptos!R57</f>
        <v>0</v>
      </c>
      <c r="T57" s="135"/>
      <c r="U57" s="131"/>
    </row>
    <row r="58" spans="1:21" s="44" customFormat="1" ht="21">
      <c r="A58" s="77">
        <v>44847</v>
      </c>
      <c r="B58" s="74" t="s">
        <v>123</v>
      </c>
      <c r="C58" s="79">
        <v>3719132512</v>
      </c>
      <c r="D58" s="79">
        <v>126794432</v>
      </c>
      <c r="E58" s="79">
        <v>58829056</v>
      </c>
      <c r="F58" s="73">
        <f t="shared" si="0"/>
        <v>3904756000</v>
      </c>
      <c r="G58" s="73"/>
      <c r="H58" s="73"/>
      <c r="I58" s="79"/>
      <c r="J58" s="79">
        <v>0</v>
      </c>
      <c r="K58" s="79">
        <f t="shared" si="1"/>
        <v>3904756000</v>
      </c>
      <c r="N58" s="132">
        <v>13430</v>
      </c>
      <c r="O58" s="135">
        <f>+Dptos!N58</f>
        <v>3300323244</v>
      </c>
      <c r="P58" s="135">
        <f>+Dptos!O58</f>
        <v>446110155</v>
      </c>
      <c r="Q58" s="135">
        <f>+Dptos!P58</f>
        <v>210474368</v>
      </c>
      <c r="R58" s="131">
        <v>13430</v>
      </c>
      <c r="S58" s="135">
        <f>+Dptos!R58</f>
        <v>0</v>
      </c>
      <c r="T58" s="135"/>
      <c r="U58" s="131"/>
    </row>
    <row r="59" spans="1:21" s="44" customFormat="1" ht="21">
      <c r="A59" s="77">
        <v>5045</v>
      </c>
      <c r="B59" s="74" t="s">
        <v>119</v>
      </c>
      <c r="C59" s="79">
        <v>3662977563</v>
      </c>
      <c r="D59" s="79">
        <v>278739874</v>
      </c>
      <c r="E59" s="79">
        <v>129139130</v>
      </c>
      <c r="F59" s="73">
        <f t="shared" si="0"/>
        <v>4070856567</v>
      </c>
      <c r="G59" s="73"/>
      <c r="H59" s="73"/>
      <c r="I59" s="79"/>
      <c r="J59" s="79">
        <v>0</v>
      </c>
      <c r="K59" s="79">
        <f t="shared" si="1"/>
        <v>4070856567</v>
      </c>
      <c r="N59" s="132">
        <v>47</v>
      </c>
      <c r="O59" s="135">
        <f>+Dptos!N59</f>
        <v>23549040338</v>
      </c>
      <c r="P59" s="135">
        <f>+Dptos!O59</f>
        <v>2620057992</v>
      </c>
      <c r="Q59" s="135">
        <f>+Dptos!P59</f>
        <v>1235065645</v>
      </c>
      <c r="R59" s="131">
        <v>47</v>
      </c>
      <c r="S59" s="135">
        <f>+Dptos!R59</f>
        <v>540854514</v>
      </c>
      <c r="T59" s="135"/>
      <c r="U59" s="131"/>
    </row>
    <row r="60" spans="1:21" s="44" customFormat="1" ht="21">
      <c r="A60" s="77">
        <v>25269</v>
      </c>
      <c r="B60" s="74" t="s">
        <v>120</v>
      </c>
      <c r="C60" s="79">
        <v>2101124983</v>
      </c>
      <c r="D60" s="79">
        <v>273208026</v>
      </c>
      <c r="E60" s="79">
        <v>129105625</v>
      </c>
      <c r="F60" s="73">
        <f t="shared" si="0"/>
        <v>2503438634</v>
      </c>
      <c r="G60" s="73"/>
      <c r="H60" s="73"/>
      <c r="I60" s="79"/>
      <c r="J60" s="79">
        <v>0</v>
      </c>
      <c r="K60" s="79">
        <f t="shared" si="1"/>
        <v>2503438634</v>
      </c>
      <c r="N60" s="132">
        <v>44430</v>
      </c>
      <c r="O60" s="135">
        <f>+Dptos!N60</f>
        <v>4948199394</v>
      </c>
      <c r="P60" s="135">
        <f>+Dptos!O60</f>
        <v>438856035</v>
      </c>
      <c r="Q60" s="135">
        <f>+Dptos!P60</f>
        <v>206582438</v>
      </c>
      <c r="R60" s="131">
        <v>44430</v>
      </c>
      <c r="S60" s="135">
        <f>+Dptos!R60</f>
        <v>0</v>
      </c>
      <c r="T60" s="135"/>
      <c r="U60" s="131"/>
    </row>
    <row r="61" spans="1:21" s="44" customFormat="1" ht="21">
      <c r="A61" s="77">
        <v>44001</v>
      </c>
      <c r="B61" s="74" t="s">
        <v>57</v>
      </c>
      <c r="C61" s="79">
        <v>5192916930</v>
      </c>
      <c r="D61" s="79">
        <v>527337922</v>
      </c>
      <c r="E61" s="79">
        <v>249232506</v>
      </c>
      <c r="F61" s="73">
        <f t="shared" si="0"/>
        <v>5969487358</v>
      </c>
      <c r="G61" s="73"/>
      <c r="H61" s="73"/>
      <c r="I61" s="79"/>
      <c r="J61" s="79">
        <v>0</v>
      </c>
      <c r="K61" s="79">
        <f t="shared" si="1"/>
        <v>5969487358</v>
      </c>
      <c r="N61" s="132">
        <v>8433</v>
      </c>
      <c r="O61" s="135">
        <f>+Dptos!N61</f>
        <v>2195981538</v>
      </c>
      <c r="P61" s="135">
        <f>+Dptos!O61</f>
        <v>200513479</v>
      </c>
      <c r="Q61" s="135">
        <f>+Dptos!P61</f>
        <v>93964333</v>
      </c>
      <c r="R61" s="131">
        <v>8433</v>
      </c>
      <c r="S61" s="135">
        <f>+Dptos!R61</f>
        <v>0</v>
      </c>
      <c r="T61" s="135"/>
      <c r="U61" s="131"/>
    </row>
    <row r="62" spans="1:21" s="44" customFormat="1" ht="21">
      <c r="A62" s="77">
        <v>5615</v>
      </c>
      <c r="B62" s="74" t="s">
        <v>53</v>
      </c>
      <c r="C62" s="79">
        <v>1970301320</v>
      </c>
      <c r="D62" s="79">
        <v>250094277</v>
      </c>
      <c r="E62" s="79">
        <v>118043661</v>
      </c>
      <c r="F62" s="73">
        <f t="shared" si="0"/>
        <v>2338439258</v>
      </c>
      <c r="G62" s="73"/>
      <c r="H62" s="73"/>
      <c r="I62" s="79"/>
      <c r="J62" s="79">
        <v>0</v>
      </c>
      <c r="K62" s="79">
        <f t="shared" si="1"/>
        <v>2338439258</v>
      </c>
      <c r="N62" s="132">
        <v>17001</v>
      </c>
      <c r="O62" s="135">
        <f>+Dptos!N62</f>
        <v>7301536454</v>
      </c>
      <c r="P62" s="135">
        <f>+Dptos!O62</f>
        <v>909280522</v>
      </c>
      <c r="Q62" s="135">
        <f>+Dptos!P62</f>
        <v>428375834</v>
      </c>
      <c r="R62" s="131">
        <v>17001</v>
      </c>
      <c r="S62" s="135">
        <f>+Dptos!R62</f>
        <v>0</v>
      </c>
      <c r="T62" s="135"/>
      <c r="U62" s="131"/>
    </row>
    <row r="63" spans="1:21" s="44" customFormat="1" ht="21">
      <c r="A63" s="77">
        <v>25175</v>
      </c>
      <c r="B63" s="74" t="s">
        <v>94</v>
      </c>
      <c r="C63" s="79">
        <v>1575224516</v>
      </c>
      <c r="D63" s="79">
        <v>212888629</v>
      </c>
      <c r="E63" s="79">
        <v>100448026</v>
      </c>
      <c r="F63" s="73">
        <f t="shared" si="0"/>
        <v>1888561171</v>
      </c>
      <c r="G63" s="73"/>
      <c r="H63" s="73"/>
      <c r="I63" s="79"/>
      <c r="J63" s="79">
        <v>0</v>
      </c>
      <c r="K63" s="79">
        <f t="shared" si="1"/>
        <v>1888561171</v>
      </c>
      <c r="N63" s="132">
        <v>5001</v>
      </c>
      <c r="O63" s="135">
        <f>+Dptos!N63</f>
        <v>36751011806</v>
      </c>
      <c r="P63" s="135">
        <f>+Dptos!O63</f>
        <v>4083366097</v>
      </c>
      <c r="Q63" s="135">
        <f>+Dptos!P63</f>
        <v>1942849022</v>
      </c>
      <c r="R63" s="131">
        <v>5001</v>
      </c>
      <c r="S63" s="135">
        <f>+Dptos!R63</f>
        <v>0</v>
      </c>
      <c r="T63" s="135"/>
      <c r="U63" s="131"/>
    </row>
    <row r="64" spans="1:21" s="44" customFormat="1" ht="21">
      <c r="A64" s="77">
        <v>52356</v>
      </c>
      <c r="B64" s="77" t="s">
        <v>58</v>
      </c>
      <c r="C64" s="79">
        <v>2865364098</v>
      </c>
      <c r="D64" s="79">
        <v>357913280</v>
      </c>
      <c r="E64" s="79">
        <v>169478566</v>
      </c>
      <c r="F64" s="73">
        <f t="shared" si="0"/>
        <v>3392755944</v>
      </c>
      <c r="G64" s="73"/>
      <c r="H64" s="73"/>
      <c r="I64" s="79"/>
      <c r="J64" s="79">
        <v>0</v>
      </c>
      <c r="K64" s="79">
        <f t="shared" si="1"/>
        <v>3392755944</v>
      </c>
      <c r="N64" s="132">
        <v>50</v>
      </c>
      <c r="O64" s="135">
        <f>+Dptos!N64</f>
        <v>12287859401</v>
      </c>
      <c r="P64" s="135">
        <f>+Dptos!O64</f>
        <v>1285993746</v>
      </c>
      <c r="Q64" s="135">
        <f>+Dptos!P64</f>
        <v>601584561</v>
      </c>
      <c r="R64" s="131">
        <v>50</v>
      </c>
      <c r="S64" s="135">
        <f>+Dptos!R64</f>
        <v>234726524</v>
      </c>
      <c r="T64" s="135"/>
      <c r="U64" s="131"/>
    </row>
    <row r="65" spans="1:21" s="44" customFormat="1" ht="21">
      <c r="A65" s="77">
        <v>76364</v>
      </c>
      <c r="B65" s="77" t="s">
        <v>122</v>
      </c>
      <c r="C65" s="79">
        <v>2408748069</v>
      </c>
      <c r="D65" s="79">
        <v>230444828</v>
      </c>
      <c r="E65" s="79">
        <v>105651520</v>
      </c>
      <c r="F65" s="73">
        <f t="shared" si="0"/>
        <v>2744844417</v>
      </c>
      <c r="G65" s="73"/>
      <c r="H65" s="73"/>
      <c r="I65" s="79"/>
      <c r="J65" s="79">
        <v>0</v>
      </c>
      <c r="K65" s="79">
        <f t="shared" si="1"/>
        <v>2744844417</v>
      </c>
      <c r="N65" s="132">
        <v>23001</v>
      </c>
      <c r="O65" s="135">
        <f>+Dptos!N65</f>
        <v>9943353615</v>
      </c>
      <c r="P65" s="135">
        <f>+Dptos!O65</f>
        <v>1205903785</v>
      </c>
      <c r="Q65" s="135">
        <f>+Dptos!P65</f>
        <v>560429626</v>
      </c>
      <c r="R65" s="131">
        <v>23001</v>
      </c>
      <c r="S65" s="135">
        <f>+Dptos!R65</f>
        <v>0</v>
      </c>
      <c r="T65" s="135"/>
      <c r="U65" s="131"/>
    </row>
    <row r="66" spans="1:21" s="44" customFormat="1" ht="21">
      <c r="A66" s="77">
        <v>8433</v>
      </c>
      <c r="B66" s="74" t="s">
        <v>54</v>
      </c>
      <c r="C66" s="79">
        <v>2195981538</v>
      </c>
      <c r="D66" s="79">
        <v>200513479</v>
      </c>
      <c r="E66" s="79">
        <v>93964333</v>
      </c>
      <c r="F66" s="73">
        <f t="shared" si="0"/>
        <v>2490459350</v>
      </c>
      <c r="G66" s="73"/>
      <c r="H66" s="73"/>
      <c r="I66" s="79"/>
      <c r="J66" s="79">
        <v>0</v>
      </c>
      <c r="K66" s="79">
        <f t="shared" si="1"/>
        <v>2490459350</v>
      </c>
      <c r="N66" s="132">
        <v>25473</v>
      </c>
      <c r="O66" s="135">
        <f>+Dptos!N66</f>
        <v>1456238777</v>
      </c>
      <c r="P66" s="135">
        <f>+Dptos!O66</f>
        <v>161717871</v>
      </c>
      <c r="Q66" s="135">
        <f>+Dptos!P66</f>
        <v>75892960</v>
      </c>
      <c r="R66" s="131">
        <v>25473</v>
      </c>
      <c r="S66" s="135">
        <f>+Dptos!R66</f>
        <v>0</v>
      </c>
      <c r="T66" s="135"/>
      <c r="U66" s="131"/>
    </row>
    <row r="67" spans="1:21" s="44" customFormat="1" ht="21">
      <c r="A67" s="77">
        <v>25473</v>
      </c>
      <c r="B67" s="74" t="s">
        <v>55</v>
      </c>
      <c r="C67" s="79">
        <v>1456238777</v>
      </c>
      <c r="D67" s="79">
        <v>161717871</v>
      </c>
      <c r="E67" s="79">
        <v>75892960</v>
      </c>
      <c r="F67" s="73">
        <f t="shared" si="0"/>
        <v>1693849608</v>
      </c>
      <c r="G67" s="73"/>
      <c r="H67" s="73"/>
      <c r="I67" s="79"/>
      <c r="J67" s="79">
        <v>0</v>
      </c>
      <c r="K67" s="79">
        <f t="shared" si="1"/>
        <v>1693849608</v>
      </c>
      <c r="N67" s="132">
        <v>52</v>
      </c>
      <c r="O67" s="135">
        <f>+Dptos!N67</f>
        <v>26301371168</v>
      </c>
      <c r="P67" s="135">
        <f>+Dptos!O67</f>
        <v>3132658748</v>
      </c>
      <c r="Q67" s="135">
        <f>+Dptos!P67</f>
        <v>1473321491</v>
      </c>
      <c r="R67" s="131">
        <v>52</v>
      </c>
      <c r="S67" s="135">
        <f>+Dptos!R67</f>
        <v>939857178</v>
      </c>
      <c r="T67" s="135"/>
      <c r="U67" s="131"/>
    </row>
    <row r="68" spans="1:21" s="44" customFormat="1" ht="21">
      <c r="A68" s="77">
        <v>68547</v>
      </c>
      <c r="B68" s="74" t="s">
        <v>59</v>
      </c>
      <c r="C68" s="79">
        <v>3385419263</v>
      </c>
      <c r="D68" s="79">
        <v>401021221</v>
      </c>
      <c r="E68" s="79">
        <v>189508473</v>
      </c>
      <c r="F68" s="73">
        <f t="shared" si="0"/>
        <v>3975948957</v>
      </c>
      <c r="G68" s="73"/>
      <c r="H68" s="73"/>
      <c r="I68" s="79"/>
      <c r="J68" s="79">
        <v>0</v>
      </c>
      <c r="K68" s="79">
        <f t="shared" si="1"/>
        <v>3975948957</v>
      </c>
      <c r="N68" s="132">
        <v>41001</v>
      </c>
      <c r="O68" s="135">
        <f>+Dptos!N68</f>
        <v>7864456998</v>
      </c>
      <c r="P68" s="135">
        <f>+Dptos!O68</f>
        <v>967781235</v>
      </c>
      <c r="Q68" s="135">
        <f>+Dptos!P68</f>
        <v>458360698</v>
      </c>
      <c r="R68" s="131">
        <v>41001</v>
      </c>
      <c r="S68" s="135">
        <f>+Dptos!R68</f>
        <v>0</v>
      </c>
      <c r="T68" s="135"/>
      <c r="U68" s="131"/>
    </row>
    <row r="69" spans="1:21" s="44" customFormat="1" ht="21">
      <c r="A69" s="77">
        <v>41551</v>
      </c>
      <c r="B69" s="74" t="s">
        <v>56</v>
      </c>
      <c r="C69" s="79">
        <v>3033500281</v>
      </c>
      <c r="D69" s="79">
        <v>392742730</v>
      </c>
      <c r="E69" s="79">
        <v>185283322</v>
      </c>
      <c r="F69" s="73">
        <f t="shared" si="0"/>
        <v>3611526333</v>
      </c>
      <c r="G69" s="73"/>
      <c r="H69" s="73"/>
      <c r="I69" s="79"/>
      <c r="J69" s="79">
        <v>0</v>
      </c>
      <c r="K69" s="79">
        <f t="shared" si="1"/>
        <v>3611526333</v>
      </c>
      <c r="N69" s="132">
        <v>54</v>
      </c>
      <c r="O69" s="135">
        <f>+Dptos!N69</f>
        <v>17996284477</v>
      </c>
      <c r="P69" s="135">
        <f>+Dptos!O69</f>
        <v>2237025874</v>
      </c>
      <c r="Q69" s="135">
        <f>+Dptos!P69</f>
        <v>1058354003</v>
      </c>
      <c r="R69" s="131">
        <v>54</v>
      </c>
      <c r="S69" s="135">
        <f>+Dptos!R69</f>
        <v>1190600558</v>
      </c>
      <c r="T69" s="135"/>
      <c r="U69" s="131"/>
    </row>
    <row r="70" spans="1:21" s="44" customFormat="1" ht="21">
      <c r="A70" s="77">
        <v>5631</v>
      </c>
      <c r="B70" s="74" t="s">
        <v>121</v>
      </c>
      <c r="C70" s="79">
        <v>701254368</v>
      </c>
      <c r="D70" s="79">
        <v>95028312</v>
      </c>
      <c r="E70" s="79">
        <v>44905869</v>
      </c>
      <c r="F70" s="73">
        <f t="shared" si="0"/>
        <v>841188549</v>
      </c>
      <c r="G70" s="73"/>
      <c r="H70" s="73"/>
      <c r="I70" s="79"/>
      <c r="J70" s="79">
        <v>0</v>
      </c>
      <c r="K70" s="79">
        <f t="shared" si="1"/>
        <v>841188549</v>
      </c>
      <c r="N70" s="132">
        <v>76520</v>
      </c>
      <c r="O70" s="135">
        <f>+Dptos!N70</f>
        <v>4891594651</v>
      </c>
      <c r="P70" s="135">
        <f>+Dptos!O70</f>
        <v>619015167</v>
      </c>
      <c r="Q70" s="135">
        <f>+Dptos!P70</f>
        <v>290536979</v>
      </c>
      <c r="R70" s="131">
        <v>76520</v>
      </c>
      <c r="S70" s="135">
        <f>+Dptos!R70</f>
        <v>0</v>
      </c>
      <c r="T70" s="135"/>
      <c r="U70" s="131"/>
    </row>
    <row r="71" spans="1:21" s="45" customFormat="1" ht="21">
      <c r="A71" s="77">
        <v>85001</v>
      </c>
      <c r="B71" s="76" t="s">
        <v>60</v>
      </c>
      <c r="C71" s="79">
        <v>3783850467</v>
      </c>
      <c r="D71" s="79">
        <v>505504347</v>
      </c>
      <c r="E71" s="79">
        <v>229668608</v>
      </c>
      <c r="F71" s="73">
        <f t="shared" si="0"/>
        <v>4519023422</v>
      </c>
      <c r="G71" s="73"/>
      <c r="H71" s="73"/>
      <c r="I71" s="79"/>
      <c r="J71" s="79">
        <v>0</v>
      </c>
      <c r="K71" s="79">
        <f t="shared" si="1"/>
        <v>4519023422</v>
      </c>
      <c r="N71" s="132">
        <v>52001</v>
      </c>
      <c r="O71" s="135">
        <f>+Dptos!N71</f>
        <v>9073265748</v>
      </c>
      <c r="P71" s="135">
        <f>+Dptos!O71</f>
        <v>1120191064</v>
      </c>
      <c r="Q71" s="135">
        <f>+Dptos!P71</f>
        <v>530525188</v>
      </c>
      <c r="R71" s="131">
        <v>52001</v>
      </c>
      <c r="S71" s="135">
        <f>+Dptos!R71</f>
        <v>0</v>
      </c>
      <c r="T71" s="135"/>
      <c r="U71" s="131"/>
    </row>
    <row r="72" spans="1:21" s="44" customFormat="1" ht="21">
      <c r="A72" s="77">
        <v>25899</v>
      </c>
      <c r="B72" s="74" t="s">
        <v>95</v>
      </c>
      <c r="C72" s="79">
        <v>1810950006</v>
      </c>
      <c r="D72" s="79">
        <v>233376553</v>
      </c>
      <c r="E72" s="79">
        <v>110578541</v>
      </c>
      <c r="F72" s="73">
        <f t="shared" si="0"/>
        <v>2154905100</v>
      </c>
      <c r="G72" s="73"/>
      <c r="H72" s="73"/>
      <c r="I72" s="79"/>
      <c r="J72" s="79">
        <v>0</v>
      </c>
      <c r="K72" s="79">
        <f t="shared" si="1"/>
        <v>2154905100</v>
      </c>
      <c r="N72" s="132">
        <v>66001</v>
      </c>
      <c r="O72" s="135">
        <f>+Dptos!N72</f>
        <v>8805760161</v>
      </c>
      <c r="P72" s="135">
        <f>+Dptos!O72</f>
        <v>1171630287</v>
      </c>
      <c r="Q72" s="135">
        <f>+Dptos!P72</f>
        <v>554532826</v>
      </c>
      <c r="R72" s="131">
        <v>66001</v>
      </c>
      <c r="S72" s="135">
        <f>+Dptos!R72</f>
        <v>0</v>
      </c>
      <c r="T72" s="135"/>
      <c r="U72" s="131"/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2">
        <v>68547</v>
      </c>
      <c r="O73" s="135">
        <f>+Dptos!N73</f>
        <v>3385419263</v>
      </c>
      <c r="P73" s="135">
        <f>+Dptos!O73</f>
        <v>401021221</v>
      </c>
      <c r="Q73" s="135">
        <f>+Dptos!P73</f>
        <v>189508473</v>
      </c>
      <c r="R73" s="131">
        <v>68547</v>
      </c>
      <c r="S73" s="135">
        <f>+Dptos!R73</f>
        <v>0</v>
      </c>
      <c r="T73" s="135"/>
      <c r="U73" s="131"/>
    </row>
    <row r="74" spans="1:21" s="40" customFormat="1" ht="30.75" customHeight="1" thickBot="1">
      <c r="A74" s="70"/>
      <c r="B74" s="143" t="s">
        <v>24</v>
      </c>
      <c r="C74" s="137">
        <f>SUM(C11:C73)</f>
        <v>470370255235</v>
      </c>
      <c r="D74" s="137">
        <f aca="true" t="shared" si="2" ref="D74:K74">SUM(D11:D73)</f>
        <v>53947635283</v>
      </c>
      <c r="E74" s="137">
        <f t="shared" si="2"/>
        <v>25457798048</v>
      </c>
      <c r="F74" s="137">
        <f t="shared" si="2"/>
        <v>549775688566</v>
      </c>
      <c r="G74" s="138">
        <f t="shared" si="2"/>
        <v>0</v>
      </c>
      <c r="H74" s="138">
        <f t="shared" si="2"/>
        <v>0</v>
      </c>
      <c r="I74" s="138">
        <f t="shared" si="2"/>
        <v>0</v>
      </c>
      <c r="J74" s="138">
        <f t="shared" si="2"/>
        <v>3359571985</v>
      </c>
      <c r="K74" s="138">
        <f t="shared" si="2"/>
        <v>553135260551</v>
      </c>
      <c r="N74" s="132">
        <v>41551</v>
      </c>
      <c r="O74" s="135">
        <f>+Dptos!N74</f>
        <v>3033500281</v>
      </c>
      <c r="P74" s="135">
        <f>+Dptos!O74</f>
        <v>392742730</v>
      </c>
      <c r="Q74" s="135">
        <f>+Dptos!P74</f>
        <v>185283322</v>
      </c>
      <c r="R74" s="131">
        <v>41551</v>
      </c>
      <c r="S74" s="135">
        <f>+Dptos!R74</f>
        <v>0</v>
      </c>
      <c r="T74" s="135"/>
      <c r="U74" s="131"/>
    </row>
    <row r="75" spans="1:21" ht="21">
      <c r="A75" s="23"/>
      <c r="N75" s="132">
        <v>19001</v>
      </c>
      <c r="O75" s="135">
        <f>+Dptos!N75</f>
        <v>5808263822</v>
      </c>
      <c r="P75" s="135">
        <f>+Dptos!O75</f>
        <v>699979500</v>
      </c>
      <c r="Q75" s="135">
        <f>+Dptos!P75</f>
        <v>330659597</v>
      </c>
      <c r="R75" s="131">
        <v>19001</v>
      </c>
      <c r="S75" s="135">
        <f>+Dptos!R75</f>
        <v>0</v>
      </c>
      <c r="T75" s="135"/>
      <c r="U75" s="131"/>
    </row>
    <row r="76" spans="1:21" ht="21">
      <c r="A76" s="71"/>
      <c r="C76" s="154">
        <f>+C74+Dptos!C44</f>
        <v>993719051079</v>
      </c>
      <c r="D76" s="154">
        <f>+D74+Dptos!D44</f>
        <v>115191991430</v>
      </c>
      <c r="E76" s="154">
        <f>+E74+Dptos!E44</f>
        <v>54199932449</v>
      </c>
      <c r="F76" s="154">
        <f>+F74+Dptos!F44</f>
        <v>1163110974958</v>
      </c>
      <c r="G76" s="154">
        <f>+G74+Dptos!G44</f>
        <v>0</v>
      </c>
      <c r="H76" s="154">
        <f>+H74+Dptos!H44</f>
        <v>0</v>
      </c>
      <c r="I76" s="144"/>
      <c r="N76" s="132">
        <v>86</v>
      </c>
      <c r="O76" s="135">
        <f>+Dptos!N76</f>
        <v>10995913694</v>
      </c>
      <c r="P76" s="135">
        <f>+Dptos!O76</f>
        <v>1350874731</v>
      </c>
      <c r="Q76" s="135">
        <f>+Dptos!P76</f>
        <v>629106650</v>
      </c>
      <c r="R76" s="131">
        <v>86</v>
      </c>
      <c r="S76" s="135">
        <f>+Dptos!R76</f>
        <v>77887023</v>
      </c>
      <c r="T76" s="135"/>
      <c r="U76" s="131"/>
    </row>
    <row r="77" spans="1:21" ht="21">
      <c r="A77" s="23"/>
      <c r="N77" s="134">
        <v>27001</v>
      </c>
      <c r="O77" s="135">
        <f>+Dptos!N77</f>
        <v>5269106679</v>
      </c>
      <c r="P77" s="135">
        <f>+Dptos!O77</f>
        <v>664969511</v>
      </c>
      <c r="Q77" s="135">
        <f>+Dptos!P77</f>
        <v>314354061</v>
      </c>
      <c r="R77" s="131">
        <v>27001</v>
      </c>
      <c r="S77" s="135">
        <f>+Dptos!R77</f>
        <v>0</v>
      </c>
      <c r="T77" s="135"/>
      <c r="U77" s="131"/>
    </row>
    <row r="78" spans="1:21" ht="21">
      <c r="A78" s="23"/>
      <c r="N78" s="132">
        <v>63</v>
      </c>
      <c r="O78" s="135">
        <f>+Dptos!N78</f>
        <v>6620582604</v>
      </c>
      <c r="P78" s="135">
        <f>+Dptos!O78</f>
        <v>783835936</v>
      </c>
      <c r="Q78" s="135">
        <f>+Dptos!P78</f>
        <v>370761768</v>
      </c>
      <c r="R78" s="131">
        <v>63</v>
      </c>
      <c r="S78" s="135">
        <f>+Dptos!R78</f>
        <v>153715660</v>
      </c>
      <c r="T78" s="135"/>
      <c r="U78" s="131"/>
    </row>
    <row r="79" spans="1:21" ht="21">
      <c r="A79" s="23"/>
      <c r="N79" s="132">
        <v>44001</v>
      </c>
      <c r="O79" s="135">
        <f>+Dptos!N79</f>
        <v>5192916930</v>
      </c>
      <c r="P79" s="135">
        <f>+Dptos!O79</f>
        <v>527337922</v>
      </c>
      <c r="Q79" s="135">
        <f>+Dptos!P79</f>
        <v>249232506</v>
      </c>
      <c r="R79" s="131">
        <v>44001</v>
      </c>
      <c r="S79" s="135">
        <f>+Dptos!R79</f>
        <v>0</v>
      </c>
      <c r="T79" s="135"/>
      <c r="U79" s="131"/>
    </row>
    <row r="80" spans="1:21" ht="21">
      <c r="A80" s="23"/>
      <c r="N80" s="132">
        <v>5615</v>
      </c>
      <c r="O80" s="135">
        <f>+Dptos!N80</f>
        <v>1970301320</v>
      </c>
      <c r="P80" s="135">
        <f>+Dptos!O80</f>
        <v>250094277</v>
      </c>
      <c r="Q80" s="135">
        <f>+Dptos!P80</f>
        <v>118043661</v>
      </c>
      <c r="R80" s="131">
        <v>5615</v>
      </c>
      <c r="S80" s="135">
        <f>+Dptos!R80</f>
        <v>0</v>
      </c>
      <c r="T80" s="135"/>
      <c r="U80" s="131"/>
    </row>
    <row r="81" spans="1:21" ht="21">
      <c r="A81" s="23"/>
      <c r="N81" s="132">
        <v>66</v>
      </c>
      <c r="O81" s="135">
        <f>+Dptos!N81</f>
        <v>7103303883</v>
      </c>
      <c r="P81" s="135">
        <f>+Dptos!O81</f>
        <v>857198491</v>
      </c>
      <c r="Q81" s="135">
        <f>+Dptos!P81</f>
        <v>403584314</v>
      </c>
      <c r="R81" s="131">
        <v>66</v>
      </c>
      <c r="S81" s="135">
        <f>+Dptos!R81</f>
        <v>203924907</v>
      </c>
      <c r="T81" s="135"/>
      <c r="U81" s="131"/>
    </row>
    <row r="82" spans="1:21" ht="21">
      <c r="A82" s="23"/>
      <c r="N82" s="132">
        <v>5631</v>
      </c>
      <c r="O82" s="135">
        <f>+Dptos!N82</f>
        <v>701254368</v>
      </c>
      <c r="P82" s="135">
        <f>+Dptos!O82</f>
        <v>95028312</v>
      </c>
      <c r="Q82" s="135">
        <f>+Dptos!P82</f>
        <v>44905869</v>
      </c>
      <c r="R82" s="131">
        <v>5631</v>
      </c>
      <c r="S82" s="135">
        <f>+Dptos!R82</f>
        <v>0</v>
      </c>
      <c r="T82" s="135"/>
      <c r="U82" s="131"/>
    </row>
    <row r="83" spans="1:21" ht="21">
      <c r="A83" s="23"/>
      <c r="N83" s="132">
        <v>23660</v>
      </c>
      <c r="O83" s="135">
        <f>+Dptos!N83</f>
        <v>2713184192</v>
      </c>
      <c r="P83" s="135">
        <f>+Dptos!O83</f>
        <v>367060045</v>
      </c>
      <c r="Q83" s="135">
        <f>+Dptos!P83</f>
        <v>173908634</v>
      </c>
      <c r="R83" s="131">
        <v>23660</v>
      </c>
      <c r="S83" s="135">
        <f>+Dptos!R83</f>
        <v>0</v>
      </c>
      <c r="T83" s="135"/>
      <c r="U83" s="131"/>
    </row>
    <row r="84" spans="1:21" ht="21">
      <c r="A84" s="23"/>
      <c r="N84" s="132">
        <v>88</v>
      </c>
      <c r="O84" s="135">
        <f>+Dptos!N84</f>
        <v>1463193192</v>
      </c>
      <c r="P84" s="135">
        <f>+Dptos!O84</f>
        <v>152515699</v>
      </c>
      <c r="Q84" s="135">
        <f>+Dptos!P84</f>
        <v>71752678</v>
      </c>
      <c r="R84" s="131">
        <v>88</v>
      </c>
      <c r="S84" s="135">
        <f>+Dptos!R84</f>
        <v>117207412</v>
      </c>
      <c r="T84" s="135"/>
      <c r="U84" s="131"/>
    </row>
    <row r="85" spans="1:21" ht="21">
      <c r="A85" s="23"/>
      <c r="N85" s="132">
        <v>47001</v>
      </c>
      <c r="O85" s="135">
        <f>+Dptos!N85</f>
        <v>10184925850</v>
      </c>
      <c r="P85" s="135">
        <f>+Dptos!O85</f>
        <v>1153732156</v>
      </c>
      <c r="Q85" s="135">
        <f>+Dptos!P85</f>
        <v>544706822</v>
      </c>
      <c r="R85" s="131">
        <v>47001</v>
      </c>
      <c r="S85" s="135">
        <f>+Dptos!R85</f>
        <v>0</v>
      </c>
      <c r="T85" s="135"/>
      <c r="U85" s="131"/>
    </row>
    <row r="86" spans="1:21" ht="21">
      <c r="A86" s="23"/>
      <c r="N86" s="132">
        <v>68</v>
      </c>
      <c r="O86" s="135">
        <f>+Dptos!N86</f>
        <v>23517576962</v>
      </c>
      <c r="P86" s="135">
        <f>+Dptos!O86</f>
        <v>2866679046</v>
      </c>
      <c r="Q86" s="135">
        <f>+Dptos!P86</f>
        <v>1353813594</v>
      </c>
      <c r="R86" s="131">
        <v>68</v>
      </c>
      <c r="S86" s="135">
        <f>+Dptos!R86</f>
        <v>1336132913</v>
      </c>
      <c r="T86" s="135"/>
      <c r="U86" s="131"/>
    </row>
    <row r="87" spans="1:21" ht="21">
      <c r="A87" s="23"/>
      <c r="N87" s="132">
        <v>70001</v>
      </c>
      <c r="O87" s="135">
        <f>+Dptos!N87</f>
        <v>6599676054</v>
      </c>
      <c r="P87" s="135">
        <f>+Dptos!O87</f>
        <v>768190497</v>
      </c>
      <c r="Q87" s="135">
        <f>+Dptos!P87</f>
        <v>363280736</v>
      </c>
      <c r="R87" s="131">
        <v>70001</v>
      </c>
      <c r="S87" s="135">
        <f>+Dptos!R87</f>
        <v>0</v>
      </c>
      <c r="T87" s="135"/>
      <c r="U87" s="131"/>
    </row>
    <row r="88" spans="1:21" ht="21">
      <c r="A88" s="23"/>
      <c r="N88" s="132">
        <v>25754</v>
      </c>
      <c r="O88" s="135">
        <f>+Dptos!N88</f>
        <v>8885709435</v>
      </c>
      <c r="P88" s="135">
        <f>+Dptos!O88</f>
        <v>657494015</v>
      </c>
      <c r="Q88" s="135">
        <f>+Dptos!P88</f>
        <v>309394592</v>
      </c>
      <c r="R88" s="131">
        <v>25754</v>
      </c>
      <c r="S88" s="135">
        <f>+Dptos!R88</f>
        <v>0</v>
      </c>
      <c r="T88" s="135"/>
      <c r="U88" s="131"/>
    </row>
    <row r="89" spans="1:21" ht="21">
      <c r="A89" s="23"/>
      <c r="N89" s="132">
        <v>15759</v>
      </c>
      <c r="O89" s="135">
        <f>+Dptos!N89</f>
        <v>2424985593</v>
      </c>
      <c r="P89" s="135">
        <f>+Dptos!O89</f>
        <v>303641278</v>
      </c>
      <c r="Q89" s="135">
        <f>+Dptos!P89</f>
        <v>143503693</v>
      </c>
      <c r="R89" s="131">
        <v>15759</v>
      </c>
      <c r="S89" s="135">
        <f>+Dptos!R89</f>
        <v>0</v>
      </c>
      <c r="T89" s="135"/>
      <c r="U89" s="131"/>
    </row>
    <row r="90" spans="1:21" ht="21">
      <c r="A90" s="23"/>
      <c r="N90" s="132">
        <v>8758</v>
      </c>
      <c r="O90" s="135">
        <f>+Dptos!N90</f>
        <v>7592836525</v>
      </c>
      <c r="P90" s="135">
        <f>+Dptos!O90</f>
        <v>608730165</v>
      </c>
      <c r="Q90" s="135">
        <f>+Dptos!P90</f>
        <v>286451110</v>
      </c>
      <c r="R90" s="131">
        <v>8758</v>
      </c>
      <c r="S90" s="135">
        <f>+Dptos!R90</f>
        <v>0</v>
      </c>
      <c r="T90" s="135"/>
      <c r="U90" s="131"/>
    </row>
    <row r="91" spans="1:21" ht="21">
      <c r="A91" s="23"/>
      <c r="N91" s="132">
        <v>70</v>
      </c>
      <c r="O91" s="135">
        <f>+Dptos!N91</f>
        <v>20293584812</v>
      </c>
      <c r="P91" s="135">
        <f>+Dptos!O91</f>
        <v>2550184297</v>
      </c>
      <c r="Q91" s="135">
        <f>+Dptos!P91</f>
        <v>1204953152</v>
      </c>
      <c r="R91" s="131">
        <v>70</v>
      </c>
      <c r="S91" s="135">
        <f>+Dptos!R91</f>
        <v>224939878</v>
      </c>
      <c r="T91" s="135"/>
      <c r="U91" s="131"/>
    </row>
    <row r="92" spans="1:21" ht="21">
      <c r="A92" s="23"/>
      <c r="N92" s="132">
        <v>73</v>
      </c>
      <c r="O92" s="135">
        <f>+Dptos!N92</f>
        <v>23418854347</v>
      </c>
      <c r="P92" s="135">
        <f>+Dptos!O92</f>
        <v>2881181775</v>
      </c>
      <c r="Q92" s="135">
        <f>+Dptos!P92</f>
        <v>1348301176</v>
      </c>
      <c r="R92" s="131">
        <v>73</v>
      </c>
      <c r="S92" s="135">
        <f>+Dptos!R92</f>
        <v>2129259429</v>
      </c>
      <c r="T92" s="135"/>
      <c r="U92" s="131"/>
    </row>
    <row r="93" spans="1:21" ht="21">
      <c r="A93" s="23"/>
      <c r="N93" s="132">
        <v>76834</v>
      </c>
      <c r="O93" s="135">
        <f>+Dptos!N93</f>
        <v>3446567672</v>
      </c>
      <c r="P93" s="135">
        <f>+Dptos!O93</f>
        <v>416719740</v>
      </c>
      <c r="Q93" s="135">
        <f>+Dptos!P93</f>
        <v>196676646</v>
      </c>
      <c r="R93" s="131">
        <v>76834</v>
      </c>
      <c r="S93" s="135">
        <f>+Dptos!R93</f>
        <v>0</v>
      </c>
      <c r="T93" s="135"/>
      <c r="U93" s="131"/>
    </row>
    <row r="94" spans="1:21" ht="21">
      <c r="A94" s="23"/>
      <c r="N94" s="132">
        <v>52835</v>
      </c>
      <c r="O94" s="135">
        <f>+Dptos!N94</f>
        <v>6649565374</v>
      </c>
      <c r="P94" s="135">
        <f>+Dptos!O94</f>
        <v>627601008</v>
      </c>
      <c r="Q94" s="135">
        <f>+Dptos!P94</f>
        <v>293965901</v>
      </c>
      <c r="R94" s="131">
        <v>52835</v>
      </c>
      <c r="S94" s="135">
        <f>+Dptos!R94</f>
        <v>0</v>
      </c>
      <c r="T94" s="135"/>
      <c r="U94" s="131"/>
    </row>
    <row r="95" spans="1:21" ht="21">
      <c r="A95" s="23"/>
      <c r="N95" s="132">
        <v>15001</v>
      </c>
      <c r="O95" s="135">
        <f>+Dptos!N95</f>
        <v>3386416324</v>
      </c>
      <c r="P95" s="135">
        <f>+Dptos!O95</f>
        <v>383114540</v>
      </c>
      <c r="Q95" s="135">
        <f>+Dptos!P95</f>
        <v>181067661</v>
      </c>
      <c r="R95" s="131">
        <v>15001</v>
      </c>
      <c r="S95" s="135">
        <f>+Dptos!R95</f>
        <v>0</v>
      </c>
      <c r="T95" s="135"/>
      <c r="U95" s="131"/>
    </row>
    <row r="96" spans="1:21" ht="21">
      <c r="A96" s="23"/>
      <c r="N96" s="132">
        <v>5837</v>
      </c>
      <c r="O96" s="135">
        <f>+Dptos!N96</f>
        <v>5052588694</v>
      </c>
      <c r="P96" s="135">
        <f>+Dptos!O96</f>
        <v>487484438</v>
      </c>
      <c r="Q96" s="135">
        <f>+Dptos!P96</f>
        <v>226214893</v>
      </c>
      <c r="R96" s="131">
        <v>5837</v>
      </c>
      <c r="S96" s="135">
        <f>+Dptos!R96</f>
        <v>0</v>
      </c>
      <c r="T96" s="135"/>
      <c r="U96" s="131"/>
    </row>
    <row r="97" spans="1:21" ht="21">
      <c r="A97" s="23"/>
      <c r="N97" s="132">
        <v>44847</v>
      </c>
      <c r="O97" s="135">
        <f>+Dptos!N97</f>
        <v>3719132512</v>
      </c>
      <c r="P97" s="135">
        <f>+Dptos!O97</f>
        <v>126794432</v>
      </c>
      <c r="Q97" s="135">
        <f>+Dptos!P97</f>
        <v>58829056</v>
      </c>
      <c r="R97" s="131">
        <v>44847</v>
      </c>
      <c r="S97" s="135">
        <f>+Dptos!R97</f>
        <v>0</v>
      </c>
      <c r="T97" s="135"/>
      <c r="U97" s="131"/>
    </row>
    <row r="98" spans="1:21" ht="21">
      <c r="A98" s="23"/>
      <c r="N98" s="132">
        <v>76</v>
      </c>
      <c r="O98" s="135">
        <f>+Dptos!N98</f>
        <v>22551327713</v>
      </c>
      <c r="P98" s="135">
        <f>+Dptos!O98</f>
        <v>2594204333</v>
      </c>
      <c r="Q98" s="135">
        <f>+Dptos!P98</f>
        <v>1221107014</v>
      </c>
      <c r="R98" s="131">
        <v>76</v>
      </c>
      <c r="S98" s="135">
        <f>+Dptos!R98</f>
        <v>3229754385</v>
      </c>
      <c r="T98" s="135"/>
      <c r="U98" s="131"/>
    </row>
    <row r="99" spans="1:21" ht="21">
      <c r="A99" s="23"/>
      <c r="N99" s="132">
        <v>20001</v>
      </c>
      <c r="O99" s="135">
        <f>+Dptos!N99</f>
        <v>9796176272</v>
      </c>
      <c r="P99" s="135">
        <f>+Dptos!O99</f>
        <v>1029377822</v>
      </c>
      <c r="Q99" s="135">
        <f>+Dptos!P99</f>
        <v>483544838</v>
      </c>
      <c r="R99" s="131">
        <v>20001</v>
      </c>
      <c r="S99" s="135">
        <f>+Dptos!R99</f>
        <v>0</v>
      </c>
      <c r="T99" s="135"/>
      <c r="U99" s="131"/>
    </row>
    <row r="100" spans="1:21" ht="21">
      <c r="A100" s="23"/>
      <c r="N100" s="132">
        <v>97</v>
      </c>
      <c r="O100" s="135">
        <f>+Dptos!N100</f>
        <v>2115809480</v>
      </c>
      <c r="P100" s="135">
        <f>+Dptos!O100</f>
        <v>110310438</v>
      </c>
      <c r="Q100" s="135">
        <f>+Dptos!P100</f>
        <v>50934624</v>
      </c>
      <c r="R100" s="131">
        <v>97</v>
      </c>
      <c r="S100" s="135">
        <f>+Dptos!R100</f>
        <v>6414549</v>
      </c>
      <c r="T100" s="135"/>
      <c r="U100" s="131"/>
    </row>
    <row r="101" spans="1:21" ht="21">
      <c r="A101" s="23"/>
      <c r="N101" s="132">
        <v>99</v>
      </c>
      <c r="O101" s="135">
        <f>+Dptos!N101</f>
        <v>3771400324</v>
      </c>
      <c r="P101" s="135">
        <f>+Dptos!O101</f>
        <v>181753333</v>
      </c>
      <c r="Q101" s="135">
        <f>+Dptos!P101</f>
        <v>83709101</v>
      </c>
      <c r="R101" s="131">
        <v>99</v>
      </c>
      <c r="S101" s="135">
        <f>+Dptos!R101</f>
        <v>19661074</v>
      </c>
      <c r="T101" s="135"/>
      <c r="U101" s="131"/>
    </row>
    <row r="102" spans="1:21" ht="21">
      <c r="A102" s="23"/>
      <c r="N102" s="132">
        <v>50001</v>
      </c>
      <c r="O102" s="135">
        <f>+Dptos!N102</f>
        <v>8831521271</v>
      </c>
      <c r="P102" s="135">
        <f>+Dptos!O102</f>
        <v>1113266702</v>
      </c>
      <c r="Q102" s="135">
        <f>+Dptos!P102</f>
        <v>526893952</v>
      </c>
      <c r="R102" s="131">
        <v>50001</v>
      </c>
      <c r="S102" s="135">
        <f>+Dptos!R102</f>
        <v>0</v>
      </c>
      <c r="T102" s="135"/>
      <c r="U102" s="131"/>
    </row>
    <row r="103" spans="1:21" ht="21">
      <c r="A103" s="23"/>
      <c r="N103" s="132">
        <v>85001</v>
      </c>
      <c r="O103" s="135">
        <f>+Dptos!N103</f>
        <v>3783850467</v>
      </c>
      <c r="P103" s="135">
        <f>+Dptos!O103</f>
        <v>505504347</v>
      </c>
      <c r="Q103" s="135">
        <f>+Dptos!P103</f>
        <v>229668608</v>
      </c>
      <c r="R103" s="131">
        <v>85001</v>
      </c>
      <c r="S103" s="135">
        <f>+Dptos!R103</f>
        <v>0</v>
      </c>
      <c r="T103" s="135"/>
      <c r="U103" s="131"/>
    </row>
    <row r="104" spans="1:21" ht="21">
      <c r="A104" s="23"/>
      <c r="N104" s="132">
        <v>25899</v>
      </c>
      <c r="O104" s="135">
        <f>+Dptos!N104</f>
        <v>1810950006</v>
      </c>
      <c r="P104" s="135">
        <f>+Dptos!O104</f>
        <v>233376553</v>
      </c>
      <c r="Q104" s="135">
        <f>+Dptos!P104</f>
        <v>110578541</v>
      </c>
      <c r="R104" s="131">
        <v>25899</v>
      </c>
      <c r="S104" s="135">
        <f>+Dptos!R104</f>
        <v>0</v>
      </c>
      <c r="T104" s="135"/>
      <c r="U104" s="131"/>
    </row>
    <row r="105" spans="19:21" ht="12.75">
      <c r="S105" s="153">
        <f>SUM(S11:S104)</f>
        <v>25139710159</v>
      </c>
      <c r="U105" s="153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211" t="s">
        <v>64</v>
      </c>
      <c r="B4" s="211"/>
      <c r="C4" s="211"/>
      <c r="D4" s="211"/>
      <c r="E4" s="211"/>
      <c r="F4" s="211"/>
    </row>
    <row r="5" spans="1:5" ht="15.75">
      <c r="A5" s="1" t="s">
        <v>1107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1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1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1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1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1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1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1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1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1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1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1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1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1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1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1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1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1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1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1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1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1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1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1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1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1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1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1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1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1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1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1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1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1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1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1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1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1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1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1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1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1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1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1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1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1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1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1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1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1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1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1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1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1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1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1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1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1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1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1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1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1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1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1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1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1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1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1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1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1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1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1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1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1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1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1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1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1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1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1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1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1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1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1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1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1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1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1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1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1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1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1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1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1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1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1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1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1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1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1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1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1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1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1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1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1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1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1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1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1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1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1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1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1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1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1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1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1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1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1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1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1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1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1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1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1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1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1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1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1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1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1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1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1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1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1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1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1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1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1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1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1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1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1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1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1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1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1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1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1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1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1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1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1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1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1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1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1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1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1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1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1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1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1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1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1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1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1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1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1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1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1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1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1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1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1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1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1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1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1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1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1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1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1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1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1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1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1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1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1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1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1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1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1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1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1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1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1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1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1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1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1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1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1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1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1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1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1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1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1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1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1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1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1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1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1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1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1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1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1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1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1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1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1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1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1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1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1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1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1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1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1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1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1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1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1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1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1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1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1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1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1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1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1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1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1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1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1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1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1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1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1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1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1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1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1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1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1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1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1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1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1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1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1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1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1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1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1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1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1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1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1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1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1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1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1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1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1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1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1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1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1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1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1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1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1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1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1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1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1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1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1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1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1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1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1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1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1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1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1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1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1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1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1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1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1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1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1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1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1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1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1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1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1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1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1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1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1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1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1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1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1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1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1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1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1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1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1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1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1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1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1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1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1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1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1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1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1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1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1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1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1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1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1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1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1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1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1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1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1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1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1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1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1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1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1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1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1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1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1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1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1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1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1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1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1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1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1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1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1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1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1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1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1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1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1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1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1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1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1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1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1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1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1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1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1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1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1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1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1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1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1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1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1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1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1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1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1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1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1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1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1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1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1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1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1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1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1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1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1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1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1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1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1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1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1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1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1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1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1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1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1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1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1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1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1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1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1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1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1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1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1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1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1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1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1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1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1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1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1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1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1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1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1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1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1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1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1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1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1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1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1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1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1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1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1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1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1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1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1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1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1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1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1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1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1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1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1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1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1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1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1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1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1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1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1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1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1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1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1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1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1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1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1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1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1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1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1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1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1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1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1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1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1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1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1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1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1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1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1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1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1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1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1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1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1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1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1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1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1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1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1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1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1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1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1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1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1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1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1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1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1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1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1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1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1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1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1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1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1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1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1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1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1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1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1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1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1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1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1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1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1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1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1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1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1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1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1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1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1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1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1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1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1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1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1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1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1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1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1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1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1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1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1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1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1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1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1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1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1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1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1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1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1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1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1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1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1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1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1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1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1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1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1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1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1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1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1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1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1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1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1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1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1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1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1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1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1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1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1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1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1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1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1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1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1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1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1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1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1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1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1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1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1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1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1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1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1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1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1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1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1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1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1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1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1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1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1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1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1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1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1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1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1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1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1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1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1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1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1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1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1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1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1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1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1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1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1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1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1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1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1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1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1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1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1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1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1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1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1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1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1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1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1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1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1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1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1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1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1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1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1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1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1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1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1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1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1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1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1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1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1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1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1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1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1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1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1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1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1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1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1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1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1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1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1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1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1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1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1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1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1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1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1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1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1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1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1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1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1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1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1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1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1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1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1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1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1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1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1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1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1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1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1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1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1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1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1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1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1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1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1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1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1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1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1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1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1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1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1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1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1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1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1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1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1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1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1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1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1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1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1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1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1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1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1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1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1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1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1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1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1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1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1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1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1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1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1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1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1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1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1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1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1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1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1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1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1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1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1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1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1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1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1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1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1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1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1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1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1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1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1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1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1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1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1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1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1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1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1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1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1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1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1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1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1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1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1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1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1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1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1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1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1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1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1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1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1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1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1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1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1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1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1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1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1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1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1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1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1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1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1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1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1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1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1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1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1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1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1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1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1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1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1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1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1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1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1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1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1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1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1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1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1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1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1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1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1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1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1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1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1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1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1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1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1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1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1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1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1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1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1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1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1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1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1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1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1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1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1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1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1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1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1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1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1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1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1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1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1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1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1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1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1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1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1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1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1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1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1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1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1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1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1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1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1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1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1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1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1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1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1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1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1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1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1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1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1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1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1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1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1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1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1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1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1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1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1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1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1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1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1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1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1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1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1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1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1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1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1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1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1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1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1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1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1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1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1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1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1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1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1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1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1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1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1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1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1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1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1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1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1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1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1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1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1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1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1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1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1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1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1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1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1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1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1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1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1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1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1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1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1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1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1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1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1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1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1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1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1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1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1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1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1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1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1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1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1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1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1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1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1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1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1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1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1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1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1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1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1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1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1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1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1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1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1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1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1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1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1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1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1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1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1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1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1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1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1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1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1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1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1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1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1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1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1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1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1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1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1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1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1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1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1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">
      <selection activeCell="A10" sqref="A10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11" t="s">
        <v>64</v>
      </c>
      <c r="B4" s="211"/>
      <c r="C4" s="211"/>
      <c r="D4" s="211"/>
      <c r="E4" s="211"/>
      <c r="F4" s="16"/>
      <c r="G4" s="1"/>
    </row>
    <row r="5" spans="1:7" ht="15.75">
      <c r="A5" s="217" t="s">
        <v>1106</v>
      </c>
      <c r="B5" s="217"/>
      <c r="C5" s="217"/>
      <c r="D5" s="217"/>
      <c r="E5" s="217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613335286392</v>
      </c>
      <c r="C10" s="92">
        <f>SUM(C11:C13)</f>
        <v>549775688566</v>
      </c>
      <c r="D10" s="92">
        <f>SUM(D11:D13)</f>
        <v>0</v>
      </c>
      <c r="E10" s="92">
        <f>SUM(E11:E13)</f>
        <v>1163110974958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523348795844</v>
      </c>
      <c r="C11" s="93">
        <f>+Distymuniccertf!C74</f>
        <v>470370255235</v>
      </c>
      <c r="D11" s="93"/>
      <c r="E11" s="93">
        <f>+B11+C11</f>
        <v>993719051079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61244356147</v>
      </c>
      <c r="C12" s="116">
        <f>+Distymuniccertf!D74</f>
        <v>53947635283</v>
      </c>
      <c r="D12" s="116"/>
      <c r="E12" s="116">
        <f>SUM(B12:D12)</f>
        <v>115191991430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28742134401</v>
      </c>
      <c r="C13" s="116">
        <f>+Distymuniccertf!E74</f>
        <v>25457798048</v>
      </c>
      <c r="D13" s="116"/>
      <c r="E13" s="116">
        <f>SUM(B13:D13)</f>
        <v>54199932449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+Distymuniccertf!G74+Distymuniccertf!H74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21780138174</v>
      </c>
      <c r="C15" s="94">
        <f>+Distymuniccertf!J74</f>
        <v>3359571985</v>
      </c>
      <c r="D15" s="94"/>
      <c r="E15" s="94">
        <f>SUM(B15:D15)</f>
        <v>25139710159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635115424566</v>
      </c>
      <c r="C17" s="96">
        <f>+C10+SUM(C15:C16)</f>
        <v>553135260551</v>
      </c>
      <c r="D17" s="96">
        <f>+D10+SUM(D15:D16)</f>
        <v>0</v>
      </c>
      <c r="E17" s="96">
        <f>+E10+E15+E16+E14</f>
        <v>1188250685117</v>
      </c>
      <c r="F17" s="50" t="s">
        <v>1088</v>
      </c>
      <c r="G17" s="5"/>
      <c r="H17" s="5"/>
      <c r="I17" s="5"/>
      <c r="J17" s="5"/>
    </row>
    <row r="18" spans="1:10" ht="21" customHeight="1">
      <c r="A18" s="171"/>
      <c r="B18" s="172"/>
      <c r="C18" s="172"/>
      <c r="D18" s="172"/>
      <c r="E18" s="172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7"/>
      <c r="G19" s="5"/>
    </row>
    <row r="20" spans="1:5" ht="45">
      <c r="A20" s="163" t="s">
        <v>76</v>
      </c>
      <c r="B20" s="164" t="s">
        <v>82</v>
      </c>
      <c r="C20" s="164" t="s">
        <v>83</v>
      </c>
      <c r="D20" s="164" t="s">
        <v>75</v>
      </c>
      <c r="E20" s="165" t="s">
        <v>3</v>
      </c>
    </row>
    <row r="21" spans="1:7" ht="15">
      <c r="A21" s="166" t="s">
        <v>72</v>
      </c>
      <c r="B21" s="173">
        <f aca="true" t="shared" si="0" ref="B21:E28">+B10*(1+7%)</f>
        <v>656268756439.4401</v>
      </c>
      <c r="C21" s="173">
        <f t="shared" si="0"/>
        <v>588259986765.62</v>
      </c>
      <c r="D21" s="173">
        <f t="shared" si="0"/>
        <v>0</v>
      </c>
      <c r="E21" s="174">
        <f t="shared" si="0"/>
        <v>1244528743205.06</v>
      </c>
      <c r="F21" s="43"/>
      <c r="G21" s="43"/>
    </row>
    <row r="22" spans="1:7" ht="12.75">
      <c r="A22" s="167" t="s">
        <v>73</v>
      </c>
      <c r="B22" s="173">
        <f t="shared" si="0"/>
        <v>559983211553.0801</v>
      </c>
      <c r="C22" s="173">
        <f t="shared" si="0"/>
        <v>503296173101.45</v>
      </c>
      <c r="D22" s="173">
        <f t="shared" si="0"/>
        <v>0</v>
      </c>
      <c r="E22" s="174">
        <f t="shared" si="0"/>
        <v>1063279384654.53</v>
      </c>
      <c r="F22" s="43"/>
      <c r="G22" s="43"/>
    </row>
    <row r="23" spans="1:7" ht="12.75">
      <c r="A23" s="168" t="s">
        <v>74</v>
      </c>
      <c r="B23" s="173">
        <f t="shared" si="0"/>
        <v>65531461077.29</v>
      </c>
      <c r="C23" s="173">
        <f t="shared" si="0"/>
        <v>57723969752.810005</v>
      </c>
      <c r="D23" s="173">
        <f t="shared" si="0"/>
        <v>0</v>
      </c>
      <c r="E23" s="174">
        <f t="shared" si="0"/>
        <v>123255430830.1</v>
      </c>
      <c r="F23" s="43"/>
      <c r="G23" s="43"/>
    </row>
    <row r="24" spans="1:7" ht="12.75">
      <c r="A24" s="168" t="s">
        <v>80</v>
      </c>
      <c r="B24" s="173">
        <f t="shared" si="0"/>
        <v>30754083809.070004</v>
      </c>
      <c r="C24" s="173">
        <f t="shared" si="0"/>
        <v>27239843911.36</v>
      </c>
      <c r="D24" s="173">
        <f t="shared" si="0"/>
        <v>0</v>
      </c>
      <c r="E24" s="174">
        <f t="shared" si="0"/>
        <v>57993927720.43</v>
      </c>
      <c r="F24" s="43"/>
      <c r="G24" s="43"/>
    </row>
    <row r="25" spans="1:7" ht="15">
      <c r="A25" s="169" t="s">
        <v>1087</v>
      </c>
      <c r="B25" s="173">
        <f t="shared" si="0"/>
        <v>0</v>
      </c>
      <c r="C25" s="173">
        <f t="shared" si="0"/>
        <v>0</v>
      </c>
      <c r="D25" s="173">
        <f t="shared" si="0"/>
        <v>0</v>
      </c>
      <c r="E25" s="174">
        <f t="shared" si="0"/>
        <v>0</v>
      </c>
      <c r="F25" s="43"/>
      <c r="G25" s="43"/>
    </row>
    <row r="26" spans="1:7" ht="15">
      <c r="A26" s="169" t="s">
        <v>2</v>
      </c>
      <c r="B26" s="173">
        <f t="shared" si="0"/>
        <v>23304747846.18</v>
      </c>
      <c r="C26" s="173">
        <f t="shared" si="0"/>
        <v>3594742023.9500003</v>
      </c>
      <c r="D26" s="173">
        <f t="shared" si="0"/>
        <v>0</v>
      </c>
      <c r="E26" s="174">
        <f t="shared" si="0"/>
        <v>26899489870.13</v>
      </c>
      <c r="F26" s="43"/>
      <c r="G26" s="43"/>
    </row>
    <row r="27" spans="1:7" ht="15">
      <c r="A27" s="169" t="s">
        <v>25</v>
      </c>
      <c r="B27" s="173">
        <f t="shared" si="0"/>
        <v>0</v>
      </c>
      <c r="C27" s="173">
        <f t="shared" si="0"/>
        <v>0</v>
      </c>
      <c r="D27" s="173">
        <f t="shared" si="0"/>
        <v>0</v>
      </c>
      <c r="E27" s="174">
        <f t="shared" si="0"/>
        <v>0</v>
      </c>
      <c r="F27" s="43"/>
      <c r="G27" s="43"/>
    </row>
    <row r="28" spans="1:7" ht="15.75" thickBot="1">
      <c r="A28" s="170" t="s">
        <v>3</v>
      </c>
      <c r="B28" s="175">
        <f t="shared" si="0"/>
        <v>679573504285.62</v>
      </c>
      <c r="C28" s="175">
        <f t="shared" si="0"/>
        <v>591854728789.5701</v>
      </c>
      <c r="D28" s="175">
        <f t="shared" si="0"/>
        <v>0</v>
      </c>
      <c r="E28" s="176">
        <f t="shared" si="0"/>
        <v>1271428233075.1902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8"/>
      <c r="F32" s="43"/>
      <c r="G32" s="43"/>
    </row>
    <row r="33" spans="2:7" ht="12.75">
      <c r="B33"/>
      <c r="C33" s="128"/>
      <c r="F33" s="43"/>
      <c r="G33" s="43"/>
    </row>
    <row r="34" spans="2:7" ht="12.75">
      <c r="B34"/>
      <c r="C34" s="128"/>
      <c r="F34" s="43"/>
      <c r="G34" s="43"/>
    </row>
    <row r="35" spans="2:7" ht="12.75">
      <c r="B35"/>
      <c r="C35" s="128"/>
      <c r="F35" s="43"/>
      <c r="G35" s="43"/>
    </row>
    <row r="36" spans="2:7" ht="12.75">
      <c r="B36"/>
      <c r="C36" s="128"/>
      <c r="F36" s="43"/>
      <c r="G36" s="43"/>
    </row>
    <row r="37" spans="2:7" ht="12.75">
      <c r="B37"/>
      <c r="C37" s="128"/>
      <c r="F37" s="43"/>
      <c r="G37" s="43"/>
    </row>
    <row r="38" spans="2:7" ht="12.75">
      <c r="B38"/>
      <c r="C38" s="128"/>
      <c r="F38" s="43"/>
      <c r="G38" s="43"/>
    </row>
    <row r="39" spans="2:7" ht="12.75">
      <c r="B39"/>
      <c r="C39" s="128"/>
      <c r="F39" s="43"/>
      <c r="G39" s="43"/>
    </row>
    <row r="40" spans="2:7" ht="12.75">
      <c r="B40"/>
      <c r="C40" s="128"/>
      <c r="F40" s="43"/>
      <c r="G40" s="43"/>
    </row>
    <row r="41" spans="2:7" ht="12.75">
      <c r="B41"/>
      <c r="C41" s="128"/>
      <c r="F41" s="43"/>
      <c r="G41" s="43"/>
    </row>
    <row r="42" spans="2:7" ht="12.75">
      <c r="B42"/>
      <c r="C42" s="128"/>
      <c r="F42" s="43"/>
      <c r="G42" s="43"/>
    </row>
    <row r="43" spans="2:7" ht="12.75">
      <c r="B43"/>
      <c r="C43" s="128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Jose Francisco Lopez Armero</cp:lastModifiedBy>
  <cp:lastPrinted>2010-12-30T21:24:45Z</cp:lastPrinted>
  <dcterms:created xsi:type="dcterms:W3CDTF">2004-01-24T23:46:15Z</dcterms:created>
  <dcterms:modified xsi:type="dcterms:W3CDTF">2014-02-03T13:27:23Z</dcterms:modified>
  <cp:category/>
  <cp:version/>
  <cp:contentType/>
  <cp:contentStatus/>
</cp:coreProperties>
</file>