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B2EAD5CF-9448-4EFA-8183-999CCF7BE466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<sst xmlns="http://schemas.openxmlformats.org/spreadsheetml/2006/main" count="11666" uniqueCount="2541">
  <si>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</si>
  <si>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</si>
  <si>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</si>
  <si>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</si>
  <si>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</si>
  <si>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</si>
  <si>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</si>
  <si>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</si>
  <si>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</si>
  <si>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</si>
  <si>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</si>
  <si>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</si>
  <si>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</si>
  <si>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</si>
  <si>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</si>
  <si>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</si>
  <si>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</si>
  <si>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</si>
  <si>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</si>
  <si>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</si>
  <si>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</si>
  <si>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</si>
  <si>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</si>
  <si>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</si>
  <si>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</si>
  <si>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</si>
  <si>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</si>
  <si>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</si>
  <si>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</si>
  <si>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</si>
  <si>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</si>
  <si>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</si>
  <si>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</si>
  <si>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</si>
  <si>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</si>
  <si>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</si>
  <si>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</si>
  <si>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</si>
  <si>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</si>
  <si>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</si>
  <si>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</si>
  <si>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</si>
  <si>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</si>
  <si>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</si>
  <si>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</si>
  <si>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</si>
  <si>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</si>
  <si>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</si>
  <si>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</si>
  <si>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</si>
  <si>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</si>
  <si>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</si>
  <si>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</si>
  <si>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</si>
  <si>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</si>
  <si>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</si>
  <si>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</si>
  <si>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</si>
  <si>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</si>
  <si>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</si>
  <si>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</si>
  <si>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</si>
  <si>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</si>
  <si>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</si>
  <si>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</si>
  <si>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</si>
  <si>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</si>
  <si>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</si>
  <si>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</si>
  <si>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</si>
  <si>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</si>
  <si>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</si>
  <si>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</si>
  <si>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</si>
  <si>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</si>
  <si>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</si>
  <si>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</si>
  <si>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</si>
  <si>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</si>
  <si>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</si>
  <si>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</si>
  <si>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</si>
  <si>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</si>
  <si>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</si>
  <si>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</si>
  <si>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</si>
  <si>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</si>
  <si>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</si>
  <si>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</si>
  <si>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</si>
  <si>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</si>
  <si>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</si>
  <si>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</si>
  <si>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</si>
  <si>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</si>
  <si>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</si>
  <si>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</si>
  <si>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</si>
  <si>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</si>
  <si>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</si>
  <si>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</si>
  <si>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</si>
  <si>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</si>
  <si>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</si>
  <si>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</si>
  <si>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</si>
  <si>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</si>
  <si>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</si>
  <si>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</si>
  <si>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</si>
  <si>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</si>
  <si>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</si>
  <si>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</si>
  <si>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</si>
  <si>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</si>
  <si>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</si>
  <si>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</si>
  <si>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</si>
  <si>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</si>
  <si>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</si>
  <si>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</si>
  <si>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</si>
  <si>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</si>
  <si>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</si>
  <si>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</si>
  <si>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</si>
  <si>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</si>
  <si>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</si>
  <si>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</si>
  <si>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</si>
  <si>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</si>
  <si>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</si>
  <si>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</si>
  <si>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</si>
  <si>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</si>
  <si>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</si>
  <si>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</si>
  <si>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</si>
  <si>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</si>
  <si>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</si>
  <si>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</si>
  <si>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</si>
  <si>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</si>
  <si>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</si>
  <si>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</si>
  <si>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</si>
  <si>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</si>
  <si>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</si>
  <si>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</si>
  <si>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</si>
  <si>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</si>
  <si>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</si>
  <si>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</si>
  <si>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</si>
  <si>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</si>
  <si>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</si>
  <si>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</si>
  <si>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</si>
  <si>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</si>
  <si>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</si>
  <si>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</si>
  <si>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</si>
  <si>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</si>
  <si>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</si>
  <si>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</si>
  <si>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</si>
  <si>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</si>
  <si>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</si>
  <si>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</si>
  <si>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</si>
  <si>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</si>
  <si>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</si>
  <si>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</si>
  <si>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</si>
  <si>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</si>
  <si>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</si>
  <si>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</si>
  <si>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</si>
  <si>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</si>
  <si>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</si>
  <si>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</si>
  <si>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</si>
  <si>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</si>
  <si>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</si>
  <si>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</si>
  <si>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</si>
  <si>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</si>
  <si>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</si>
  <si>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</si>
  <si>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</si>
  <si>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</si>
  <si>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</si>
  <si>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</si>
  <si>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</si>
  <si>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</si>
  <si>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</si>
  <si>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</si>
  <si>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</si>
  <si>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</si>
  <si>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</si>
  <si>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</si>
  <si>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</si>
  <si>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</si>
  <si>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</si>
  <si>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</si>
  <si>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</si>
  <si>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</si>
  <si>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</si>
  <si>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</si>
  <si>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</si>
  <si>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</si>
  <si>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</si>
  <si>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</si>
  <si>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</si>
  <si>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</si>
  <si>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</si>
  <si>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</si>
  <si>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</si>
  <si>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</si>
  <si>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</si>
  <si>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</si>
  <si>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</si>
  <si>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</si>
  <si>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</si>
  <si>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</si>
  <si>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</si>
  <si>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</si>
  <si>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</si>
  <si>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</si>
  <si>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</si>
  <si>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</si>
  <si>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</si>
  <si>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</si>
  <si>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</si>
  <si>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</si>
  <si>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</si>
  <si>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</si>
  <si>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</si>
  <si>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</si>
  <si>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</si>
  <si>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</si>
  <si>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</si>
  <si>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</si>
  <si>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</si>
  <si>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</si>
  <si>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</si>
  <si>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</si>
  <si>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</si>
  <si>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</si>
  <si>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</si>
  <si>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</si>
  <si>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</si>
  <si>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</si>
  <si>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</si>
  <si>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</si>
  <si>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</si>
  <si>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</si>
  <si>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</si>
  <si>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</si>
  <si>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</si>
  <si>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</si>
  <si>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</si>
  <si>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</si>
  <si>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</si>
  <si>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</si>
  <si>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</si>
  <si>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</si>
  <si>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</si>
  <si>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</si>
  <si>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</si>
  <si>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</si>
  <si>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</si>
  <si>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</si>
  <si>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</si>
  <si>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</si>
  <si>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</si>
  <si>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</si>
  <si>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</si>
  <si>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</si>
  <si>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</si>
  <si>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</si>
  <si>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</si>
  <si>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</si>
  <si>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</si>
  <si>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</si>
  <si>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</si>
  <si>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</si>
  <si>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</si>
  <si>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</si>
  <si>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</si>
  <si>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</si>
  <si>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</si>
  <si>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</si>
  <si>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</si>
  <si>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</si>
  <si>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</si>
  <si>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</si>
  <si>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</si>
  <si>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</si>
  <si>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</si>
  <si>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</si>
  <si>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</si>
  <si>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</si>
  <si>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</si>
  <si>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</si>
  <si>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</si>
  <si>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</si>
  <si>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</si>
  <si>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</si>
  <si>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</si>
  <si>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</si>
  <si>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</si>
  <si>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</si>
  <si>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</si>
  <si>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</si>
  <si>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</si>
  <si>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</si>
  <si>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</si>
  <si>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</si>
  <si>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</si>
  <si>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</si>
  <si>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</si>
  <si>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</si>
  <si>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</si>
  <si>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</si>
  <si>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</si>
  <si>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</si>
  <si>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</si>
  <si>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</si>
  <si>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</si>
  <si>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</si>
  <si>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</si>
  <si>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</si>
  <si>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</si>
  <si>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</si>
  <si>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</si>
  <si>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</si>
  <si>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</si>
  <si>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</si>
  <si>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</si>
  <si>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</si>
  <si>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</si>
  <si>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</si>
  <si>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</si>
  <si>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</si>
  <si>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</si>
  <si>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</si>
  <si>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</si>
  <si>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</si>
  <si>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</si>
  <si>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</si>
  <si>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</si>
  <si>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</si>
  <si>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</si>
  <si>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</si>
  <si>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</si>
  <si>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</si>
  <si>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</si>
  <si>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</si>
  <si>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</si>
  <si>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</si>
  <si>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</si>
  <si>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</si>
  <si>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</si>
  <si>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</si>
  <si>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</si>
  <si>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</si>
  <si>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</si>
  <si>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</si>
  <si>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</si>
  <si>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</si>
  <si>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</si>
  <si>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</si>
  <si>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</si>
  <si>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</si>
  <si>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</si>
  <si>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</si>
  <si>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</si>
  <si>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</si>
  <si>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</si>
  <si>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</si>
  <si>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</si>
  <si>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</si>
  <si>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</si>
  <si>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</si>
  <si>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</si>
  <si>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</si>
  <si>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</si>
  <si>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</si>
  <si>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</si>
  <si>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</si>
  <si>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</si>
  <si>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</si>
  <si>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</si>
  <si>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</si>
  <si>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</si>
  <si>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</si>
  <si>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</si>
  <si>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</si>
  <si>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</si>
  <si>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</si>
  <si>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</si>
  <si>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</si>
  <si>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</si>
  <si>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</si>
  <si>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</si>
  <si>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</si>
  <si>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</si>
  <si>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</si>
  <si>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</si>
  <si>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</si>
  <si>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</si>
  <si>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</si>
  <si>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</si>
  <si>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</si>
  <si>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</si>
  <si>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</si>
  <si>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</si>
  <si>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</si>
  <si>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</si>
  <si>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</si>
  <si>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</si>
  <si>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</si>
  <si>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</si>
  <si>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</si>
  <si>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</si>
  <si>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</si>
  <si>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</si>
  <si>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</si>
  <si>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</si>
  <si>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</si>
  <si>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</si>
  <si>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</si>
  <si>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</si>
  <si>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</si>
  <si>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</si>
  <si>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</si>
  <si>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</si>
  <si>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</si>
  <si>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</si>
  <si>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</si>
  <si>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</si>
  <si>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</si>
  <si>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</si>
  <si>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</si>
  <si>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</si>
  <si>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</si>
  <si>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</si>
  <si>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</si>
  <si>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</si>
  <si>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</si>
  <si>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</si>
  <si>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</si>
  <si>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</si>
  <si>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</si>
  <si>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</si>
  <si>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</si>
  <si>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</si>
  <si>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</si>
  <si>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</si>
  <si>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</si>
  <si>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</si>
  <si>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</si>
  <si>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</si>
  <si>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</si>
  <si>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</si>
  <si>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</si>
  <si>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</si>
  <si>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</si>
  <si>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</si>
  <si>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</si>
  <si>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</si>
  <si>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</si>
  <si>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</si>
  <si>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</si>
  <si>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</si>
  <si>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</si>
  <si>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</si>
  <si>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</si>
  <si>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</si>
  <si>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</si>
  <si>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</si>
  <si>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</si>
  <si>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</si>
  <si>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</si>
  <si>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</si>
  <si>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</si>
  <si>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</si>
  <si>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</si>
  <si>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</si>
  <si>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</si>
  <si>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</si>
  <si>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</si>
  <si>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</si>
  <si>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</si>
  <si>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</si>
  <si>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</si>
  <si>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</si>
  <si>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</si>
  <si>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</si>
  <si>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</si>
  <si>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</si>
  <si>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</si>
  <si>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</si>
  <si>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</si>
  <si>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</si>
  <si>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</si>
  <si>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</si>
  <si>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</si>
  <si>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</si>
  <si>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</si>
  <si>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</si>
  <si>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</si>
  <si>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</si>
  <si>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</si>
  <si>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</si>
  <si>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</si>
  <si>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</si>
  <si>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</si>
  <si>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</si>
  <si>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</si>
  <si>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</si>
  <si>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</si>
  <si>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</si>
  <si>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</si>
  <si>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</si>
  <si>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</si>
  <si>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</si>
  <si>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</si>
  <si>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</si>
  <si>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</si>
  <si>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</si>
  <si>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</si>
  <si>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</si>
  <si>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</si>
  <si>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</si>
  <si>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</si>
  <si>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</si>
  <si>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</si>
  <si>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</si>
  <si>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</si>
  <si>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</si>
  <si>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</si>
  <si>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</si>
  <si>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</si>
  <si>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</si>
  <si>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</si>
  <si>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</si>
  <si>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</si>
  <si>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</si>
  <si>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</si>
  <si>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</si>
  <si>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</si>
  <si>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</si>
  <si>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</si>
  <si>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</si>
  <si>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</si>
  <si>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</si>
  <si>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</si>
  <si>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</si>
  <si>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</si>
  <si>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</si>
  <si>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</si>
  <si>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</si>
  <si>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</si>
  <si>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</si>
  <si>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</si>
  <si>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</si>
  <si>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</si>
  <si>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</si>
  <si>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</si>
  <si>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</si>
  <si>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</si>
  <si>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</si>
  <si>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</si>
  <si>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</si>
  <si>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</si>
  <si>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</si>
  <si>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</si>
  <si>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</si>
  <si>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</si>
  <si>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</si>
  <si>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</si>
  <si>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</si>
  <si>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</si>
  <si>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</si>
  <si>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</si>
  <si>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</si>
  <si>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</si>
  <si>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</si>
  <si>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</si>
  <si>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</si>
  <si>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</si>
  <si>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</si>
  <si>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</si>
  <si>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</si>
  <si>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</si>
  <si>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</si>
  <si>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</si>
  <si>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</si>
  <si>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</si>
  <si>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</si>
  <si>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</si>
  <si>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</si>
  <si>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</si>
  <si>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</si>
  <si>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</si>
  <si>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</si>
  <si>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</si>
  <si>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</si>
  <si>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</si>
  <si>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</si>
  <si>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</si>
  <si>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</si>
  <si>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</si>
  <si>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</si>
  <si>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</si>
  <si>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</si>
  <si>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</si>
  <si>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</si>
  <si>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</si>
  <si>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</si>
  <si>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</si>
  <si>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</si>
  <si>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</si>
  <si>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</si>
  <si>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</si>
  <si>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</si>
  <si>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</si>
  <si>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</si>
  <si>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</si>
  <si>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</si>
  <si>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</si>
  <si>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</si>
  <si>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</si>
  <si>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</si>
  <si>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</si>
  <si>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</si>
  <si>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</si>
  <si>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</si>
  <si>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</si>
  <si>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</si>
  <si>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</si>
  <si>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</si>
  <si>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</si>
  <si>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</si>
  <si>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</si>
  <si>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</si>
  <si>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</si>
  <si>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</si>
  <si>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</si>
  <si>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</si>
  <si>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</si>
  <si>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</si>
  <si>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</si>
  <si>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</si>
  <si>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</si>
  <si>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</si>
  <si>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</si>
  <si>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</si>
  <si>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</si>
  <si>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</si>
  <si>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</si>
  <si>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</si>
  <si>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</si>
  <si>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</si>
  <si>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</si>
  <si>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</si>
  <si>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</si>
  <si>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</si>
  <si>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</si>
  <si>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</si>
  <si>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</si>
  <si>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</si>
  <si>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</si>
  <si>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</si>
  <si>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</si>
  <si>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</si>
  <si>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</si>
  <si>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</si>
  <si>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</si>
  <si>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</si>
  <si>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</si>
  <si>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</si>
  <si>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</si>
  <si>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</si>
  <si>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</si>
  <si>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</si>
  <si>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</si>
  <si>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</si>
  <si>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</si>
  <si>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</si>
  <si>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</si>
  <si>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</si>
  <si>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</si>
  <si>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</si>
  <si>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</si>
  <si>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</si>
  <si>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</si>
  <si>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</si>
  <si>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</si>
  <si>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</si>
  <si>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</si>
  <si>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</si>
  <si>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</si>
  <si>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</si>
  <si>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</si>
  <si>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</si>
  <si>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</si>
  <si>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</si>
  <si>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</si>
  <si>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</si>
  <si>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</si>
  <si>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</si>
  <si>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</si>
  <si>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</si>
  <si>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</si>
  <si>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</si>
  <si>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</si>
  <si>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</si>
  <si>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</si>
  <si>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</si>
  <si>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</si>
  <si>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</si>
  <si>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</si>
  <si>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</si>
  <si>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</si>
  <si>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</si>
  <si>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</si>
  <si>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</si>
  <si>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</si>
  <si>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</si>
  <si>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</si>
  <si>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</si>
  <si>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</si>
  <si>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</si>
  <si>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</si>
  <si>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</si>
  <si>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</si>
  <si>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</si>
  <si>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</si>
  <si>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</si>
  <si>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</si>
  <si>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</si>
  <si>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</si>
  <si>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</si>
  <si>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</si>
  <si>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</si>
  <si>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</si>
  <si>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</si>
  <si>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</si>
  <si>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</si>
  <si>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</si>
  <si>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</si>
  <si>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</si>
  <si>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</si>
  <si>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</si>
  <si>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</si>
  <si>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</si>
  <si>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</si>
  <si>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</si>
  <si>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</si>
  <si>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</si>
  <si>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</si>
  <si>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</si>
  <si>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</si>
  <si>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</si>
  <si>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</si>
  <si>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</si>
  <si>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</si>
  <si>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</si>
  <si>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</si>
  <si>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</si>
  <si>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</si>
  <si>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</si>
  <si>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</si>
  <si>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</si>
  <si>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</si>
  <si>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</si>
  <si>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</si>
  <si>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</si>
  <si>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</si>
  <si>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</si>
  <si>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</si>
  <si>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</si>
  <si>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</si>
  <si>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</si>
  <si>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</si>
  <si>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</si>
  <si>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</si>
  <si>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</si>
  <si>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</si>
  <si>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</si>
  <si>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</si>
  <si>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</si>
  <si>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</si>
  <si>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</si>
  <si>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</si>
  <si>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</si>
  <si>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</si>
  <si>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</si>
  <si>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</si>
  <si>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</si>
  <si>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</si>
  <si>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</si>
  <si>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</si>
  <si>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</si>
  <si>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</si>
  <si>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</si>
  <si>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</si>
  <si>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</si>
  <si>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</si>
  <si>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</si>
  <si>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</si>
  <si>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</si>
  <si>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</si>
  <si>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</si>
  <si>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</si>
  <si>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</si>
  <si>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</si>
  <si>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</si>
  <si>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</si>
  <si>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</si>
  <si>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</si>
  <si>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</si>
  <si>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</si>
  <si>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</si>
  <si>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</si>
  <si>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</si>
  <si>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</si>
  <si>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</si>
  <si>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</si>
  <si>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</si>
  <si>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</si>
  <si>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</si>
  <si>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</si>
  <si>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</si>
  <si>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</si>
  <si>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</si>
  <si>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</si>
  <si>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</si>
  <si>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</si>
  <si>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</si>
  <si>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</si>
  <si>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</si>
  <si>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</si>
  <si>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</si>
  <si>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</si>
  <si>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</si>
  <si>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</si>
  <si>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</si>
  <si>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</si>
  <si>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</si>
  <si>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</si>
  <si>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</si>
  <si>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</si>
  <si>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</si>
  <si>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</si>
  <si>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</si>
  <si>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</si>
  <si>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</si>
  <si>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</si>
  <si>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</si>
  <si>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</si>
  <si>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</si>
  <si>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</si>
  <si>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</si>
  <si>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</si>
  <si>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</si>
  <si>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</si>
  <si>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</si>
  <si>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</si>
  <si>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</si>
  <si>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</si>
  <si>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</si>
  <si>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</si>
  <si>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</si>
  <si>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</si>
  <si>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</si>
  <si>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</si>
  <si>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</si>
  <si>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</si>
  <si>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</si>
  <si>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</si>
  <si>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</si>
  <si>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</si>
  <si>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</si>
  <si>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</si>
  <si>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</si>
  <si>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</si>
  <si>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</si>
  <si>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</si>
  <si>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</si>
  <si>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</si>
  <si>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</si>
  <si>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</si>
  <si>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</si>
  <si>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</si>
  <si>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</si>
  <si>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</si>
  <si>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</si>
  <si>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</si>
  <si>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</si>
  <si>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</si>
  <si>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</si>
  <si>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</si>
  <si>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</si>
  <si>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</si>
  <si>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</si>
  <si>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</si>
  <si>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</si>
  <si>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</si>
  <si>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</si>
  <si>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</si>
  <si>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</si>
  <si>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</si>
  <si>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</si>
  <si>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</si>
  <si>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</si>
  <si>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</si>
  <si>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</si>
  <si>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</si>
  <si>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</si>
  <si>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</si>
  <si>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</si>
  <si>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</si>
  <si>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</si>
  <si>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</si>
  <si>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</si>
  <si>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</si>
  <si>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</si>
  <si>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</si>
  <si>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</si>
  <si>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</si>
  <si>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</si>
  <si>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</si>
  <si>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</si>
  <si>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</si>
  <si>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</si>
  <si>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</si>
  <si>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</si>
  <si>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</si>
  <si>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</si>
  <si>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</si>
  <si>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</si>
  <si>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</si>
  <si>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</si>
  <si>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</si>
  <si>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</si>
  <si>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</si>
  <si>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</si>
  <si>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</si>
  <si>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</si>
  <si>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</si>
  <si>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</si>
  <si>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</si>
  <si>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</si>
  <si>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</si>
  <si>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</si>
  <si>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</si>
  <si>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</si>
  <si>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</si>
  <si>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</si>
  <si>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</si>
  <si>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</si>
  <si>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</si>
  <si>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</si>
  <si>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</si>
  <si>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</si>
  <si>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</si>
  <si>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</si>
  <si>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</si>
  <si>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</si>
  <si>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</si>
  <si>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</si>
  <si>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</si>
  <si>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</si>
  <si>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</si>
  <si>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</si>
  <si>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</si>
  <si>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</si>
  <si>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</si>
  <si>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</si>
  <si>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</si>
  <si>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</si>
  <si>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</si>
  <si>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</si>
  <si>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</si>
  <si>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</si>
  <si>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</si>
  <si>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</si>
  <si>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</si>
  <si>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</si>
  <si>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</si>
  <si>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</si>
  <si>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</si>
  <si>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</si>
  <si>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</si>
  <si>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</si>
  <si>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</si>
  <si>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</si>
  <si>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</si>
  <si>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</si>
  <si>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</si>
  <si>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</si>
  <si>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</si>
  <si>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</si>
  <si>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</si>
  <si>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</si>
  <si>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</si>
  <si>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</si>
  <si>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</si>
  <si>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</si>
  <si>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</si>
  <si>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</si>
  <si>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</si>
  <si>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</si>
  <si>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</si>
  <si>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</si>
  <si>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</si>
  <si>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</si>
  <si>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</si>
  <si>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</si>
  <si>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</si>
  <si>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</si>
  <si>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</si>
  <si>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</si>
  <si>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</si>
  <si>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</si>
  <si>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</si>
  <si>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</si>
  <si>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</si>
  <si>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</si>
  <si>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</si>
  <si>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</si>
  <si>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</si>
  <si>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</si>
  <si>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</si>
  <si>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</si>
  <si>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</si>
  <si>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</si>
  <si>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</si>
  <si>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</si>
  <si>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</si>
  <si>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</si>
  <si>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</si>
  <si>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</si>
  <si>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</si>
  <si>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</si>
  <si>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</si>
  <si>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</si>
  <si>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</si>
  <si>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</si>
  <si>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</si>
  <si>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</si>
  <si>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</si>
  <si>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</si>
  <si>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</si>
  <si>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</si>
  <si>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</si>
  <si>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</si>
  <si>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</si>
  <si>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</si>
  <si>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</si>
  <si>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</si>
  <si>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</si>
  <si>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</si>
  <si>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</si>
  <si>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</si>
  <si>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</si>
  <si>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</si>
  <si>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</si>
  <si>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</si>
  <si>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</si>
  <si>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</si>
  <si>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</si>
  <si>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</si>
  <si>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</si>
  <si>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</si>
  <si>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</si>
  <si>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</si>
  <si>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</si>
  <si>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</si>
  <si>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</si>
  <si>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</si>
  <si>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</si>
  <si>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</si>
  <si>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</si>
  <si>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</si>
  <si>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</si>
  <si>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</si>
  <si>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</si>
  <si>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</si>
  <si>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</si>
  <si>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</si>
  <si>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</si>
  <si>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</si>
  <si>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</si>
  <si>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</si>
  <si>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</si>
  <si>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</si>
  <si>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</si>
  <si>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</si>
  <si>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</si>
  <si>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</si>
  <si>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</si>
  <si>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</si>
  <si>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</si>
  <si>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</si>
  <si>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</si>
  <si>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</si>
  <si>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</si>
  <si>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</si>
  <si>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</si>
  <si>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</si>
  <si>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</si>
  <si>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</si>
  <si>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</si>
  <si>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</si>
  <si>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</si>
  <si>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</si>
  <si>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</si>
  <si>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</si>
  <si>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</si>
  <si>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</si>
  <si>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</si>
  <si>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</si>
  <si>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</si>
  <si>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</si>
  <si>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</si>
  <si>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</si>
  <si>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</si>
  <si>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</si>
  <si>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</si>
  <si>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</si>
  <si>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</si>
  <si>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</si>
  <si>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</si>
  <si>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</si>
  <si>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</si>
  <si>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</si>
  <si>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</si>
  <si>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</si>
  <si>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</si>
  <si>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</si>
  <si>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</si>
  <si>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</si>
  <si>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</si>
  <si>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</si>
  <si>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</si>
  <si>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</si>
  <si>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</si>
  <si>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</si>
  <si>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</si>
  <si>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</si>
  <si>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</si>
  <si>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</si>
  <si>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</si>
  <si>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</si>
  <si>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</si>
  <si>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</si>
  <si>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</si>
  <si>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</si>
  <si>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</si>
  <si>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</si>
  <si>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</si>
  <si>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</si>
  <si>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</si>
  <si>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</si>
  <si>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</si>
  <si>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</si>
  <si>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</si>
  <si>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</si>
  <si>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</si>
  <si>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</si>
  <si>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</si>
  <si>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</si>
  <si>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</si>
  <si>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</si>
  <si>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</si>
  <si>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</si>
  <si>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</si>
  <si>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</si>
  <si>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</si>
  <si>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</si>
  <si>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</si>
  <si>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</si>
  <si>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</si>
  <si>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</si>
  <si>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</si>
  <si>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</si>
  <si>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</si>
  <si>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</si>
  <si>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</si>
  <si>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</si>
  <si>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</si>
  <si>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</si>
  <si>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</si>
  <si>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</si>
  <si>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</si>
  <si>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</si>
  <si>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</si>
  <si>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</si>
  <si>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</si>
  <si>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</si>
  <si>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</si>
  <si>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</si>
  <si>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</si>
  <si>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</si>
  <si>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</si>
  <si>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</si>
  <si>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</si>
  <si>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</si>
  <si>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</si>
  <si>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</si>
  <si>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</si>
  <si>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</si>
  <si>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</si>
  <si>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</si>
  <si>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</si>
  <si>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</si>
  <si>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</si>
  <si>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</si>
  <si>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</si>
  <si>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</si>
  <si>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</si>
  <si>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</si>
  <si>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</si>
  <si>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</si>
  <si>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</si>
  <si>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</si>
  <si>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</si>
  <si>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</si>
  <si>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</si>
  <si>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</si>
  <si>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</si>
  <si>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</si>
  <si>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</si>
  <si>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</si>
  <si>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</si>
  <si>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</si>
  <si>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</si>
  <si>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</si>
  <si>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</si>
  <si>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</si>
  <si>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</si>
  <si>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</si>
  <si>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</si>
  <si>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</si>
  <si>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</si>
  <si>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</si>
  <si>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</si>
  <si>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</si>
  <si>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</si>
  <si>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</si>
  <si>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</si>
  <si>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</si>
  <si>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</si>
  <si>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</si>
  <si>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</si>
  <si>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</si>
  <si>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</si>
  <si>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</si>
  <si>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</si>
  <si>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</si>
  <si>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</si>
  <si>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</si>
  <si>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</si>
  <si>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</si>
  <si>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</si>
  <si>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</si>
  <si>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</si>
  <si>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</si>
  <si>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</si>
  <si>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</si>
  <si>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</si>
  <si>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</si>
  <si>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</si>
  <si>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</si>
  <si>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</si>
  <si>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</si>
  <si>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</si>
  <si>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</si>
  <si>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</si>
  <si>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</si>
  <si>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</si>
  <si>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</si>
  <si>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</si>
  <si>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</si>
  <si>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</si>
  <si>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</si>
  <si>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</si>
  <si>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</si>
  <si>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</si>
  <si>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</si>
  <si>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</si>
  <si>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</si>
  <si>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</si>
  <si>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</si>
  <si>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</si>
  <si>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</si>
  <si>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</si>
  <si>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</si>
  <si>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</si>
  <si>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</si>
  <si>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</si>
  <si>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</si>
  <si>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</si>
  <si>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</si>
  <si>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</si>
  <si>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</si>
  <si>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</si>
  <si>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</si>
  <si>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</si>
  <si>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</si>
  <si>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</si>
  <si>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</si>
  <si>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</si>
  <si>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</si>
  <si>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</si>
  <si>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</si>
  <si>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</si>
  <si>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</si>
  <si>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</si>
  <si>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</si>
  <si>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</si>
  <si>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</si>
  <si>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</si>
  <si>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</si>
  <si>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</si>
  <si>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</si>
  <si>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</si>
  <si>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</si>
  <si>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</si>
  <si>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</si>
  <si>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</si>
  <si>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</si>
  <si>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</si>
  <si>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</si>
  <si>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</si>
  <si>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</si>
  <si>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</si>
  <si>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</si>
  <si>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</si>
  <si>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</si>
  <si>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</si>
  <si>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</si>
  <si>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</si>
  <si>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</si>
  <si>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</si>
  <si>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</si>
  <si>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</si>
  <si>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</si>
  <si>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</si>
  <si>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</si>
  <si>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</si>
  <si>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</si>
  <si>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</si>
  <si>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</si>
  <si>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</si>
  <si>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</si>
  <si>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</si>
  <si>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</si>
  <si>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</si>
  <si>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</si>
  <si>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</si>
  <si>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</si>
  <si>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</si>
  <si>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</si>
  <si>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</si>
  <si>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</si>
  <si>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</si>
  <si>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</si>
  <si>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</si>
  <si>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</si>
  <si>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</si>
  <si>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</si>
  <si>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</si>
  <si>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</si>
  <si>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</si>
  <si>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</si>
  <si>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</si>
  <si>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</si>
  <si>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</si>
  <si>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</si>
  <si>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</si>
  <si>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</si>
  <si>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</si>
  <si>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</si>
  <si>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</si>
  <si>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</si>
  <si>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</si>
  <si>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</si>
  <si>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</si>
  <si>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</si>
  <si>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</si>
  <si>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</si>
  <si>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</si>
  <si>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</si>
  <si>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</si>
  <si>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</si>
  <si>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</si>
  <si>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</si>
  <si>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</si>
  <si>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</si>
  <si>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</si>
  <si>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</si>
  <si>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</si>
  <si>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</si>
  <si>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</si>
  <si>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</si>
  <si>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</si>
  <si>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</si>
  <si>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</si>
  <si>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</si>
  <si>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</si>
  <si>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</si>
  <si>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</si>
  <si>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</si>
  <si>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</si>
  <si>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</si>
  <si>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</si>
  <si>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</si>
  <si>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</si>
  <si>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</si>
  <si>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</si>
  <si>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</si>
  <si>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</si>
  <si>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</si>
  <si>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</si>
  <si>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</si>
  <si>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</si>
  <si>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</si>
  <si>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</si>
  <si>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</si>
  <si>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</si>
  <si>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</si>
  <si>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</si>
  <si>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</si>
  <si>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</si>
  <si>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</si>
  <si>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</si>
  <si>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</si>
  <si>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</si>
  <si>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</si>
  <si>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</si>
  <si>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</si>
  <si>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</si>
  <si>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</si>
  <si>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</si>
  <si>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</si>
  <si>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</si>
  <si>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</si>
  <si>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</si>
  <si>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</si>
  <si>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</si>
  <si>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</si>
  <si>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</si>
  <si>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</si>
  <si>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</si>
  <si>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</si>
  <si>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</si>
  <si>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</si>
  <si>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</si>
  <si>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</si>
  <si>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</si>
  <si>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</si>
  <si>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</si>
  <si>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</si>
  <si>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</si>
  <si>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</si>
  <si>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</si>
  <si>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</si>
  <si>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</si>
  <si>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</si>
  <si>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</si>
  <si>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</si>
  <si>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</si>
  <si>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</si>
  <si>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</si>
  <si>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</si>
  <si>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</si>
  <si>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</si>
  <si>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</si>
  <si>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</si>
  <si>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</si>
  <si>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</si>
  <si>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</si>
  <si>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</si>
  <si>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</si>
  <si>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</si>
  <si>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</si>
  <si>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</si>
  <si>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</si>
  <si>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</si>
  <si>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</si>
  <si>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</si>
  <si>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</si>
  <si>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</si>
  <si>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</si>
  <si>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</si>
  <si>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</si>
  <si>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</si>
  <si>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</si>
  <si>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</si>
  <si>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</si>
  <si>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</si>
  <si>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</si>
  <si>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</si>
  <si>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</si>
  <si>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</si>
  <si>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</si>
  <si>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</si>
  <si>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</si>
  <si>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</si>
  <si>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</si>
  <si>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</si>
  <si>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</si>
  <si>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</si>
  <si>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</si>
  <si>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</si>
  <si>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</si>
  <si>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</si>
  <si>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</si>
  <si>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</si>
  <si>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</si>
  <si>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</si>
  <si>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</si>
  <si>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</si>
  <si>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</si>
  <si>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</si>
  <si>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</si>
  <si>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</si>
  <si>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</si>
  <si>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</si>
  <si>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</si>
  <si>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</si>
  <si>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</si>
  <si>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</si>
  <si>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</si>
  <si>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</si>
  <si>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</si>
  <si>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</si>
  <si>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</si>
  <si>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</si>
  <si>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</si>
  <si>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</si>
  <si>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</si>
  <si>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</si>
  <si>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</si>
  <si>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</si>
  <si>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</si>
  <si>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</si>
  <si>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</si>
  <si>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</si>
  <si>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</si>
  <si>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</si>
  <si>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</si>
  <si>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</si>
  <si>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</si>
  <si>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</si>
  <si>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</si>
  <si>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</si>
  <si>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</si>
  <si>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</si>
  <si>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</si>
  <si>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</si>
  <si>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</si>
  <si>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</si>
  <si>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</si>
  <si>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</si>
  <si>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</si>
  <si>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</si>
  <si>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</si>
  <si>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</si>
  <si>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</si>
  <si>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</si>
  <si>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</si>
  <si>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</si>
  <si>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</si>
  <si>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</si>
  <si>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</si>
  <si>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</si>
  <si>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</si>
  <si>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</si>
  <si>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</si>
  <si>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</si>
  <si>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</si>
  <si>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</si>
  <si>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</si>
  <si>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</si>
  <si>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</si>
  <si>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</si>
  <si>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</si>
  <si>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</si>
  <si>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</si>
  <si>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</si>
  <si>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</si>
  <si>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</si>
  <si>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</si>
  <si>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</si>
  <si>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</si>
  <si>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</si>
  <si>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</si>
  <si>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</si>
  <si>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</si>
  <si>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</si>
  <si>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</si>
  <si>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</si>
  <si>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</si>
  <si>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</si>
  <si>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</si>
  <si>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</si>
  <si>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</si>
  <si>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</si>
  <si>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</si>
  <si>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</si>
  <si>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</si>
  <si>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</si>
  <si>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</si>
  <si>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</si>
  <si>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</si>
  <si>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</si>
  <si>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</si>
  <si>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</si>
  <si>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</si>
  <si>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</si>
  <si>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</si>
  <si>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</si>
  <si>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</si>
  <si>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</si>
  <si>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</si>
  <si>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</si>
  <si>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</si>
  <si>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</si>
  <si>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</si>
  <si>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</si>
  <si>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</si>
  <si>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</si>
  <si>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</si>
  <si>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</si>
  <si>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</si>
  <si>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</si>
  <si>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</si>
  <si>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</si>
  <si>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</si>
  <si>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</si>
  <si>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</si>
  <si>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</si>
  <si>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</si>
  <si>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</si>
  <si>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</si>
  <si>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</si>
  <si>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</si>
  <si>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</si>
  <si>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</si>
  <si>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</si>
  <si>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</si>
  <si>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</si>
  <si>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</si>
  <si>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</si>
  <si>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</si>
  <si>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</si>
  <si>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</si>
  <si>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</si>
  <si>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</si>
  <si>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</si>
  <si>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</si>
  <si>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</si>
  <si>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</si>
  <si>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</si>
  <si>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</si>
  <si>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</si>
  <si>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</si>
  <si>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</si>
  <si>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</si>
  <si>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</si>
  <si>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</si>
  <si>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</si>
  <si>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</si>
  <si>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</si>
  <si>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</si>
  <si>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</si>
  <si>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</si>
  <si>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</si>
  <si>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</si>
  <si>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</si>
  <si>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</si>
  <si>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</si>
  <si>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</si>
  <si>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</si>
  <si>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</si>
  <si>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</si>
  <si>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</si>
  <si>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</si>
  <si>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</si>
  <si>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</si>
  <si>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</si>
  <si>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</si>
  <si>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</si>
  <si>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</si>
  <si>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</si>
  <si>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</si>
  <si>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</si>
  <si>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</si>
  <si>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</si>
  <si>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</si>
  <si>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</si>
  <si>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</si>
  <si>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</si>
  <si>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</si>
  <si>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</si>
  <si>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</si>
  <si>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</si>
  <si>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</si>
  <si>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</si>
  <si>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</si>
  <si>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</si>
  <si>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</si>
  <si>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</si>
  <si>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</si>
  <si>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</si>
  <si>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</si>
  <si>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</si>
  <si>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</si>
  <si>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</si>
  <si>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</si>
  <si>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</si>
  <si>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</si>
  <si>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</si>
  <si>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</si>
  <si>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</si>
  <si>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</si>
  <si>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</si>
  <si>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</si>
  <si>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</si>
  <si>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</si>
  <si>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</si>
  <si>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</si>
  <si>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</si>
  <si>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</si>
  <si>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</si>
  <si>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</si>
  <si>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</si>
  <si>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</si>
  <si>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</si>
  <si>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</si>
  <si>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</si>
  <si>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</si>
  <si>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</si>
  <si>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</si>
  <si>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</si>
  <si>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</si>
  <si>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</si>
  <si>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</si>
  <si>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</si>
  <si>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</si>
  <si>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</si>
  <si>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</si>
  <si>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</si>
  <si>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</si>
  <si>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</si>
  <si>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</si>
  <si>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</si>
  <si>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</si>
  <si>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</si>
  <si>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</si>
  <si>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</si>
  <si>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</si>
  <si>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</si>
  <si>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</si>
  <si>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</si>
  <si>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</si>
  <si>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</si>
  <si>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</si>
  <si>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</si>
  <si>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</si>
  <si>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</si>
  <si>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</si>
  <si>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</si>
  <si>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</si>
  <si>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</si>
  <si>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</si>
  <si>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</si>
  <si>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</si>
  <si>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</si>
  <si>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</si>
  <si>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</si>
  <si>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</si>
  <si>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</si>
  <si>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</si>
  <si>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</si>
  <si>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</si>
  <si>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</si>
  <si>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</si>
  <si>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</si>
  <si>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</si>
  <si>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</si>
  <si>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</si>
  <si>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</si>
  <si>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</si>
  <si>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</si>
  <si>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</si>
  <si>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</si>
  <si>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</si>
  <si>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</si>
  <si>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</si>
  <si>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</si>
  <si>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</si>
  <si>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</si>
  <si>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</si>
  <si>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</si>
  <si>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</si>
  <si>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</si>
  <si>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</si>
  <si>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</si>
  <si>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</si>
  <si>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</si>
  <si>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</si>
  <si>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</si>
  <si>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</si>
  <si>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</si>
  <si>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</si>
  <si>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</si>
  <si>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</si>
  <si>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</si>
  <si>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</si>
  <si>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</si>
  <si>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</si>
  <si>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</si>
  <si>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</si>
  <si>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</si>
  <si>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</si>
  <si>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</si>
  <si>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</si>
  <si>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</si>
  <si>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</si>
  <si>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</si>
  <si>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</si>
  <si>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</si>
  <si>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</si>
  <si>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</si>
  <si>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</si>
  <si>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</si>
  <si>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</si>
  <si>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</si>
  <si>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</si>
  <si>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</si>
  <si>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</si>
  <si>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</si>
  <si>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</si>
  <si>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</si>
  <si>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</si>
  <si>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</si>
  <si>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</si>
  <si>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</si>
  <si>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</si>
  <si>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</si>
  <si>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</si>
  <si>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</si>
  <si>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</si>
  <si>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</si>
  <si>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</si>
  <si>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</si>
  <si>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</si>
  <si>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</si>
  <si>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</si>
  <si>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</si>
  <si>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</si>
  <si>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</si>
  <si>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</si>
  <si>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</si>
  <si>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</si>
  <si>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</si>
  <si>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</si>
  <si>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</si>
  <si>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</si>
  <si>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</si>
  <si>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</si>
  <si>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</si>
  <si>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</si>
  <si>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</si>
  <si>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</si>
  <si>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</si>
  <si>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</si>
  <si>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</si>
  <si>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</si>
  <si>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</si>
  <si>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</si>
  <si>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</si>
  <si>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</si>
  <si>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</si>
  <si>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</si>
  <si>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</si>
  <si>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</si>
  <si>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</si>
  <si>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</si>
  <si>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</si>
  <si>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</si>
  <si>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</si>
  <si>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</si>
  <si>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</si>
  <si>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</si>
  <si>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</si>
  <si>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</si>
  <si>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</si>
  <si>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</si>
  <si>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</si>
  <si>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</si>
  <si>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</si>
  <si>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</si>
  <si>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</si>
  <si>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</si>
  <si>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</si>
  <si>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</si>
  <si>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</si>
  <si>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</si>
  <si>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</si>
  <si>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</si>
  <si>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</si>
  <si>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</si>
  <si>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</si>
  <si>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</si>
  <si>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</si>
  <si>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</si>
  <si>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</si>
  <si>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</si>
  <si>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</si>
  <si>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</si>
  <si>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</si>
  <si>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</si>
  <si>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</si>
  <si>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</si>
  <si>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</si>
  <si>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</si>
  <si>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</si>
  <si>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</si>
  <si>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</si>
  <si>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</si>
  <si>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</si>
  <si>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</si>
  <si>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</si>
  <si>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</si>
  <si>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</si>
  <si>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</si>
  <si>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</si>
  <si>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</si>
  <si>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</si>
  <si>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</si>
  <si>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</si>
  <si>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</si>
  <si>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</si>
  <si>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</si>
  <si>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</si>
  <si>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</si>
  <si>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</si>
  <si>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</si>
  <si>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</si>
  <si>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</si>
  <si>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</si>
  <si>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</si>
  <si>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</si>
  <si>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</si>
  <si>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</si>
  <si>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</si>
  <si>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</si>
  <si>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</si>
  <si>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</si>
  <si>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</si>
  <si>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</si>
  <si>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</si>
  <si>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</si>
  <si>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</si>
  <si>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</si>
  <si>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</si>
  <si>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</si>
  <si>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</si>
  <si>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</si>
  <si>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</si>
  <si>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</si>
  <si>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</si>
  <si>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</si>
  <si>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</si>
  <si>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</si>
  <si>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</si>
  <si>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</si>
  <si>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</si>
  <si>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</si>
  <si>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</si>
  <si>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</si>
  <si>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</si>
  <si>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</si>
  <si>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</si>
  <si>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</si>
  <si>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</si>
  <si>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</si>
  <si>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</si>
  <si>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</si>
  <si>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</si>
  <si>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</si>
  <si>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</si>
  <si>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</si>
  <si>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</si>
  <si>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</si>
  <si>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</si>
  <si>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</si>
  <si>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</si>
  <si>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</si>
  <si>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</si>
  <si>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</si>
  <si>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</si>
  <si>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</si>
  <si>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</si>
  <si>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</si>
  <si>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</si>
  <si>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</si>
  <si>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</si>
  <si>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</si>
  <si>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</si>
  <si>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</si>
  <si>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</si>
  <si>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</si>
  <si>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</si>
  <si>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</si>
  <si>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</si>
  <si>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</si>
  <si>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</si>
  <si>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</si>
  <si>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</si>
  <si>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</si>
  <si>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</si>
  <si>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</si>
  <si>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</si>
  <si>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</si>
  <si>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</si>
  <si>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</si>
  <si>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</si>
  <si>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</si>
  <si>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</si>
  <si>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</si>
  <si>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</si>
  <si>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</si>
  <si>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</si>
  <si>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</si>
  <si>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</si>
  <si>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</si>
  <si>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</si>
  <si>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</si>
  <si>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</si>
  <si>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</si>
  <si>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</si>
  <si>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</si>
  <si>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</si>
  <si>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</si>
  <si>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</si>
  <si>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</si>
  <si>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</si>
  <si>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</si>
  <si>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</si>
  <si>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</si>
  <si>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</si>
  <si>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</si>
  <si>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</si>
  <si>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</si>
  <si>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</si>
  <si>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</si>
  <si>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</si>
  <si>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</si>
  <si>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</si>
  <si>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</si>
  <si>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</si>
  <si>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</si>
  <si>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</si>
  <si>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</si>
  <si>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</si>
  <si>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</si>
  <si>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</si>
  <si>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</si>
  <si>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</si>
  <si>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</si>
  <si>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</si>
  <si>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</si>
  <si>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</si>
  <si>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</si>
  <si>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</si>
  <si>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</si>
  <si>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</si>
  <si>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</si>
  <si>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</si>
  <si>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</si>
  <si>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</si>
  <si>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</si>
  <si>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</si>
  <si>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</si>
  <si>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</si>
  <si>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</si>
  <si>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</si>
  <si>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</si>
  <si>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</si>
  <si>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</si>
  <si>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</si>
  <si>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</si>
  <si>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</si>
  <si>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</si>
  <si>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</si>
  <si>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</si>
  <si>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</si>
  <si>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</si>
  <si>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</si>
  <si>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</si>
  <si>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</si>
  <si>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</si>
  <si>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</si>
  <si>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</si>
  <si>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</si>
  <si>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</si>
  <si>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</si>
  <si>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</si>
  <si>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</si>
  <si>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</si>
  <si>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</si>
  <si>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</si>
  <si>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</si>
  <si>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</si>
  <si>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</si>
  <si>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</si>
  <si>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</si>
  <si>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</si>
  <si>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</si>
  <si>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</si>
  <si>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</si>
  <si>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</si>
  <si>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</si>
  <si>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</si>
  <si>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</si>
  <si>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</si>
  <si>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</si>
  <si>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</si>
  <si>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</si>
  <si>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</si>
  <si>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</si>
  <si>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</si>
  <si>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</si>
  <si>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</si>
  <si>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</si>
  <si>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</si>
  <si>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</si>
  <si>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</si>
  <si>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</si>
  <si>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</si>
  <si>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</si>
  <si>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</si>
  <si>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</si>
  <si>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</si>
  <si>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</si>
  <si>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</si>
  <si>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</si>
  <si>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</si>
  <si>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</si>
  <si>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</si>
  <si>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</si>
  <si>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</si>
  <si>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</si>
  <si>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</si>
  <si>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</si>
  <si>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</si>
  <si>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</si>
  <si>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</si>
  <si>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</si>
  <si>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</si>
  <si>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</si>
  <si>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</si>
  <si>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</si>
  <si>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</si>
  <si>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</si>
  <si>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</si>
  <si>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</si>
  <si>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</si>
  <si>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</si>
  <si>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</si>
  <si>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</si>
  <si>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</si>
  <si>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</si>
  <si>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</si>
  <si>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</si>
  <si>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</si>
  <si>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</si>
  <si>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</si>
  <si>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</si>
  <si>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</si>
  <si>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</si>
  <si>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</si>
  <si>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</si>
  <si>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</si>
  <si>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</si>
  <si>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</si>
  <si>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</si>
  <si>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</si>
  <si>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</si>
  <si>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</si>
  <si>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</si>
  <si>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</si>
  <si>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</si>
  <si>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</si>
  <si>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</si>
  <si>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</si>
  <si>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</si>
  <si>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</si>
  <si>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</si>
  <si>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</si>
  <si>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</si>
  <si>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</si>
  <si>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</si>
  <si>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</si>
  <si>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</si>
  <si>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</si>
  <si>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</si>
  <si>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</si>
  <si>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</si>
  <si>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</si>
  <si>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</si>
  <si>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</si>
  <si>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</si>
  <si>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</si>
  <si>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</si>
  <si>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</si>
  <si>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</si>
  <si>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</si>
  <si>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</si>
  <si>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</si>
  <si>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</si>
  <si>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</si>
  <si>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</si>
  <si>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</si>
  <si>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</si>
  <si>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</si>
  <si>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</si>
  <si>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</si>
  <si>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</si>
  <si>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</si>
  <si>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</si>
  <si>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</si>
  <si>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</si>
  <si>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</si>
  <si>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</si>
  <si>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</si>
  <si>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</si>
  <si>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</si>
  <si>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</si>
  <si>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</si>
  <si>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</si>
  <si>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</si>
  <si>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</si>
  <si>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</si>
  <si>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</si>
  <si>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</si>
  <si>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</si>
  <si>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</si>
  <si>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</si>
  <si>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</si>
  <si>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</si>
  <si>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</si>
  <si>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</si>
  <si>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</si>
  <si>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</si>
  <si>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</si>
  <si>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</si>
  <si>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</si>
  <si>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</si>
  <si>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</si>
  <si>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</si>
  <si>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</si>
  <si>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</si>
  <si>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</si>
  <si>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</si>
  <si>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</si>
  <si>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</si>
  <si>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</si>
  <si>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</si>
  <si>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</si>
  <si>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</si>
  <si>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</si>
  <si>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</si>
  <si>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</si>
  <si>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</si>
  <si>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</si>
  <si>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</si>
  <si>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</si>
  <si>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</si>
  <si>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</si>
  <si>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</si>
  <si>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</si>
  <si>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</si>
  <si>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</si>
  <si>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</si>
  <si>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</si>
  <si>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</si>
  <si>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</si>
  <si>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</si>
  <si>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</si>
  <si>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</si>
  <si>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</si>
  <si>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</si>
  <si>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</si>
  <si>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</si>
  <si>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</si>
  <si>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</si>
  <si>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</si>
  <si>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</si>
  <si>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</si>
  <si>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</si>
  <si>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</si>
  <si>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</si>
  <si>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</si>
  <si>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</si>
  <si>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</si>
  <si>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</si>
  <si>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</si>
  <si>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</si>
  <si>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</si>
  <si>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</si>
  <si>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</si>
  <si>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</si>
  <si>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</si>
  <si>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</si>
  <si>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</si>
  <si>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</si>
  <si>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</si>
  <si>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</si>
  <si>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</si>
  <si>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</si>
  <si>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</si>
  <si>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</si>
  <si>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</si>
  <si>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</si>
  <si>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</si>
  <si>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</si>
  <si>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</si>
  <si>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</si>
  <si>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</si>
  <si>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</si>
  <si>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</si>
  <si>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</si>
  <si>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</si>
  <si>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</si>
  <si>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</si>
  <si>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</si>
  <si>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</si>
  <si>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</si>
  <si>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</si>
  <si>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</si>
  <si>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</si>
  <si>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</si>
  <si>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</si>
  <si>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</si>
  <si>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</si>
  <si>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</si>
  <si>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</si>
  <si>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</si>
  <si>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</si>
  <si>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</si>
  <si>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</si>
  <si>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</si>
  <si>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</si>
  <si>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</si>
  <si>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</si>
  <si>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</si>
  <si>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</si>
  <si>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</si>
  <si>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</si>
  <si>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</si>
  <si>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</si>
  <si>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</si>
  <si>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</si>
  <si>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</si>
  <si>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</si>
  <si>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</si>
  <si>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</si>
  <si>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</si>
  <si>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</si>
  <si>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</si>
  <si>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</si>
  <si>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</si>
  <si>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</si>
  <si>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</si>
  <si>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</si>
  <si>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</si>
  <si>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</si>
  <si>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</si>
  <si>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</si>
  <si>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</si>
  <si>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</si>
  <si>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</si>
  <si>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</si>
  <si>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</si>
  <si>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</si>
  <si>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</si>
  <si>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</si>
  <si>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</si>
  <si>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</si>
  <si>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</si>
  <si>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</si>
  <si>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</si>
  <si>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</si>
  <si>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</si>
  <si>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</si>
  <si>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</si>
  <si>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</si>
  <si>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</si>
  <si>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</si>
  <si>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</si>
  <si>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</si>
  <si>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</si>
  <si>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</si>
  <si>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</si>
  <si>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</si>
  <si>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</si>
  <si>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</si>
  <si>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</si>
  <si>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</si>
  <si>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</si>
  <si>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</si>
  <si>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</si>
  <si>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</si>
  <si>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</si>
  <si>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</si>
  <si>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</si>
  <si>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</si>
  <si>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</si>
  <si>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</si>
  <si>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</si>
  <si>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</si>
  <si>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</si>
  <si>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</si>
  <si>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</si>
  <si>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</si>
  <si>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</si>
  <si>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</si>
  <si>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</si>
  <si>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</si>
  <si>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</si>
  <si>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</si>
  <si>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</si>
  <si>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</si>
  <si>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</si>
  <si>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</si>
  <si>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</si>
  <si>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</si>
  <si>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</si>
  <si>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</si>
  <si>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</si>
  <si>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</si>
  <si>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</si>
  <si>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</si>
  <si>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</si>
  <si>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</si>
  <si>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</si>
  <si>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</si>
  <si>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</si>
  <si>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</si>
  <si>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</si>
  <si>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</si>
  <si>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</si>
  <si>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</si>
  <si>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</si>
  <si>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</si>
  <si>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</si>
  <si>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</si>
  <si>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</si>
  <si>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</si>
  <si>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</si>
  <si>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</si>
  <si>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</si>
  <si>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</si>
  <si>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</si>
  <si>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</si>
  <si>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</si>
  <si>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</si>
  <si>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</si>
  <si>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</si>
  <si>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</si>
  <si>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</si>
  <si>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</si>
  <si>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</si>
  <si>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</si>
  <si>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</si>
  <si>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</si>
  <si>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</si>
  <si>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</si>
  <si>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</si>
  <si>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</si>
  <si>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</si>
  <si>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</si>
  <si>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</si>
  <si>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</si>
  <si>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</si>
  <si>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</si>
  <si>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</si>
  <si>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</si>
  <si>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</si>
  <si>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</si>
  <si>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</si>
  <si>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</si>
  <si>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</si>
  <si>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</si>
  <si>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</si>
  <si>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</si>
  <si>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</si>
  <si>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</si>
  <si>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</si>
  <si>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</si>
  <si>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</si>
  <si>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</si>
  <si>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</si>
  <si>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</si>
  <si>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</si>
  <si>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</si>
  <si>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</si>
  <si>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</si>
  <si>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</si>
  <si>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</si>
  <si>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</si>
  <si>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</si>
  <si>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</si>
  <si>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</si>
  <si>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</si>
  <si>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</si>
  <si>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</si>
  <si>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</si>
  <si>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</si>
  <si>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</si>
  <si>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</si>
  <si>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</si>
  <si>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</si>
  <si>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</si>
  <si>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</si>
  <si>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</si>
  <si>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</si>
  <si>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</si>
  <si>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0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</si>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</sst>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VAUPES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393</v>
      </c>
      <c r="B9" s="5">
        <v>97</v>
      </c>
      <c r="C9" s="3" t="s">
        <v>393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97</v>
      </c>
      <c r="B11" s="6"/>
      <c r="C11" s="11" t="str">
        <f>+C9</f>
        <v>VAUPES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VAUPES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191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165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26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3.5491503549150358E-2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0.16519174041297935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4.1675617615467238E-2</v>
      </c>
      <c r="D25" s="190">
        <v>4.898828541001065E-2</v>
      </c>
      <c r="E25" s="190">
        <v>6.2553373185311706E-2</v>
      </c>
      <c r="F25" s="190">
        <v>7.7022098262175501E-2</v>
      </c>
      <c r="G25" s="190">
        <v>3.0872193436960276E-2</v>
      </c>
      <c r="H25" s="191">
        <v>4.1738754325259517E-2</v>
      </c>
      <c r="I25" s="191">
        <v>4.5425048669695003E-2</v>
      </c>
      <c r="J25" s="192">
        <v>4.4756756756756756E-2</v>
      </c>
      <c r="K25" s="75">
        <v>3.5491503549150358E-2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270</v>
      </c>
      <c r="D33" s="74">
        <v>34</v>
      </c>
      <c r="E33" s="75">
        <v>0.12592592592592591</v>
      </c>
      <c r="F33" s="73">
        <v>286</v>
      </c>
      <c r="G33" s="74">
        <v>37</v>
      </c>
      <c r="H33" s="75">
        <v>0.12937062937062938</v>
      </c>
      <c r="I33" s="73">
        <v>339</v>
      </c>
      <c r="J33" s="74">
        <v>56</v>
      </c>
      <c r="K33" s="75">
        <v>0.16519174041297935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194</v>
      </c>
      <c r="D40" s="85">
        <v>230</v>
      </c>
      <c r="E40" s="85">
        <v>293</v>
      </c>
      <c r="F40" s="85">
        <v>359</v>
      </c>
      <c r="G40" s="85">
        <v>143</v>
      </c>
      <c r="H40" s="86">
        <v>227</v>
      </c>
      <c r="I40" s="86">
        <v>215</v>
      </c>
      <c r="J40" s="87">
        <v>229</v>
      </c>
      <c r="K40" s="88">
        <v>165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0</v>
      </c>
      <c r="D41" s="21">
        <v>0</v>
      </c>
      <c r="E41" s="21">
        <v>0</v>
      </c>
      <c r="F41" s="21">
        <v>0</v>
      </c>
      <c r="G41" s="21">
        <v>0</v>
      </c>
      <c r="H41" s="22">
        <v>1</v>
      </c>
      <c r="I41" s="22">
        <v>3</v>
      </c>
      <c r="J41" s="59">
        <v>0</v>
      </c>
      <c r="K41" s="89">
        <v>26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194</v>
      </c>
      <c r="D42" s="91">
        <f t="shared" ref="D42:K42" si="0">+SUM(D40:D41)</f>
        <v>230</v>
      </c>
      <c r="E42" s="91">
        <f t="shared" si="0"/>
        <v>293</v>
      </c>
      <c r="F42" s="91">
        <f t="shared" si="0"/>
        <v>359</v>
      </c>
      <c r="G42" s="91">
        <f t="shared" si="0"/>
        <v>143</v>
      </c>
      <c r="H42" s="92">
        <f t="shared" si="0"/>
        <v>228</v>
      </c>
      <c r="I42" s="92">
        <f t="shared" si="0"/>
        <v>218</v>
      </c>
      <c r="J42" s="93">
        <f t="shared" ref="J42" si="1">+SUM(J40:J41)</f>
        <v>229</v>
      </c>
      <c r="K42" s="94">
        <f t="shared" si="0"/>
        <v>191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194</v>
      </c>
      <c r="D47" s="85">
        <f t="shared" ref="D47:K47" si="2">+SUM(D54:D56)</f>
        <v>230</v>
      </c>
      <c r="E47" s="85">
        <f t="shared" si="2"/>
        <v>293</v>
      </c>
      <c r="F47" s="85">
        <f t="shared" si="2"/>
        <v>359</v>
      </c>
      <c r="G47" s="85">
        <f t="shared" si="2"/>
        <v>143</v>
      </c>
      <c r="H47" s="86">
        <f t="shared" si="2"/>
        <v>193</v>
      </c>
      <c r="I47" s="86">
        <f t="shared" si="2"/>
        <v>210</v>
      </c>
      <c r="J47" s="87">
        <f t="shared" ref="J47" si="3">+SUM(J54:J56)</f>
        <v>207</v>
      </c>
      <c r="K47" s="88">
        <f t="shared" si="2"/>
        <v>165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0</v>
      </c>
      <c r="D48" s="21">
        <f t="shared" ref="D48:K48" si="4">+SUM(D57:D59)</f>
        <v>0</v>
      </c>
      <c r="E48" s="21">
        <f t="shared" si="4"/>
        <v>0</v>
      </c>
      <c r="F48" s="21">
        <f t="shared" si="4"/>
        <v>0</v>
      </c>
      <c r="G48" s="21">
        <f t="shared" si="4"/>
        <v>0</v>
      </c>
      <c r="H48" s="22">
        <f t="shared" si="4"/>
        <v>35</v>
      </c>
      <c r="I48" s="22">
        <f t="shared" si="4"/>
        <v>8</v>
      </c>
      <c r="J48" s="59">
        <f t="shared" ref="J48" si="5">+SUM(J57:J59)</f>
        <v>22</v>
      </c>
      <c r="K48" s="89">
        <f t="shared" si="4"/>
        <v>26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194</v>
      </c>
      <c r="D49" s="91">
        <f t="shared" ref="D49:K49" si="6">+SUM(D47:D48)</f>
        <v>230</v>
      </c>
      <c r="E49" s="91">
        <f t="shared" si="6"/>
        <v>293</v>
      </c>
      <c r="F49" s="91">
        <f t="shared" si="6"/>
        <v>359</v>
      </c>
      <c r="G49" s="91">
        <f t="shared" si="6"/>
        <v>143</v>
      </c>
      <c r="H49" s="92">
        <f t="shared" si="6"/>
        <v>228</v>
      </c>
      <c r="I49" s="92">
        <f t="shared" si="6"/>
        <v>218</v>
      </c>
      <c r="J49" s="93">
        <f t="shared" ref="J49" si="7">+SUM(J47:J48)</f>
        <v>229</v>
      </c>
      <c r="K49" s="94">
        <f t="shared" si="6"/>
        <v>191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0</v>
      </c>
      <c r="D54" s="96">
        <v>0</v>
      </c>
      <c r="E54" s="96">
        <v>0</v>
      </c>
      <c r="F54" s="96">
        <v>0</v>
      </c>
      <c r="G54" s="96">
        <v>0</v>
      </c>
      <c r="H54" s="97">
        <v>0</v>
      </c>
      <c r="I54" s="97">
        <v>2</v>
      </c>
      <c r="J54" s="98">
        <v>0</v>
      </c>
      <c r="K54" s="99">
        <v>0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168</v>
      </c>
      <c r="D55" s="25">
        <v>211</v>
      </c>
      <c r="E55" s="25">
        <v>266</v>
      </c>
      <c r="F55" s="25">
        <v>344</v>
      </c>
      <c r="G55" s="25">
        <v>129</v>
      </c>
      <c r="H55" s="26">
        <v>192</v>
      </c>
      <c r="I55" s="26">
        <v>160</v>
      </c>
      <c r="J55" s="60">
        <v>168</v>
      </c>
      <c r="K55" s="101">
        <v>128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26</v>
      </c>
      <c r="D56" s="25">
        <v>19</v>
      </c>
      <c r="E56" s="25">
        <v>27</v>
      </c>
      <c r="F56" s="25">
        <v>15</v>
      </c>
      <c r="G56" s="25">
        <v>14</v>
      </c>
      <c r="H56" s="26">
        <v>1</v>
      </c>
      <c r="I56" s="26">
        <v>48</v>
      </c>
      <c r="J56" s="60">
        <v>39</v>
      </c>
      <c r="K56" s="101">
        <v>37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0</v>
      </c>
      <c r="D57" s="25">
        <v>0</v>
      </c>
      <c r="E57" s="25">
        <v>0</v>
      </c>
      <c r="F57" s="25">
        <v>0</v>
      </c>
      <c r="G57" s="25">
        <v>0</v>
      </c>
      <c r="H57" s="26">
        <v>35</v>
      </c>
      <c r="I57" s="26">
        <v>8</v>
      </c>
      <c r="J57" s="60">
        <v>22</v>
      </c>
      <c r="K57" s="101">
        <v>0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0</v>
      </c>
      <c r="D58" s="25">
        <v>0</v>
      </c>
      <c r="E58" s="25">
        <v>0</v>
      </c>
      <c r="F58" s="25">
        <v>0</v>
      </c>
      <c r="G58" s="25">
        <v>0</v>
      </c>
      <c r="H58" s="26">
        <v>0</v>
      </c>
      <c r="I58" s="26">
        <v>0</v>
      </c>
      <c r="J58" s="60">
        <v>0</v>
      </c>
      <c r="K58" s="101">
        <v>26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0</v>
      </c>
      <c r="K59" s="101">
        <v>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194</v>
      </c>
      <c r="D60" s="103">
        <f t="shared" ref="D60:I60" si="8">+SUM(D54:D59)</f>
        <v>230</v>
      </c>
      <c r="E60" s="103">
        <f t="shared" si="8"/>
        <v>293</v>
      </c>
      <c r="F60" s="103">
        <f t="shared" si="8"/>
        <v>359</v>
      </c>
      <c r="G60" s="103">
        <f t="shared" si="8"/>
        <v>143</v>
      </c>
      <c r="H60" s="104">
        <f t="shared" si="8"/>
        <v>228</v>
      </c>
      <c r="I60" s="104">
        <f t="shared" si="8"/>
        <v>218</v>
      </c>
      <c r="J60" s="105">
        <f t="shared" ref="J60" si="9">+SUM(J54:J59)</f>
        <v>229</v>
      </c>
      <c r="K60" s="106">
        <f t="shared" ref="K60" si="10">+SUM(K54:K59)</f>
        <v>191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61</v>
      </c>
      <c r="D65" s="96">
        <v>19</v>
      </c>
      <c r="E65" s="96">
        <v>23</v>
      </c>
      <c r="F65" s="96">
        <v>23</v>
      </c>
      <c r="G65" s="96">
        <v>15</v>
      </c>
      <c r="H65" s="97">
        <v>0</v>
      </c>
      <c r="I65" s="97">
        <v>0</v>
      </c>
      <c r="J65" s="98">
        <v>0</v>
      </c>
      <c r="K65" s="99">
        <v>0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0</v>
      </c>
      <c r="D66" s="25">
        <v>0</v>
      </c>
      <c r="E66" s="25">
        <v>0</v>
      </c>
      <c r="F66" s="25">
        <v>0</v>
      </c>
      <c r="G66" s="25">
        <v>0</v>
      </c>
      <c r="H66" s="26">
        <v>0</v>
      </c>
      <c r="I66" s="26">
        <v>0</v>
      </c>
      <c r="J66" s="60">
        <v>0</v>
      </c>
      <c r="K66" s="101">
        <v>0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0</v>
      </c>
      <c r="D67" s="25">
        <v>0</v>
      </c>
      <c r="E67" s="25">
        <v>7</v>
      </c>
      <c r="F67" s="25">
        <v>0</v>
      </c>
      <c r="G67" s="25">
        <v>0</v>
      </c>
      <c r="H67" s="26">
        <v>0</v>
      </c>
      <c r="I67" s="26">
        <v>0</v>
      </c>
      <c r="J67" s="60">
        <v>0</v>
      </c>
      <c r="K67" s="101">
        <v>27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0</v>
      </c>
      <c r="D68" s="25">
        <v>0</v>
      </c>
      <c r="E68" s="25">
        <v>4</v>
      </c>
      <c r="F68" s="25">
        <v>0</v>
      </c>
      <c r="G68" s="25">
        <v>0</v>
      </c>
      <c r="H68" s="26">
        <v>0</v>
      </c>
      <c r="I68" s="26">
        <v>0</v>
      </c>
      <c r="J68" s="60">
        <v>0</v>
      </c>
      <c r="K68" s="101">
        <v>0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0</v>
      </c>
      <c r="D69" s="25">
        <v>0</v>
      </c>
      <c r="E69" s="25">
        <v>0</v>
      </c>
      <c r="F69" s="25">
        <v>0</v>
      </c>
      <c r="G69" s="25">
        <v>0</v>
      </c>
      <c r="H69" s="26">
        <v>0</v>
      </c>
      <c r="I69" s="26">
        <v>0</v>
      </c>
      <c r="J69" s="60">
        <v>22</v>
      </c>
      <c r="K69" s="101">
        <v>0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133</v>
      </c>
      <c r="D70" s="25">
        <v>175</v>
      </c>
      <c r="E70" s="25">
        <v>174</v>
      </c>
      <c r="F70" s="25">
        <v>207</v>
      </c>
      <c r="G70" s="25">
        <v>78</v>
      </c>
      <c r="H70" s="26">
        <v>205</v>
      </c>
      <c r="I70" s="26">
        <v>188</v>
      </c>
      <c r="J70" s="60">
        <v>154</v>
      </c>
      <c r="K70" s="101">
        <v>116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0</v>
      </c>
      <c r="D71" s="25">
        <v>36</v>
      </c>
      <c r="E71" s="25">
        <v>85</v>
      </c>
      <c r="F71" s="25">
        <v>129</v>
      </c>
      <c r="G71" s="25">
        <v>50</v>
      </c>
      <c r="H71" s="26">
        <v>23</v>
      </c>
      <c r="I71" s="26">
        <v>30</v>
      </c>
      <c r="J71" s="60">
        <v>53</v>
      </c>
      <c r="K71" s="101">
        <v>48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0</v>
      </c>
      <c r="D72" s="25">
        <v>0</v>
      </c>
      <c r="E72" s="25">
        <v>0</v>
      </c>
      <c r="F72" s="25">
        <v>0</v>
      </c>
      <c r="G72" s="25">
        <v>0</v>
      </c>
      <c r="H72" s="26">
        <v>0</v>
      </c>
      <c r="I72" s="26">
        <v>0</v>
      </c>
      <c r="J72" s="60">
        <v>0</v>
      </c>
      <c r="K72" s="101">
        <v>0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194</v>
      </c>
      <c r="D73" s="103">
        <f t="shared" ref="D73:K73" si="11">+SUM(D65:D72)</f>
        <v>230</v>
      </c>
      <c r="E73" s="103">
        <f t="shared" si="11"/>
        <v>293</v>
      </c>
      <c r="F73" s="103">
        <f t="shared" si="11"/>
        <v>359</v>
      </c>
      <c r="G73" s="103">
        <f t="shared" si="11"/>
        <v>143</v>
      </c>
      <c r="H73" s="104">
        <f t="shared" si="11"/>
        <v>228</v>
      </c>
      <c r="I73" s="104">
        <f t="shared" si="11"/>
        <v>218</v>
      </c>
      <c r="J73" s="105">
        <f t="shared" ref="J73" si="12">+SUM(J65:J72)</f>
        <v>229</v>
      </c>
      <c r="K73" s="106">
        <f t="shared" si="11"/>
        <v>191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168</v>
      </c>
      <c r="D78" s="96">
        <v>211</v>
      </c>
      <c r="E78" s="96">
        <v>266</v>
      </c>
      <c r="F78" s="96">
        <v>344</v>
      </c>
      <c r="G78" s="96">
        <v>129</v>
      </c>
      <c r="H78" s="97">
        <v>192</v>
      </c>
      <c r="I78" s="97">
        <v>160</v>
      </c>
      <c r="J78" s="97">
        <v>168</v>
      </c>
      <c r="K78" s="99">
        <v>73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26</v>
      </c>
      <c r="D79" s="25">
        <v>19</v>
      </c>
      <c r="E79" s="25">
        <v>27</v>
      </c>
      <c r="F79" s="25">
        <v>15</v>
      </c>
      <c r="G79" s="25">
        <v>14</v>
      </c>
      <c r="H79" s="26">
        <v>36</v>
      </c>
      <c r="I79" s="26">
        <v>56</v>
      </c>
      <c r="J79" s="26">
        <v>61</v>
      </c>
      <c r="K79" s="101">
        <v>118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0</v>
      </c>
      <c r="D80" s="25">
        <v>0</v>
      </c>
      <c r="E80" s="25">
        <v>0</v>
      </c>
      <c r="F80" s="25">
        <v>0</v>
      </c>
      <c r="G80" s="25">
        <v>0</v>
      </c>
      <c r="H80" s="26">
        <v>0</v>
      </c>
      <c r="I80" s="26">
        <v>2</v>
      </c>
      <c r="J80" s="26">
        <v>0</v>
      </c>
      <c r="K80" s="101" t="s">
        <v>2539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194</v>
      </c>
      <c r="D81" s="103">
        <f t="shared" ref="D81:K81" si="13">+SUM(D78:D80)</f>
        <v>230</v>
      </c>
      <c r="E81" s="103">
        <f t="shared" si="13"/>
        <v>293</v>
      </c>
      <c r="F81" s="103">
        <f t="shared" si="13"/>
        <v>359</v>
      </c>
      <c r="G81" s="103">
        <f t="shared" si="13"/>
        <v>143</v>
      </c>
      <c r="H81" s="104">
        <f t="shared" si="13"/>
        <v>228</v>
      </c>
      <c r="I81" s="104">
        <f t="shared" si="13"/>
        <v>218</v>
      </c>
      <c r="J81" s="104">
        <f t="shared" ref="J81" si="14">+SUM(J78:J80)</f>
        <v>229</v>
      </c>
      <c r="K81" s="106">
        <f t="shared" si="13"/>
        <v>191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95</v>
      </c>
      <c r="D86" s="85">
        <v>117</v>
      </c>
      <c r="E86" s="85">
        <v>148</v>
      </c>
      <c r="F86" s="85">
        <v>198</v>
      </c>
      <c r="G86" s="85">
        <v>78</v>
      </c>
      <c r="H86" s="86">
        <v>121</v>
      </c>
      <c r="I86" s="86">
        <v>110</v>
      </c>
      <c r="J86" s="87">
        <v>116</v>
      </c>
      <c r="K86" s="88">
        <v>105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99</v>
      </c>
      <c r="D87" s="21">
        <v>113</v>
      </c>
      <c r="E87" s="21">
        <v>145</v>
      </c>
      <c r="F87" s="21">
        <v>161</v>
      </c>
      <c r="G87" s="21">
        <v>65</v>
      </c>
      <c r="H87" s="22">
        <v>107</v>
      </c>
      <c r="I87" s="22">
        <v>108</v>
      </c>
      <c r="J87" s="59">
        <v>113</v>
      </c>
      <c r="K87" s="89">
        <v>86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194</v>
      </c>
      <c r="D88" s="91">
        <f t="shared" ref="D88:K88" si="15">+SUM(D86:D87)</f>
        <v>230</v>
      </c>
      <c r="E88" s="91">
        <f t="shared" si="15"/>
        <v>293</v>
      </c>
      <c r="F88" s="91">
        <f t="shared" si="15"/>
        <v>359</v>
      </c>
      <c r="G88" s="91">
        <f t="shared" si="15"/>
        <v>143</v>
      </c>
      <c r="H88" s="92">
        <f t="shared" si="15"/>
        <v>228</v>
      </c>
      <c r="I88" s="92">
        <f t="shared" si="15"/>
        <v>218</v>
      </c>
      <c r="J88" s="93">
        <f t="shared" ref="J88" si="16">+SUM(J86:J87)</f>
        <v>229</v>
      </c>
      <c r="K88" s="94">
        <f t="shared" si="15"/>
        <v>191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0</v>
      </c>
      <c r="D93" s="110">
        <v>0</v>
      </c>
      <c r="E93" s="111" t="str">
        <f>+IF(C93=0,"",(D93/C93))</f>
        <v/>
      </c>
      <c r="F93" s="2"/>
      <c r="G93" s="253" t="s">
        <v>34</v>
      </c>
      <c r="H93" s="255"/>
      <c r="I93" s="116">
        <v>0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128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3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37</v>
      </c>
      <c r="D95" s="112">
        <v>36</v>
      </c>
      <c r="E95" s="113">
        <f t="shared" si="18"/>
        <v>0.97297297297297303</v>
      </c>
      <c r="F95" s="2"/>
      <c r="G95" s="256" t="s">
        <v>36</v>
      </c>
      <c r="H95" s="258"/>
      <c r="I95" s="117">
        <v>2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0</v>
      </c>
      <c r="D96" s="112">
        <v>0</v>
      </c>
      <c r="E96" s="113" t="str">
        <f t="shared" si="18"/>
        <v/>
      </c>
      <c r="F96" s="2"/>
      <c r="G96" s="256" t="s">
        <v>37</v>
      </c>
      <c r="H96" s="258"/>
      <c r="I96" s="117">
        <v>0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26</v>
      </c>
      <c r="D97" s="112">
        <v>26</v>
      </c>
      <c r="E97" s="113">
        <f t="shared" si="18"/>
        <v>1</v>
      </c>
      <c r="F97" s="2"/>
      <c r="G97" s="256" t="s">
        <v>38</v>
      </c>
      <c r="H97" s="258"/>
      <c r="I97" s="117">
        <v>1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0</v>
      </c>
      <c r="D98" s="112">
        <v>0</v>
      </c>
      <c r="E98" s="113" t="str">
        <f t="shared" si="18"/>
        <v/>
      </c>
      <c r="F98" s="2"/>
      <c r="G98" s="256" t="s">
        <v>39</v>
      </c>
      <c r="H98" s="258"/>
      <c r="I98" s="117">
        <v>0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191</v>
      </c>
      <c r="D99" s="114">
        <f>+SUM(D93:D98)</f>
        <v>62</v>
      </c>
      <c r="E99" s="115">
        <f t="shared" si="18"/>
        <v>0.32460732984293195</v>
      </c>
      <c r="F99" s="2"/>
      <c r="G99" s="259" t="s">
        <v>26</v>
      </c>
      <c r="H99" s="261"/>
      <c r="I99" s="118">
        <f>+SUM(I93:I98)</f>
        <v>6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0</v>
      </c>
      <c r="D104" s="96">
        <v>1</v>
      </c>
      <c r="E104" s="96">
        <v>0</v>
      </c>
      <c r="F104" s="96">
        <v>0</v>
      </c>
      <c r="G104" s="97">
        <v>0</v>
      </c>
      <c r="H104" s="97">
        <v>0</v>
      </c>
      <c r="I104" s="98">
        <v>0</v>
      </c>
      <c r="J104" s="128">
        <v>0</v>
      </c>
      <c r="K104" s="99">
        <v>0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0</v>
      </c>
      <c r="D105" s="25">
        <v>56</v>
      </c>
      <c r="E105" s="25">
        <v>15</v>
      </c>
      <c r="F105" s="25">
        <v>46</v>
      </c>
      <c r="G105" s="26">
        <v>47</v>
      </c>
      <c r="H105" s="26">
        <v>13</v>
      </c>
      <c r="I105" s="60">
        <v>20</v>
      </c>
      <c r="J105" s="129">
        <v>35</v>
      </c>
      <c r="K105" s="101">
        <v>29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5</v>
      </c>
      <c r="D106" s="25">
        <v>0</v>
      </c>
      <c r="E106" s="25">
        <v>0</v>
      </c>
      <c r="F106" s="25">
        <v>0</v>
      </c>
      <c r="G106" s="26">
        <v>12</v>
      </c>
      <c r="H106" s="26">
        <v>2</v>
      </c>
      <c r="I106" s="60">
        <v>2</v>
      </c>
      <c r="J106" s="129">
        <v>0</v>
      </c>
      <c r="K106" s="101">
        <v>0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0</v>
      </c>
      <c r="D107" s="25">
        <v>0</v>
      </c>
      <c r="E107" s="25">
        <v>0</v>
      </c>
      <c r="F107" s="25">
        <v>7</v>
      </c>
      <c r="G107" s="26">
        <v>0</v>
      </c>
      <c r="H107" s="26">
        <v>0</v>
      </c>
      <c r="I107" s="60">
        <v>8</v>
      </c>
      <c r="J107" s="129">
        <v>0</v>
      </c>
      <c r="K107" s="101">
        <v>1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0</v>
      </c>
      <c r="D108" s="25">
        <v>0</v>
      </c>
      <c r="E108" s="25">
        <v>0</v>
      </c>
      <c r="F108" s="25">
        <v>0</v>
      </c>
      <c r="G108" s="26">
        <v>0</v>
      </c>
      <c r="H108" s="26">
        <v>0</v>
      </c>
      <c r="I108" s="60">
        <v>0</v>
      </c>
      <c r="J108" s="129">
        <v>0</v>
      </c>
      <c r="K108" s="101">
        <v>0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5</v>
      </c>
      <c r="D110" s="103">
        <f t="shared" ref="D110:I110" si="19">+SUM(D104:D109)</f>
        <v>57</v>
      </c>
      <c r="E110" s="103">
        <f t="shared" si="19"/>
        <v>15</v>
      </c>
      <c r="F110" s="103">
        <f t="shared" si="19"/>
        <v>53</v>
      </c>
      <c r="G110" s="104">
        <f t="shared" si="19"/>
        <v>59</v>
      </c>
      <c r="H110" s="104">
        <f t="shared" si="19"/>
        <v>15</v>
      </c>
      <c r="I110" s="105">
        <f t="shared" si="19"/>
        <v>30</v>
      </c>
      <c r="J110" s="130">
        <f>+SUM(J104:J109)</f>
        <v>35</v>
      </c>
      <c r="K110" s="106">
        <f t="shared" ref="K110" si="20">+SUM(K104:K109)</f>
        <v>30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 t="s">
        <v>2540</v>
      </c>
      <c r="D115" s="67" t="s">
        <v>2540</v>
      </c>
      <c r="E115" s="67" t="s">
        <v>2540</v>
      </c>
      <c r="F115" s="67" t="s">
        <v>2540</v>
      </c>
      <c r="G115" s="67" t="s">
        <v>2540</v>
      </c>
      <c r="H115" s="68" t="s">
        <v>2540</v>
      </c>
      <c r="I115" s="68" t="s">
        <v>2540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VAUPES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1209</v>
      </c>
      <c r="C12" s="33">
        <f>+IFERROR((VLOOKUP(A12,Hoja3!$A$2:$J$841,5,FALSE)),"")</f>
        <v>1209</v>
      </c>
      <c r="D12" s="34" t="str">
        <f>+IFERROR((VLOOKUP(A12,Hoja3!$A$2:$J$841,6,FALSE)),"")</f>
        <v>UNIVERSIDAD FRANCISCO DE PAULA SANTANDER</v>
      </c>
      <c r="E12" s="35"/>
      <c r="F12" s="36"/>
      <c r="G12" s="33" t="str">
        <f>+IFERROR((VLOOKUP(A12,Hoja3!$A$2:$J$841,7,FALSE)),"")</f>
        <v>NORTE DE SANTANDER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</v>
      </c>
    </row>
    <row r="13" spans="1:10" x14ac:dyDescent="0.25">
      <c r="A13" s="134">
        <v>2</v>
      </c>
      <c r="B13" s="32">
        <f>+IFERROR((VLOOKUP(A13,Hoja3!$A$2:$J$841,4,FALSE)),"")</f>
        <v>1710</v>
      </c>
      <c r="C13" s="33">
        <f>+IFERROR((VLOOKUP(A13,Hoja3!$A$2:$J$841,5,FALSE)),"")</f>
        <v>1710</v>
      </c>
      <c r="D13" s="34" t="str">
        <f>+IFERROR((VLOOKUP(A13,Hoja3!$A$2:$J$841,6,FALSE)),"")</f>
        <v>UNIVERSIDAD PONTIFICIA BOLIVARIANA</v>
      </c>
      <c r="E13" s="35"/>
      <c r="F13" s="36"/>
      <c r="G13" s="33" t="str">
        <f>+IFERROR((VLOOKUP(A13,Hoja3!$A$2:$J$841,7,FALSE)),"")</f>
        <v>ANTIOQUIA</v>
      </c>
      <c r="H13" s="33" t="str">
        <f>+IFERROR((VLOOKUP(A13,Hoja3!$A$2:$J$841,8,FALSE)),"")</f>
        <v>PRIVADA</v>
      </c>
      <c r="I13" s="37" t="str">
        <f>+IFERROR((VLOOKUP(A13,Hoja3!$A$2:$J$841,9,FALSE)),"")</f>
        <v>Universidad</v>
      </c>
      <c r="J13" s="135">
        <f>+IFERROR((VLOOKUP(A13,Hoja3!$A$2:$J$841,10,FALSE)),"")</f>
        <v>26</v>
      </c>
    </row>
    <row r="14" spans="1:10" x14ac:dyDescent="0.25">
      <c r="A14" s="134">
        <v>3</v>
      </c>
      <c r="B14" s="32">
        <f>+IFERROR((VLOOKUP(A14,Hoja3!$A$2:$J$841,4,FALSE)),"")</f>
        <v>2104</v>
      </c>
      <c r="C14" s="33">
        <f>+IFERROR((VLOOKUP(A14,Hoja3!$A$2:$J$841,5,FALSE)),"")</f>
        <v>2104</v>
      </c>
      <c r="D14" s="34" t="str">
        <f>+IFERROR((VLOOKUP(A14,Hoja3!$A$2:$J$841,6,FALSE)),"")</f>
        <v>ESCUELA SUPERIOR DE ADMINISTRACION PUBLICA-ESAP-</v>
      </c>
      <c r="E14" s="35"/>
      <c r="F14" s="36"/>
      <c r="G14" s="33" t="str">
        <f>+IFERROR((VLOOKUP(A14,Hoja3!$A$2:$J$841,7,FALSE)),"")</f>
        <v>BOGOTA D.C</v>
      </c>
      <c r="H14" s="33" t="str">
        <f>+IFERROR((VLOOKUP(A14,Hoja3!$A$2:$J$841,8,FALSE)),"")</f>
        <v>OFICIAL</v>
      </c>
      <c r="I14" s="37" t="str">
        <f>+IFERROR((VLOOKUP(A14,Hoja3!$A$2:$J$841,9,FALSE)),"")</f>
        <v>Institución Universitaria/Escuela Tecnológica</v>
      </c>
      <c r="J14" s="135">
        <f>+IFERROR((VLOOKUP(A14,Hoja3!$A$2:$J$841,10,FALSE)),"")</f>
        <v>36</v>
      </c>
    </row>
    <row r="15" spans="1:10" x14ac:dyDescent="0.25">
      <c r="A15" s="134">
        <v>4</v>
      </c>
      <c r="B15" s="32">
        <f>+IFERROR((VLOOKUP(A15,Hoja3!$A$2:$J$841,4,FALSE)),"")</f>
        <v>9110</v>
      </c>
      <c r="C15" s="33">
        <f>+IFERROR((VLOOKUP(A15,Hoja3!$A$2:$J$841,5,FALSE)),"")</f>
        <v>9110</v>
      </c>
      <c r="D15" s="34" t="str">
        <f>+IFERROR((VLOOKUP(A15,Hoja3!$A$2:$J$841,6,FALSE)),"")</f>
        <v>SERVICIO NACIONAL DE APRENDIZAJE-SENA-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OFICIAL</v>
      </c>
      <c r="I15" s="37" t="str">
        <f>+IFERROR((VLOOKUP(A15,Hoja3!$A$2:$J$841,9,FALSE)),"")</f>
        <v>Institución Tecnológica</v>
      </c>
      <c r="J15" s="135">
        <f>+IFERROR((VLOOKUP(A15,Hoja3!$A$2:$J$841,10,FALSE)),"")</f>
        <v>128</v>
      </c>
    </row>
    <row r="16" spans="1:10" x14ac:dyDescent="0.25">
      <c r="A16" s="134">
        <v>5</v>
      </c>
      <c r="B16" s="32" t="str">
        <f>+IFERROR((VLOOKUP(A16,Hoja3!$A$2:$J$841,4,FALSE)),"")</f>
        <v/>
      </c>
      <c r="C16" s="33" t="str">
        <f>+IFERROR((VLOOKUP(A16,Hoja3!$A$2:$J$841,5,FALSE)),"")</f>
        <v/>
      </c>
      <c r="D16" s="34" t="str">
        <f>+IFERROR((VLOOKUP(A16,Hoja3!$A$2:$J$841,6,FALSE)),"")</f>
        <v/>
      </c>
      <c r="E16" s="35"/>
      <c r="F16" s="36"/>
      <c r="G16" s="33" t="str">
        <f>+IFERROR((VLOOKUP(A16,Hoja3!$A$2:$J$841,7,FALSE)),"")</f>
        <v/>
      </c>
      <c r="H16" s="33" t="str">
        <f>+IFERROR((VLOOKUP(A16,Hoja3!$A$2:$J$841,8,FALSE)),"")</f>
        <v/>
      </c>
      <c r="I16" s="37" t="str">
        <f>+IFERROR((VLOOKUP(A16,Hoja3!$A$2:$J$841,9,FALSE)),"")</f>
        <v/>
      </c>
      <c r="J16" s="135" t="str">
        <f>+IFERROR((VLOOKUP(A16,Hoja3!$A$2:$J$841,10,FALSE)),"")</f>
        <v/>
      </c>
    </row>
    <row r="17" spans="1:10" x14ac:dyDescent="0.25">
      <c r="A17" s="134">
        <v>6</v>
      </c>
      <c r="B17" s="32" t="str">
        <f>+IFERROR((VLOOKUP(A17,Hoja3!$A$2:$J$841,4,FALSE)),"")</f>
        <v/>
      </c>
      <c r="C17" s="33" t="str">
        <f>+IFERROR((VLOOKUP(A17,Hoja3!$A$2:$J$841,5,FALSE)),"")</f>
        <v/>
      </c>
      <c r="D17" s="35" t="str">
        <f>+IFERROR((VLOOKUP(A17,Hoja3!$A$2:$J$841,6,FALSE)),"")</f>
        <v/>
      </c>
      <c r="E17" s="35"/>
      <c r="F17" s="36"/>
      <c r="G17" s="33" t="str">
        <f>+IFERROR((VLOOKUP(A17,Hoja3!$A$2:$J$841,7,FALSE)),"")</f>
        <v/>
      </c>
      <c r="H17" s="33" t="str">
        <f>+IFERROR((VLOOKUP(A17,Hoja3!$A$2:$J$841,8,FALSE)),"")</f>
        <v/>
      </c>
      <c r="I17" s="37" t="str">
        <f>+IFERROR((VLOOKUP(A17,Hoja3!$A$2:$J$841,9,FALSE)),"")</f>
        <v/>
      </c>
      <c r="J17" s="135" t="str">
        <f>+IFERROR((VLOOKUP(A17,Hoja3!$A$2:$J$841,10,FALSE)),"")</f>
        <v/>
      </c>
    </row>
    <row r="18" spans="1:10" x14ac:dyDescent="0.25">
      <c r="A18" s="134">
        <v>7</v>
      </c>
      <c r="B18" s="32" t="str">
        <f>+IFERROR((VLOOKUP(A18,Hoja3!$A$2:$J$841,4,FALSE)),"")</f>
        <v/>
      </c>
      <c r="C18" s="33" t="str">
        <f>+IFERROR((VLOOKUP(A18,Hoja3!$A$2:$J$841,5,FALSE)),"")</f>
        <v/>
      </c>
      <c r="D18" s="35" t="str">
        <f>+IFERROR((VLOOKUP(A18,Hoja3!$A$2:$J$841,6,FALSE)),"")</f>
        <v/>
      </c>
      <c r="E18" s="35"/>
      <c r="F18" s="36"/>
      <c r="G18" s="33" t="str">
        <f>+IFERROR((VLOOKUP(A18,Hoja3!$A$2:$J$841,7,FALSE)),"")</f>
        <v/>
      </c>
      <c r="H18" s="33" t="str">
        <f>+IFERROR((VLOOKUP(A18,Hoja3!$A$2:$J$841,8,FALSE)),"")</f>
        <v/>
      </c>
      <c r="I18" s="37" t="str">
        <f>+IFERROR((VLOOKUP(A18,Hoja3!$A$2:$J$841,9,FALSE)),"")</f>
        <v/>
      </c>
      <c r="J18" s="135" t="str">
        <f>+IFERROR((VLOOKUP(A18,Hoja3!$A$2:$J$841,10,FALSE)),"")</f>
        <v/>
      </c>
    </row>
    <row r="19" spans="1:10" x14ac:dyDescent="0.25">
      <c r="A19" s="134">
        <v>8</v>
      </c>
      <c r="B19" s="32" t="str">
        <f>+IFERROR((VLOOKUP(A19,Hoja3!$A$2:$J$841,4,FALSE)),"")</f>
        <v/>
      </c>
      <c r="C19" s="33" t="str">
        <f>+IFERROR((VLOOKUP(A19,Hoja3!$A$2:$J$841,5,FALSE)),"")</f>
        <v/>
      </c>
      <c r="D19" s="35" t="str">
        <f>+IFERROR((VLOOKUP(A19,Hoja3!$A$2:$J$841,6,FALSE)),"")</f>
        <v/>
      </c>
      <c r="E19" s="35"/>
      <c r="F19" s="36"/>
      <c r="G19" s="33" t="str">
        <f>+IFERROR((VLOOKUP(A19,Hoja3!$A$2:$J$841,7,FALSE)),"")</f>
        <v/>
      </c>
      <c r="H19" s="33" t="str">
        <f>+IFERROR((VLOOKUP(A19,Hoja3!$A$2:$J$841,8,FALSE)),"")</f>
        <v/>
      </c>
      <c r="I19" s="37" t="str">
        <f>+IFERROR((VLOOKUP(A19,Hoja3!$A$2:$J$841,9,FALSE)),"")</f>
        <v/>
      </c>
      <c r="J19" s="135" t="str">
        <f>+IFERROR((VLOOKUP(A19,Hoja3!$A$2:$J$841,10,FALSE)),"")</f>
        <v/>
      </c>
    </row>
    <row r="20" spans="1:10" x14ac:dyDescent="0.25">
      <c r="A20" s="134">
        <v>9</v>
      </c>
      <c r="B20" s="32" t="str">
        <f>+IFERROR((VLOOKUP(A20,Hoja3!$A$2:$J$841,4,FALSE)),"")</f>
        <v/>
      </c>
      <c r="C20" s="33" t="str">
        <f>+IFERROR((VLOOKUP(A20,Hoja3!$A$2:$J$841,5,FALSE)),"")</f>
        <v/>
      </c>
      <c r="D20" s="35" t="str">
        <f>+IFERROR((VLOOKUP(A20,Hoja3!$A$2:$J$841,6,FALSE)),"")</f>
        <v/>
      </c>
      <c r="E20" s="35"/>
      <c r="F20" s="36"/>
      <c r="G20" s="33" t="str">
        <f>+IFERROR((VLOOKUP(A20,Hoja3!$A$2:$J$841,7,FALSE)),"")</f>
        <v/>
      </c>
      <c r="H20" s="33" t="str">
        <f>+IFERROR((VLOOKUP(A20,Hoja3!$A$2:$J$841,8,FALSE)),"")</f>
        <v/>
      </c>
      <c r="I20" s="37" t="str">
        <f>+IFERROR((VLOOKUP(A20,Hoja3!$A$2:$J$841,9,FALSE)),"")</f>
        <v/>
      </c>
      <c r="J20" s="135" t="str">
        <f>+IFERROR((VLOOKUP(A20,Hoja3!$A$2:$J$841,10,FALSE)),"")</f>
        <v/>
      </c>
    </row>
    <row r="21" spans="1:10" x14ac:dyDescent="0.25">
      <c r="A21" s="134">
        <v>10</v>
      </c>
      <c r="B21" s="32" t="str">
        <f>+IFERROR((VLOOKUP(A21,Hoja3!$A$2:$J$841,4,FALSE)),"")</f>
        <v/>
      </c>
      <c r="C21" s="33" t="str">
        <f>+IFERROR((VLOOKUP(A21,Hoja3!$A$2:$J$841,5,FALSE)),"")</f>
        <v/>
      </c>
      <c r="D21" s="35" t="str">
        <f>+IFERROR((VLOOKUP(A21,Hoja3!$A$2:$J$841,6,FALSE)),"")</f>
        <v/>
      </c>
      <c r="E21" s="35"/>
      <c r="F21" s="36"/>
      <c r="G21" s="33" t="str">
        <f>+IFERROR((VLOOKUP(A21,Hoja3!$A$2:$J$841,7,FALSE)),"")</f>
        <v/>
      </c>
      <c r="H21" s="33" t="str">
        <f>+IFERROR((VLOOKUP(A21,Hoja3!$A$2:$J$841,8,FALSE)),"")</f>
        <v/>
      </c>
      <c r="I21" s="37" t="str">
        <f>+IFERROR((VLOOKUP(A21,Hoja3!$A$2:$J$841,9,FALSE)),"")</f>
        <v/>
      </c>
      <c r="J21" s="135" t="str">
        <f>+IFERROR((VLOOKUP(A21,Hoja3!$A$2:$J$841,10,FALSE)),"")</f>
        <v/>
      </c>
    </row>
    <row r="22" spans="1:10" x14ac:dyDescent="0.25">
      <c r="A22" s="134">
        <v>11</v>
      </c>
      <c r="B22" s="32" t="str">
        <f>+IFERROR((VLOOKUP(A22,Hoja3!$A$2:$J$841,4,FALSE)),"")</f>
        <v/>
      </c>
      <c r="C22" s="33" t="str">
        <f>+IFERROR((VLOOKUP(A22,Hoja3!$A$2:$J$841,5,FALSE)),"")</f>
        <v/>
      </c>
      <c r="D22" s="35" t="str">
        <f>+IFERROR((VLOOKUP(A22,Hoja3!$A$2:$J$841,6,FALSE)),"")</f>
        <v/>
      </c>
      <c r="E22" s="35"/>
      <c r="F22" s="36"/>
      <c r="G22" s="33" t="str">
        <f>+IFERROR((VLOOKUP(A22,Hoja3!$A$2:$J$841,7,FALSE)),"")</f>
        <v/>
      </c>
      <c r="H22" s="33" t="str">
        <f>+IFERROR((VLOOKUP(A22,Hoja3!$A$2:$J$841,8,FALSE)),"")</f>
        <v/>
      </c>
      <c r="I22" s="37" t="str">
        <f>+IFERROR((VLOOKUP(A22,Hoja3!$A$2:$J$841,9,FALSE)),"")</f>
        <v/>
      </c>
      <c r="J22" s="135" t="str">
        <f>+IFERROR((VLOOKUP(A22,Hoja3!$A$2:$J$841,10,FALSE)),"")</f>
        <v/>
      </c>
    </row>
    <row r="23" spans="1:10" x14ac:dyDescent="0.25">
      <c r="A23" s="134">
        <v>12</v>
      </c>
      <c r="B23" s="32" t="str">
        <f>+IFERROR((VLOOKUP(A23,Hoja3!$A$2:$J$841,4,FALSE)),"")</f>
        <v/>
      </c>
      <c r="C23" s="33" t="str">
        <f>+IFERROR((VLOOKUP(A23,Hoja3!$A$2:$J$841,5,FALSE)),"")</f>
        <v/>
      </c>
      <c r="D23" s="35" t="str">
        <f>+IFERROR((VLOOKUP(A23,Hoja3!$A$2:$J$841,6,FALSE)),"")</f>
        <v/>
      </c>
      <c r="E23" s="35"/>
      <c r="F23" s="36"/>
      <c r="G23" s="33" t="str">
        <f>+IFERROR((VLOOKUP(A23,Hoja3!$A$2:$J$841,7,FALSE)),"")</f>
        <v/>
      </c>
      <c r="H23" s="33" t="str">
        <f>+IFERROR((VLOOKUP(A23,Hoja3!$A$2:$J$841,8,FALSE)),"")</f>
        <v/>
      </c>
      <c r="I23" s="37" t="str">
        <f>+IFERROR((VLOOKUP(A23,Hoja3!$A$2:$J$841,9,FALSE)),"")</f>
        <v/>
      </c>
      <c r="J23" s="135" t="str">
        <f>+IFERROR((VLOOKUP(A23,Hoja3!$A$2:$J$841,10,FALSE)),"")</f>
        <v/>
      </c>
    </row>
    <row r="24" spans="1:10" x14ac:dyDescent="0.25">
      <c r="A24" s="134">
        <v>13</v>
      </c>
      <c r="B24" s="32" t="str">
        <f>+IFERROR((VLOOKUP(A24,Hoja3!$A$2:$J$841,4,FALSE)),"")</f>
        <v/>
      </c>
      <c r="C24" s="33" t="str">
        <f>+IFERROR((VLOOKUP(A24,Hoja3!$A$2:$J$841,5,FALSE)),"")</f>
        <v/>
      </c>
      <c r="D24" s="35" t="str">
        <f>+IFERROR((VLOOKUP(A24,Hoja3!$A$2:$J$841,6,FALSE)),"")</f>
        <v/>
      </c>
      <c r="E24" s="35"/>
      <c r="F24" s="36"/>
      <c r="G24" s="33" t="str">
        <f>+IFERROR((VLOOKUP(A24,Hoja3!$A$2:$J$841,7,FALSE)),"")</f>
        <v/>
      </c>
      <c r="H24" s="33" t="str">
        <f>+IFERROR((VLOOKUP(A24,Hoja3!$A$2:$J$841,8,FALSE)),"")</f>
        <v/>
      </c>
      <c r="I24" s="37" t="str">
        <f>+IFERROR((VLOOKUP(A24,Hoja3!$A$2:$J$841,9,FALSE)),"")</f>
        <v/>
      </c>
      <c r="J24" s="135" t="str">
        <f>+IFERROR((VLOOKUP(A24,Hoja3!$A$2:$J$841,10,FALSE)),"")</f>
        <v/>
      </c>
    </row>
    <row r="25" spans="1:10" x14ac:dyDescent="0.25">
      <c r="A25" s="134">
        <v>14</v>
      </c>
      <c r="B25" s="32" t="str">
        <f>+IFERROR((VLOOKUP(A25,Hoja3!$A$2:$J$841,4,FALSE)),"")</f>
        <v/>
      </c>
      <c r="C25" s="33" t="str">
        <f>+IFERROR((VLOOKUP(A25,Hoja3!$A$2:$J$841,5,FALSE)),"")</f>
        <v/>
      </c>
      <c r="D25" s="35" t="str">
        <f>+IFERROR((VLOOKUP(A25,Hoja3!$A$2:$J$841,6,FALSE)),"")</f>
        <v/>
      </c>
      <c r="E25" s="35"/>
      <c r="F25" s="36"/>
      <c r="G25" s="33" t="str">
        <f>+IFERROR((VLOOKUP(A25,Hoja3!$A$2:$J$841,7,FALSE)),"")</f>
        <v/>
      </c>
      <c r="H25" s="33" t="str">
        <f>+IFERROR((VLOOKUP(A25,Hoja3!$A$2:$J$841,8,FALSE)),"")</f>
        <v/>
      </c>
      <c r="I25" s="37" t="str">
        <f>+IFERROR((VLOOKUP(A25,Hoja3!$A$2:$J$841,9,FALSE)),"")</f>
        <v/>
      </c>
      <c r="J25" s="135" t="str">
        <f>+IFERROR((VLOOKUP(A25,Hoja3!$A$2:$J$841,10,FALSE)),"")</f>
        <v/>
      </c>
    </row>
    <row r="26" spans="1:10" x14ac:dyDescent="0.25">
      <c r="A26" s="134">
        <v>15</v>
      </c>
      <c r="B26" s="32" t="str">
        <f>+IFERROR((VLOOKUP(A26,Hoja3!$A$2:$J$841,4,FALSE)),"")</f>
        <v/>
      </c>
      <c r="C26" s="33" t="str">
        <f>+IFERROR((VLOOKUP(A26,Hoja3!$A$2:$J$841,5,FALSE)),"")</f>
        <v/>
      </c>
      <c r="D26" s="35" t="str">
        <f>+IFERROR((VLOOKUP(A26,Hoja3!$A$2:$J$841,6,FALSE)),"")</f>
        <v/>
      </c>
      <c r="E26" s="35"/>
      <c r="F26" s="36"/>
      <c r="G26" s="33" t="str">
        <f>+IFERROR((VLOOKUP(A26,Hoja3!$A$2:$J$841,7,FALSE)),"")</f>
        <v/>
      </c>
      <c r="H26" s="33" t="str">
        <f>+IFERROR((VLOOKUP(A26,Hoja3!$A$2:$J$841,8,FALSE)),"")</f>
        <v/>
      </c>
      <c r="I26" s="37" t="str">
        <f>+IFERROR((VLOOKUP(A26,Hoja3!$A$2:$J$841,9,FALSE)),"")</f>
        <v/>
      </c>
      <c r="J26" s="135" t="str">
        <f>+IFERROR((VLOOKUP(A26,Hoja3!$A$2:$J$841,10,FALSE)),"")</f>
        <v/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VAUPES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97001</v>
      </c>
      <c r="C12" s="39" t="str">
        <f>+IFERROR((VLOOKUP(A12,Hoja4!$A$2:$M$1051,5,FALSE)),"")</f>
        <v>MITU</v>
      </c>
      <c r="D12" s="40">
        <f>+IFERROR((VLOOKUP(A12,Hoja4!$A$2:$AA$1051,6,FALSE)),"")</f>
        <v>194</v>
      </c>
      <c r="E12" s="40">
        <f>+IFERROR((VLOOKUP(A12,Hoja4!$A$2:$AA$1051,7,FALSE)),"")</f>
        <v>230</v>
      </c>
      <c r="F12" s="40">
        <f>+IFERROR((VLOOKUP(A12,Hoja4!$A$2:$AA$1051,8,FALSE)),"")</f>
        <v>293</v>
      </c>
      <c r="G12" s="40">
        <f>+IFERROR((VLOOKUP(A12,Hoja4!$A$2:$AA$1051,9,FALSE)),"")</f>
        <v>359</v>
      </c>
      <c r="H12" s="40">
        <f>+IFERROR((VLOOKUP(A12,Hoja4!$A$2:$AA$1051,10,FALSE)),"")</f>
        <v>143</v>
      </c>
      <c r="I12" s="40">
        <f>+IFERROR((VLOOKUP(A12,Hoja4!$A$2:$AA$1051,11,FALSE)),"")</f>
        <v>228</v>
      </c>
      <c r="J12" s="40">
        <f>+IFERROR((VLOOKUP(A12,Hoja4!$A$2:$AA$1051,12,FALSE)),"")</f>
        <v>218</v>
      </c>
      <c r="K12" s="149">
        <f>+IFERROR((VLOOKUP(A12,Hoja4!$A$2:$AA$1051,13,FALSE)),"")</f>
        <v>229</v>
      </c>
      <c r="L12" s="144">
        <f>+IFERROR((VLOOKUP(A12,Hoja4!$A$2:$AA$1051,14,FALSE)),"")</f>
        <v>191</v>
      </c>
    </row>
    <row r="13" spans="1:12" x14ac:dyDescent="0.25">
      <c r="A13" s="145">
        <v>2</v>
      </c>
      <c r="B13" s="41" t="str">
        <f>+IFERROR((VLOOKUP(A13,Hoja4!$A$2:$M$1051,4,FALSE)),"")</f>
        <v/>
      </c>
      <c r="C13" s="41" t="str">
        <f>+IFERROR((VLOOKUP(A13,Hoja4!$A$2:$M$1051,5,FALSE)),"")</f>
        <v/>
      </c>
      <c r="D13" s="42" t="str">
        <f>+IFERROR((VLOOKUP(A13,Hoja4!$A$2:$AA$1051,6,FALSE)),"")</f>
        <v/>
      </c>
      <c r="E13" s="42" t="str">
        <f>+IFERROR((VLOOKUP(A13,Hoja4!$A$2:$AA$1051,7,FALSE)),"")</f>
        <v/>
      </c>
      <c r="F13" s="42" t="str">
        <f>+IFERROR((VLOOKUP(A13,Hoja4!$A$2:$AA$1051,8,FALSE)),"")</f>
        <v/>
      </c>
      <c r="G13" s="42" t="str">
        <f>+IFERROR((VLOOKUP(A13,Hoja4!$A$2:$AA$1051,9,FALSE)),"")</f>
        <v/>
      </c>
      <c r="H13" s="42" t="str">
        <f>+IFERROR((VLOOKUP(A13,Hoja4!$A$2:$AA$1051,10,FALSE)),"")</f>
        <v/>
      </c>
      <c r="I13" s="42" t="str">
        <f>+IFERROR((VLOOKUP(A13,Hoja4!$A$2:$AA$1051,11,FALSE)),"")</f>
        <v/>
      </c>
      <c r="J13" s="42" t="str">
        <f>+IFERROR((VLOOKUP(A13,Hoja4!$A$2:$AA$1051,12,FALSE)),"")</f>
        <v/>
      </c>
      <c r="K13" s="149" t="str">
        <f>+IFERROR((VLOOKUP(A13,Hoja4!$A$2:$AA$1051,13,FALSE)),"")</f>
        <v/>
      </c>
      <c r="L13" s="144" t="str">
        <f>+IFERROR((VLOOKUP(A13,Hoja4!$A$2:$AA$1051,14,FALSE)),"")</f>
        <v/>
      </c>
    </row>
    <row r="14" spans="1:12" x14ac:dyDescent="0.25">
      <c r="A14" s="145">
        <v>3</v>
      </c>
      <c r="B14" s="41" t="str">
        <f>+IFERROR((VLOOKUP(A14,Hoja4!$A$2:$M$1051,4,FALSE)),"")</f>
        <v/>
      </c>
      <c r="C14" s="41" t="str">
        <f>+IFERROR((VLOOKUP(A14,Hoja4!$A$2:$M$1051,5,FALSE)),"")</f>
        <v/>
      </c>
      <c r="D14" s="42" t="str">
        <f>+IFERROR((VLOOKUP(A14,Hoja4!$A$2:$AA$1051,6,FALSE)),"")</f>
        <v/>
      </c>
      <c r="E14" s="42" t="str">
        <f>+IFERROR((VLOOKUP(A14,Hoja4!$A$2:$AA$1051,7,FALSE)),"")</f>
        <v/>
      </c>
      <c r="F14" s="42" t="str">
        <f>+IFERROR((VLOOKUP(A14,Hoja4!$A$2:$AA$1051,8,FALSE)),"")</f>
        <v/>
      </c>
      <c r="G14" s="42" t="str">
        <f>+IFERROR((VLOOKUP(A14,Hoja4!$A$2:$AA$1051,9,FALSE)),"")</f>
        <v/>
      </c>
      <c r="H14" s="42" t="str">
        <f>+IFERROR((VLOOKUP(A14,Hoja4!$A$2:$AA$1051,10,FALSE)),"")</f>
        <v/>
      </c>
      <c r="I14" s="42" t="str">
        <f>+IFERROR((VLOOKUP(A14,Hoja4!$A$2:$AA$1051,11,FALSE)),"")</f>
        <v/>
      </c>
      <c r="J14" s="42" t="str">
        <f>+IFERROR((VLOOKUP(A14,Hoja4!$A$2:$AA$1051,12,FALSE)),"")</f>
        <v/>
      </c>
      <c r="K14" s="149" t="str">
        <f>+IFERROR((VLOOKUP(A14,Hoja4!$A$2:$AA$1051,13,FALSE)),"")</f>
        <v/>
      </c>
      <c r="L14" s="144" t="str">
        <f>+IFERROR((VLOOKUP(A14,Hoja4!$A$2:$AA$1051,14,FALSE)),"")</f>
        <v/>
      </c>
    </row>
    <row r="15" spans="1:12" x14ac:dyDescent="0.25">
      <c r="A15" s="145">
        <v>4</v>
      </c>
      <c r="B15" s="41" t="str">
        <f>+IFERROR((VLOOKUP(A15,Hoja4!$A$2:$M$1051,4,FALSE)),"")</f>
        <v/>
      </c>
      <c r="C15" s="41" t="str">
        <f>+IFERROR((VLOOKUP(A15,Hoja4!$A$2:$M$1051,5,FALSE)),"")</f>
        <v/>
      </c>
      <c r="D15" s="42" t="str">
        <f>+IFERROR((VLOOKUP(A15,Hoja4!$A$2:$AA$1051,6,FALSE)),"")</f>
        <v/>
      </c>
      <c r="E15" s="42" t="str">
        <f>+IFERROR((VLOOKUP(A15,Hoja4!$A$2:$AA$1051,7,FALSE)),"")</f>
        <v/>
      </c>
      <c r="F15" s="42" t="str">
        <f>+IFERROR((VLOOKUP(A15,Hoja4!$A$2:$AA$1051,8,FALSE)),"")</f>
        <v/>
      </c>
      <c r="G15" s="42" t="str">
        <f>+IFERROR((VLOOKUP(A15,Hoja4!$A$2:$AA$1051,9,FALSE)),"")</f>
        <v/>
      </c>
      <c r="H15" s="42" t="str">
        <f>+IFERROR((VLOOKUP(A15,Hoja4!$A$2:$AA$1051,10,FALSE)),"")</f>
        <v/>
      </c>
      <c r="I15" s="42" t="str">
        <f>+IFERROR((VLOOKUP(A15,Hoja4!$A$2:$AA$1051,11,FALSE)),"")</f>
        <v/>
      </c>
      <c r="J15" s="42" t="str">
        <f>+IFERROR((VLOOKUP(A15,Hoja4!$A$2:$AA$1051,12,FALSE)),"")</f>
        <v/>
      </c>
      <c r="K15" s="149" t="str">
        <f>+IFERROR((VLOOKUP(A15,Hoja4!$A$2:$AA$1051,13,FALSE)),"")</f>
        <v/>
      </c>
      <c r="L15" s="144" t="str">
        <f>+IFERROR((VLOOKUP(A15,Hoja4!$A$2:$AA$1051,14,FALSE)),"")</f>
        <v/>
      </c>
    </row>
    <row r="16" spans="1:12" x14ac:dyDescent="0.25">
      <c r="A16" s="145">
        <v>5</v>
      </c>
      <c r="B16" s="41" t="str">
        <f>+IFERROR((VLOOKUP(A16,Hoja4!$A$2:$M$1051,4,FALSE)),"")</f>
        <v/>
      </c>
      <c r="C16" s="41" t="str">
        <f>+IFERROR((VLOOKUP(A16,Hoja4!$A$2:$M$1051,5,FALSE)),"")</f>
        <v/>
      </c>
      <c r="D16" s="42" t="str">
        <f>+IFERROR((VLOOKUP(A16,Hoja4!$A$2:$AA$1051,6,FALSE)),"")</f>
        <v/>
      </c>
      <c r="E16" s="42" t="str">
        <f>+IFERROR((VLOOKUP(A16,Hoja4!$A$2:$AA$1051,7,FALSE)),"")</f>
        <v/>
      </c>
      <c r="F16" s="42" t="str">
        <f>+IFERROR((VLOOKUP(A16,Hoja4!$A$2:$AA$1051,8,FALSE)),"")</f>
        <v/>
      </c>
      <c r="G16" s="42" t="str">
        <f>+IFERROR((VLOOKUP(A16,Hoja4!$A$2:$AA$1051,9,FALSE)),"")</f>
        <v/>
      </c>
      <c r="H16" s="42" t="str">
        <f>+IFERROR((VLOOKUP(A16,Hoja4!$A$2:$AA$1051,10,FALSE)),"")</f>
        <v/>
      </c>
      <c r="I16" s="42" t="str">
        <f>+IFERROR((VLOOKUP(A16,Hoja4!$A$2:$AA$1051,11,FALSE)),"")</f>
        <v/>
      </c>
      <c r="J16" s="42" t="str">
        <f>+IFERROR((VLOOKUP(A16,Hoja4!$A$2:$AA$1051,12,FALSE)),"")</f>
        <v/>
      </c>
      <c r="K16" s="149" t="str">
        <f>+IFERROR((VLOOKUP(A16,Hoja4!$A$2:$AA$1051,13,FALSE)),"")</f>
        <v/>
      </c>
      <c r="L16" s="144" t="str">
        <f>+IFERROR((VLOOKUP(A16,Hoja4!$A$2:$AA$1051,14,FALSE)),"")</f>
        <v/>
      </c>
    </row>
    <row r="17" spans="1:12" x14ac:dyDescent="0.25">
      <c r="A17" s="145">
        <v>6</v>
      </c>
      <c r="B17" s="41" t="str">
        <f>+IFERROR((VLOOKUP(A17,Hoja4!$A$2:$M$1051,4,FALSE)),"")</f>
        <v/>
      </c>
      <c r="C17" s="41" t="str">
        <f>+IFERROR((VLOOKUP(A17,Hoja4!$A$2:$M$1051,5,FALSE)),"")</f>
        <v/>
      </c>
      <c r="D17" s="42" t="str">
        <f>+IFERROR((VLOOKUP(A17,Hoja4!$A$2:$AA$1051,6,FALSE)),"")</f>
        <v/>
      </c>
      <c r="E17" s="42" t="str">
        <f>+IFERROR((VLOOKUP(A17,Hoja4!$A$2:$AA$1051,7,FALSE)),"")</f>
        <v/>
      </c>
      <c r="F17" s="42" t="str">
        <f>+IFERROR((VLOOKUP(A17,Hoja4!$A$2:$AA$1051,8,FALSE)),"")</f>
        <v/>
      </c>
      <c r="G17" s="42" t="str">
        <f>+IFERROR((VLOOKUP(A17,Hoja4!$A$2:$AA$1051,9,FALSE)),"")</f>
        <v/>
      </c>
      <c r="H17" s="42" t="str">
        <f>+IFERROR((VLOOKUP(A17,Hoja4!$A$2:$AA$1051,10,FALSE)),"")</f>
        <v/>
      </c>
      <c r="I17" s="42" t="str">
        <f>+IFERROR((VLOOKUP(A17,Hoja4!$A$2:$AA$1051,11,FALSE)),"")</f>
        <v/>
      </c>
      <c r="J17" s="42" t="str">
        <f>+IFERROR((VLOOKUP(A17,Hoja4!$A$2:$AA$1051,12,FALSE)),"")</f>
        <v/>
      </c>
      <c r="K17" s="149" t="str">
        <f>+IFERROR((VLOOKUP(A17,Hoja4!$A$2:$AA$1051,13,FALSE)),"")</f>
        <v/>
      </c>
      <c r="L17" s="144" t="str">
        <f>+IFERROR((VLOOKUP(A17,Hoja4!$A$2:$AA$1051,14,FALSE)),"")</f>
        <v/>
      </c>
    </row>
    <row r="18" spans="1:12" x14ac:dyDescent="0.25">
      <c r="A18" s="145">
        <v>7</v>
      </c>
      <c r="B18" s="41" t="str">
        <f>+IFERROR((VLOOKUP(A18,Hoja4!$A$2:$M$1051,4,FALSE)),"")</f>
        <v/>
      </c>
      <c r="C18" s="41" t="str">
        <f>+IFERROR((VLOOKUP(A18,Hoja4!$A$2:$M$1051,5,FALSE)),"")</f>
        <v/>
      </c>
      <c r="D18" s="42" t="str">
        <f>+IFERROR((VLOOKUP(A18,Hoja4!$A$2:$AA$1051,6,FALSE)),"")</f>
        <v/>
      </c>
      <c r="E18" s="42" t="str">
        <f>+IFERROR((VLOOKUP(A18,Hoja4!$A$2:$AA$1051,7,FALSE)),"")</f>
        <v/>
      </c>
      <c r="F18" s="42" t="str">
        <f>+IFERROR((VLOOKUP(A18,Hoja4!$A$2:$AA$1051,8,FALSE)),"")</f>
        <v/>
      </c>
      <c r="G18" s="42" t="str">
        <f>+IFERROR((VLOOKUP(A18,Hoja4!$A$2:$AA$1051,9,FALSE)),"")</f>
        <v/>
      </c>
      <c r="H18" s="42" t="str">
        <f>+IFERROR((VLOOKUP(A18,Hoja4!$A$2:$AA$1051,10,FALSE)),"")</f>
        <v/>
      </c>
      <c r="I18" s="42" t="str">
        <f>+IFERROR((VLOOKUP(A18,Hoja4!$A$2:$AA$1051,11,FALSE)),"")</f>
        <v/>
      </c>
      <c r="J18" s="42" t="str">
        <f>+IFERROR((VLOOKUP(A18,Hoja4!$A$2:$AA$1051,12,FALSE)),"")</f>
        <v/>
      </c>
      <c r="K18" s="149" t="str">
        <f>+IFERROR((VLOOKUP(A18,Hoja4!$A$2:$AA$1051,13,FALSE)),"")</f>
        <v/>
      </c>
      <c r="L18" s="144" t="str">
        <f>+IFERROR((VLOOKUP(A18,Hoja4!$A$2:$AA$1051,14,FALSE)),"")</f>
        <v/>
      </c>
    </row>
    <row r="19" spans="1:12" x14ac:dyDescent="0.25">
      <c r="A19" s="145">
        <v>8</v>
      </c>
      <c r="B19" s="41" t="str">
        <f>+IFERROR((VLOOKUP(A19,Hoja4!$A$2:$M$1051,4,FALSE)),"")</f>
        <v/>
      </c>
      <c r="C19" s="41" t="str">
        <f>+IFERROR((VLOOKUP(A19,Hoja4!$A$2:$M$1051,5,FALSE)),"")</f>
        <v/>
      </c>
      <c r="D19" s="42" t="str">
        <f>+IFERROR((VLOOKUP(A19,Hoja4!$A$2:$AA$1051,6,FALSE)),"")</f>
        <v/>
      </c>
      <c r="E19" s="42" t="str">
        <f>+IFERROR((VLOOKUP(A19,Hoja4!$A$2:$AA$1051,7,FALSE)),"")</f>
        <v/>
      </c>
      <c r="F19" s="42" t="str">
        <f>+IFERROR((VLOOKUP(A19,Hoja4!$A$2:$AA$1051,8,FALSE)),"")</f>
        <v/>
      </c>
      <c r="G19" s="42" t="str">
        <f>+IFERROR((VLOOKUP(A19,Hoja4!$A$2:$AA$1051,9,FALSE)),"")</f>
        <v/>
      </c>
      <c r="H19" s="42" t="str">
        <f>+IFERROR((VLOOKUP(A19,Hoja4!$A$2:$AA$1051,10,FALSE)),"")</f>
        <v/>
      </c>
      <c r="I19" s="42" t="str">
        <f>+IFERROR((VLOOKUP(A19,Hoja4!$A$2:$AA$1051,11,FALSE)),"")</f>
        <v/>
      </c>
      <c r="J19" s="42" t="str">
        <f>+IFERROR((VLOOKUP(A19,Hoja4!$A$2:$AA$1051,12,FALSE)),"")</f>
        <v/>
      </c>
      <c r="K19" s="149" t="str">
        <f>+IFERROR((VLOOKUP(A19,Hoja4!$A$2:$AA$1051,13,FALSE)),"")</f>
        <v/>
      </c>
      <c r="L19" s="144" t="str">
        <f>+IFERROR((VLOOKUP(A19,Hoja4!$A$2:$AA$1051,14,FALSE)),"")</f>
        <v/>
      </c>
    </row>
    <row r="20" spans="1:12" x14ac:dyDescent="0.25">
      <c r="A20" s="145">
        <v>9</v>
      </c>
      <c r="B20" s="41" t="str">
        <f>+IFERROR((VLOOKUP(A20,Hoja4!$A$2:$M$1051,4,FALSE)),"")</f>
        <v/>
      </c>
      <c r="C20" s="41" t="str">
        <f>+IFERROR((VLOOKUP(A20,Hoja4!$A$2:$M$1051,5,FALSE)),"")</f>
        <v/>
      </c>
      <c r="D20" s="42" t="str">
        <f>+IFERROR((VLOOKUP(A20,Hoja4!$A$2:$AA$1051,6,FALSE)),"")</f>
        <v/>
      </c>
      <c r="E20" s="42" t="str">
        <f>+IFERROR((VLOOKUP(A20,Hoja4!$A$2:$AA$1051,7,FALSE)),"")</f>
        <v/>
      </c>
      <c r="F20" s="42" t="str">
        <f>+IFERROR((VLOOKUP(A20,Hoja4!$A$2:$AA$1051,8,FALSE)),"")</f>
        <v/>
      </c>
      <c r="G20" s="42" t="str">
        <f>+IFERROR((VLOOKUP(A20,Hoja4!$A$2:$AA$1051,9,FALSE)),"")</f>
        <v/>
      </c>
      <c r="H20" s="42" t="str">
        <f>+IFERROR((VLOOKUP(A20,Hoja4!$A$2:$AA$1051,10,FALSE)),"")</f>
        <v/>
      </c>
      <c r="I20" s="42" t="str">
        <f>+IFERROR((VLOOKUP(A20,Hoja4!$A$2:$AA$1051,11,FALSE)),"")</f>
        <v/>
      </c>
      <c r="J20" s="42" t="str">
        <f>+IFERROR((VLOOKUP(A20,Hoja4!$A$2:$AA$1051,12,FALSE)),"")</f>
        <v/>
      </c>
      <c r="K20" s="149" t="str">
        <f>+IFERROR((VLOOKUP(A20,Hoja4!$A$2:$AA$1051,13,FALSE)),"")</f>
        <v/>
      </c>
      <c r="L20" s="144" t="str">
        <f>+IFERROR((VLOOKUP(A20,Hoja4!$A$2:$AA$1051,14,FALSE)),"")</f>
        <v/>
      </c>
    </row>
    <row r="21" spans="1:12" x14ac:dyDescent="0.25">
      <c r="A21" s="145">
        <v>10</v>
      </c>
      <c r="B21" s="41" t="str">
        <f>+IFERROR((VLOOKUP(A21,Hoja4!$A$2:$M$1051,4,FALSE)),"")</f>
        <v/>
      </c>
      <c r="C21" s="41" t="str">
        <f>+IFERROR((VLOOKUP(A21,Hoja4!$A$2:$M$1051,5,FALSE)),"")</f>
        <v/>
      </c>
      <c r="D21" s="42" t="str">
        <f>+IFERROR((VLOOKUP(A21,Hoja4!$A$2:$AA$1051,6,FALSE)),"")</f>
        <v/>
      </c>
      <c r="E21" s="42" t="str">
        <f>+IFERROR((VLOOKUP(A21,Hoja4!$A$2:$AA$1051,7,FALSE)),"")</f>
        <v/>
      </c>
      <c r="F21" s="42" t="str">
        <f>+IFERROR((VLOOKUP(A21,Hoja4!$A$2:$AA$1051,8,FALSE)),"")</f>
        <v/>
      </c>
      <c r="G21" s="42" t="str">
        <f>+IFERROR((VLOOKUP(A21,Hoja4!$A$2:$AA$1051,9,FALSE)),"")</f>
        <v/>
      </c>
      <c r="H21" s="42" t="str">
        <f>+IFERROR((VLOOKUP(A21,Hoja4!$A$2:$AA$1051,10,FALSE)),"")</f>
        <v/>
      </c>
      <c r="I21" s="42" t="str">
        <f>+IFERROR((VLOOKUP(A21,Hoja4!$A$2:$AA$1051,11,FALSE)),"")</f>
        <v/>
      </c>
      <c r="J21" s="42" t="str">
        <f>+IFERROR((VLOOKUP(A21,Hoja4!$A$2:$AA$1051,12,FALSE)),"")</f>
        <v/>
      </c>
      <c r="K21" s="149" t="str">
        <f>+IFERROR((VLOOKUP(A21,Hoja4!$A$2:$AA$1051,13,FALSE)),"")</f>
        <v/>
      </c>
      <c r="L21" s="144" t="str">
        <f>+IFERROR((VLOOKUP(A21,Hoja4!$A$2:$AA$1051,14,FALSE)),"")</f>
        <v/>
      </c>
    </row>
    <row r="22" spans="1:12" x14ac:dyDescent="0.25">
      <c r="A22" s="145">
        <v>11</v>
      </c>
      <c r="B22" s="41" t="str">
        <f>+IFERROR((VLOOKUP(A22,Hoja4!$A$2:$M$1051,4,FALSE)),"")</f>
        <v/>
      </c>
      <c r="C22" s="41" t="str">
        <f>+IFERROR((VLOOKUP(A22,Hoja4!$A$2:$M$1051,5,FALSE)),"")</f>
        <v/>
      </c>
      <c r="D22" s="42" t="str">
        <f>+IFERROR((VLOOKUP(A22,Hoja4!$A$2:$AA$1051,6,FALSE)),"")</f>
        <v/>
      </c>
      <c r="E22" s="42" t="str">
        <f>+IFERROR((VLOOKUP(A22,Hoja4!$A$2:$AA$1051,7,FALSE)),"")</f>
        <v/>
      </c>
      <c r="F22" s="42" t="str">
        <f>+IFERROR((VLOOKUP(A22,Hoja4!$A$2:$AA$1051,8,FALSE)),"")</f>
        <v/>
      </c>
      <c r="G22" s="42" t="str">
        <f>+IFERROR((VLOOKUP(A22,Hoja4!$A$2:$AA$1051,9,FALSE)),"")</f>
        <v/>
      </c>
      <c r="H22" s="42" t="str">
        <f>+IFERROR((VLOOKUP(A22,Hoja4!$A$2:$AA$1051,10,FALSE)),"")</f>
        <v/>
      </c>
      <c r="I22" s="42" t="str">
        <f>+IFERROR((VLOOKUP(A22,Hoja4!$A$2:$AA$1051,11,FALSE)),"")</f>
        <v/>
      </c>
      <c r="J22" s="42" t="str">
        <f>+IFERROR((VLOOKUP(A22,Hoja4!$A$2:$AA$1051,12,FALSE)),"")</f>
        <v/>
      </c>
      <c r="K22" s="149" t="str">
        <f>+IFERROR((VLOOKUP(A22,Hoja4!$A$2:$AA$1051,13,FALSE)),"")</f>
        <v/>
      </c>
      <c r="L22" s="144" t="str">
        <f>+IFERROR((VLOOKUP(A22,Hoja4!$A$2:$AA$1051,14,FALSE)),"")</f>
        <v/>
      </c>
    </row>
    <row r="23" spans="1:12" x14ac:dyDescent="0.25">
      <c r="A23" s="145">
        <v>12</v>
      </c>
      <c r="B23" s="41" t="str">
        <f>+IFERROR((VLOOKUP(A23,Hoja4!$A$2:$M$1051,4,FALSE)),"")</f>
        <v/>
      </c>
      <c r="C23" s="41" t="str">
        <f>+IFERROR((VLOOKUP(A23,Hoja4!$A$2:$M$1051,5,FALSE)),"")</f>
        <v/>
      </c>
      <c r="D23" s="42" t="str">
        <f>+IFERROR((VLOOKUP(A23,Hoja4!$A$2:$AA$1051,6,FALSE)),"")</f>
        <v/>
      </c>
      <c r="E23" s="42" t="str">
        <f>+IFERROR((VLOOKUP(A23,Hoja4!$A$2:$AA$1051,7,FALSE)),"")</f>
        <v/>
      </c>
      <c r="F23" s="42" t="str">
        <f>+IFERROR((VLOOKUP(A23,Hoja4!$A$2:$AA$1051,8,FALSE)),"")</f>
        <v/>
      </c>
      <c r="G23" s="42" t="str">
        <f>+IFERROR((VLOOKUP(A23,Hoja4!$A$2:$AA$1051,9,FALSE)),"")</f>
        <v/>
      </c>
      <c r="H23" s="42" t="str">
        <f>+IFERROR((VLOOKUP(A23,Hoja4!$A$2:$AA$1051,10,FALSE)),"")</f>
        <v/>
      </c>
      <c r="I23" s="42" t="str">
        <f>+IFERROR((VLOOKUP(A23,Hoja4!$A$2:$AA$1051,11,FALSE)),"")</f>
        <v/>
      </c>
      <c r="J23" s="42" t="str">
        <f>+IFERROR((VLOOKUP(A23,Hoja4!$A$2:$AA$1051,12,FALSE)),"")</f>
        <v/>
      </c>
      <c r="K23" s="149" t="str">
        <f>+IFERROR((VLOOKUP(A23,Hoja4!$A$2:$AA$1051,13,FALSE)),"")</f>
        <v/>
      </c>
      <c r="L23" s="144" t="str">
        <f>+IFERROR((VLOOKUP(A23,Hoja4!$A$2:$AA$1051,14,FALSE)),"")</f>
        <v/>
      </c>
    </row>
    <row r="24" spans="1:12" x14ac:dyDescent="0.25">
      <c r="A24" s="145">
        <v>13</v>
      </c>
      <c r="B24" s="41" t="str">
        <f>+IFERROR((VLOOKUP(A24,Hoja4!$A$2:$M$1051,4,FALSE)),"")</f>
        <v/>
      </c>
      <c r="C24" s="41" t="str">
        <f>+IFERROR((VLOOKUP(A24,Hoja4!$A$2:$M$1051,5,FALSE)),"")</f>
        <v/>
      </c>
      <c r="D24" s="42" t="str">
        <f>+IFERROR((VLOOKUP(A24,Hoja4!$A$2:$AA$1051,6,FALSE)),"")</f>
        <v/>
      </c>
      <c r="E24" s="42" t="str">
        <f>+IFERROR((VLOOKUP(A24,Hoja4!$A$2:$AA$1051,7,FALSE)),"")</f>
        <v/>
      </c>
      <c r="F24" s="42" t="str">
        <f>+IFERROR((VLOOKUP(A24,Hoja4!$A$2:$AA$1051,8,FALSE)),"")</f>
        <v/>
      </c>
      <c r="G24" s="42" t="str">
        <f>+IFERROR((VLOOKUP(A24,Hoja4!$A$2:$AA$1051,9,FALSE)),"")</f>
        <v/>
      </c>
      <c r="H24" s="42" t="str">
        <f>+IFERROR((VLOOKUP(A24,Hoja4!$A$2:$AA$1051,10,FALSE)),"")</f>
        <v/>
      </c>
      <c r="I24" s="42" t="str">
        <f>+IFERROR((VLOOKUP(A24,Hoja4!$A$2:$AA$1051,11,FALSE)),"")</f>
        <v/>
      </c>
      <c r="J24" s="42" t="str">
        <f>+IFERROR((VLOOKUP(A24,Hoja4!$A$2:$AA$1051,12,FALSE)),"")</f>
        <v/>
      </c>
      <c r="K24" s="149" t="str">
        <f>+IFERROR((VLOOKUP(A24,Hoja4!$A$2:$AA$1051,13,FALSE)),"")</f>
        <v/>
      </c>
      <c r="L24" s="144" t="str">
        <f>+IFERROR((VLOOKUP(A24,Hoja4!$A$2:$AA$1051,14,FALSE)),"")</f>
        <v/>
      </c>
    </row>
    <row r="25" spans="1:12" x14ac:dyDescent="0.25">
      <c r="A25" s="145">
        <v>14</v>
      </c>
      <c r="B25" s="41" t="str">
        <f>+IFERROR((VLOOKUP(A25,Hoja4!$A$2:$M$1051,4,FALSE)),"")</f>
        <v/>
      </c>
      <c r="C25" s="41" t="str">
        <f>+IFERROR((VLOOKUP(A25,Hoja4!$A$2:$M$1051,5,FALSE)),"")</f>
        <v/>
      </c>
      <c r="D25" s="42" t="str">
        <f>+IFERROR((VLOOKUP(A25,Hoja4!$A$2:$AA$1051,6,FALSE)),"")</f>
        <v/>
      </c>
      <c r="E25" s="42" t="str">
        <f>+IFERROR((VLOOKUP(A25,Hoja4!$A$2:$AA$1051,7,FALSE)),"")</f>
        <v/>
      </c>
      <c r="F25" s="42" t="str">
        <f>+IFERROR((VLOOKUP(A25,Hoja4!$A$2:$AA$1051,8,FALSE)),"")</f>
        <v/>
      </c>
      <c r="G25" s="42" t="str">
        <f>+IFERROR((VLOOKUP(A25,Hoja4!$A$2:$AA$1051,9,FALSE)),"")</f>
        <v/>
      </c>
      <c r="H25" s="42" t="str">
        <f>+IFERROR((VLOOKUP(A25,Hoja4!$A$2:$AA$1051,10,FALSE)),"")</f>
        <v/>
      </c>
      <c r="I25" s="42" t="str">
        <f>+IFERROR((VLOOKUP(A25,Hoja4!$A$2:$AA$1051,11,FALSE)),"")</f>
        <v/>
      </c>
      <c r="J25" s="42" t="str">
        <f>+IFERROR((VLOOKUP(A25,Hoja4!$A$2:$AA$1051,12,FALSE)),"")</f>
        <v/>
      </c>
      <c r="K25" s="149" t="str">
        <f>+IFERROR((VLOOKUP(A25,Hoja4!$A$2:$AA$1051,13,FALSE)),"")</f>
        <v/>
      </c>
      <c r="L25" s="144" t="str">
        <f>+IFERROR((VLOOKUP(A25,Hoja4!$A$2:$AA$1051,14,FALSE)),"")</f>
        <v/>
      </c>
    </row>
    <row r="26" spans="1:12" x14ac:dyDescent="0.25">
      <c r="A26" s="145">
        <v>15</v>
      </c>
      <c r="B26" s="41" t="str">
        <f>+IFERROR((VLOOKUP(A26,Hoja4!$A$2:$M$1051,4,FALSE)),"")</f>
        <v/>
      </c>
      <c r="C26" s="41" t="str">
        <f>+IFERROR((VLOOKUP(A26,Hoja4!$A$2:$M$1051,5,FALSE)),"")</f>
        <v/>
      </c>
      <c r="D26" s="42" t="str">
        <f>+IFERROR((VLOOKUP(A26,Hoja4!$A$2:$AA$1051,6,FALSE)),"")</f>
        <v/>
      </c>
      <c r="E26" s="42" t="str">
        <f>+IFERROR((VLOOKUP(A26,Hoja4!$A$2:$AA$1051,7,FALSE)),"")</f>
        <v/>
      </c>
      <c r="F26" s="42" t="str">
        <f>+IFERROR((VLOOKUP(A26,Hoja4!$A$2:$AA$1051,8,FALSE)),"")</f>
        <v/>
      </c>
      <c r="G26" s="42" t="str">
        <f>+IFERROR((VLOOKUP(A26,Hoja4!$A$2:$AA$1051,9,FALSE)),"")</f>
        <v/>
      </c>
      <c r="H26" s="42" t="str">
        <f>+IFERROR((VLOOKUP(A26,Hoja4!$A$2:$AA$1051,10,FALSE)),"")</f>
        <v/>
      </c>
      <c r="I26" s="42" t="str">
        <f>+IFERROR((VLOOKUP(A26,Hoja4!$A$2:$AA$1051,11,FALSE)),"")</f>
        <v/>
      </c>
      <c r="J26" s="42" t="str">
        <f>+IFERROR((VLOOKUP(A26,Hoja4!$A$2:$AA$1051,12,FALSE)),"")</f>
        <v/>
      </c>
      <c r="K26" s="149" t="str">
        <f>+IFERROR((VLOOKUP(A26,Hoja4!$A$2:$AA$1051,13,FALSE)),"")</f>
        <v/>
      </c>
      <c r="L26" s="144" t="str">
        <f>+IFERROR((VLOOKUP(A26,Hoja4!$A$2:$AA$1051,14,FALSE)),"")</f>
        <v/>
      </c>
    </row>
    <row r="27" spans="1:12" x14ac:dyDescent="0.25">
      <c r="A27" s="145">
        <v>16</v>
      </c>
      <c r="B27" s="41" t="str">
        <f>+IFERROR((VLOOKUP(A27,Hoja4!$A$2:$M$1051,4,FALSE)),"")</f>
        <v/>
      </c>
      <c r="C27" s="41" t="str">
        <f>+IFERROR((VLOOKUP(A27,Hoja4!$A$2:$M$1051,5,FALSE)),"")</f>
        <v/>
      </c>
      <c r="D27" s="42" t="str">
        <f>+IFERROR((VLOOKUP(A27,Hoja4!$A$2:$AA$1051,6,FALSE)),"")</f>
        <v/>
      </c>
      <c r="E27" s="42" t="str">
        <f>+IFERROR((VLOOKUP(A27,Hoja4!$A$2:$AA$1051,7,FALSE)),"")</f>
        <v/>
      </c>
      <c r="F27" s="42" t="str">
        <f>+IFERROR((VLOOKUP(A27,Hoja4!$A$2:$AA$1051,8,FALSE)),"")</f>
        <v/>
      </c>
      <c r="G27" s="42" t="str">
        <f>+IFERROR((VLOOKUP(A27,Hoja4!$A$2:$AA$1051,9,FALSE)),"")</f>
        <v/>
      </c>
      <c r="H27" s="42" t="str">
        <f>+IFERROR((VLOOKUP(A27,Hoja4!$A$2:$AA$1051,10,FALSE)),"")</f>
        <v/>
      </c>
      <c r="I27" s="42" t="str">
        <f>+IFERROR((VLOOKUP(A27,Hoja4!$A$2:$AA$1051,11,FALSE)),"")</f>
        <v/>
      </c>
      <c r="J27" s="42" t="str">
        <f>+IFERROR((VLOOKUP(A27,Hoja4!$A$2:$AA$1051,12,FALSE)),"")</f>
        <v/>
      </c>
      <c r="K27" s="149" t="str">
        <f>+IFERROR((VLOOKUP(A27,Hoja4!$A$2:$AA$1051,13,FALSE)),"")</f>
        <v/>
      </c>
      <c r="L27" s="144" t="str">
        <f>+IFERROR((VLOOKUP(A27,Hoja4!$A$2:$AA$1051,14,FALSE)),"")</f>
        <v/>
      </c>
    </row>
    <row r="28" spans="1:12" x14ac:dyDescent="0.25">
      <c r="A28" s="145">
        <v>17</v>
      </c>
      <c r="B28" s="41" t="str">
        <f>+IFERROR((VLOOKUP(A28,Hoja4!$A$2:$M$1051,4,FALSE)),"")</f>
        <v/>
      </c>
      <c r="C28" s="41" t="str">
        <f>+IFERROR((VLOOKUP(A28,Hoja4!$A$2:$M$1051,5,FALSE)),"")</f>
        <v/>
      </c>
      <c r="D28" s="42" t="str">
        <f>+IFERROR((VLOOKUP(A28,Hoja4!$A$2:$AA$1051,6,FALSE)),"")</f>
        <v/>
      </c>
      <c r="E28" s="42" t="str">
        <f>+IFERROR((VLOOKUP(A28,Hoja4!$A$2:$AA$1051,7,FALSE)),"")</f>
        <v/>
      </c>
      <c r="F28" s="42" t="str">
        <f>+IFERROR((VLOOKUP(A28,Hoja4!$A$2:$AA$1051,8,FALSE)),"")</f>
        <v/>
      </c>
      <c r="G28" s="42" t="str">
        <f>+IFERROR((VLOOKUP(A28,Hoja4!$A$2:$AA$1051,9,FALSE)),"")</f>
        <v/>
      </c>
      <c r="H28" s="42" t="str">
        <f>+IFERROR((VLOOKUP(A28,Hoja4!$A$2:$AA$1051,10,FALSE)),"")</f>
        <v/>
      </c>
      <c r="I28" s="42" t="str">
        <f>+IFERROR((VLOOKUP(A28,Hoja4!$A$2:$AA$1051,11,FALSE)),"")</f>
        <v/>
      </c>
      <c r="J28" s="42" t="str">
        <f>+IFERROR((VLOOKUP(A28,Hoja4!$A$2:$AA$1051,12,FALSE)),"")</f>
        <v/>
      </c>
      <c r="K28" s="149" t="str">
        <f>+IFERROR((VLOOKUP(A28,Hoja4!$A$2:$AA$1051,13,FALSE)),"")</f>
        <v/>
      </c>
      <c r="L28" s="144" t="str">
        <f>+IFERROR((VLOOKUP(A28,Hoja4!$A$2:$AA$1051,14,FALSE)),"")</f>
        <v/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VAUPES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97001</v>
      </c>
      <c r="C12" s="39" t="str">
        <f>+IFERROR(VLOOKUP($A12,Hoja5!$A$2:$M$2116,4,FALSE),"")</f>
        <v>MITU</v>
      </c>
      <c r="D12" s="163">
        <f>+IFERROR(VLOOKUP($A12,Hoja5!$A$2:$M$2116,5,FALSE),"")</f>
        <v>5.9454489733374194E-2</v>
      </c>
      <c r="E12" s="163">
        <f>+IFERROR(VLOOKUP($A12,Hoja5!$A$2:$M$2116,6,FALSE),"")</f>
        <v>6.9760388231725812E-2</v>
      </c>
      <c r="F12" s="163">
        <f>+IFERROR(VLOOKUP($A12,Hoja5!$A$2:$M$2116,7,FALSE),"")</f>
        <v>8.8922610015174514E-2</v>
      </c>
      <c r="G12" s="163">
        <f>+IFERROR(VLOOKUP($A12,Hoja5!$A$2:$M$2116,8,FALSE),"")</f>
        <v>0.10941786040841207</v>
      </c>
      <c r="H12" s="163">
        <f>+IFERROR(VLOOKUP($A12,Hoja5!$A$2:$M$2116,9,FALSE),"")</f>
        <v>4.3744264301009486E-2</v>
      </c>
      <c r="I12" s="163">
        <f>+IFERROR(VLOOKUP($A12,Hoja5!$A$2:$M$2116,10,FALSE),"")</f>
        <v>5.9220619822031299E-2</v>
      </c>
      <c r="J12" s="163">
        <f>+IFERROR(VLOOKUP($A12,Hoja5!$A$2:$M$2116,11,FALSE),"")</f>
        <v>6.4259485924112611E-2</v>
      </c>
      <c r="K12" s="164">
        <f>+IFERROR(VLOOKUP($A12,Hoja5!$A$2:$M$2116,12,FALSE),"")</f>
        <v>6.3186813186813184E-2</v>
      </c>
      <c r="L12" s="165">
        <f>+IFERROR(VLOOKUP($A12,Hoja5!$A$2:$M$2116,13,FALSE),"")</f>
        <v>5.001515610791149E-2</v>
      </c>
    </row>
    <row r="13" spans="1:12" x14ac:dyDescent="0.25">
      <c r="A13" s="145">
        <v>2</v>
      </c>
      <c r="B13" s="41">
        <f>+IFERROR(VLOOKUP($A13,Hoja5!$A$2:$M$2116,3,FALSE),"")</f>
        <v>97161</v>
      </c>
      <c r="C13" s="41" t="str">
        <f>+IFERROR(VLOOKUP($A13,Hoja5!$A$2:$M$2116,4,FALSE),"")</f>
        <v>CARURU</v>
      </c>
      <c r="D13" s="166">
        <f>+IFERROR(VLOOKUP($A13,Hoja5!$A$2:$M$2116,5,FALSE),"")</f>
        <v>0</v>
      </c>
      <c r="E13" s="166">
        <f>+IFERROR(VLOOKUP($A13,Hoja5!$A$2:$M$2116,6,FALSE),"")</f>
        <v>0</v>
      </c>
      <c r="F13" s="166">
        <f>+IFERROR(VLOOKUP($A13,Hoja5!$A$2:$M$2116,7,FALSE),"")</f>
        <v>0</v>
      </c>
      <c r="G13" s="166">
        <f>+IFERROR(VLOOKUP($A13,Hoja5!$A$2:$M$2116,8,FALSE),"")</f>
        <v>0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97511</v>
      </c>
      <c r="C14" s="41" t="str">
        <f>+IFERROR(VLOOKUP($A14,Hoja5!$A$2:$M$2116,4,FALSE),"")</f>
        <v xml:space="preserve">PACOA </v>
      </c>
      <c r="D14" s="166">
        <f>+IFERROR(VLOOKUP($A14,Hoja5!$A$2:$M$2116,5,FALSE),"")</f>
        <v>0</v>
      </c>
      <c r="E14" s="166">
        <f>+IFERROR(VLOOKUP($A14,Hoja5!$A$2:$M$2116,6,FALSE),"")</f>
        <v>0</v>
      </c>
      <c r="F14" s="166">
        <f>+IFERROR(VLOOKUP($A14,Hoja5!$A$2:$M$2116,7,FALSE),"")</f>
        <v>0</v>
      </c>
      <c r="G14" s="166">
        <f>+IFERROR(VLOOKUP($A14,Hoja5!$A$2:$M$2116,8,FALSE),"")</f>
        <v>0</v>
      </c>
      <c r="H14" s="166">
        <f>+IFERROR(VLOOKUP($A14,Hoja5!$A$2:$M$2116,9,FALSE),"")</f>
        <v>0</v>
      </c>
      <c r="I14" s="166">
        <f>+IFERROR(VLOOKUP($A14,Hoja5!$A$2:$M$2116,10,FALSE),"")</f>
        <v>0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97666</v>
      </c>
      <c r="C15" s="41" t="str">
        <f>+IFERROR(VLOOKUP($A15,Hoja5!$A$2:$M$2116,4,FALSE),"")</f>
        <v>TARAIRA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97777</v>
      </c>
      <c r="C16" s="41" t="str">
        <f>+IFERROR(VLOOKUP($A16,Hoja5!$A$2:$M$2116,4,FALSE),"")</f>
        <v xml:space="preserve">PAPUNAUA </v>
      </c>
      <c r="D16" s="166">
        <f>+IFERROR(VLOOKUP($A16,Hoja5!$A$2:$M$2116,5,FALSE),"")</f>
        <v>0</v>
      </c>
      <c r="E16" s="166">
        <f>+IFERROR(VLOOKUP($A16,Hoja5!$A$2:$M$2116,6,FALSE),"")</f>
        <v>0</v>
      </c>
      <c r="F16" s="166">
        <f>+IFERROR(VLOOKUP($A16,Hoja5!$A$2:$M$2116,7,FALSE),"")</f>
        <v>0</v>
      </c>
      <c r="G16" s="166">
        <f>+IFERROR(VLOOKUP($A16,Hoja5!$A$2:$M$2116,8,FALSE),"")</f>
        <v>0</v>
      </c>
      <c r="H16" s="166">
        <f>+IFERROR(VLOOKUP($A16,Hoja5!$A$2:$M$2116,9,FALSE),"")</f>
        <v>0</v>
      </c>
      <c r="I16" s="166">
        <f>+IFERROR(VLOOKUP($A16,Hoja5!$A$2:$M$2116,10,FALSE),"")</f>
        <v>0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97889</v>
      </c>
      <c r="C17" s="41" t="str">
        <f>+IFERROR(VLOOKUP($A17,Hoja5!$A$2:$M$2116,4,FALSE),"")</f>
        <v xml:space="preserve">YAVARATÉ </v>
      </c>
      <c r="D17" s="166">
        <f>+IFERROR(VLOOKUP($A17,Hoja5!$A$2:$M$2116,5,FALSE),"")</f>
        <v>0</v>
      </c>
      <c r="E17" s="166">
        <f>+IFERROR(VLOOKUP($A17,Hoja5!$A$2:$M$2116,6,FALSE),"")</f>
        <v>0</v>
      </c>
      <c r="F17" s="166">
        <f>+IFERROR(VLOOKUP($A17,Hoja5!$A$2:$M$2116,7,FALSE),"")</f>
        <v>0</v>
      </c>
      <c r="G17" s="166">
        <f>+IFERROR(VLOOKUP($A17,Hoja5!$A$2:$M$2116,8,FALSE),"")</f>
        <v>0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 t="str">
        <f>+IFERROR(VLOOKUP($A18,Hoja5!$A$2:$M$2116,3,FALSE),"")</f>
        <v/>
      </c>
      <c r="C18" s="41" t="str">
        <f>+IFERROR(VLOOKUP($A18,Hoja5!$A$2:$M$2116,4,FALSE),"")</f>
        <v/>
      </c>
      <c r="D18" s="166" t="str">
        <f>+IFERROR(VLOOKUP($A18,Hoja5!$A$2:$M$2116,5,FALSE),"")</f>
        <v/>
      </c>
      <c r="E18" s="166" t="str">
        <f>+IFERROR(VLOOKUP($A18,Hoja5!$A$2:$M$2116,6,FALSE),"")</f>
        <v/>
      </c>
      <c r="F18" s="166" t="str">
        <f>+IFERROR(VLOOKUP($A18,Hoja5!$A$2:$M$2116,7,FALSE),"")</f>
        <v/>
      </c>
      <c r="G18" s="166" t="str">
        <f>+IFERROR(VLOOKUP($A18,Hoja5!$A$2:$M$2116,8,FALSE),"")</f>
        <v/>
      </c>
      <c r="H18" s="166" t="str">
        <f>+IFERROR(VLOOKUP($A18,Hoja5!$A$2:$M$2116,9,FALSE),"")</f>
        <v/>
      </c>
      <c r="I18" s="166" t="str">
        <f>+IFERROR(VLOOKUP($A18,Hoja5!$A$2:$M$2116,10,FALSE),"")</f>
        <v/>
      </c>
      <c r="J18" s="166" t="str">
        <f>+IFERROR(VLOOKUP($A18,Hoja5!$A$2:$M$2116,11,FALSE),"")</f>
        <v/>
      </c>
      <c r="K18" s="164" t="str">
        <f>+IFERROR(VLOOKUP($A18,Hoja5!$A$2:$M$2116,12,FALSE),"")</f>
        <v/>
      </c>
      <c r="L18" s="165" t="str">
        <f>+IFERROR(VLOOKUP($A18,Hoja5!$A$2:$M$2116,13,FALSE),"")</f>
        <v/>
      </c>
    </row>
    <row r="19" spans="1:12" x14ac:dyDescent="0.25">
      <c r="A19" s="145">
        <v>8</v>
      </c>
      <c r="B19" s="41" t="str">
        <f>+IFERROR(VLOOKUP($A19,Hoja5!$A$2:$M$2116,3,FALSE),"")</f>
        <v/>
      </c>
      <c r="C19" s="41" t="str">
        <f>+IFERROR(VLOOKUP($A19,Hoja5!$A$2:$M$2116,4,FALSE),"")</f>
        <v/>
      </c>
      <c r="D19" s="166" t="str">
        <f>+IFERROR(VLOOKUP($A19,Hoja5!$A$2:$M$2116,5,FALSE),"")</f>
        <v/>
      </c>
      <c r="E19" s="166" t="str">
        <f>+IFERROR(VLOOKUP($A19,Hoja5!$A$2:$M$2116,6,FALSE),"")</f>
        <v/>
      </c>
      <c r="F19" s="166" t="str">
        <f>+IFERROR(VLOOKUP($A19,Hoja5!$A$2:$M$2116,7,FALSE),"")</f>
        <v/>
      </c>
      <c r="G19" s="166" t="str">
        <f>+IFERROR(VLOOKUP($A19,Hoja5!$A$2:$M$2116,8,FALSE),"")</f>
        <v/>
      </c>
      <c r="H19" s="166" t="str">
        <f>+IFERROR(VLOOKUP($A19,Hoja5!$A$2:$M$2116,9,FALSE),"")</f>
        <v/>
      </c>
      <c r="I19" s="166" t="str">
        <f>+IFERROR(VLOOKUP($A19,Hoja5!$A$2:$M$2116,10,FALSE),"")</f>
        <v/>
      </c>
      <c r="J19" s="166" t="str">
        <f>+IFERROR(VLOOKUP($A19,Hoja5!$A$2:$M$2116,11,FALSE),"")</f>
        <v/>
      </c>
      <c r="K19" s="164" t="str">
        <f>+IFERROR(VLOOKUP($A19,Hoja5!$A$2:$M$2116,12,FALSE),"")</f>
        <v/>
      </c>
      <c r="L19" s="165" t="str">
        <f>+IFERROR(VLOOKUP($A19,Hoja5!$A$2:$M$2116,13,FALSE),"")</f>
        <v/>
      </c>
    </row>
    <row r="20" spans="1:12" x14ac:dyDescent="0.25">
      <c r="A20" s="145">
        <v>9</v>
      </c>
      <c r="B20" s="41" t="str">
        <f>+IFERROR(VLOOKUP($A20,Hoja5!$A$2:$M$2116,3,FALSE),"")</f>
        <v/>
      </c>
      <c r="C20" s="41" t="str">
        <f>+IFERROR(VLOOKUP($A20,Hoja5!$A$2:$M$2116,4,FALSE),"")</f>
        <v/>
      </c>
      <c r="D20" s="166" t="str">
        <f>+IFERROR(VLOOKUP($A20,Hoja5!$A$2:$M$2116,5,FALSE),"")</f>
        <v/>
      </c>
      <c r="E20" s="166" t="str">
        <f>+IFERROR(VLOOKUP($A20,Hoja5!$A$2:$M$2116,6,FALSE),"")</f>
        <v/>
      </c>
      <c r="F20" s="166" t="str">
        <f>+IFERROR(VLOOKUP($A20,Hoja5!$A$2:$M$2116,7,FALSE),"")</f>
        <v/>
      </c>
      <c r="G20" s="166" t="str">
        <f>+IFERROR(VLOOKUP($A20,Hoja5!$A$2:$M$2116,8,FALSE),"")</f>
        <v/>
      </c>
      <c r="H20" s="166" t="str">
        <f>+IFERROR(VLOOKUP($A20,Hoja5!$A$2:$M$2116,9,FALSE),"")</f>
        <v/>
      </c>
      <c r="I20" s="166" t="str">
        <f>+IFERROR(VLOOKUP($A20,Hoja5!$A$2:$M$2116,10,FALSE),"")</f>
        <v/>
      </c>
      <c r="J20" s="166" t="str">
        <f>+IFERROR(VLOOKUP($A20,Hoja5!$A$2:$M$2116,11,FALSE),"")</f>
        <v/>
      </c>
      <c r="K20" s="164" t="str">
        <f>+IFERROR(VLOOKUP($A20,Hoja5!$A$2:$M$2116,12,FALSE),"")</f>
        <v/>
      </c>
      <c r="L20" s="165" t="str">
        <f>+IFERROR(VLOOKUP($A20,Hoja5!$A$2:$M$2116,13,FALSE),"")</f>
        <v/>
      </c>
    </row>
    <row r="21" spans="1:12" x14ac:dyDescent="0.25">
      <c r="A21" s="145">
        <v>10</v>
      </c>
      <c r="B21" s="41" t="str">
        <f>+IFERROR(VLOOKUP($A21,Hoja5!$A$2:$M$2116,3,FALSE),"")</f>
        <v/>
      </c>
      <c r="C21" s="41" t="str">
        <f>+IFERROR(VLOOKUP($A21,Hoja5!$A$2:$M$2116,4,FALSE),"")</f>
        <v/>
      </c>
      <c r="D21" s="166" t="str">
        <f>+IFERROR(VLOOKUP($A21,Hoja5!$A$2:$M$2116,5,FALSE),"")</f>
        <v/>
      </c>
      <c r="E21" s="166" t="str">
        <f>+IFERROR(VLOOKUP($A21,Hoja5!$A$2:$M$2116,6,FALSE),"")</f>
        <v/>
      </c>
      <c r="F21" s="166" t="str">
        <f>+IFERROR(VLOOKUP($A21,Hoja5!$A$2:$M$2116,7,FALSE),"")</f>
        <v/>
      </c>
      <c r="G21" s="166" t="str">
        <f>+IFERROR(VLOOKUP($A21,Hoja5!$A$2:$M$2116,8,FALSE),"")</f>
        <v/>
      </c>
      <c r="H21" s="166" t="str">
        <f>+IFERROR(VLOOKUP($A21,Hoja5!$A$2:$M$2116,9,FALSE),"")</f>
        <v/>
      </c>
      <c r="I21" s="166" t="str">
        <f>+IFERROR(VLOOKUP($A21,Hoja5!$A$2:$M$2116,10,FALSE),"")</f>
        <v/>
      </c>
      <c r="J21" s="166" t="str">
        <f>+IFERROR(VLOOKUP($A21,Hoja5!$A$2:$M$2116,11,FALSE),"")</f>
        <v/>
      </c>
      <c r="K21" s="164" t="str">
        <f>+IFERROR(VLOOKUP($A21,Hoja5!$A$2:$M$2116,12,FALSE),"")</f>
        <v/>
      </c>
      <c r="L21" s="165" t="str">
        <f>+IFERROR(VLOOKUP($A21,Hoja5!$A$2:$M$2116,13,FALSE),"")</f>
        <v/>
      </c>
    </row>
    <row r="22" spans="1:12" x14ac:dyDescent="0.25">
      <c r="A22" s="145">
        <v>11</v>
      </c>
      <c r="B22" s="41" t="str">
        <f>+IFERROR(VLOOKUP($A22,Hoja5!$A$2:$M$2116,3,FALSE),"")</f>
        <v/>
      </c>
      <c r="C22" s="41" t="str">
        <f>+IFERROR(VLOOKUP($A22,Hoja5!$A$2:$M$2116,4,FALSE),"")</f>
        <v/>
      </c>
      <c r="D22" s="166" t="str">
        <f>+IFERROR(VLOOKUP($A22,Hoja5!$A$2:$M$2116,5,FALSE),"")</f>
        <v/>
      </c>
      <c r="E22" s="166" t="str">
        <f>+IFERROR(VLOOKUP($A22,Hoja5!$A$2:$M$2116,6,FALSE),"")</f>
        <v/>
      </c>
      <c r="F22" s="166" t="str">
        <f>+IFERROR(VLOOKUP($A22,Hoja5!$A$2:$M$2116,7,FALSE),"")</f>
        <v/>
      </c>
      <c r="G22" s="166" t="str">
        <f>+IFERROR(VLOOKUP($A22,Hoja5!$A$2:$M$2116,8,FALSE),"")</f>
        <v/>
      </c>
      <c r="H22" s="166" t="str">
        <f>+IFERROR(VLOOKUP($A22,Hoja5!$A$2:$M$2116,9,FALSE),"")</f>
        <v/>
      </c>
      <c r="I22" s="166" t="str">
        <f>+IFERROR(VLOOKUP($A22,Hoja5!$A$2:$M$2116,10,FALSE),"")</f>
        <v/>
      </c>
      <c r="J22" s="166" t="str">
        <f>+IFERROR(VLOOKUP($A22,Hoja5!$A$2:$M$2116,11,FALSE),"")</f>
        <v/>
      </c>
      <c r="K22" s="164" t="str">
        <f>+IFERROR(VLOOKUP($A22,Hoja5!$A$2:$M$2116,12,FALSE),"")</f>
        <v/>
      </c>
      <c r="L22" s="165" t="str">
        <f>+IFERROR(VLOOKUP($A22,Hoja5!$A$2:$M$2116,13,FALSE),"")</f>
        <v/>
      </c>
    </row>
    <row r="23" spans="1:12" x14ac:dyDescent="0.25">
      <c r="A23" s="145">
        <v>12</v>
      </c>
      <c r="B23" s="41" t="str">
        <f>+IFERROR(VLOOKUP($A23,Hoja5!$A$2:$M$2116,3,FALSE),"")</f>
        <v/>
      </c>
      <c r="C23" s="41" t="str">
        <f>+IFERROR(VLOOKUP($A23,Hoja5!$A$2:$M$2116,4,FALSE),"")</f>
        <v/>
      </c>
      <c r="D23" s="166" t="str">
        <f>+IFERROR(VLOOKUP($A23,Hoja5!$A$2:$M$2116,5,FALSE),"")</f>
        <v/>
      </c>
      <c r="E23" s="166" t="str">
        <f>+IFERROR(VLOOKUP($A23,Hoja5!$A$2:$M$2116,6,FALSE),"")</f>
        <v/>
      </c>
      <c r="F23" s="166" t="str">
        <f>+IFERROR(VLOOKUP($A23,Hoja5!$A$2:$M$2116,7,FALSE),"")</f>
        <v/>
      </c>
      <c r="G23" s="166" t="str">
        <f>+IFERROR(VLOOKUP($A23,Hoja5!$A$2:$M$2116,8,FALSE),"")</f>
        <v/>
      </c>
      <c r="H23" s="166" t="str">
        <f>+IFERROR(VLOOKUP($A23,Hoja5!$A$2:$M$2116,9,FALSE),"")</f>
        <v/>
      </c>
      <c r="I23" s="166" t="str">
        <f>+IFERROR(VLOOKUP($A23,Hoja5!$A$2:$M$2116,10,FALSE),"")</f>
        <v/>
      </c>
      <c r="J23" s="166" t="str">
        <f>+IFERROR(VLOOKUP($A23,Hoja5!$A$2:$M$2116,11,FALSE),"")</f>
        <v/>
      </c>
      <c r="K23" s="164" t="str">
        <f>+IFERROR(VLOOKUP($A23,Hoja5!$A$2:$M$2116,12,FALSE),"")</f>
        <v/>
      </c>
      <c r="L23" s="165" t="str">
        <f>+IFERROR(VLOOKUP($A23,Hoja5!$A$2:$M$2116,13,FALSE),"")</f>
        <v/>
      </c>
    </row>
    <row r="24" spans="1:12" x14ac:dyDescent="0.25">
      <c r="A24" s="145">
        <v>13</v>
      </c>
      <c r="B24" s="41" t="str">
        <f>+IFERROR(VLOOKUP($A24,Hoja5!$A$2:$M$2116,3,FALSE),"")</f>
        <v/>
      </c>
      <c r="C24" s="41" t="str">
        <f>+IFERROR(VLOOKUP($A24,Hoja5!$A$2:$M$2116,4,FALSE),"")</f>
        <v/>
      </c>
      <c r="D24" s="166" t="str">
        <f>+IFERROR(VLOOKUP($A24,Hoja5!$A$2:$M$2116,5,FALSE),"")</f>
        <v/>
      </c>
      <c r="E24" s="166" t="str">
        <f>+IFERROR(VLOOKUP($A24,Hoja5!$A$2:$M$2116,6,FALSE),"")</f>
        <v/>
      </c>
      <c r="F24" s="166" t="str">
        <f>+IFERROR(VLOOKUP($A24,Hoja5!$A$2:$M$2116,7,FALSE),"")</f>
        <v/>
      </c>
      <c r="G24" s="166" t="str">
        <f>+IFERROR(VLOOKUP($A24,Hoja5!$A$2:$M$2116,8,FALSE),"")</f>
        <v/>
      </c>
      <c r="H24" s="166" t="str">
        <f>+IFERROR(VLOOKUP($A24,Hoja5!$A$2:$M$2116,9,FALSE),"")</f>
        <v/>
      </c>
      <c r="I24" s="166" t="str">
        <f>+IFERROR(VLOOKUP($A24,Hoja5!$A$2:$M$2116,10,FALSE),"")</f>
        <v/>
      </c>
      <c r="J24" s="166" t="str">
        <f>+IFERROR(VLOOKUP($A24,Hoja5!$A$2:$M$2116,11,FALSE),"")</f>
        <v/>
      </c>
      <c r="K24" s="164" t="str">
        <f>+IFERROR(VLOOKUP($A24,Hoja5!$A$2:$M$2116,12,FALSE),"")</f>
        <v/>
      </c>
      <c r="L24" s="165" t="str">
        <f>+IFERROR(VLOOKUP($A24,Hoja5!$A$2:$M$2116,13,FALSE),"")</f>
        <v/>
      </c>
    </row>
    <row r="25" spans="1:12" x14ac:dyDescent="0.25">
      <c r="A25" s="145">
        <v>14</v>
      </c>
      <c r="B25" s="41" t="str">
        <f>+IFERROR(VLOOKUP($A25,Hoja5!$A$2:$M$2116,3,FALSE),"")</f>
        <v/>
      </c>
      <c r="C25" s="41" t="str">
        <f>+IFERROR(VLOOKUP($A25,Hoja5!$A$2:$M$2116,4,FALSE),"")</f>
        <v/>
      </c>
      <c r="D25" s="166" t="str">
        <f>+IFERROR(VLOOKUP($A25,Hoja5!$A$2:$M$2116,5,FALSE),"")</f>
        <v/>
      </c>
      <c r="E25" s="166" t="str">
        <f>+IFERROR(VLOOKUP($A25,Hoja5!$A$2:$M$2116,6,FALSE),"")</f>
        <v/>
      </c>
      <c r="F25" s="166" t="str">
        <f>+IFERROR(VLOOKUP($A25,Hoja5!$A$2:$M$2116,7,FALSE),"")</f>
        <v/>
      </c>
      <c r="G25" s="166" t="str">
        <f>+IFERROR(VLOOKUP($A25,Hoja5!$A$2:$M$2116,8,FALSE),"")</f>
        <v/>
      </c>
      <c r="H25" s="166" t="str">
        <f>+IFERROR(VLOOKUP($A25,Hoja5!$A$2:$M$2116,9,FALSE),"")</f>
        <v/>
      </c>
      <c r="I25" s="166" t="str">
        <f>+IFERROR(VLOOKUP($A25,Hoja5!$A$2:$M$2116,10,FALSE),"")</f>
        <v/>
      </c>
      <c r="J25" s="166" t="str">
        <f>+IFERROR(VLOOKUP($A25,Hoja5!$A$2:$M$2116,11,FALSE),"")</f>
        <v/>
      </c>
      <c r="K25" s="164" t="str">
        <f>+IFERROR(VLOOKUP($A25,Hoja5!$A$2:$M$2116,12,FALSE),"")</f>
        <v/>
      </c>
      <c r="L25" s="165" t="str">
        <f>+IFERROR(VLOOKUP($A25,Hoja5!$A$2:$M$2116,13,FALSE),"")</f>
        <v/>
      </c>
    </row>
    <row r="26" spans="1:12" x14ac:dyDescent="0.25">
      <c r="A26" s="145">
        <v>15</v>
      </c>
      <c r="B26" s="41" t="str">
        <f>+IFERROR(VLOOKUP($A26,Hoja5!$A$2:$M$2116,3,FALSE),"")</f>
        <v/>
      </c>
      <c r="C26" s="41" t="str">
        <f>+IFERROR(VLOOKUP($A26,Hoja5!$A$2:$M$2116,4,FALSE),"")</f>
        <v/>
      </c>
      <c r="D26" s="166" t="str">
        <f>+IFERROR(VLOOKUP($A26,Hoja5!$A$2:$M$2116,5,FALSE),"")</f>
        <v/>
      </c>
      <c r="E26" s="166" t="str">
        <f>+IFERROR(VLOOKUP($A26,Hoja5!$A$2:$M$2116,6,FALSE),"")</f>
        <v/>
      </c>
      <c r="F26" s="166" t="str">
        <f>+IFERROR(VLOOKUP($A26,Hoja5!$A$2:$M$2116,7,FALSE),"")</f>
        <v/>
      </c>
      <c r="G26" s="166" t="str">
        <f>+IFERROR(VLOOKUP($A26,Hoja5!$A$2:$M$2116,8,FALSE),"")</f>
        <v/>
      </c>
      <c r="H26" s="166" t="str">
        <f>+IFERROR(VLOOKUP($A26,Hoja5!$A$2:$M$2116,9,FALSE),"")</f>
        <v/>
      </c>
      <c r="I26" s="166" t="str">
        <f>+IFERROR(VLOOKUP($A26,Hoja5!$A$2:$M$2116,10,FALSE),"")</f>
        <v/>
      </c>
      <c r="J26" s="166" t="str">
        <f>+IFERROR(VLOOKUP($A26,Hoja5!$A$2:$M$2116,11,FALSE),"")</f>
        <v/>
      </c>
      <c r="K26" s="164" t="str">
        <f>+IFERROR(VLOOKUP($A26,Hoja5!$A$2:$M$2116,12,FALSE),"")</f>
        <v/>
      </c>
      <c r="L26" s="165" t="str">
        <f>+IFERROR(VLOOKUP($A26,Hoja5!$A$2:$M$2116,13,FALSE),"")</f>
        <v/>
      </c>
    </row>
    <row r="27" spans="1:12" x14ac:dyDescent="0.25">
      <c r="A27" s="145">
        <v>16</v>
      </c>
      <c r="B27" s="41" t="str">
        <f>+IFERROR(VLOOKUP($A27,Hoja5!$A$2:$M$2116,3,FALSE),"")</f>
        <v/>
      </c>
      <c r="C27" s="41" t="str">
        <f>+IFERROR(VLOOKUP($A27,Hoja5!$A$2:$M$2116,4,FALSE),"")</f>
        <v/>
      </c>
      <c r="D27" s="166" t="str">
        <f>+IFERROR(VLOOKUP($A27,Hoja5!$A$2:$M$2116,5,FALSE),"")</f>
        <v/>
      </c>
      <c r="E27" s="166" t="str">
        <f>+IFERROR(VLOOKUP($A27,Hoja5!$A$2:$M$2116,6,FALSE),"")</f>
        <v/>
      </c>
      <c r="F27" s="166" t="str">
        <f>+IFERROR(VLOOKUP($A27,Hoja5!$A$2:$M$2116,7,FALSE),"")</f>
        <v/>
      </c>
      <c r="G27" s="166" t="str">
        <f>+IFERROR(VLOOKUP($A27,Hoja5!$A$2:$M$2116,8,FALSE),"")</f>
        <v/>
      </c>
      <c r="H27" s="166" t="str">
        <f>+IFERROR(VLOOKUP($A27,Hoja5!$A$2:$M$2116,9,FALSE),"")</f>
        <v/>
      </c>
      <c r="I27" s="166" t="str">
        <f>+IFERROR(VLOOKUP($A27,Hoja5!$A$2:$M$2116,10,FALSE),"")</f>
        <v/>
      </c>
      <c r="J27" s="166" t="str">
        <f>+IFERROR(VLOOKUP($A27,Hoja5!$A$2:$M$2116,11,FALSE),"")</f>
        <v/>
      </c>
      <c r="K27" s="164" t="str">
        <f>+IFERROR(VLOOKUP($A27,Hoja5!$A$2:$M$2116,12,FALSE),"")</f>
        <v/>
      </c>
      <c r="L27" s="165" t="str">
        <f>+IFERROR(VLOOKUP($A27,Hoja5!$A$2:$M$2116,13,FALSE),"")</f>
        <v/>
      </c>
    </row>
    <row r="28" spans="1:12" x14ac:dyDescent="0.25">
      <c r="A28" s="145">
        <v>17</v>
      </c>
      <c r="B28" s="41" t="str">
        <f>+IFERROR(VLOOKUP($A28,Hoja5!$A$2:$M$2116,3,FALSE),"")</f>
        <v/>
      </c>
      <c r="C28" s="41" t="str">
        <f>+IFERROR(VLOOKUP($A28,Hoja5!$A$2:$M$2116,4,FALSE),"")</f>
        <v/>
      </c>
      <c r="D28" s="166" t="str">
        <f>+IFERROR(VLOOKUP($A28,Hoja5!$A$2:$M$2116,5,FALSE),"")</f>
        <v/>
      </c>
      <c r="E28" s="166" t="str">
        <f>+IFERROR(VLOOKUP($A28,Hoja5!$A$2:$M$2116,6,FALSE),"")</f>
        <v/>
      </c>
      <c r="F28" s="166" t="str">
        <f>+IFERROR(VLOOKUP($A28,Hoja5!$A$2:$M$2116,7,FALSE),"")</f>
        <v/>
      </c>
      <c r="G28" s="166" t="str">
        <f>+IFERROR(VLOOKUP($A28,Hoja5!$A$2:$M$2116,8,FALSE),"")</f>
        <v/>
      </c>
      <c r="H28" s="166" t="str">
        <f>+IFERROR(VLOOKUP($A28,Hoja5!$A$2:$M$2116,9,FALSE),"")</f>
        <v/>
      </c>
      <c r="I28" s="166" t="str">
        <f>+IFERROR(VLOOKUP($A28,Hoja5!$A$2:$M$2116,10,FALSE),"")</f>
        <v/>
      </c>
      <c r="J28" s="166" t="str">
        <f>+IFERROR(VLOOKUP($A28,Hoja5!$A$2:$M$2116,11,FALSE),"")</f>
        <v/>
      </c>
      <c r="K28" s="164" t="str">
        <f>+IFERROR(VLOOKUP($A28,Hoja5!$A$2:$M$2116,12,FALSE),"")</f>
        <v/>
      </c>
      <c r="L28" s="165" t="str">
        <f>+IFERROR(VLOOKUP($A28,Hoja5!$A$2:$M$2116,13,FALSE),"")</f>
        <v/>
      </c>
    </row>
    <row r="29" spans="1:12" x14ac:dyDescent="0.25">
      <c r="A29" s="145">
        <v>18</v>
      </c>
      <c r="B29" s="41" t="str">
        <f>+IFERROR(VLOOKUP($A29,Hoja5!$A$2:$M$2116,3,FALSE),"")</f>
        <v/>
      </c>
      <c r="C29" s="41" t="str">
        <f>+IFERROR(VLOOKUP($A29,Hoja5!$A$2:$M$2116,4,FALSE),"")</f>
        <v/>
      </c>
      <c r="D29" s="166" t="str">
        <f>+IFERROR(VLOOKUP($A29,Hoja5!$A$2:$M$2116,5,FALSE),"")</f>
        <v/>
      </c>
      <c r="E29" s="166" t="str">
        <f>+IFERROR(VLOOKUP($A29,Hoja5!$A$2:$M$2116,6,FALSE),"")</f>
        <v/>
      </c>
      <c r="F29" s="166" t="str">
        <f>+IFERROR(VLOOKUP($A29,Hoja5!$A$2:$M$2116,7,FALSE),"")</f>
        <v/>
      </c>
      <c r="G29" s="166" t="str">
        <f>+IFERROR(VLOOKUP($A29,Hoja5!$A$2:$M$2116,8,FALSE),"")</f>
        <v/>
      </c>
      <c r="H29" s="166" t="str">
        <f>+IFERROR(VLOOKUP($A29,Hoja5!$A$2:$M$2116,9,FALSE),"")</f>
        <v/>
      </c>
      <c r="I29" s="166" t="str">
        <f>+IFERROR(VLOOKUP($A29,Hoja5!$A$2:$M$2116,10,FALSE),"")</f>
        <v/>
      </c>
      <c r="J29" s="166" t="str">
        <f>+IFERROR(VLOOKUP($A29,Hoja5!$A$2:$M$2116,11,FALSE),"")</f>
        <v/>
      </c>
      <c r="K29" s="164" t="str">
        <f>+IFERROR(VLOOKUP($A29,Hoja5!$A$2:$M$2116,12,FALSE),"")</f>
        <v/>
      </c>
      <c r="L29" s="165" t="str">
        <f>+IFERROR(VLOOKUP($A29,Hoja5!$A$2:$M$2116,13,FALSE),"")</f>
        <v/>
      </c>
    </row>
    <row r="30" spans="1:12" x14ac:dyDescent="0.25">
      <c r="A30" s="145">
        <v>19</v>
      </c>
      <c r="B30" s="41" t="str">
        <f>+IFERROR(VLOOKUP($A30,Hoja5!$A$2:$M$2116,3,FALSE),"")</f>
        <v/>
      </c>
      <c r="C30" s="41" t="str">
        <f>+IFERROR(VLOOKUP($A30,Hoja5!$A$2:$M$2116,4,FALSE),"")</f>
        <v/>
      </c>
      <c r="D30" s="166" t="str">
        <f>+IFERROR(VLOOKUP($A30,Hoja5!$A$2:$M$2116,5,FALSE),"")</f>
        <v/>
      </c>
      <c r="E30" s="166" t="str">
        <f>+IFERROR(VLOOKUP($A30,Hoja5!$A$2:$M$2116,6,FALSE),"")</f>
        <v/>
      </c>
      <c r="F30" s="166" t="str">
        <f>+IFERROR(VLOOKUP($A30,Hoja5!$A$2:$M$2116,7,FALSE),"")</f>
        <v/>
      </c>
      <c r="G30" s="166" t="str">
        <f>+IFERROR(VLOOKUP($A30,Hoja5!$A$2:$M$2116,8,FALSE),"")</f>
        <v/>
      </c>
      <c r="H30" s="166" t="str">
        <f>+IFERROR(VLOOKUP($A30,Hoja5!$A$2:$M$2116,9,FALSE),"")</f>
        <v/>
      </c>
      <c r="I30" s="166" t="str">
        <f>+IFERROR(VLOOKUP($A30,Hoja5!$A$2:$M$2116,10,FALSE),"")</f>
        <v/>
      </c>
      <c r="J30" s="166" t="str">
        <f>+IFERROR(VLOOKUP($A30,Hoja5!$A$2:$M$2116,11,FALSE),"")</f>
        <v/>
      </c>
      <c r="K30" s="164" t="str">
        <f>+IFERROR(VLOOKUP($A30,Hoja5!$A$2:$M$2116,12,FALSE),"")</f>
        <v/>
      </c>
      <c r="L30" s="165" t="str">
        <f>+IFERROR(VLOOKUP($A30,Hoja5!$A$2:$M$2116,13,FALSE),"")</f>
        <v/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VAUPES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97001</v>
      </c>
      <c r="C12" s="39" t="str">
        <f>+UPPER(IFERROR(VLOOKUP($A12,Hoja6!$A$3:$P$1124,4,FALSE),""))</f>
        <v>MITÚ</v>
      </c>
      <c r="D12" s="40">
        <f>+IFERROR(VLOOKUP($A12,Hoja6!$A$3:$P$1124,8,FALSE),"")</f>
        <v>229</v>
      </c>
      <c r="E12" s="40">
        <f>+IFERROR(VLOOKUP($A12,Hoja6!$A$3:$P$1124,9,FALSE),"")</f>
        <v>32</v>
      </c>
      <c r="F12" s="163">
        <f>+IFERROR(VLOOKUP($A12,Hoja6!$A$3:$P$1124,10,FALSE),"")</f>
        <v>0.13973799126637554</v>
      </c>
      <c r="G12" s="40">
        <f>+IFERROR(VLOOKUP($A12,Hoja6!$A$3:$P$1124,11,FALSE),"")</f>
        <v>220</v>
      </c>
      <c r="H12" s="40">
        <f>+IFERROR(VLOOKUP($A12,Hoja6!$A$3:$P$1124,12,FALSE),"")</f>
        <v>33</v>
      </c>
      <c r="I12" s="163">
        <f>+IFERROR(VLOOKUP($A12,Hoja6!$A$3:$P$1124,13,FALSE),"")</f>
        <v>0.15</v>
      </c>
      <c r="J12" s="40">
        <f>+IFERROR(VLOOKUP($A12,Hoja6!$A$3:$P$1124,14,FALSE),"")</f>
        <v>263</v>
      </c>
      <c r="K12" s="149">
        <f>+IFERROR(VLOOKUP($A12,Hoja6!$A$3:$P$1124,15,FALSE),"")</f>
        <v>52</v>
      </c>
      <c r="L12" s="165">
        <f>+IFERROR(VLOOKUP($A12,Hoja6!$A$3:$P$1124,16,FALSE),"")</f>
        <v>0.19771863117870722</v>
      </c>
    </row>
    <row r="13" spans="1:12" x14ac:dyDescent="0.25">
      <c r="A13" s="145">
        <v>2</v>
      </c>
      <c r="B13" s="39">
        <f>+IFERROR(VLOOKUP($A13,Hoja6!$A$3:$P$1124,3,FALSE),"")</f>
        <v>97161</v>
      </c>
      <c r="C13" s="39" t="str">
        <f>+UPPER(IFERROR(VLOOKUP($A13,Hoja6!$A$3:$P$1124,4,FALSE),""))</f>
        <v>CARURU</v>
      </c>
      <c r="D13" s="40">
        <f>+IFERROR(VLOOKUP($A13,Hoja6!$A$3:$P$1124,8,FALSE),"")</f>
        <v>14</v>
      </c>
      <c r="E13" s="40">
        <f>+IFERROR(VLOOKUP($A13,Hoja6!$A$3:$P$1124,9,FALSE),"")</f>
        <v>1</v>
      </c>
      <c r="F13" s="163">
        <f>+IFERROR(VLOOKUP($A13,Hoja6!$A$3:$P$1124,10,FALSE),"")</f>
        <v>7.1428571428571425E-2</v>
      </c>
      <c r="G13" s="40">
        <f>+IFERROR(VLOOKUP($A13,Hoja6!$A$3:$P$1124,11,FALSE),"")</f>
        <v>16</v>
      </c>
      <c r="H13" s="40">
        <f>+IFERROR(VLOOKUP($A13,Hoja6!$A$3:$P$1124,12,FALSE),"")</f>
        <v>0</v>
      </c>
      <c r="I13" s="163">
        <f>+IFERROR(VLOOKUP($A13,Hoja6!$A$3:$P$1124,13,FALSE),"")</f>
        <v>0</v>
      </c>
      <c r="J13" s="40">
        <f>+IFERROR(VLOOKUP($A13,Hoja6!$A$3:$P$1124,14,FALSE),"")</f>
        <v>17</v>
      </c>
      <c r="K13" s="149">
        <f>+IFERROR(VLOOKUP($A13,Hoja6!$A$3:$P$1124,15,FALSE),"")</f>
        <v>1</v>
      </c>
      <c r="L13" s="165">
        <f>+IFERROR(VLOOKUP($A13,Hoja6!$A$3:$P$1124,16,FALSE),"")</f>
        <v>5.8823529411764705E-2</v>
      </c>
    </row>
    <row r="14" spans="1:12" x14ac:dyDescent="0.25">
      <c r="A14" s="145">
        <v>3</v>
      </c>
      <c r="B14" s="39">
        <f>+IFERROR(VLOOKUP($A14,Hoja6!$A$3:$P$1124,3,FALSE),"")</f>
        <v>97511</v>
      </c>
      <c r="C14" s="39" t="str">
        <f>+UPPER(IFERROR(VLOOKUP($A14,Hoja6!$A$3:$P$1124,4,FALSE),""))</f>
        <v xml:space="preserve">PACOA </v>
      </c>
      <c r="D14" s="40">
        <f>+IFERROR(VLOOKUP($A14,Hoja6!$A$3:$P$1124,8,FALSE),"")</f>
        <v>0</v>
      </c>
      <c r="E14" s="40">
        <f>+IFERROR(VLOOKUP($A14,Hoja6!$A$3:$P$1124,9,FALSE),"")</f>
        <v>0</v>
      </c>
      <c r="F14" s="163">
        <f>+IFERROR(VLOOKUP($A14,Hoja6!$A$3:$P$1124,10,FALSE),"")</f>
        <v>0</v>
      </c>
      <c r="G14" s="40">
        <f>+IFERROR(VLOOKUP($A14,Hoja6!$A$3:$P$1124,11,FALSE),"")</f>
        <v>22</v>
      </c>
      <c r="H14" s="40">
        <f>+IFERROR(VLOOKUP($A14,Hoja6!$A$3:$P$1124,12,FALSE),"")</f>
        <v>0</v>
      </c>
      <c r="I14" s="163">
        <f>+IFERROR(VLOOKUP($A14,Hoja6!$A$3:$P$1124,13,FALSE),"")</f>
        <v>0</v>
      </c>
      <c r="J14" s="40">
        <f>+IFERROR(VLOOKUP($A14,Hoja6!$A$3:$P$1124,14,FALSE),"")</f>
        <v>35</v>
      </c>
      <c r="K14" s="149">
        <f>+IFERROR(VLOOKUP($A14,Hoja6!$A$3:$P$1124,15,FALSE),"")</f>
        <v>2</v>
      </c>
      <c r="L14" s="165">
        <f>+IFERROR(VLOOKUP($A14,Hoja6!$A$3:$P$1124,16,FALSE),"")</f>
        <v>5.7142857142857141E-2</v>
      </c>
    </row>
    <row r="15" spans="1:12" x14ac:dyDescent="0.25">
      <c r="A15" s="145">
        <v>4</v>
      </c>
      <c r="B15" s="39">
        <f>+IFERROR(VLOOKUP($A15,Hoja6!$A$3:$P$1124,3,FALSE),"")</f>
        <v>97666</v>
      </c>
      <c r="C15" s="39" t="str">
        <f>+UPPER(IFERROR(VLOOKUP($A15,Hoja6!$A$3:$P$1124,4,FALSE),""))</f>
        <v>TARAIRA</v>
      </c>
      <c r="D15" s="40">
        <f>+IFERROR(VLOOKUP($A15,Hoja6!$A$3:$P$1124,8,FALSE),"")</f>
        <v>14</v>
      </c>
      <c r="E15" s="40">
        <f>+IFERROR(VLOOKUP($A15,Hoja6!$A$3:$P$1124,9,FALSE),"")</f>
        <v>1</v>
      </c>
      <c r="F15" s="163">
        <f>+IFERROR(VLOOKUP($A15,Hoja6!$A$3:$P$1124,10,FALSE),"")</f>
        <v>7.1428571428571425E-2</v>
      </c>
      <c r="G15" s="40">
        <f>+IFERROR(VLOOKUP($A15,Hoja6!$A$3:$P$1124,11,FALSE),"")</f>
        <v>19</v>
      </c>
      <c r="H15" s="40">
        <f>+IFERROR(VLOOKUP($A15,Hoja6!$A$3:$P$1124,12,FALSE),"")</f>
        <v>2</v>
      </c>
      <c r="I15" s="163">
        <f>+IFERROR(VLOOKUP($A15,Hoja6!$A$3:$P$1124,13,FALSE),"")</f>
        <v>0.10526315789473684</v>
      </c>
      <c r="J15" s="40">
        <f>+IFERROR(VLOOKUP($A15,Hoja6!$A$3:$P$1124,14,FALSE),"")</f>
        <v>9</v>
      </c>
      <c r="K15" s="149">
        <f>+IFERROR(VLOOKUP($A15,Hoja6!$A$3:$P$1124,15,FALSE),"")</f>
        <v>1</v>
      </c>
      <c r="L15" s="165">
        <f>+IFERROR(VLOOKUP($A15,Hoja6!$A$3:$P$1124,16,FALSE),"")</f>
        <v>0.1111111111111111</v>
      </c>
    </row>
    <row r="16" spans="1:12" x14ac:dyDescent="0.25">
      <c r="A16" s="145">
        <v>5</v>
      </c>
      <c r="B16" s="39">
        <f>+IFERROR(VLOOKUP($A16,Hoja6!$A$3:$P$1124,3,FALSE),"")</f>
        <v>97777</v>
      </c>
      <c r="C16" s="39" t="str">
        <f>+UPPER(IFERROR(VLOOKUP($A16,Hoja6!$A$3:$P$1124,4,FALSE),""))</f>
        <v xml:space="preserve">PAPUNAUA </v>
      </c>
      <c r="D16" s="40">
        <f>+IFERROR(VLOOKUP($A16,Hoja6!$A$3:$P$1124,8,FALSE),"")</f>
        <v>0</v>
      </c>
      <c r="E16" s="40">
        <f>+IFERROR(VLOOKUP($A16,Hoja6!$A$3:$P$1124,9,FALSE),"")</f>
        <v>0</v>
      </c>
      <c r="F16" s="163">
        <f>+IFERROR(VLOOKUP($A16,Hoja6!$A$3:$P$1124,10,FALSE),"")</f>
        <v>0</v>
      </c>
      <c r="G16" s="40">
        <f>+IFERROR(VLOOKUP($A16,Hoja6!$A$3:$P$1124,11,FALSE),"")</f>
        <v>0</v>
      </c>
      <c r="H16" s="40">
        <f>+IFERROR(VLOOKUP($A16,Hoja6!$A$3:$P$1124,12,FALSE),"")</f>
        <v>0</v>
      </c>
      <c r="I16" s="163">
        <f>+IFERROR(VLOOKUP($A16,Hoja6!$A$3:$P$1124,13,FALSE),"")</f>
        <v>0</v>
      </c>
      <c r="J16" s="40">
        <f>+IFERROR(VLOOKUP($A16,Hoja6!$A$3:$P$1124,14,FALSE),"")</f>
        <v>0</v>
      </c>
      <c r="K16" s="149">
        <f>+IFERROR(VLOOKUP($A16,Hoja6!$A$3:$P$1124,15,FALSE),"")</f>
        <v>0</v>
      </c>
      <c r="L16" s="165">
        <f>+IFERROR(VLOOKUP($A16,Hoja6!$A$3:$P$1124,16,FALSE),"")</f>
        <v>0</v>
      </c>
    </row>
    <row r="17" spans="1:12" x14ac:dyDescent="0.25">
      <c r="A17" s="145">
        <v>6</v>
      </c>
      <c r="B17" s="39">
        <f>+IFERROR(VLOOKUP($A17,Hoja6!$A$3:$P$1124,3,FALSE),"")</f>
        <v>97889</v>
      </c>
      <c r="C17" s="39" t="str">
        <f>+UPPER(IFERROR(VLOOKUP($A17,Hoja6!$A$3:$P$1124,4,FALSE),""))</f>
        <v xml:space="preserve">YAVARATÉ </v>
      </c>
      <c r="D17" s="40">
        <f>+IFERROR(VLOOKUP($A17,Hoja6!$A$3:$P$1124,8,FALSE),"")</f>
        <v>13</v>
      </c>
      <c r="E17" s="40">
        <f>+IFERROR(VLOOKUP($A17,Hoja6!$A$3:$P$1124,9,FALSE),"")</f>
        <v>0</v>
      </c>
      <c r="F17" s="163">
        <f>+IFERROR(VLOOKUP($A17,Hoja6!$A$3:$P$1124,10,FALSE),"")</f>
        <v>0</v>
      </c>
      <c r="G17" s="40">
        <f>+IFERROR(VLOOKUP($A17,Hoja6!$A$3:$P$1124,11,FALSE),"")</f>
        <v>9</v>
      </c>
      <c r="H17" s="40">
        <f>+IFERROR(VLOOKUP($A17,Hoja6!$A$3:$P$1124,12,FALSE),"")</f>
        <v>2</v>
      </c>
      <c r="I17" s="163">
        <f>+IFERROR(VLOOKUP($A17,Hoja6!$A$3:$P$1124,13,FALSE),"")</f>
        <v>0.22222222222222221</v>
      </c>
      <c r="J17" s="40">
        <f>+IFERROR(VLOOKUP($A17,Hoja6!$A$3:$P$1124,14,FALSE),"")</f>
        <v>15</v>
      </c>
      <c r="K17" s="149">
        <f>+IFERROR(VLOOKUP($A17,Hoja6!$A$3:$P$1124,15,FALSE),"")</f>
        <v>0</v>
      </c>
      <c r="L17" s="165">
        <f>+IFERROR(VLOOKUP($A17,Hoja6!$A$3:$P$1124,16,FALSE),"")</f>
        <v>0</v>
      </c>
    </row>
    <row r="18" spans="1:12" x14ac:dyDescent="0.25">
      <c r="A18" s="145">
        <v>7</v>
      </c>
      <c r="B18" s="39" t="str">
        <f>+IFERROR(VLOOKUP($A18,Hoja6!$A$3:$P$1124,3,FALSE),"")</f>
        <v/>
      </c>
      <c r="C18" s="39" t="str">
        <f>+UPPER(IFERROR(VLOOKUP($A18,Hoja6!$A$3:$P$1124,4,FALSE),""))</f>
        <v/>
      </c>
      <c r="D18" s="40" t="str">
        <f>+IFERROR(VLOOKUP($A18,Hoja6!$A$3:$P$1124,8,FALSE),"")</f>
        <v/>
      </c>
      <c r="E18" s="40" t="str">
        <f>+IFERROR(VLOOKUP($A18,Hoja6!$A$3:$P$1124,9,FALSE),"")</f>
        <v/>
      </c>
      <c r="F18" s="163" t="str">
        <f>+IFERROR(VLOOKUP($A18,Hoja6!$A$3:$P$1124,10,FALSE),"")</f>
        <v/>
      </c>
      <c r="G18" s="40" t="str">
        <f>+IFERROR(VLOOKUP($A18,Hoja6!$A$3:$P$1124,11,FALSE),"")</f>
        <v/>
      </c>
      <c r="H18" s="40" t="str">
        <f>+IFERROR(VLOOKUP($A18,Hoja6!$A$3:$P$1124,12,FALSE),"")</f>
        <v/>
      </c>
      <c r="I18" s="163" t="str">
        <f>+IFERROR(VLOOKUP($A18,Hoja6!$A$3:$P$1124,13,FALSE),"")</f>
        <v/>
      </c>
      <c r="J18" s="40" t="str">
        <f>+IFERROR(VLOOKUP($A18,Hoja6!$A$3:$P$1124,14,FALSE),"")</f>
        <v/>
      </c>
      <c r="K18" s="149" t="str">
        <f>+IFERROR(VLOOKUP($A18,Hoja6!$A$3:$P$1124,15,FALSE),"")</f>
        <v/>
      </c>
      <c r="L18" s="165" t="str">
        <f>+IFERROR(VLOOKUP($A18,Hoja6!$A$3:$P$1124,16,FALSE),"")</f>
        <v/>
      </c>
    </row>
    <row r="19" spans="1:12" x14ac:dyDescent="0.25">
      <c r="A19" s="145">
        <v>8</v>
      </c>
      <c r="B19" s="39" t="str">
        <f>+IFERROR(VLOOKUP($A19,Hoja6!$A$3:$P$1124,3,FALSE),"")</f>
        <v/>
      </c>
      <c r="C19" s="39" t="str">
        <f>+UPPER(IFERROR(VLOOKUP($A19,Hoja6!$A$3:$P$1124,4,FALSE),""))</f>
        <v/>
      </c>
      <c r="D19" s="40" t="str">
        <f>+IFERROR(VLOOKUP($A19,Hoja6!$A$3:$P$1124,8,FALSE),"")</f>
        <v/>
      </c>
      <c r="E19" s="40" t="str">
        <f>+IFERROR(VLOOKUP($A19,Hoja6!$A$3:$P$1124,9,FALSE),"")</f>
        <v/>
      </c>
      <c r="F19" s="163" t="str">
        <f>+IFERROR(VLOOKUP($A19,Hoja6!$A$3:$P$1124,10,FALSE),"")</f>
        <v/>
      </c>
      <c r="G19" s="40" t="str">
        <f>+IFERROR(VLOOKUP($A19,Hoja6!$A$3:$P$1124,11,FALSE),"")</f>
        <v/>
      </c>
      <c r="H19" s="40" t="str">
        <f>+IFERROR(VLOOKUP($A19,Hoja6!$A$3:$P$1124,12,FALSE),"")</f>
        <v/>
      </c>
      <c r="I19" s="163" t="str">
        <f>+IFERROR(VLOOKUP($A19,Hoja6!$A$3:$P$1124,13,FALSE),"")</f>
        <v/>
      </c>
      <c r="J19" s="40" t="str">
        <f>+IFERROR(VLOOKUP($A19,Hoja6!$A$3:$P$1124,14,FALSE),"")</f>
        <v/>
      </c>
      <c r="K19" s="149" t="str">
        <f>+IFERROR(VLOOKUP($A19,Hoja6!$A$3:$P$1124,15,FALSE),"")</f>
        <v/>
      </c>
      <c r="L19" s="165" t="str">
        <f>+IFERROR(VLOOKUP($A19,Hoja6!$A$3:$P$1124,16,FALSE),"")</f>
        <v/>
      </c>
    </row>
    <row r="20" spans="1:12" x14ac:dyDescent="0.25">
      <c r="A20" s="145">
        <v>9</v>
      </c>
      <c r="B20" s="39" t="str">
        <f>+IFERROR(VLOOKUP($A20,Hoja6!$A$3:$P$1124,3,FALSE),"")</f>
        <v/>
      </c>
      <c r="C20" s="39" t="str">
        <f>+UPPER(IFERROR(VLOOKUP($A20,Hoja6!$A$3:$P$1124,4,FALSE),""))</f>
        <v/>
      </c>
      <c r="D20" s="40" t="str">
        <f>+IFERROR(VLOOKUP($A20,Hoja6!$A$3:$P$1124,8,FALSE),"")</f>
        <v/>
      </c>
      <c r="E20" s="40" t="str">
        <f>+IFERROR(VLOOKUP($A20,Hoja6!$A$3:$P$1124,9,FALSE),"")</f>
        <v/>
      </c>
      <c r="F20" s="163" t="str">
        <f>+IFERROR(VLOOKUP($A20,Hoja6!$A$3:$P$1124,10,FALSE),"")</f>
        <v/>
      </c>
      <c r="G20" s="40" t="str">
        <f>+IFERROR(VLOOKUP($A20,Hoja6!$A$3:$P$1124,11,FALSE),"")</f>
        <v/>
      </c>
      <c r="H20" s="40" t="str">
        <f>+IFERROR(VLOOKUP($A20,Hoja6!$A$3:$P$1124,12,FALSE),"")</f>
        <v/>
      </c>
      <c r="I20" s="163" t="str">
        <f>+IFERROR(VLOOKUP($A20,Hoja6!$A$3:$P$1124,13,FALSE),"")</f>
        <v/>
      </c>
      <c r="J20" s="40" t="str">
        <f>+IFERROR(VLOOKUP($A20,Hoja6!$A$3:$P$1124,14,FALSE),"")</f>
        <v/>
      </c>
      <c r="K20" s="149" t="str">
        <f>+IFERROR(VLOOKUP($A20,Hoja6!$A$3:$P$1124,15,FALSE),"")</f>
        <v/>
      </c>
      <c r="L20" s="165" t="str">
        <f>+IFERROR(VLOOKUP($A20,Hoja6!$A$3:$P$1124,16,FALSE),"")</f>
        <v/>
      </c>
    </row>
    <row r="21" spans="1:12" x14ac:dyDescent="0.25">
      <c r="A21" s="145">
        <v>10</v>
      </c>
      <c r="B21" s="39" t="str">
        <f>+IFERROR(VLOOKUP($A21,Hoja6!$A$3:$P$1124,3,FALSE),"")</f>
        <v/>
      </c>
      <c r="C21" s="39" t="str">
        <f>+UPPER(IFERROR(VLOOKUP($A21,Hoja6!$A$3:$P$1124,4,FALSE),""))</f>
        <v/>
      </c>
      <c r="D21" s="40" t="str">
        <f>+IFERROR(VLOOKUP($A21,Hoja6!$A$3:$P$1124,8,FALSE),"")</f>
        <v/>
      </c>
      <c r="E21" s="40" t="str">
        <f>+IFERROR(VLOOKUP($A21,Hoja6!$A$3:$P$1124,9,FALSE),"")</f>
        <v/>
      </c>
      <c r="F21" s="163" t="str">
        <f>+IFERROR(VLOOKUP($A21,Hoja6!$A$3:$P$1124,10,FALSE),"")</f>
        <v/>
      </c>
      <c r="G21" s="40" t="str">
        <f>+IFERROR(VLOOKUP($A21,Hoja6!$A$3:$P$1124,11,FALSE),"")</f>
        <v/>
      </c>
      <c r="H21" s="40" t="str">
        <f>+IFERROR(VLOOKUP($A21,Hoja6!$A$3:$P$1124,12,FALSE),"")</f>
        <v/>
      </c>
      <c r="I21" s="163" t="str">
        <f>+IFERROR(VLOOKUP($A21,Hoja6!$A$3:$P$1124,13,FALSE),"")</f>
        <v/>
      </c>
      <c r="J21" s="40" t="str">
        <f>+IFERROR(VLOOKUP($A21,Hoja6!$A$3:$P$1124,14,FALSE),"")</f>
        <v/>
      </c>
      <c r="K21" s="149" t="str">
        <f>+IFERROR(VLOOKUP($A21,Hoja6!$A$3:$P$1124,15,FALSE),"")</f>
        <v/>
      </c>
      <c r="L21" s="165" t="str">
        <f>+IFERROR(VLOOKUP($A21,Hoja6!$A$3:$P$1124,16,FALSE),"")</f>
        <v/>
      </c>
    </row>
    <row r="22" spans="1:12" x14ac:dyDescent="0.25">
      <c r="A22" s="145">
        <v>11</v>
      </c>
      <c r="B22" s="39" t="str">
        <f>+IFERROR(VLOOKUP($A22,Hoja6!$A$3:$P$1124,3,FALSE),"")</f>
        <v/>
      </c>
      <c r="C22" s="39" t="str">
        <f>+UPPER(IFERROR(VLOOKUP($A22,Hoja6!$A$3:$P$1124,4,FALSE),""))</f>
        <v/>
      </c>
      <c r="D22" s="40" t="str">
        <f>+IFERROR(VLOOKUP($A22,Hoja6!$A$3:$P$1124,8,FALSE),"")</f>
        <v/>
      </c>
      <c r="E22" s="40" t="str">
        <f>+IFERROR(VLOOKUP($A22,Hoja6!$A$3:$P$1124,9,FALSE),"")</f>
        <v/>
      </c>
      <c r="F22" s="163" t="str">
        <f>+IFERROR(VLOOKUP($A22,Hoja6!$A$3:$P$1124,10,FALSE),"")</f>
        <v/>
      </c>
      <c r="G22" s="40" t="str">
        <f>+IFERROR(VLOOKUP($A22,Hoja6!$A$3:$P$1124,11,FALSE),"")</f>
        <v/>
      </c>
      <c r="H22" s="40" t="str">
        <f>+IFERROR(VLOOKUP($A22,Hoja6!$A$3:$P$1124,12,FALSE),"")</f>
        <v/>
      </c>
      <c r="I22" s="163" t="str">
        <f>+IFERROR(VLOOKUP($A22,Hoja6!$A$3:$P$1124,13,FALSE),"")</f>
        <v/>
      </c>
      <c r="J22" s="40" t="str">
        <f>+IFERROR(VLOOKUP($A22,Hoja6!$A$3:$P$1124,14,FALSE),"")</f>
        <v/>
      </c>
      <c r="K22" s="149" t="str">
        <f>+IFERROR(VLOOKUP($A22,Hoja6!$A$3:$P$1124,15,FALSE),"")</f>
        <v/>
      </c>
      <c r="L22" s="165" t="str">
        <f>+IFERROR(VLOOKUP($A22,Hoja6!$A$3:$P$1124,16,FALSE),"")</f>
        <v/>
      </c>
    </row>
    <row r="23" spans="1:12" x14ac:dyDescent="0.25">
      <c r="A23" s="145">
        <v>12</v>
      </c>
      <c r="B23" s="39" t="str">
        <f>+IFERROR(VLOOKUP($A23,Hoja6!$A$3:$P$1124,3,FALSE),"")</f>
        <v/>
      </c>
      <c r="C23" s="39" t="str">
        <f>+UPPER(IFERROR(VLOOKUP($A23,Hoja6!$A$3:$P$1124,4,FALSE),""))</f>
        <v/>
      </c>
      <c r="D23" s="40" t="str">
        <f>+IFERROR(VLOOKUP($A23,Hoja6!$A$3:$P$1124,8,FALSE),"")</f>
        <v/>
      </c>
      <c r="E23" s="40" t="str">
        <f>+IFERROR(VLOOKUP($A23,Hoja6!$A$3:$P$1124,9,FALSE),"")</f>
        <v/>
      </c>
      <c r="F23" s="163" t="str">
        <f>+IFERROR(VLOOKUP($A23,Hoja6!$A$3:$P$1124,10,FALSE),"")</f>
        <v/>
      </c>
      <c r="G23" s="40" t="str">
        <f>+IFERROR(VLOOKUP($A23,Hoja6!$A$3:$P$1124,11,FALSE),"")</f>
        <v/>
      </c>
      <c r="H23" s="40" t="str">
        <f>+IFERROR(VLOOKUP($A23,Hoja6!$A$3:$P$1124,12,FALSE),"")</f>
        <v/>
      </c>
      <c r="I23" s="163" t="str">
        <f>+IFERROR(VLOOKUP($A23,Hoja6!$A$3:$P$1124,13,FALSE),"")</f>
        <v/>
      </c>
      <c r="J23" s="40" t="str">
        <f>+IFERROR(VLOOKUP($A23,Hoja6!$A$3:$P$1124,14,FALSE),"")</f>
        <v/>
      </c>
      <c r="K23" s="149" t="str">
        <f>+IFERROR(VLOOKUP($A23,Hoja6!$A$3:$P$1124,15,FALSE),"")</f>
        <v/>
      </c>
      <c r="L23" s="165" t="str">
        <f>+IFERROR(VLOOKUP($A23,Hoja6!$A$3:$P$1124,16,FALSE),"")</f>
        <v/>
      </c>
    </row>
    <row r="24" spans="1:12" x14ac:dyDescent="0.25">
      <c r="A24" s="145">
        <v>13</v>
      </c>
      <c r="B24" s="39" t="str">
        <f>+IFERROR(VLOOKUP($A24,Hoja6!$A$3:$P$1124,3,FALSE),"")</f>
        <v/>
      </c>
      <c r="C24" s="39" t="str">
        <f>+UPPER(IFERROR(VLOOKUP($A24,Hoja6!$A$3:$P$1124,4,FALSE),""))</f>
        <v/>
      </c>
      <c r="D24" s="40" t="str">
        <f>+IFERROR(VLOOKUP($A24,Hoja6!$A$3:$P$1124,8,FALSE),"")</f>
        <v/>
      </c>
      <c r="E24" s="40" t="str">
        <f>+IFERROR(VLOOKUP($A24,Hoja6!$A$3:$P$1124,9,FALSE),"")</f>
        <v/>
      </c>
      <c r="F24" s="163" t="str">
        <f>+IFERROR(VLOOKUP($A24,Hoja6!$A$3:$P$1124,10,FALSE),"")</f>
        <v/>
      </c>
      <c r="G24" s="40" t="str">
        <f>+IFERROR(VLOOKUP($A24,Hoja6!$A$3:$P$1124,11,FALSE),"")</f>
        <v/>
      </c>
      <c r="H24" s="40" t="str">
        <f>+IFERROR(VLOOKUP($A24,Hoja6!$A$3:$P$1124,12,FALSE),"")</f>
        <v/>
      </c>
      <c r="I24" s="163" t="str">
        <f>+IFERROR(VLOOKUP($A24,Hoja6!$A$3:$P$1124,13,FALSE),"")</f>
        <v/>
      </c>
      <c r="J24" s="40" t="str">
        <f>+IFERROR(VLOOKUP($A24,Hoja6!$A$3:$P$1124,14,FALSE),"")</f>
        <v/>
      </c>
      <c r="K24" s="149" t="str">
        <f>+IFERROR(VLOOKUP($A24,Hoja6!$A$3:$P$1124,15,FALSE),"")</f>
        <v/>
      </c>
      <c r="L24" s="165" t="str">
        <f>+IFERROR(VLOOKUP($A24,Hoja6!$A$3:$P$1124,16,FALSE),"")</f>
        <v/>
      </c>
    </row>
    <row r="25" spans="1:12" x14ac:dyDescent="0.25">
      <c r="A25" s="145">
        <v>14</v>
      </c>
      <c r="B25" s="39" t="str">
        <f>+IFERROR(VLOOKUP($A25,Hoja6!$A$3:$P$1124,3,FALSE),"")</f>
        <v/>
      </c>
      <c r="C25" s="39" t="str">
        <f>+UPPER(IFERROR(VLOOKUP($A25,Hoja6!$A$3:$P$1124,4,FALSE),""))</f>
        <v/>
      </c>
      <c r="D25" s="40" t="str">
        <f>+IFERROR(VLOOKUP($A25,Hoja6!$A$3:$P$1124,8,FALSE),"")</f>
        <v/>
      </c>
      <c r="E25" s="40" t="str">
        <f>+IFERROR(VLOOKUP($A25,Hoja6!$A$3:$P$1124,9,FALSE),"")</f>
        <v/>
      </c>
      <c r="F25" s="163" t="str">
        <f>+IFERROR(VLOOKUP($A25,Hoja6!$A$3:$P$1124,10,FALSE),"")</f>
        <v/>
      </c>
      <c r="G25" s="40" t="str">
        <f>+IFERROR(VLOOKUP($A25,Hoja6!$A$3:$P$1124,11,FALSE),"")</f>
        <v/>
      </c>
      <c r="H25" s="40" t="str">
        <f>+IFERROR(VLOOKUP($A25,Hoja6!$A$3:$P$1124,12,FALSE),"")</f>
        <v/>
      </c>
      <c r="I25" s="163" t="str">
        <f>+IFERROR(VLOOKUP($A25,Hoja6!$A$3:$P$1124,13,FALSE),"")</f>
        <v/>
      </c>
      <c r="J25" s="40" t="str">
        <f>+IFERROR(VLOOKUP($A25,Hoja6!$A$3:$P$1124,14,FALSE),"")</f>
        <v/>
      </c>
      <c r="K25" s="149" t="str">
        <f>+IFERROR(VLOOKUP($A25,Hoja6!$A$3:$P$1124,15,FALSE),"")</f>
        <v/>
      </c>
      <c r="L25" s="165" t="str">
        <f>+IFERROR(VLOOKUP($A25,Hoja6!$A$3:$P$1124,16,FALSE),"")</f>
        <v/>
      </c>
    </row>
    <row r="26" spans="1:12" x14ac:dyDescent="0.25">
      <c r="A26" s="145">
        <v>15</v>
      </c>
      <c r="B26" s="39" t="str">
        <f>+IFERROR(VLOOKUP($A26,Hoja6!$A$3:$P$1124,3,FALSE),"")</f>
        <v/>
      </c>
      <c r="C26" s="39" t="str">
        <f>+UPPER(IFERROR(VLOOKUP($A26,Hoja6!$A$3:$P$1124,4,FALSE),""))</f>
        <v/>
      </c>
      <c r="D26" s="40" t="str">
        <f>+IFERROR(VLOOKUP($A26,Hoja6!$A$3:$P$1124,8,FALSE),"")</f>
        <v/>
      </c>
      <c r="E26" s="40" t="str">
        <f>+IFERROR(VLOOKUP($A26,Hoja6!$A$3:$P$1124,9,FALSE),"")</f>
        <v/>
      </c>
      <c r="F26" s="163" t="str">
        <f>+IFERROR(VLOOKUP($A26,Hoja6!$A$3:$P$1124,10,FALSE),"")</f>
        <v/>
      </c>
      <c r="G26" s="40" t="str">
        <f>+IFERROR(VLOOKUP($A26,Hoja6!$A$3:$P$1124,11,FALSE),"")</f>
        <v/>
      </c>
      <c r="H26" s="40" t="str">
        <f>+IFERROR(VLOOKUP($A26,Hoja6!$A$3:$P$1124,12,FALSE),"")</f>
        <v/>
      </c>
      <c r="I26" s="163" t="str">
        <f>+IFERROR(VLOOKUP($A26,Hoja6!$A$3:$P$1124,13,FALSE),"")</f>
        <v/>
      </c>
      <c r="J26" s="40" t="str">
        <f>+IFERROR(VLOOKUP($A26,Hoja6!$A$3:$P$1124,14,FALSE),"")</f>
        <v/>
      </c>
      <c r="K26" s="149" t="str">
        <f>+IFERROR(VLOOKUP($A26,Hoja6!$A$3:$P$1124,15,FALSE),"")</f>
        <v/>
      </c>
      <c r="L26" s="165" t="str">
        <f>+IFERROR(VLOOKUP($A26,Hoja6!$A$3:$P$1124,16,FALSE),"")</f>
        <v/>
      </c>
    </row>
    <row r="27" spans="1:12" x14ac:dyDescent="0.25">
      <c r="A27" s="145">
        <v>16</v>
      </c>
      <c r="B27" s="39" t="str">
        <f>+IFERROR(VLOOKUP($A27,Hoja6!$A$3:$P$1124,3,FALSE),"")</f>
        <v/>
      </c>
      <c r="C27" s="39" t="str">
        <f>+UPPER(IFERROR(VLOOKUP($A27,Hoja6!$A$3:$P$1124,4,FALSE),""))</f>
        <v/>
      </c>
      <c r="D27" s="40" t="str">
        <f>+IFERROR(VLOOKUP($A27,Hoja6!$A$3:$P$1124,8,FALSE),"")</f>
        <v/>
      </c>
      <c r="E27" s="40" t="str">
        <f>+IFERROR(VLOOKUP($A27,Hoja6!$A$3:$P$1124,9,FALSE),"")</f>
        <v/>
      </c>
      <c r="F27" s="163" t="str">
        <f>+IFERROR(VLOOKUP($A27,Hoja6!$A$3:$P$1124,10,FALSE),"")</f>
        <v/>
      </c>
      <c r="G27" s="40" t="str">
        <f>+IFERROR(VLOOKUP($A27,Hoja6!$A$3:$P$1124,11,FALSE),"")</f>
        <v/>
      </c>
      <c r="H27" s="40" t="str">
        <f>+IFERROR(VLOOKUP($A27,Hoja6!$A$3:$P$1124,12,FALSE),"")</f>
        <v/>
      </c>
      <c r="I27" s="163" t="str">
        <f>+IFERROR(VLOOKUP($A27,Hoja6!$A$3:$P$1124,13,FALSE),"")</f>
        <v/>
      </c>
      <c r="J27" s="40" t="str">
        <f>+IFERROR(VLOOKUP($A27,Hoja6!$A$3:$P$1124,14,FALSE),"")</f>
        <v/>
      </c>
      <c r="K27" s="149" t="str">
        <f>+IFERROR(VLOOKUP($A27,Hoja6!$A$3:$P$1124,15,FALSE),"")</f>
        <v/>
      </c>
      <c r="L27" s="165" t="str">
        <f>+IFERROR(VLOOKUP($A27,Hoja6!$A$3:$P$1124,16,FALSE),"")</f>
        <v/>
      </c>
    </row>
    <row r="28" spans="1:12" x14ac:dyDescent="0.25">
      <c r="A28" s="145">
        <v>17</v>
      </c>
      <c r="B28" s="39" t="str">
        <f>+IFERROR(VLOOKUP($A28,Hoja6!$A$3:$P$1124,3,FALSE),"")</f>
        <v/>
      </c>
      <c r="C28" s="39" t="str">
        <f>+UPPER(IFERROR(VLOOKUP($A28,Hoja6!$A$3:$P$1124,4,FALSE),""))</f>
        <v/>
      </c>
      <c r="D28" s="40" t="str">
        <f>+IFERROR(VLOOKUP($A28,Hoja6!$A$3:$P$1124,8,FALSE),"")</f>
        <v/>
      </c>
      <c r="E28" s="40" t="str">
        <f>+IFERROR(VLOOKUP($A28,Hoja6!$A$3:$P$1124,9,FALSE),"")</f>
        <v/>
      </c>
      <c r="F28" s="163" t="str">
        <f>+IFERROR(VLOOKUP($A28,Hoja6!$A$3:$P$1124,10,FALSE),"")</f>
        <v/>
      </c>
      <c r="G28" s="40" t="str">
        <f>+IFERROR(VLOOKUP($A28,Hoja6!$A$3:$P$1124,11,FALSE),"")</f>
        <v/>
      </c>
      <c r="H28" s="40" t="str">
        <f>+IFERROR(VLOOKUP($A28,Hoja6!$A$3:$P$1124,12,FALSE),"")</f>
        <v/>
      </c>
      <c r="I28" s="163" t="str">
        <f>+IFERROR(VLOOKUP($A28,Hoja6!$A$3:$P$1124,13,FALSE),"")</f>
        <v/>
      </c>
      <c r="J28" s="40" t="str">
        <f>+IFERROR(VLOOKUP($A28,Hoja6!$A$3:$P$1124,14,FALSE),"")</f>
        <v/>
      </c>
      <c r="K28" s="149" t="str">
        <f>+IFERROR(VLOOKUP($A28,Hoja6!$A$3:$P$1124,15,FALSE),"")</f>
        <v/>
      </c>
      <c r="L28" s="165" t="str">
        <f>+IFERROR(VLOOKUP($A28,Hoja6!$A$3:$P$1124,16,FALSE),"")</f>
        <v/>
      </c>
    </row>
    <row r="29" spans="1:12" x14ac:dyDescent="0.25">
      <c r="A29" s="145">
        <v>18</v>
      </c>
      <c r="B29" s="39" t="str">
        <f>+IFERROR(VLOOKUP($A29,Hoja6!$A$3:$P$1124,3,FALSE),"")</f>
        <v/>
      </c>
      <c r="C29" s="39" t="str">
        <f>+UPPER(IFERROR(VLOOKUP($A29,Hoja6!$A$3:$P$1124,4,FALSE),""))</f>
        <v/>
      </c>
      <c r="D29" s="40" t="str">
        <f>+IFERROR(VLOOKUP($A29,Hoja6!$A$3:$P$1124,8,FALSE),"")</f>
        <v/>
      </c>
      <c r="E29" s="40" t="str">
        <f>+IFERROR(VLOOKUP($A29,Hoja6!$A$3:$P$1124,9,FALSE),"")</f>
        <v/>
      </c>
      <c r="F29" s="163" t="str">
        <f>+IFERROR(VLOOKUP($A29,Hoja6!$A$3:$P$1124,10,FALSE),"")</f>
        <v/>
      </c>
      <c r="G29" s="40" t="str">
        <f>+IFERROR(VLOOKUP($A29,Hoja6!$A$3:$P$1124,11,FALSE),"")</f>
        <v/>
      </c>
      <c r="H29" s="40" t="str">
        <f>+IFERROR(VLOOKUP($A29,Hoja6!$A$3:$P$1124,12,FALSE),"")</f>
        <v/>
      </c>
      <c r="I29" s="163" t="str">
        <f>+IFERROR(VLOOKUP($A29,Hoja6!$A$3:$P$1124,13,FALSE),"")</f>
        <v/>
      </c>
      <c r="J29" s="40" t="str">
        <f>+IFERROR(VLOOKUP($A29,Hoja6!$A$3:$P$1124,14,FALSE),"")</f>
        <v/>
      </c>
      <c r="K29" s="149" t="str">
        <f>+IFERROR(VLOOKUP($A29,Hoja6!$A$3:$P$1124,15,FALSE),"")</f>
        <v/>
      </c>
      <c r="L29" s="165" t="str">
        <f>+IFERROR(VLOOKUP($A29,Hoja6!$A$3:$P$1124,16,FALSE),"")</f>
        <v/>
      </c>
    </row>
    <row r="30" spans="1:12" x14ac:dyDescent="0.25">
      <c r="A30" s="145">
        <v>19</v>
      </c>
      <c r="B30" s="39" t="str">
        <f>+IFERROR(VLOOKUP($A30,Hoja6!$A$3:$P$1124,3,FALSE),"")</f>
        <v/>
      </c>
      <c r="C30" s="39" t="str">
        <f>+UPPER(IFERROR(VLOOKUP($A30,Hoja6!$A$3:$P$1124,4,FALSE),""))</f>
        <v/>
      </c>
      <c r="D30" s="40" t="str">
        <f>+IFERROR(VLOOKUP($A30,Hoja6!$A$3:$P$1124,8,FALSE),"")</f>
        <v/>
      </c>
      <c r="E30" s="40" t="str">
        <f>+IFERROR(VLOOKUP($A30,Hoja6!$A$3:$P$1124,9,FALSE),"")</f>
        <v/>
      </c>
      <c r="F30" s="163" t="str">
        <f>+IFERROR(VLOOKUP($A30,Hoja6!$A$3:$P$1124,10,FALSE),"")</f>
        <v/>
      </c>
      <c r="G30" s="40" t="str">
        <f>+IFERROR(VLOOKUP($A30,Hoja6!$A$3:$P$1124,11,FALSE),"")</f>
        <v/>
      </c>
      <c r="H30" s="40" t="str">
        <f>+IFERROR(VLOOKUP($A30,Hoja6!$A$3:$P$1124,12,FALSE),"")</f>
        <v/>
      </c>
      <c r="I30" s="163" t="str">
        <f>+IFERROR(VLOOKUP($A30,Hoja6!$A$3:$P$1124,13,FALSE),"")</f>
        <v/>
      </c>
      <c r="J30" s="40" t="str">
        <f>+IFERROR(VLOOKUP($A30,Hoja6!$A$3:$P$1124,14,FALSE),"")</f>
        <v/>
      </c>
      <c r="K30" s="149" t="str">
        <f>+IFERROR(VLOOKUP($A30,Hoja6!$A$3:$P$1124,15,FALSE),"")</f>
        <v/>
      </c>
      <c r="L30" s="165" t="str">
        <f>+IFERROR(VLOOKUP($A30,Hoja6!$A$3:$P$1124,16,FALSE),"")</f>
        <v/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0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0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0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0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0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0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0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0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0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0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0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0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0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0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0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0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0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0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0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0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0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0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0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0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0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0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0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0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0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0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0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0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0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0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0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0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0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0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0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0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0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0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0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0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0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0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0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0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0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0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0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0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0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0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0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0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0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0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0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0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0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0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0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0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0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0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0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0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0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0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0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0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0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0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0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0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0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0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0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0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0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0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0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0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0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0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0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0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0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0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0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0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0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0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0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0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0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0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0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0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0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0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0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0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0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0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0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0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1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3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4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4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4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4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4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0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0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0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0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0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0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0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0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0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0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0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0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0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0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0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0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0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0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0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0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0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0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0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0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0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0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0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0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0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0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0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0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0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0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0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0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0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0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0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0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0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0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0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0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0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0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0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0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0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0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0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0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0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0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0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0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0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0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0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0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0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0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0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0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0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0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0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0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0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0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0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0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0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0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0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0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0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0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0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0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0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0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0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0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0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0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0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0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1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1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1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1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1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0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0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0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0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0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0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0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0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0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0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0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0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0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0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0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0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0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0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0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0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0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0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0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0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0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0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0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0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0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0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0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0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0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0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0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0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0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0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0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0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0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0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0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0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0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0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0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0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0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0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0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0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0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0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0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0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0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0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0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0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0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0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0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0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0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1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2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3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4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5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6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6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6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6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6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0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0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0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0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0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0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0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0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0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0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0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0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0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0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0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0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0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0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0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0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0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0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0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0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0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0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0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0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0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0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0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0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0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0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0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0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0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0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0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0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0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0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0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0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0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0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0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0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0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0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0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0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0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0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0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0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0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0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0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0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0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0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0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0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0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1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2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3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4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5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6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6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6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6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6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2020-03-03T19:21:24Z</dcterms:modified>
</cp:coreProperties>
</file>