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9C362B9F-29BB-4B32-9801-38CC3E8CE18D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<sst xmlns="http://schemas.openxmlformats.org/spreadsheetml/2006/main" count="11658" uniqueCount="2539">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</sst>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TOLIMA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108</v>
      </c>
      <c r="B9" s="5">
        <v>73</v>
      </c>
      <c r="C9" s="3" t="s">
        <v>108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73</v>
      </c>
      <c r="B11" s="6"/>
      <c r="C11" s="11" t="str">
        <f>+C9</f>
        <v>TOLIMA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TOLIMA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51157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49221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1936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0.39849575362095907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0.42810457516339867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0.25644917686150126</v>
      </c>
      <c r="D25" s="190">
        <v>0.30752042612738684</v>
      </c>
      <c r="E25" s="190">
        <v>0.328472772557455</v>
      </c>
      <c r="F25" s="190">
        <v>0.35084273512081487</v>
      </c>
      <c r="G25" s="190">
        <v>0.37820103049113918</v>
      </c>
      <c r="H25" s="191">
        <v>0.3718860654842685</v>
      </c>
      <c r="I25" s="191">
        <v>0.38291543717355969</v>
      </c>
      <c r="J25" s="192">
        <v>0.40315738173799803</v>
      </c>
      <c r="K25" s="75">
        <v>0.39849575362095907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14636</v>
      </c>
      <c r="D33" s="74">
        <v>6387</v>
      </c>
      <c r="E33" s="75">
        <v>0.43638972396829734</v>
      </c>
      <c r="F33" s="73">
        <v>15041</v>
      </c>
      <c r="G33" s="74">
        <v>7292</v>
      </c>
      <c r="H33" s="75">
        <v>0.48480819094475103</v>
      </c>
      <c r="I33" s="73">
        <v>14688</v>
      </c>
      <c r="J33" s="74">
        <v>6288</v>
      </c>
      <c r="K33" s="75">
        <v>0.42810457516339867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22605</v>
      </c>
      <c r="D40" s="85">
        <v>27745</v>
      </c>
      <c r="E40" s="85">
        <v>30064</v>
      </c>
      <c r="F40" s="85">
        <v>32089</v>
      </c>
      <c r="G40" s="85">
        <v>34762</v>
      </c>
      <c r="H40" s="86">
        <v>32792</v>
      </c>
      <c r="I40" s="86">
        <v>33976</v>
      </c>
      <c r="J40" s="87">
        <v>36148</v>
      </c>
      <c r="K40" s="88">
        <v>36821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11801</v>
      </c>
      <c r="D41" s="21">
        <v>13776</v>
      </c>
      <c r="E41" s="21">
        <v>13861</v>
      </c>
      <c r="F41" s="21">
        <v>15609</v>
      </c>
      <c r="G41" s="21">
        <v>15699</v>
      </c>
      <c r="H41" s="22">
        <v>15910</v>
      </c>
      <c r="I41" s="22">
        <v>16079</v>
      </c>
      <c r="J41" s="59">
        <v>15905</v>
      </c>
      <c r="K41" s="89">
        <v>14336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34406</v>
      </c>
      <c r="D42" s="91">
        <f t="shared" ref="D42:K42" si="0">+SUM(D40:D41)</f>
        <v>41521</v>
      </c>
      <c r="E42" s="91">
        <f t="shared" si="0"/>
        <v>43925</v>
      </c>
      <c r="F42" s="91">
        <f t="shared" si="0"/>
        <v>47698</v>
      </c>
      <c r="G42" s="91">
        <f t="shared" si="0"/>
        <v>50461</v>
      </c>
      <c r="H42" s="92">
        <f t="shared" si="0"/>
        <v>48702</v>
      </c>
      <c r="I42" s="92">
        <f t="shared" si="0"/>
        <v>50055</v>
      </c>
      <c r="J42" s="93">
        <f t="shared" ref="J42" si="1">+SUM(J40:J41)</f>
        <v>52053</v>
      </c>
      <c r="K42" s="94">
        <f t="shared" si="0"/>
        <v>51157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33959</v>
      </c>
      <c r="D47" s="85">
        <f t="shared" ref="D47:K47" si="2">+SUM(D54:D56)</f>
        <v>40875</v>
      </c>
      <c r="E47" s="85">
        <f t="shared" si="2"/>
        <v>43521</v>
      </c>
      <c r="F47" s="85">
        <f t="shared" si="2"/>
        <v>46086</v>
      </c>
      <c r="G47" s="85">
        <f t="shared" si="2"/>
        <v>49106</v>
      </c>
      <c r="H47" s="86">
        <f t="shared" si="2"/>
        <v>47681</v>
      </c>
      <c r="I47" s="86">
        <f t="shared" si="2"/>
        <v>48533</v>
      </c>
      <c r="J47" s="87">
        <f t="shared" ref="J47" si="3">+SUM(J54:J56)</f>
        <v>50462</v>
      </c>
      <c r="K47" s="88">
        <f t="shared" si="2"/>
        <v>49221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447</v>
      </c>
      <c r="D48" s="21">
        <f t="shared" ref="D48:K48" si="4">+SUM(D57:D59)</f>
        <v>646</v>
      </c>
      <c r="E48" s="21">
        <f t="shared" si="4"/>
        <v>404</v>
      </c>
      <c r="F48" s="21">
        <f t="shared" si="4"/>
        <v>1612</v>
      </c>
      <c r="G48" s="21">
        <f t="shared" si="4"/>
        <v>1355</v>
      </c>
      <c r="H48" s="22">
        <f t="shared" si="4"/>
        <v>1021</v>
      </c>
      <c r="I48" s="22">
        <f t="shared" si="4"/>
        <v>1522</v>
      </c>
      <c r="J48" s="59">
        <f t="shared" ref="J48" si="5">+SUM(J57:J59)</f>
        <v>1591</v>
      </c>
      <c r="K48" s="89">
        <f t="shared" si="4"/>
        <v>1936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34406</v>
      </c>
      <c r="D49" s="91">
        <f t="shared" ref="D49:K49" si="6">+SUM(D47:D48)</f>
        <v>41521</v>
      </c>
      <c r="E49" s="91">
        <f t="shared" si="6"/>
        <v>43925</v>
      </c>
      <c r="F49" s="91">
        <f t="shared" si="6"/>
        <v>47698</v>
      </c>
      <c r="G49" s="91">
        <f t="shared" si="6"/>
        <v>50461</v>
      </c>
      <c r="H49" s="92">
        <f t="shared" si="6"/>
        <v>48702</v>
      </c>
      <c r="I49" s="92">
        <f t="shared" si="6"/>
        <v>50055</v>
      </c>
      <c r="J49" s="93">
        <f t="shared" ref="J49" si="7">+SUM(J47:J48)</f>
        <v>52053</v>
      </c>
      <c r="K49" s="94">
        <f t="shared" si="6"/>
        <v>51157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1967</v>
      </c>
      <c r="D54" s="96">
        <v>3042</v>
      </c>
      <c r="E54" s="96">
        <v>3190</v>
      </c>
      <c r="F54" s="96">
        <v>3760</v>
      </c>
      <c r="G54" s="96">
        <v>3907</v>
      </c>
      <c r="H54" s="97">
        <v>3929</v>
      </c>
      <c r="I54" s="97">
        <v>3283</v>
      </c>
      <c r="J54" s="98">
        <v>3183</v>
      </c>
      <c r="K54" s="99">
        <v>3501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12007</v>
      </c>
      <c r="D55" s="25">
        <v>14463</v>
      </c>
      <c r="E55" s="25">
        <v>14821</v>
      </c>
      <c r="F55" s="25">
        <v>14703</v>
      </c>
      <c r="G55" s="25">
        <v>16573</v>
      </c>
      <c r="H55" s="26">
        <v>15067</v>
      </c>
      <c r="I55" s="26">
        <v>16542</v>
      </c>
      <c r="J55" s="60">
        <v>18158</v>
      </c>
      <c r="K55" s="101">
        <v>18566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19985</v>
      </c>
      <c r="D56" s="25">
        <v>23370</v>
      </c>
      <c r="E56" s="25">
        <v>25510</v>
      </c>
      <c r="F56" s="25">
        <v>27623</v>
      </c>
      <c r="G56" s="25">
        <v>28626</v>
      </c>
      <c r="H56" s="26">
        <v>28685</v>
      </c>
      <c r="I56" s="26">
        <v>28708</v>
      </c>
      <c r="J56" s="60">
        <v>29121</v>
      </c>
      <c r="K56" s="101">
        <v>27154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363</v>
      </c>
      <c r="D57" s="25">
        <v>477</v>
      </c>
      <c r="E57" s="25">
        <v>299</v>
      </c>
      <c r="F57" s="25">
        <v>1170</v>
      </c>
      <c r="G57" s="25">
        <v>911</v>
      </c>
      <c r="H57" s="26">
        <v>779</v>
      </c>
      <c r="I57" s="26">
        <v>1033</v>
      </c>
      <c r="J57" s="60">
        <v>995</v>
      </c>
      <c r="K57" s="101">
        <v>1318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84</v>
      </c>
      <c r="D58" s="25">
        <v>169</v>
      </c>
      <c r="E58" s="25">
        <v>105</v>
      </c>
      <c r="F58" s="25">
        <v>432</v>
      </c>
      <c r="G58" s="25">
        <v>434</v>
      </c>
      <c r="H58" s="26">
        <v>236</v>
      </c>
      <c r="I58" s="26">
        <v>474</v>
      </c>
      <c r="J58" s="60">
        <v>570</v>
      </c>
      <c r="K58" s="101">
        <v>599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10</v>
      </c>
      <c r="G59" s="25">
        <v>10</v>
      </c>
      <c r="H59" s="26">
        <v>6</v>
      </c>
      <c r="I59" s="26">
        <v>15</v>
      </c>
      <c r="J59" s="60">
        <v>26</v>
      </c>
      <c r="K59" s="101">
        <v>19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34406</v>
      </c>
      <c r="D60" s="103">
        <f t="shared" ref="D60:I60" si="8">+SUM(D54:D59)</f>
        <v>41521</v>
      </c>
      <c r="E60" s="103">
        <f t="shared" si="8"/>
        <v>43925</v>
      </c>
      <c r="F60" s="103">
        <f t="shared" si="8"/>
        <v>47698</v>
      </c>
      <c r="G60" s="103">
        <f t="shared" si="8"/>
        <v>50461</v>
      </c>
      <c r="H60" s="104">
        <f t="shared" si="8"/>
        <v>48702</v>
      </c>
      <c r="I60" s="104">
        <f t="shared" si="8"/>
        <v>50055</v>
      </c>
      <c r="J60" s="105">
        <f t="shared" ref="J60" si="9">+SUM(J54:J59)</f>
        <v>52053</v>
      </c>
      <c r="K60" s="106">
        <f t="shared" ref="K60" si="10">+SUM(K54:K59)</f>
        <v>51157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1547</v>
      </c>
      <c r="D65" s="96">
        <v>3646</v>
      </c>
      <c r="E65" s="96">
        <v>1918</v>
      </c>
      <c r="F65" s="96">
        <v>1845</v>
      </c>
      <c r="G65" s="96">
        <v>1790</v>
      </c>
      <c r="H65" s="97">
        <v>1929</v>
      </c>
      <c r="I65" s="97">
        <v>2144</v>
      </c>
      <c r="J65" s="98">
        <v>2300</v>
      </c>
      <c r="K65" s="99">
        <v>2248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472</v>
      </c>
      <c r="D66" s="25">
        <v>657</v>
      </c>
      <c r="E66" s="25">
        <v>980</v>
      </c>
      <c r="F66" s="25">
        <v>944</v>
      </c>
      <c r="G66" s="25">
        <v>897</v>
      </c>
      <c r="H66" s="26">
        <v>938</v>
      </c>
      <c r="I66" s="26">
        <v>1026</v>
      </c>
      <c r="J66" s="60">
        <v>1028</v>
      </c>
      <c r="K66" s="101">
        <v>903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3252</v>
      </c>
      <c r="D67" s="25">
        <v>3799</v>
      </c>
      <c r="E67" s="25">
        <v>3748</v>
      </c>
      <c r="F67" s="25">
        <v>4510</v>
      </c>
      <c r="G67" s="25">
        <v>4952</v>
      </c>
      <c r="H67" s="26">
        <v>4355</v>
      </c>
      <c r="I67" s="26">
        <v>4612</v>
      </c>
      <c r="J67" s="60">
        <v>4931</v>
      </c>
      <c r="K67" s="101">
        <v>4443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1892</v>
      </c>
      <c r="D68" s="25">
        <v>2210</v>
      </c>
      <c r="E68" s="25">
        <v>2903</v>
      </c>
      <c r="F68" s="25">
        <v>3145</v>
      </c>
      <c r="G68" s="25">
        <v>3453</v>
      </c>
      <c r="H68" s="26">
        <v>2617</v>
      </c>
      <c r="I68" s="26">
        <v>2426</v>
      </c>
      <c r="J68" s="60">
        <v>2209</v>
      </c>
      <c r="K68" s="101">
        <v>2054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4415</v>
      </c>
      <c r="D69" s="25">
        <v>5767</v>
      </c>
      <c r="E69" s="25">
        <v>6357</v>
      </c>
      <c r="F69" s="25">
        <v>7504</v>
      </c>
      <c r="G69" s="25">
        <v>8101</v>
      </c>
      <c r="H69" s="26">
        <v>8228</v>
      </c>
      <c r="I69" s="26">
        <v>8250</v>
      </c>
      <c r="J69" s="60">
        <v>8604</v>
      </c>
      <c r="K69" s="101">
        <v>8737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10493</v>
      </c>
      <c r="D70" s="25">
        <v>13007</v>
      </c>
      <c r="E70" s="25">
        <v>13169</v>
      </c>
      <c r="F70" s="25">
        <v>14228</v>
      </c>
      <c r="G70" s="25">
        <v>14893</v>
      </c>
      <c r="H70" s="26">
        <v>14577</v>
      </c>
      <c r="I70" s="26">
        <v>14331</v>
      </c>
      <c r="J70" s="60">
        <v>14752</v>
      </c>
      <c r="K70" s="101">
        <v>15192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11482</v>
      </c>
      <c r="D71" s="25">
        <v>11489</v>
      </c>
      <c r="E71" s="25">
        <v>13928</v>
      </c>
      <c r="F71" s="25">
        <v>14688</v>
      </c>
      <c r="G71" s="25">
        <v>15579</v>
      </c>
      <c r="H71" s="26">
        <v>15367</v>
      </c>
      <c r="I71" s="26">
        <v>16519</v>
      </c>
      <c r="J71" s="60">
        <v>17475</v>
      </c>
      <c r="K71" s="101">
        <v>16893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853</v>
      </c>
      <c r="D72" s="25">
        <v>946</v>
      </c>
      <c r="E72" s="25">
        <v>922</v>
      </c>
      <c r="F72" s="25">
        <v>834</v>
      </c>
      <c r="G72" s="25">
        <v>796</v>
      </c>
      <c r="H72" s="26">
        <v>691</v>
      </c>
      <c r="I72" s="26">
        <v>747</v>
      </c>
      <c r="J72" s="60">
        <v>754</v>
      </c>
      <c r="K72" s="101">
        <v>687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34406</v>
      </c>
      <c r="D73" s="103">
        <f t="shared" ref="D73:K73" si="11">+SUM(D65:D72)</f>
        <v>41521</v>
      </c>
      <c r="E73" s="103">
        <f t="shared" si="11"/>
        <v>43925</v>
      </c>
      <c r="F73" s="103">
        <f t="shared" si="11"/>
        <v>47698</v>
      </c>
      <c r="G73" s="103">
        <f t="shared" si="11"/>
        <v>50461</v>
      </c>
      <c r="H73" s="104">
        <f t="shared" si="11"/>
        <v>48702</v>
      </c>
      <c r="I73" s="104">
        <f t="shared" si="11"/>
        <v>50055</v>
      </c>
      <c r="J73" s="105">
        <f t="shared" ref="J73" si="12">+SUM(J65:J72)</f>
        <v>52053</v>
      </c>
      <c r="K73" s="106">
        <f t="shared" si="11"/>
        <v>51157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24089</v>
      </c>
      <c r="D78" s="96">
        <v>30886</v>
      </c>
      <c r="E78" s="96">
        <v>32027</v>
      </c>
      <c r="F78" s="96">
        <v>36004</v>
      </c>
      <c r="G78" s="96">
        <v>38440</v>
      </c>
      <c r="H78" s="97">
        <v>38719</v>
      </c>
      <c r="I78" s="97">
        <v>38405</v>
      </c>
      <c r="J78" s="97">
        <v>39354</v>
      </c>
      <c r="K78" s="99">
        <v>38885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9765</v>
      </c>
      <c r="D79" s="25">
        <v>10552</v>
      </c>
      <c r="E79" s="25">
        <v>11769</v>
      </c>
      <c r="F79" s="25">
        <v>11574</v>
      </c>
      <c r="G79" s="25">
        <v>11779</v>
      </c>
      <c r="H79" s="26">
        <v>9751</v>
      </c>
      <c r="I79" s="26">
        <v>9413</v>
      </c>
      <c r="J79" s="26">
        <v>9709</v>
      </c>
      <c r="K79" s="101">
        <v>8228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552</v>
      </c>
      <c r="D80" s="25">
        <v>83</v>
      </c>
      <c r="E80" s="25">
        <v>129</v>
      </c>
      <c r="F80" s="25">
        <v>120</v>
      </c>
      <c r="G80" s="25">
        <v>242</v>
      </c>
      <c r="H80" s="26">
        <v>232</v>
      </c>
      <c r="I80" s="26">
        <v>2237</v>
      </c>
      <c r="J80" s="26">
        <v>2990</v>
      </c>
      <c r="K80" s="101">
        <v>4044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34406</v>
      </c>
      <c r="D81" s="103">
        <f t="shared" ref="D81:K81" si="13">+SUM(D78:D80)</f>
        <v>41521</v>
      </c>
      <c r="E81" s="103">
        <f t="shared" si="13"/>
        <v>43925</v>
      </c>
      <c r="F81" s="103">
        <f t="shared" si="13"/>
        <v>47698</v>
      </c>
      <c r="G81" s="103">
        <f t="shared" si="13"/>
        <v>50461</v>
      </c>
      <c r="H81" s="104">
        <f t="shared" si="13"/>
        <v>48702</v>
      </c>
      <c r="I81" s="104">
        <f t="shared" si="13"/>
        <v>50055</v>
      </c>
      <c r="J81" s="104">
        <f t="shared" ref="J81" si="14">+SUM(J78:J80)</f>
        <v>52053</v>
      </c>
      <c r="K81" s="106">
        <f t="shared" si="13"/>
        <v>51157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16060</v>
      </c>
      <c r="D86" s="85">
        <v>19153</v>
      </c>
      <c r="E86" s="85">
        <v>20208</v>
      </c>
      <c r="F86" s="85">
        <v>22148</v>
      </c>
      <c r="G86" s="85">
        <v>23159</v>
      </c>
      <c r="H86" s="86">
        <v>22885</v>
      </c>
      <c r="I86" s="86">
        <v>24218</v>
      </c>
      <c r="J86" s="87">
        <v>25450</v>
      </c>
      <c r="K86" s="88">
        <v>24843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18346</v>
      </c>
      <c r="D87" s="21">
        <v>22368</v>
      </c>
      <c r="E87" s="21">
        <v>23717</v>
      </c>
      <c r="F87" s="21">
        <v>25550</v>
      </c>
      <c r="G87" s="21">
        <v>27302</v>
      </c>
      <c r="H87" s="22">
        <v>25817</v>
      </c>
      <c r="I87" s="22">
        <v>25837</v>
      </c>
      <c r="J87" s="59">
        <v>26603</v>
      </c>
      <c r="K87" s="89">
        <v>26314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34406</v>
      </c>
      <c r="D88" s="91">
        <f t="shared" ref="D88:K88" si="15">+SUM(D86:D87)</f>
        <v>41521</v>
      </c>
      <c r="E88" s="91">
        <f t="shared" si="15"/>
        <v>43925</v>
      </c>
      <c r="F88" s="91">
        <f t="shared" si="15"/>
        <v>47698</v>
      </c>
      <c r="G88" s="91">
        <f t="shared" si="15"/>
        <v>50461</v>
      </c>
      <c r="H88" s="92">
        <f t="shared" si="15"/>
        <v>48702</v>
      </c>
      <c r="I88" s="92">
        <f t="shared" si="15"/>
        <v>50055</v>
      </c>
      <c r="J88" s="93">
        <f t="shared" ref="J88" si="16">+SUM(J86:J87)</f>
        <v>52053</v>
      </c>
      <c r="K88" s="94">
        <f t="shared" si="15"/>
        <v>51157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3501</v>
      </c>
      <c r="D93" s="110">
        <v>349</v>
      </c>
      <c r="E93" s="111">
        <f>+IF(C93=0,"",(D93/C93))</f>
        <v>9.9685804055983998E-2</v>
      </c>
      <c r="F93" s="2"/>
      <c r="G93" s="253" t="s">
        <v>34</v>
      </c>
      <c r="H93" s="255"/>
      <c r="I93" s="116">
        <v>25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18566</v>
      </c>
      <c r="D94" s="112">
        <v>0</v>
      </c>
      <c r="E94" s="113">
        <f t="shared" ref="E94:E99" si="18">+IF(C94=0,"",(D94/C94))</f>
        <v>0</v>
      </c>
      <c r="F94" s="2"/>
      <c r="G94" s="256" t="s">
        <v>35</v>
      </c>
      <c r="H94" s="258"/>
      <c r="I94" s="117">
        <v>120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27154</v>
      </c>
      <c r="D95" s="112">
        <v>10521</v>
      </c>
      <c r="E95" s="113">
        <f t="shared" si="18"/>
        <v>0.38745672829049127</v>
      </c>
      <c r="F95" s="2"/>
      <c r="G95" s="256" t="s">
        <v>36</v>
      </c>
      <c r="H95" s="258"/>
      <c r="I95" s="117">
        <v>141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1318</v>
      </c>
      <c r="D96" s="112">
        <v>145</v>
      </c>
      <c r="E96" s="113">
        <f t="shared" si="18"/>
        <v>0.11001517450682853</v>
      </c>
      <c r="F96" s="2"/>
      <c r="G96" s="256" t="s">
        <v>37</v>
      </c>
      <c r="H96" s="258"/>
      <c r="I96" s="117">
        <v>40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599</v>
      </c>
      <c r="D97" s="112">
        <v>125</v>
      </c>
      <c r="E97" s="113">
        <f t="shared" si="18"/>
        <v>0.20868113522537562</v>
      </c>
      <c r="F97" s="2"/>
      <c r="G97" s="256" t="s">
        <v>38</v>
      </c>
      <c r="H97" s="258"/>
      <c r="I97" s="117">
        <v>30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19</v>
      </c>
      <c r="D98" s="112">
        <v>0</v>
      </c>
      <c r="E98" s="113">
        <f t="shared" si="18"/>
        <v>0</v>
      </c>
      <c r="F98" s="2"/>
      <c r="G98" s="256" t="s">
        <v>39</v>
      </c>
      <c r="H98" s="258"/>
      <c r="I98" s="117">
        <v>3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51157</v>
      </c>
      <c r="D99" s="114">
        <f>+SUM(D93:D98)</f>
        <v>11140</v>
      </c>
      <c r="E99" s="115">
        <f t="shared" si="18"/>
        <v>0.21776101022342984</v>
      </c>
      <c r="F99" s="2"/>
      <c r="G99" s="259" t="s">
        <v>26</v>
      </c>
      <c r="H99" s="261"/>
      <c r="I99" s="118">
        <f>+SUM(I93:I98)</f>
        <v>359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1323</v>
      </c>
      <c r="D104" s="96">
        <v>762</v>
      </c>
      <c r="E104" s="96">
        <v>1395</v>
      </c>
      <c r="F104" s="96">
        <v>1336</v>
      </c>
      <c r="G104" s="97">
        <v>702</v>
      </c>
      <c r="H104" s="97">
        <v>955</v>
      </c>
      <c r="I104" s="98">
        <v>814</v>
      </c>
      <c r="J104" s="128">
        <v>974</v>
      </c>
      <c r="K104" s="99">
        <v>1242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1075</v>
      </c>
      <c r="D105" s="25">
        <v>2787</v>
      </c>
      <c r="E105" s="25">
        <v>2703</v>
      </c>
      <c r="F105" s="25">
        <v>3141</v>
      </c>
      <c r="G105" s="26">
        <v>3773</v>
      </c>
      <c r="H105" s="26">
        <v>3606</v>
      </c>
      <c r="I105" s="60">
        <v>3444</v>
      </c>
      <c r="J105" s="129">
        <v>3840</v>
      </c>
      <c r="K105" s="101">
        <v>4252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3495</v>
      </c>
      <c r="D106" s="25">
        <v>4110</v>
      </c>
      <c r="E106" s="25">
        <v>5302</v>
      </c>
      <c r="F106" s="25">
        <v>4899</v>
      </c>
      <c r="G106" s="26">
        <v>5132</v>
      </c>
      <c r="H106" s="26">
        <v>8335</v>
      </c>
      <c r="I106" s="60">
        <v>8900</v>
      </c>
      <c r="J106" s="129">
        <v>5820</v>
      </c>
      <c r="K106" s="101">
        <v>6552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1590</v>
      </c>
      <c r="D107" s="25">
        <v>804</v>
      </c>
      <c r="E107" s="25">
        <v>892</v>
      </c>
      <c r="F107" s="25">
        <v>991</v>
      </c>
      <c r="G107" s="26">
        <v>1004</v>
      </c>
      <c r="H107" s="26">
        <v>1077</v>
      </c>
      <c r="I107" s="60">
        <v>1315</v>
      </c>
      <c r="J107" s="129">
        <v>809</v>
      </c>
      <c r="K107" s="101">
        <v>1193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56</v>
      </c>
      <c r="D108" s="25">
        <v>31</v>
      </c>
      <c r="E108" s="25">
        <v>153</v>
      </c>
      <c r="F108" s="25">
        <v>114</v>
      </c>
      <c r="G108" s="26">
        <v>122</v>
      </c>
      <c r="H108" s="26">
        <v>213</v>
      </c>
      <c r="I108" s="60">
        <v>113</v>
      </c>
      <c r="J108" s="129">
        <v>94</v>
      </c>
      <c r="K108" s="101">
        <v>216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1</v>
      </c>
      <c r="E109" s="25">
        <v>1</v>
      </c>
      <c r="F109" s="25">
        <v>1</v>
      </c>
      <c r="G109" s="26">
        <v>1</v>
      </c>
      <c r="H109" s="26">
        <v>1</v>
      </c>
      <c r="I109" s="60">
        <v>0</v>
      </c>
      <c r="J109" s="129">
        <v>2</v>
      </c>
      <c r="K109" s="101">
        <v>4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7539</v>
      </c>
      <c r="D110" s="103">
        <f t="shared" ref="D110:I110" si="19">+SUM(D104:D109)</f>
        <v>8495</v>
      </c>
      <c r="E110" s="103">
        <f t="shared" si="19"/>
        <v>10446</v>
      </c>
      <c r="F110" s="103">
        <f t="shared" si="19"/>
        <v>10482</v>
      </c>
      <c r="G110" s="104">
        <f t="shared" si="19"/>
        <v>10734</v>
      </c>
      <c r="H110" s="104">
        <f t="shared" si="19"/>
        <v>14187</v>
      </c>
      <c r="I110" s="105">
        <f t="shared" si="19"/>
        <v>14586</v>
      </c>
      <c r="J110" s="130">
        <f>+SUM(J104:J109)</f>
        <v>11539</v>
      </c>
      <c r="K110" s="106">
        <f t="shared" ref="K110" si="20">+SUM(K104:K109)</f>
        <v>13459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0.127</v>
      </c>
      <c r="D115" s="67">
        <v>0.11700000000000001</v>
      </c>
      <c r="E115" s="67">
        <v>0.12</v>
      </c>
      <c r="F115" s="67">
        <v>9.8000000000000004E-2</v>
      </c>
      <c r="G115" s="67">
        <v>9.06E-2</v>
      </c>
      <c r="H115" s="68">
        <v>6.1400000000000003E-2</v>
      </c>
      <c r="I115" s="68">
        <v>9.2899999999999996E-2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TOLIMA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1111</v>
      </c>
      <c r="C12" s="33">
        <f>+IFERROR((VLOOKUP(A12,Hoja3!$A$2:$J$841,5,FALSE)),"")</f>
        <v>1111</v>
      </c>
      <c r="D12" s="34" t="str">
        <f>+IFERROR((VLOOKUP(A12,Hoja3!$A$2:$J$841,6,FALSE)),"")</f>
        <v>UNIVERSIDAD TECNOLOGICA DE PEREIRA - UTP</v>
      </c>
      <c r="E12" s="35"/>
      <c r="F12" s="36"/>
      <c r="G12" s="33" t="str">
        <f>+IFERROR((VLOOKUP(A12,Hoja3!$A$2:$J$841,7,FALSE)),"")</f>
        <v>RISARALDA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4</v>
      </c>
    </row>
    <row r="13" spans="1:10" x14ac:dyDescent="0.25">
      <c r="A13" s="134">
        <v>2</v>
      </c>
      <c r="B13" s="32">
        <f>+IFERROR((VLOOKUP(A13,Hoja3!$A$2:$J$841,4,FALSE)),"")</f>
        <v>1201</v>
      </c>
      <c r="C13" s="33">
        <f>+IFERROR((VLOOKUP(A13,Hoja3!$A$2:$J$841,5,FALSE)),"")</f>
        <v>1201</v>
      </c>
      <c r="D13" s="34" t="str">
        <f>+IFERROR((VLOOKUP(A13,Hoja3!$A$2:$J$841,6,FALSE)),"")</f>
        <v>UNIVERSIDAD DE ANTIOQUIA</v>
      </c>
      <c r="E13" s="35"/>
      <c r="F13" s="36"/>
      <c r="G13" s="33" t="str">
        <f>+IFERROR((VLOOKUP(A13,Hoja3!$A$2:$J$841,7,FALSE)),"")</f>
        <v>ANTIOQUIA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</v>
      </c>
    </row>
    <row r="14" spans="1:10" x14ac:dyDescent="0.25">
      <c r="A14" s="134">
        <v>3</v>
      </c>
      <c r="B14" s="32">
        <f>+IFERROR((VLOOKUP(A14,Hoja3!$A$2:$J$841,4,FALSE)),"")</f>
        <v>1207</v>
      </c>
      <c r="C14" s="33">
        <f>+IFERROR((VLOOKUP(A14,Hoja3!$A$2:$J$841,5,FALSE)),"")</f>
        <v>1207</v>
      </c>
      <c r="D14" s="34" t="str">
        <f>+IFERROR((VLOOKUP(A14,Hoja3!$A$2:$J$841,6,FALSE)),"")</f>
        <v>UNIVERSIDAD DEL TOLIMA</v>
      </c>
      <c r="E14" s="35"/>
      <c r="F14" s="36"/>
      <c r="G14" s="33" t="str">
        <f>+IFERROR((VLOOKUP(A14,Hoja3!$A$2:$J$841,7,FALSE)),"")</f>
        <v>TOLIMA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13016</v>
      </c>
    </row>
    <row r="15" spans="1:10" x14ac:dyDescent="0.25">
      <c r="A15" s="134">
        <v>4</v>
      </c>
      <c r="B15" s="32">
        <f>+IFERROR((VLOOKUP(A15,Hoja3!$A$2:$J$841,4,FALSE)),"")</f>
        <v>1704</v>
      </c>
      <c r="C15" s="33">
        <f>+IFERROR((VLOOKUP(A15,Hoja3!$A$2:$J$841,5,FALSE)),"")</f>
        <v>1704</v>
      </c>
      <c r="D15" s="34" t="str">
        <f>+IFERROR((VLOOKUP(A15,Hoja3!$A$2:$J$841,6,FALSE)),"")</f>
        <v>UNIVERSIDAD SANTO TOMAS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PRIVADA</v>
      </c>
      <c r="I15" s="37" t="str">
        <f>+IFERROR((VLOOKUP(A15,Hoja3!$A$2:$J$841,9,FALSE)),"")</f>
        <v>Universidad</v>
      </c>
      <c r="J15" s="135">
        <f>+IFERROR((VLOOKUP(A15,Hoja3!$A$2:$J$841,10,FALSE)),"")</f>
        <v>70</v>
      </c>
    </row>
    <row r="16" spans="1:10" x14ac:dyDescent="0.25">
      <c r="A16" s="134">
        <v>5</v>
      </c>
      <c r="B16" s="32">
        <f>+IFERROR((VLOOKUP(A16,Hoja3!$A$2:$J$841,4,FALSE)),"")</f>
        <v>1711</v>
      </c>
      <c r="C16" s="33">
        <f>+IFERROR((VLOOKUP(A16,Hoja3!$A$2:$J$841,5,FALSE)),"")</f>
        <v>1711</v>
      </c>
      <c r="D16" s="34" t="str">
        <f>+IFERROR((VLOOKUP(A16,Hoja3!$A$2:$J$841,6,FALSE)),"")</f>
        <v>UNIVERSIDAD DE LA SABANA</v>
      </c>
      <c r="E16" s="35"/>
      <c r="F16" s="36"/>
      <c r="G16" s="33" t="str">
        <f>+IFERROR((VLOOKUP(A16,Hoja3!$A$2:$J$841,7,FALSE)),"")</f>
        <v>CUNDINAMARCA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66</v>
      </c>
    </row>
    <row r="17" spans="1:10" x14ac:dyDescent="0.25">
      <c r="A17" s="134">
        <v>6</v>
      </c>
      <c r="B17" s="32">
        <f>+IFERROR((VLOOKUP(A17,Hoja3!$A$2:$J$841,4,FALSE)),"")</f>
        <v>1718</v>
      </c>
      <c r="C17" s="33">
        <f>+IFERROR((VLOOKUP(A17,Hoja3!$A$2:$J$841,5,FALSE)),"")</f>
        <v>1717</v>
      </c>
      <c r="D17" s="35" t="str">
        <f>+IFERROR((VLOOKUP(A17,Hoja3!$A$2:$J$841,6,FALSE)),"")</f>
        <v>UNIVERSIDAD DE SAN BUENAVENTURA</v>
      </c>
      <c r="E17" s="35"/>
      <c r="F17" s="36"/>
      <c r="G17" s="33" t="str">
        <f>+IFERROR((VLOOKUP(A17,Hoja3!$A$2:$J$841,7,FALSE)),"")</f>
        <v>ANTIOQUIA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165</v>
      </c>
    </row>
    <row r="18" spans="1:10" x14ac:dyDescent="0.25">
      <c r="A18" s="134">
        <v>7</v>
      </c>
      <c r="B18" s="32">
        <f>+IFERROR((VLOOKUP(A18,Hoja3!$A$2:$J$841,4,FALSE)),"")</f>
        <v>1813</v>
      </c>
      <c r="C18" s="33">
        <f>+IFERROR((VLOOKUP(A18,Hoja3!$A$2:$J$841,5,FALSE)),"")</f>
        <v>1813</v>
      </c>
      <c r="D18" s="35" t="str">
        <f>+IFERROR((VLOOKUP(A18,Hoja3!$A$2:$J$841,6,FALSE)),"")</f>
        <v>UNIVERSIDAD DE LOS ANDES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78</v>
      </c>
    </row>
    <row r="19" spans="1:10" x14ac:dyDescent="0.25">
      <c r="A19" s="134">
        <v>8</v>
      </c>
      <c r="B19" s="32">
        <f>+IFERROR((VLOOKUP(A19,Hoja3!$A$2:$J$841,4,FALSE)),"")</f>
        <v>1818</v>
      </c>
      <c r="C19" s="33">
        <f>+IFERROR((VLOOKUP(A19,Hoja3!$A$2:$J$841,5,FALSE)),"")</f>
        <v>1818</v>
      </c>
      <c r="D19" s="35" t="str">
        <f>+IFERROR((VLOOKUP(A19,Hoja3!$A$2:$J$841,6,FALSE)),"")</f>
        <v>UNIVERSIDAD COOPERATIVA DE COLOMBIA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4986</v>
      </c>
    </row>
    <row r="20" spans="1:10" x14ac:dyDescent="0.25">
      <c r="A20" s="134">
        <v>9</v>
      </c>
      <c r="B20" s="32">
        <f>+IFERROR((VLOOKUP(A20,Hoja3!$A$2:$J$841,4,FALSE)),"")</f>
        <v>1825</v>
      </c>
      <c r="C20" s="33">
        <f>+IFERROR((VLOOKUP(A20,Hoja3!$A$2:$J$841,5,FALSE)),"")</f>
        <v>1825</v>
      </c>
      <c r="D20" s="35" t="str">
        <f>+IFERROR((VLOOKUP(A20,Hoja3!$A$2:$J$841,6,FALSE)),"")</f>
        <v>UNIVERSIDAD AUTONOMA DE MANIZALES</v>
      </c>
      <c r="E20" s="35"/>
      <c r="F20" s="36"/>
      <c r="G20" s="33" t="str">
        <f>+IFERROR((VLOOKUP(A20,Hoja3!$A$2:$J$841,7,FALSE)),"")</f>
        <v>CALDAS</v>
      </c>
      <c r="H20" s="33" t="str">
        <f>+IFERROR((VLOOKUP(A20,Hoja3!$A$2:$J$841,8,FALSE)),"")</f>
        <v>PRIVADA</v>
      </c>
      <c r="I20" s="37" t="str">
        <f>+IFERROR((VLOOKUP(A20,Hoja3!$A$2:$J$841,9,FALSE)),"")</f>
        <v>Universidad</v>
      </c>
      <c r="J20" s="135">
        <f>+IFERROR((VLOOKUP(A20,Hoja3!$A$2:$J$841,10,FALSE)),"")</f>
        <v>32</v>
      </c>
    </row>
    <row r="21" spans="1:10" x14ac:dyDescent="0.25">
      <c r="A21" s="134">
        <v>10</v>
      </c>
      <c r="B21" s="32">
        <f>+IFERROR((VLOOKUP(A21,Hoja3!$A$2:$J$841,4,FALSE)),"")</f>
        <v>1826</v>
      </c>
      <c r="C21" s="33">
        <f>+IFERROR((VLOOKUP(A21,Hoja3!$A$2:$J$841,5,FALSE)),"")</f>
        <v>1826</v>
      </c>
      <c r="D21" s="35" t="str">
        <f>+IFERROR((VLOOKUP(A21,Hoja3!$A$2:$J$841,6,FALSE)),"")</f>
        <v>UNIVERSIDAD ANTONIO NARI¿O</v>
      </c>
      <c r="E21" s="35"/>
      <c r="F21" s="36"/>
      <c r="G21" s="33" t="str">
        <f>+IFERROR((VLOOKUP(A21,Hoja3!$A$2:$J$841,7,FALSE)),"")</f>
        <v>BOGOTA D.C</v>
      </c>
      <c r="H21" s="33" t="str">
        <f>+IFERROR((VLOOKUP(A21,Hoja3!$A$2:$J$841,8,FALSE)),"")</f>
        <v>PRIVADA</v>
      </c>
      <c r="I21" s="37" t="str">
        <f>+IFERROR((VLOOKUP(A21,Hoja3!$A$2:$J$841,9,FALSE)),"")</f>
        <v>Universidad</v>
      </c>
      <c r="J21" s="135">
        <f>+IFERROR((VLOOKUP(A21,Hoja3!$A$2:$J$841,10,FALSE)),"")</f>
        <v>743</v>
      </c>
    </row>
    <row r="22" spans="1:10" x14ac:dyDescent="0.25">
      <c r="A22" s="134">
        <v>11</v>
      </c>
      <c r="B22" s="32">
        <f>+IFERROR((VLOOKUP(A22,Hoja3!$A$2:$J$841,4,FALSE)),"")</f>
        <v>1831</v>
      </c>
      <c r="C22" s="33">
        <f>+IFERROR((VLOOKUP(A22,Hoja3!$A$2:$J$841,5,FALSE)),"")</f>
        <v>1831</v>
      </c>
      <c r="D22" s="35" t="str">
        <f>+IFERROR((VLOOKUP(A22,Hoja3!$A$2:$J$841,6,FALSE)),"")</f>
        <v>UNIVERSIDAD DE IBAGUE</v>
      </c>
      <c r="E22" s="35"/>
      <c r="F22" s="36"/>
      <c r="G22" s="33" t="str">
        <f>+IFERROR((VLOOKUP(A22,Hoja3!$A$2:$J$841,7,FALSE)),"")</f>
        <v>TOLIMA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5982</v>
      </c>
    </row>
    <row r="23" spans="1:10" x14ac:dyDescent="0.25">
      <c r="A23" s="134">
        <v>12</v>
      </c>
      <c r="B23" s="32">
        <f>+IFERROR((VLOOKUP(A23,Hoja3!$A$2:$J$841,4,FALSE)),"")</f>
        <v>2102</v>
      </c>
      <c r="C23" s="33">
        <f>+IFERROR((VLOOKUP(A23,Hoja3!$A$2:$J$841,5,FALSE)),"")</f>
        <v>2102</v>
      </c>
      <c r="D23" s="35" t="str">
        <f>+IFERROR((VLOOKUP(A23,Hoja3!$A$2:$J$841,6,FALSE)),"")</f>
        <v>UNIVERSIDAD NACIONAL ABIERTA Y A DISTANCIA UNAD</v>
      </c>
      <c r="E23" s="35"/>
      <c r="F23" s="36"/>
      <c r="G23" s="33" t="str">
        <f>+IFERROR((VLOOKUP(A23,Hoja3!$A$2:$J$841,7,FALSE)),"")</f>
        <v>BOGOTA D.C</v>
      </c>
      <c r="H23" s="33" t="str">
        <f>+IFERROR((VLOOKUP(A23,Hoja3!$A$2:$J$841,8,FALSE)),"")</f>
        <v>OFICIAL</v>
      </c>
      <c r="I23" s="37" t="str">
        <f>+IFERROR((VLOOKUP(A23,Hoja3!$A$2:$J$841,9,FALSE)),"")</f>
        <v>Universidad</v>
      </c>
      <c r="J23" s="135">
        <f>+IFERROR((VLOOKUP(A23,Hoja3!$A$2:$J$841,10,FALSE)),"")</f>
        <v>2598</v>
      </c>
    </row>
    <row r="24" spans="1:10" x14ac:dyDescent="0.25">
      <c r="A24" s="134">
        <v>13</v>
      </c>
      <c r="B24" s="32">
        <f>+IFERROR((VLOOKUP(A24,Hoja3!$A$2:$J$841,4,FALSE)),"")</f>
        <v>2104</v>
      </c>
      <c r="C24" s="33">
        <f>+IFERROR((VLOOKUP(A24,Hoja3!$A$2:$J$841,5,FALSE)),"")</f>
        <v>2104</v>
      </c>
      <c r="D24" s="35" t="str">
        <f>+IFERROR((VLOOKUP(A24,Hoja3!$A$2:$J$841,6,FALSE)),"")</f>
        <v>ESCUELA SUPERIOR DE ADMINISTRACION PUBLICA-ESAP-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OFICIAL</v>
      </c>
      <c r="I24" s="37" t="str">
        <f>+IFERROR((VLOOKUP(A24,Hoja3!$A$2:$J$841,9,FALSE)),"")</f>
        <v>Institución Universitaria/Escuela Tecnológica</v>
      </c>
      <c r="J24" s="135">
        <f>+IFERROR((VLOOKUP(A24,Hoja3!$A$2:$J$841,10,FALSE)),"")</f>
        <v>696</v>
      </c>
    </row>
    <row r="25" spans="1:10" x14ac:dyDescent="0.25">
      <c r="A25" s="134">
        <v>14</v>
      </c>
      <c r="B25" s="32">
        <f>+IFERROR((VLOOKUP(A25,Hoja3!$A$2:$J$841,4,FALSE)),"")</f>
        <v>2106</v>
      </c>
      <c r="C25" s="33">
        <f>+IFERROR((VLOOKUP(A25,Hoja3!$A$2:$J$841,5,FALSE)),"")</f>
        <v>2106</v>
      </c>
      <c r="D25" s="35" t="str">
        <f>+IFERROR((VLOOKUP(A25,Hoja3!$A$2:$J$841,6,FALSE)),"")</f>
        <v>DIRECCION NACIONAL DE ESCUELAS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OFICIAL</v>
      </c>
      <c r="I25" s="37" t="str">
        <f>+IFERROR((VLOOKUP(A25,Hoja3!$A$2:$J$841,9,FALSE)),"")</f>
        <v>Institución Universitaria/Escuela Tecnológica</v>
      </c>
      <c r="J25" s="135">
        <f>+IFERROR((VLOOKUP(A25,Hoja3!$A$2:$J$841,10,FALSE)),"")</f>
        <v>349</v>
      </c>
    </row>
    <row r="26" spans="1:10" x14ac:dyDescent="0.25">
      <c r="A26" s="134">
        <v>15</v>
      </c>
      <c r="B26" s="32">
        <f>+IFERROR((VLOOKUP(A26,Hoja3!$A$2:$J$841,4,FALSE)),"")</f>
        <v>2208</v>
      </c>
      <c r="C26" s="33">
        <f>+IFERROR((VLOOKUP(A26,Hoja3!$A$2:$J$841,5,FALSE)),"")</f>
        <v>2208</v>
      </c>
      <c r="D26" s="35" t="str">
        <f>+IFERROR((VLOOKUP(A26,Hoja3!$A$2:$J$841,6,FALSE)),"")</f>
        <v>CONSERVATORIO DEL TOLIMA</v>
      </c>
      <c r="E26" s="35"/>
      <c r="F26" s="36"/>
      <c r="G26" s="33" t="str">
        <f>+IFERROR((VLOOKUP(A26,Hoja3!$A$2:$J$841,7,FALSE)),"")</f>
        <v>TOLIMA</v>
      </c>
      <c r="H26" s="33" t="str">
        <f>+IFERROR((VLOOKUP(A26,Hoja3!$A$2:$J$841,8,FALSE)),"")</f>
        <v>OFICIAL</v>
      </c>
      <c r="I26" s="37" t="str">
        <f>+IFERROR((VLOOKUP(A26,Hoja3!$A$2:$J$841,9,FALSE)),"")</f>
        <v>Institución Universitaria/Escuela Tecnológica</v>
      </c>
      <c r="J26" s="135">
        <f>+IFERROR((VLOOKUP(A26,Hoja3!$A$2:$J$841,10,FALSE)),"")</f>
        <v>272</v>
      </c>
    </row>
    <row r="27" spans="1:10" x14ac:dyDescent="0.25">
      <c r="A27" s="134">
        <v>16</v>
      </c>
      <c r="B27" s="32">
        <f>+IFERROR((VLOOKUP(A27,Hoja3!$A$2:$J$841,4,FALSE)),"")</f>
        <v>2709</v>
      </c>
      <c r="C27" s="33">
        <f>+IFERROR((VLOOKUP(A27,Hoja3!$A$2:$J$841,5,FALSE)),"")</f>
        <v>2709</v>
      </c>
      <c r="D27" s="35" t="str">
        <f>+IFERROR((VLOOKUP(A27,Hoja3!$A$2:$J$841,6,FALSE)),"")</f>
        <v>FUNDACION UNIVERSITARIA SAN MARTIN</v>
      </c>
      <c r="E27" s="35"/>
      <c r="F27" s="36"/>
      <c r="G27" s="33" t="str">
        <f>+IFERROR((VLOOKUP(A27,Hoja3!$A$2:$J$841,7,FALSE)),"")</f>
        <v>BOGOTA D.C</v>
      </c>
      <c r="H27" s="33" t="str">
        <f>+IFERROR((VLOOKUP(A27,Hoja3!$A$2:$J$841,8,FALSE)),"")</f>
        <v>PRIVADA</v>
      </c>
      <c r="I27" s="37" t="str">
        <f>+IFERROR((VLOOKUP(A27,Hoja3!$A$2:$J$841,9,FALSE)),"")</f>
        <v>Institución Universitaria/Escuela Tecnológica</v>
      </c>
      <c r="J27" s="135">
        <f>+IFERROR((VLOOKUP(A27,Hoja3!$A$2:$J$841,10,FALSE)),"")</f>
        <v>66</v>
      </c>
    </row>
    <row r="28" spans="1:10" x14ac:dyDescent="0.25">
      <c r="A28" s="134">
        <v>17</v>
      </c>
      <c r="B28" s="32">
        <f>+IFERROR((VLOOKUP(A28,Hoja3!$A$2:$J$841,4,FALSE)),"")</f>
        <v>2741</v>
      </c>
      <c r="C28" s="33">
        <f>+IFERROR((VLOOKUP(A28,Hoja3!$A$2:$J$841,5,FALSE)),"")</f>
        <v>2741</v>
      </c>
      <c r="D28" s="35" t="str">
        <f>+IFERROR((VLOOKUP(A28,Hoja3!$A$2:$J$841,6,FALSE)),"")</f>
        <v>FUNDACION DE ESTUDIOS SUPERIORES - MONSEÑOR ABRAHAM ESCUDERO MONTOYA  - FUNDES</v>
      </c>
      <c r="E28" s="35"/>
      <c r="F28" s="36"/>
      <c r="G28" s="33" t="str">
        <f>+IFERROR((VLOOKUP(A28,Hoja3!$A$2:$J$841,7,FALSE)),"")</f>
        <v>TOLIMA</v>
      </c>
      <c r="H28" s="33" t="str">
        <f>+IFERROR((VLOOKUP(A28,Hoja3!$A$2:$J$841,8,FALSE)),"")</f>
        <v>PRIVADA</v>
      </c>
      <c r="I28" s="37" t="str">
        <f>+IFERROR((VLOOKUP(A28,Hoja3!$A$2:$J$841,9,FALSE)),"")</f>
        <v>Institución Universitaria/Escuela Tecnológica</v>
      </c>
      <c r="J28" s="135">
        <f>+IFERROR((VLOOKUP(A28,Hoja3!$A$2:$J$841,10,FALSE)),"")</f>
        <v>440</v>
      </c>
    </row>
    <row r="29" spans="1:10" x14ac:dyDescent="0.25">
      <c r="A29" s="134">
        <v>18</v>
      </c>
      <c r="B29" s="32">
        <f>+IFERROR((VLOOKUP(A29,Hoja3!$A$2:$J$841,4,FALSE)),"")</f>
        <v>2812</v>
      </c>
      <c r="C29" s="33">
        <f>+IFERROR((VLOOKUP(A29,Hoja3!$A$2:$J$841,5,FALSE)),"")</f>
        <v>2812</v>
      </c>
      <c r="D29" s="35" t="str">
        <f>+IFERROR((VLOOKUP(A29,Hoja3!$A$2:$J$841,6,FALSE)),"")</f>
        <v>UNIVERSIDAD EAN</v>
      </c>
      <c r="E29" s="35"/>
      <c r="F29" s="36"/>
      <c r="G29" s="33" t="str">
        <f>+IFERROR((VLOOKUP(A29,Hoja3!$A$2:$J$841,7,FALSE)),"")</f>
        <v>BOGOTA D.C</v>
      </c>
      <c r="H29" s="33" t="str">
        <f>+IFERROR((VLOOKUP(A29,Hoja3!$A$2:$J$841,8,FALSE)),"")</f>
        <v>PRIVADA</v>
      </c>
      <c r="I29" s="37" t="str">
        <f>+IFERROR((VLOOKUP(A29,Hoja3!$A$2:$J$841,9,FALSE)),"")</f>
        <v>Universidad</v>
      </c>
      <c r="J29" s="135">
        <f>+IFERROR((VLOOKUP(A29,Hoja3!$A$2:$J$841,10,FALSE)),"")</f>
        <v>58</v>
      </c>
    </row>
    <row r="30" spans="1:10" x14ac:dyDescent="0.25">
      <c r="A30" s="134">
        <v>19</v>
      </c>
      <c r="B30" s="32">
        <f>+IFERROR((VLOOKUP(A30,Hoja3!$A$2:$J$841,4,FALSE)),"")</f>
        <v>2833</v>
      </c>
      <c r="C30" s="33">
        <f>+IFERROR((VLOOKUP(A30,Hoja3!$A$2:$J$841,5,FALSE)),"")</f>
        <v>2833</v>
      </c>
      <c r="D30" s="35" t="str">
        <f>+IFERROR((VLOOKUP(A30,Hoja3!$A$2:$J$841,6,FALSE)),"")</f>
        <v>CORPORACION UNIVERSITARIA REMINGTON</v>
      </c>
      <c r="E30" s="35"/>
      <c r="F30" s="36"/>
      <c r="G30" s="33" t="str">
        <f>+IFERROR((VLOOKUP(A30,Hoja3!$A$2:$J$841,7,FALSE)),"")</f>
        <v>ANTIOQUIA</v>
      </c>
      <c r="H30" s="33" t="str">
        <f>+IFERROR((VLOOKUP(A30,Hoja3!$A$2:$J$841,8,FALSE)),"")</f>
        <v>PRIVADA</v>
      </c>
      <c r="I30" s="37" t="str">
        <f>+IFERROR((VLOOKUP(A30,Hoja3!$A$2:$J$841,9,FALSE)),"")</f>
        <v>Institución Universitaria/Escuela Tecnológica</v>
      </c>
      <c r="J30" s="135">
        <f>+IFERROR((VLOOKUP(A30,Hoja3!$A$2:$J$841,10,FALSE)),"")</f>
        <v>117</v>
      </c>
    </row>
    <row r="31" spans="1:10" x14ac:dyDescent="0.25">
      <c r="A31" s="134">
        <v>20</v>
      </c>
      <c r="B31" s="32">
        <f>+IFERROR((VLOOKUP(A31,Hoja3!$A$2:$J$841,4,FALSE)),"")</f>
        <v>3811</v>
      </c>
      <c r="C31" s="33">
        <f>+IFERROR((VLOOKUP(A31,Hoja3!$A$2:$J$841,5,FALSE)),"")</f>
        <v>3811</v>
      </c>
      <c r="D31" s="35" t="str">
        <f>+IFERROR((VLOOKUP(A31,Hoja3!$A$2:$J$841,6,FALSE)),"")</f>
        <v>CORPORACION DE EDUCACION DEL NORTE DEL TOLIMA - COREDUCACION</v>
      </c>
      <c r="E31" s="35"/>
      <c r="F31" s="36"/>
      <c r="G31" s="33" t="str">
        <f>+IFERROR((VLOOKUP(A31,Hoja3!$A$2:$J$841,7,FALSE)),"")</f>
        <v>TOLIMA</v>
      </c>
      <c r="H31" s="33" t="str">
        <f>+IFERROR((VLOOKUP(A31,Hoja3!$A$2:$J$841,8,FALSE)),"")</f>
        <v>PRIVADA</v>
      </c>
      <c r="I31" s="37" t="str">
        <f>+IFERROR((VLOOKUP(A31,Hoja3!$A$2:$J$841,9,FALSE)),"")</f>
        <v>Institución Tecnológica</v>
      </c>
      <c r="J31" s="135">
        <f>+IFERROR((VLOOKUP(A31,Hoja3!$A$2:$J$841,10,FALSE)),"")</f>
        <v>295</v>
      </c>
    </row>
    <row r="32" spans="1:10" x14ac:dyDescent="0.25">
      <c r="A32" s="134">
        <v>21</v>
      </c>
      <c r="B32" s="32">
        <f>+IFERROR((VLOOKUP(A32,Hoja3!$A$2:$J$841,4,FALSE)),"")</f>
        <v>4110</v>
      </c>
      <c r="C32" s="33">
        <f>+IFERROR((VLOOKUP(A32,Hoja3!$A$2:$J$841,5,FALSE)),"")</f>
        <v>4110</v>
      </c>
      <c r="D32" s="35" t="str">
        <f>+IFERROR((VLOOKUP(A32,Hoja3!$A$2:$J$841,6,FALSE)),"")</f>
        <v>INSTITUTO TOLIMENSE DE FORMACION TECNICA PROFESIONAL</v>
      </c>
      <c r="E32" s="35"/>
      <c r="F32" s="36"/>
      <c r="G32" s="33" t="str">
        <f>+IFERROR((VLOOKUP(A32,Hoja3!$A$2:$J$841,7,FALSE)),"")</f>
        <v>TOLIMA</v>
      </c>
      <c r="H32" s="33" t="str">
        <f>+IFERROR((VLOOKUP(A32,Hoja3!$A$2:$J$841,8,FALSE)),"")</f>
        <v>OFICIAL</v>
      </c>
      <c r="I32" s="37" t="str">
        <f>+IFERROR((VLOOKUP(A32,Hoja3!$A$2:$J$841,9,FALSE)),"")</f>
        <v>Institución Técnica Profesional</v>
      </c>
      <c r="J32" s="135">
        <f>+IFERROR((VLOOKUP(A32,Hoja3!$A$2:$J$841,10,FALSE)),"")</f>
        <v>3644</v>
      </c>
    </row>
    <row r="33" spans="1:10" x14ac:dyDescent="0.25">
      <c r="A33" s="134">
        <v>22</v>
      </c>
      <c r="B33" s="32">
        <f>+IFERROR((VLOOKUP(A33,Hoja3!$A$2:$J$841,4,FALSE)),"")</f>
        <v>4813</v>
      </c>
      <c r="C33" s="33">
        <f>+IFERROR((VLOOKUP(A33,Hoja3!$A$2:$J$841,5,FALSE)),"")</f>
        <v>4813</v>
      </c>
      <c r="D33" s="35" t="str">
        <f>+IFERROR((VLOOKUP(A33,Hoja3!$A$2:$J$841,6,FALSE)),"")</f>
        <v>CORPORACION UNIFICADA NACIONAL DE EDUCACION SUPERIOR-CUN-</v>
      </c>
      <c r="E33" s="35"/>
      <c r="F33" s="36"/>
      <c r="G33" s="33" t="str">
        <f>+IFERROR((VLOOKUP(A33,Hoja3!$A$2:$J$841,7,FALSE)),"")</f>
        <v>BOGOTA D.C</v>
      </c>
      <c r="H33" s="33" t="str">
        <f>+IFERROR((VLOOKUP(A33,Hoja3!$A$2:$J$841,8,FALSE)),"")</f>
        <v>PRIVADA</v>
      </c>
      <c r="I33" s="37" t="str">
        <f>+IFERROR((VLOOKUP(A33,Hoja3!$A$2:$J$841,9,FALSE)),"")</f>
        <v>Institución Técnica Profesional</v>
      </c>
      <c r="J33" s="135">
        <f>+IFERROR((VLOOKUP(A33,Hoja3!$A$2:$J$841,10,FALSE)),"")</f>
        <v>1238</v>
      </c>
    </row>
    <row r="34" spans="1:10" x14ac:dyDescent="0.25">
      <c r="A34" s="134">
        <v>23</v>
      </c>
      <c r="B34" s="32">
        <f>+IFERROR((VLOOKUP(A34,Hoja3!$A$2:$J$841,4,FALSE)),"")</f>
        <v>9110</v>
      </c>
      <c r="C34" s="33">
        <f>+IFERROR((VLOOKUP(A34,Hoja3!$A$2:$J$841,5,FALSE)),"")</f>
        <v>9110</v>
      </c>
      <c r="D34" s="35" t="str">
        <f>+IFERROR((VLOOKUP(A34,Hoja3!$A$2:$J$841,6,FALSE)),"")</f>
        <v>SERVICIO NACIONAL DE APRENDIZAJE-SENA-</v>
      </c>
      <c r="E34" s="35"/>
      <c r="F34" s="36"/>
      <c r="G34" s="33" t="str">
        <f>+IFERROR((VLOOKUP(A34,Hoja3!$A$2:$J$841,7,FALSE)),"")</f>
        <v>BOGOTA D.C</v>
      </c>
      <c r="H34" s="33" t="str">
        <f>+IFERROR((VLOOKUP(A34,Hoja3!$A$2:$J$841,8,FALSE)),"")</f>
        <v>OFICIAL</v>
      </c>
      <c r="I34" s="37" t="str">
        <f>+IFERROR((VLOOKUP(A34,Hoja3!$A$2:$J$841,9,FALSE)),"")</f>
        <v>Institución Tecnológica</v>
      </c>
      <c r="J34" s="135">
        <f>+IFERROR((VLOOKUP(A34,Hoja3!$A$2:$J$841,10,FALSE)),"")</f>
        <v>16241</v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TOLIMA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73001</v>
      </c>
      <c r="C12" s="39" t="str">
        <f>+IFERROR((VLOOKUP(A12,Hoja4!$A$2:$M$1051,5,FALSE)),"")</f>
        <v>IBAGUE</v>
      </c>
      <c r="D12" s="40">
        <f>+IFERROR((VLOOKUP(A12,Hoja4!$A$2:$AA$1051,6,FALSE)),"")</f>
        <v>26117</v>
      </c>
      <c r="E12" s="40">
        <f>+IFERROR((VLOOKUP(A12,Hoja4!$A$2:$AA$1051,7,FALSE)),"")</f>
        <v>29502</v>
      </c>
      <c r="F12" s="40">
        <f>+IFERROR((VLOOKUP(A12,Hoja4!$A$2:$AA$1051,8,FALSE)),"")</f>
        <v>31683</v>
      </c>
      <c r="G12" s="40">
        <f>+IFERROR((VLOOKUP(A12,Hoja4!$A$2:$AA$1051,9,FALSE)),"")</f>
        <v>36495</v>
      </c>
      <c r="H12" s="40">
        <f>+IFERROR((VLOOKUP(A12,Hoja4!$A$2:$AA$1051,10,FALSE)),"")</f>
        <v>40728</v>
      </c>
      <c r="I12" s="40">
        <f>+IFERROR((VLOOKUP(A12,Hoja4!$A$2:$AA$1051,11,FALSE)),"")</f>
        <v>40359</v>
      </c>
      <c r="J12" s="40">
        <f>+IFERROR((VLOOKUP(A12,Hoja4!$A$2:$AA$1051,12,FALSE)),"")</f>
        <v>41687</v>
      </c>
      <c r="K12" s="149">
        <f>+IFERROR((VLOOKUP(A12,Hoja4!$A$2:$AA$1051,13,FALSE)),"")</f>
        <v>42065</v>
      </c>
      <c r="L12" s="144">
        <f>+IFERROR((VLOOKUP(A12,Hoja4!$A$2:$AA$1051,14,FALSE)),"")</f>
        <v>40974</v>
      </c>
    </row>
    <row r="13" spans="1:12" x14ac:dyDescent="0.25">
      <c r="A13" s="145">
        <v>2</v>
      </c>
      <c r="B13" s="41">
        <f>+IFERROR((VLOOKUP(A13,Hoja4!$A$2:$M$1051,4,FALSE)),"")</f>
        <v>73024</v>
      </c>
      <c r="C13" s="41" t="str">
        <f>+IFERROR((VLOOKUP(A13,Hoja4!$A$2:$M$1051,5,FALSE)),"")</f>
        <v>ALPUJARRA</v>
      </c>
      <c r="D13" s="42" t="str">
        <f>+IFERROR((VLOOKUP(A13,Hoja4!$A$2:$AA$1051,6,FALSE)),"")</f>
        <v>-</v>
      </c>
      <c r="E13" s="42">
        <f>+IFERROR((VLOOKUP(A13,Hoja4!$A$2:$AA$1051,7,FALSE)),"")</f>
        <v>33</v>
      </c>
      <c r="F13" s="42">
        <f>+IFERROR((VLOOKUP(A13,Hoja4!$A$2:$AA$1051,8,FALSE)),"")</f>
        <v>30</v>
      </c>
      <c r="G13" s="42">
        <f>+IFERROR((VLOOKUP(A13,Hoja4!$A$2:$AA$1051,9,FALSE)),"")</f>
        <v>19</v>
      </c>
      <c r="H13" s="42" t="str">
        <f>+IFERROR((VLOOKUP(A13,Hoja4!$A$2:$AA$1051,10,FALSE)),"")</f>
        <v>-</v>
      </c>
      <c r="I13" s="42" t="str">
        <f>+IFERROR((VLOOKUP(A13,Hoja4!$A$2:$AA$1051,11,FALSE)),"")</f>
        <v>-</v>
      </c>
      <c r="J13" s="42" t="str">
        <f>+IFERROR((VLOOKUP(A13,Hoja4!$A$2:$AA$1051,12,FALSE)),"")</f>
        <v>-</v>
      </c>
      <c r="K13" s="149" t="str">
        <f>+IFERROR((VLOOKUP(A13,Hoja4!$A$2:$AA$1051,13,FALSE)),"")</f>
        <v>-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73026</v>
      </c>
      <c r="C14" s="41" t="str">
        <f>+IFERROR((VLOOKUP(A14,Hoja4!$A$2:$M$1051,5,FALSE)),"")</f>
        <v>ALVARADO</v>
      </c>
      <c r="D14" s="42">
        <f>+IFERROR((VLOOKUP(A14,Hoja4!$A$2:$AA$1051,6,FALSE)),"")</f>
        <v>53</v>
      </c>
      <c r="E14" s="42">
        <f>+IFERROR((VLOOKUP(A14,Hoja4!$A$2:$AA$1051,7,FALSE)),"")</f>
        <v>18</v>
      </c>
      <c r="F14" s="42">
        <f>+IFERROR((VLOOKUP(A14,Hoja4!$A$2:$AA$1051,8,FALSE)),"")</f>
        <v>46</v>
      </c>
      <c r="G14" s="42">
        <f>+IFERROR((VLOOKUP(A14,Hoja4!$A$2:$AA$1051,9,FALSE)),"")</f>
        <v>35</v>
      </c>
      <c r="H14" s="42">
        <f>+IFERROR((VLOOKUP(A14,Hoja4!$A$2:$AA$1051,10,FALSE)),"")</f>
        <v>50</v>
      </c>
      <c r="I14" s="42" t="str">
        <f>+IFERROR((VLOOKUP(A14,Hoja4!$A$2:$AA$1051,11,FALSE)),"")</f>
        <v>-</v>
      </c>
      <c r="J14" s="42" t="str">
        <f>+IFERROR((VLOOKUP(A14,Hoja4!$A$2:$AA$1051,12,FALSE)),"")</f>
        <v>-</v>
      </c>
      <c r="K14" s="149">
        <f>+IFERROR((VLOOKUP(A14,Hoja4!$A$2:$AA$1051,13,FALSE)),"")</f>
        <v>1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73030</v>
      </c>
      <c r="C15" s="41" t="str">
        <f>+IFERROR((VLOOKUP(A15,Hoja4!$A$2:$M$1051,5,FALSE)),"")</f>
        <v>AMBALEMA</v>
      </c>
      <c r="D15" s="42">
        <f>+IFERROR((VLOOKUP(A15,Hoja4!$A$2:$AA$1051,6,FALSE)),"")</f>
        <v>20</v>
      </c>
      <c r="E15" s="42">
        <f>+IFERROR((VLOOKUP(A15,Hoja4!$A$2:$AA$1051,7,FALSE)),"")</f>
        <v>69</v>
      </c>
      <c r="F15" s="42">
        <f>+IFERROR((VLOOKUP(A15,Hoja4!$A$2:$AA$1051,8,FALSE)),"")</f>
        <v>50</v>
      </c>
      <c r="G15" s="42">
        <f>+IFERROR((VLOOKUP(A15,Hoja4!$A$2:$AA$1051,9,FALSE)),"")</f>
        <v>1</v>
      </c>
      <c r="H15" s="42" t="str">
        <f>+IFERROR((VLOOKUP(A15,Hoja4!$A$2:$AA$1051,10,FALSE)),"")</f>
        <v>-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73043</v>
      </c>
      <c r="C16" s="41" t="str">
        <f>+IFERROR((VLOOKUP(A16,Hoja4!$A$2:$M$1051,5,FALSE)),"")</f>
        <v>ANZOATEGUI</v>
      </c>
      <c r="D16" s="42">
        <f>+IFERROR((VLOOKUP(A16,Hoja4!$A$2:$AA$1051,6,FALSE)),"")</f>
        <v>87</v>
      </c>
      <c r="E16" s="42">
        <f>+IFERROR((VLOOKUP(A16,Hoja4!$A$2:$AA$1051,7,FALSE)),"")</f>
        <v>82</v>
      </c>
      <c r="F16" s="42">
        <f>+IFERROR((VLOOKUP(A16,Hoja4!$A$2:$AA$1051,8,FALSE)),"")</f>
        <v>32</v>
      </c>
      <c r="G16" s="42">
        <f>+IFERROR((VLOOKUP(A16,Hoja4!$A$2:$AA$1051,9,FALSE)),"")</f>
        <v>20</v>
      </c>
      <c r="H16" s="42" t="str">
        <f>+IFERROR((VLOOKUP(A16,Hoja4!$A$2:$AA$1051,10,FALSE)),"")</f>
        <v>-</v>
      </c>
      <c r="I16" s="42" t="str">
        <f>+IFERROR((VLOOKUP(A16,Hoja4!$A$2:$AA$1051,11,FALSE)),"")</f>
        <v>-</v>
      </c>
      <c r="J16" s="42">
        <f>+IFERROR((VLOOKUP(A16,Hoja4!$A$2:$AA$1051,12,FALSE)),"")</f>
        <v>40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73055</v>
      </c>
      <c r="C17" s="41" t="str">
        <f>+IFERROR((VLOOKUP(A17,Hoja4!$A$2:$M$1051,5,FALSE)),"")</f>
        <v>ARMERO</v>
      </c>
      <c r="D17" s="42">
        <f>+IFERROR((VLOOKUP(A17,Hoja4!$A$2:$AA$1051,6,FALSE)),"")</f>
        <v>33</v>
      </c>
      <c r="E17" s="42">
        <f>+IFERROR((VLOOKUP(A17,Hoja4!$A$2:$AA$1051,7,FALSE)),"")</f>
        <v>147</v>
      </c>
      <c r="F17" s="42">
        <f>+IFERROR((VLOOKUP(A17,Hoja4!$A$2:$AA$1051,8,FALSE)),"")</f>
        <v>92</v>
      </c>
      <c r="G17" s="42">
        <f>+IFERROR((VLOOKUP(A17,Hoja4!$A$2:$AA$1051,9,FALSE)),"")</f>
        <v>92</v>
      </c>
      <c r="H17" s="42">
        <f>+IFERROR((VLOOKUP(A17,Hoja4!$A$2:$AA$1051,10,FALSE)),"")</f>
        <v>37</v>
      </c>
      <c r="I17" s="42">
        <f>+IFERROR((VLOOKUP(A17,Hoja4!$A$2:$AA$1051,11,FALSE)),"")</f>
        <v>37</v>
      </c>
      <c r="J17" s="42" t="str">
        <f>+IFERROR((VLOOKUP(A17,Hoja4!$A$2:$AA$1051,12,FALSE)),"")</f>
        <v>-</v>
      </c>
      <c r="K17" s="149">
        <f>+IFERROR((VLOOKUP(A17,Hoja4!$A$2:$AA$1051,13,FALSE)),"")</f>
        <v>3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73067</v>
      </c>
      <c r="C18" s="41" t="str">
        <f>+IFERROR((VLOOKUP(A18,Hoja4!$A$2:$M$1051,5,FALSE)),"")</f>
        <v>ATACO</v>
      </c>
      <c r="D18" s="42">
        <f>+IFERROR((VLOOKUP(A18,Hoja4!$A$2:$AA$1051,6,FALSE)),"")</f>
        <v>97</v>
      </c>
      <c r="E18" s="42">
        <f>+IFERROR((VLOOKUP(A18,Hoja4!$A$2:$AA$1051,7,FALSE)),"")</f>
        <v>9</v>
      </c>
      <c r="F18" s="42">
        <f>+IFERROR((VLOOKUP(A18,Hoja4!$A$2:$AA$1051,8,FALSE)),"")</f>
        <v>17</v>
      </c>
      <c r="G18" s="42">
        <f>+IFERROR((VLOOKUP(A18,Hoja4!$A$2:$AA$1051,9,FALSE)),"")</f>
        <v>16</v>
      </c>
      <c r="H18" s="42">
        <f>+IFERROR((VLOOKUP(A18,Hoja4!$A$2:$AA$1051,10,FALSE)),"")</f>
        <v>5</v>
      </c>
      <c r="I18" s="42" t="str">
        <f>+IFERROR((VLOOKUP(A18,Hoja4!$A$2:$AA$1051,11,FALSE)),"")</f>
        <v>-</v>
      </c>
      <c r="J18" s="42" t="str">
        <f>+IFERROR((VLOOKUP(A18,Hoja4!$A$2:$AA$1051,12,FALSE)),"")</f>
        <v>-</v>
      </c>
      <c r="K18" s="149" t="str">
        <f>+IFERROR((VLOOKUP(A18,Hoja4!$A$2:$AA$1051,13,FALSE)),"")</f>
        <v>-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73124</v>
      </c>
      <c r="C19" s="41" t="str">
        <f>+IFERROR((VLOOKUP(A19,Hoja4!$A$2:$M$1051,5,FALSE)),"")</f>
        <v>CAJAMARCA</v>
      </c>
      <c r="D19" s="42">
        <f>+IFERROR((VLOOKUP(A19,Hoja4!$A$2:$AA$1051,6,FALSE)),"")</f>
        <v>191</v>
      </c>
      <c r="E19" s="42">
        <f>+IFERROR((VLOOKUP(A19,Hoja4!$A$2:$AA$1051,7,FALSE)),"")</f>
        <v>427</v>
      </c>
      <c r="F19" s="42">
        <f>+IFERROR((VLOOKUP(A19,Hoja4!$A$2:$AA$1051,8,FALSE)),"")</f>
        <v>430</v>
      </c>
      <c r="G19" s="42">
        <f>+IFERROR((VLOOKUP(A19,Hoja4!$A$2:$AA$1051,9,FALSE)),"")</f>
        <v>359</v>
      </c>
      <c r="H19" s="42">
        <f>+IFERROR((VLOOKUP(A19,Hoja4!$A$2:$AA$1051,10,FALSE)),"")</f>
        <v>177</v>
      </c>
      <c r="I19" s="42">
        <f>+IFERROR((VLOOKUP(A19,Hoja4!$A$2:$AA$1051,11,FALSE)),"")</f>
        <v>35</v>
      </c>
      <c r="J19" s="42">
        <f>+IFERROR((VLOOKUP(A19,Hoja4!$A$2:$AA$1051,12,FALSE)),"")</f>
        <v>13</v>
      </c>
      <c r="K19" s="149" t="str">
        <f>+IFERROR((VLOOKUP(A19,Hoja4!$A$2:$AA$1051,13,FALSE)),"")</f>
        <v>-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73148</v>
      </c>
      <c r="C20" s="41" t="str">
        <f>+IFERROR((VLOOKUP(A20,Hoja4!$A$2:$M$1051,5,FALSE)),"")</f>
        <v>CARMEN DE APICALA</v>
      </c>
      <c r="D20" s="42">
        <f>+IFERROR((VLOOKUP(A20,Hoja4!$A$2:$AA$1051,6,FALSE)),"")</f>
        <v>124</v>
      </c>
      <c r="E20" s="42">
        <f>+IFERROR((VLOOKUP(A20,Hoja4!$A$2:$AA$1051,7,FALSE)),"")</f>
        <v>109</v>
      </c>
      <c r="F20" s="42">
        <f>+IFERROR((VLOOKUP(A20,Hoja4!$A$2:$AA$1051,8,FALSE)),"")</f>
        <v>142</v>
      </c>
      <c r="G20" s="42">
        <f>+IFERROR((VLOOKUP(A20,Hoja4!$A$2:$AA$1051,9,FALSE)),"")</f>
        <v>142</v>
      </c>
      <c r="H20" s="42">
        <f>+IFERROR((VLOOKUP(A20,Hoja4!$A$2:$AA$1051,10,FALSE)),"")</f>
        <v>92</v>
      </c>
      <c r="I20" s="42">
        <f>+IFERROR((VLOOKUP(A20,Hoja4!$A$2:$AA$1051,11,FALSE)),"")</f>
        <v>71</v>
      </c>
      <c r="J20" s="42">
        <f>+IFERROR((VLOOKUP(A20,Hoja4!$A$2:$AA$1051,12,FALSE)),"")</f>
        <v>49</v>
      </c>
      <c r="K20" s="149">
        <f>+IFERROR((VLOOKUP(A20,Hoja4!$A$2:$AA$1051,13,FALSE)),"")</f>
        <v>47</v>
      </c>
      <c r="L20" s="144">
        <f>+IFERROR((VLOOKUP(A20,Hoja4!$A$2:$AA$1051,14,FALSE)),"")</f>
        <v>1</v>
      </c>
    </row>
    <row r="21" spans="1:12" x14ac:dyDescent="0.25">
      <c r="A21" s="145">
        <v>10</v>
      </c>
      <c r="B21" s="41">
        <f>+IFERROR((VLOOKUP(A21,Hoja4!$A$2:$M$1051,4,FALSE)),"")</f>
        <v>73152</v>
      </c>
      <c r="C21" s="41" t="str">
        <f>+IFERROR((VLOOKUP(A21,Hoja4!$A$2:$M$1051,5,FALSE)),"")</f>
        <v>CASABIANCA</v>
      </c>
      <c r="D21" s="42">
        <f>+IFERROR((VLOOKUP(A21,Hoja4!$A$2:$AA$1051,6,FALSE)),"")</f>
        <v>43</v>
      </c>
      <c r="E21" s="42">
        <f>+IFERROR((VLOOKUP(A21,Hoja4!$A$2:$AA$1051,7,FALSE)),"")</f>
        <v>47</v>
      </c>
      <c r="F21" s="42">
        <f>+IFERROR((VLOOKUP(A21,Hoja4!$A$2:$AA$1051,8,FALSE)),"")</f>
        <v>26</v>
      </c>
      <c r="G21" s="42">
        <f>+IFERROR((VLOOKUP(A21,Hoja4!$A$2:$AA$1051,9,FALSE)),"")</f>
        <v>24</v>
      </c>
      <c r="H21" s="42">
        <f>+IFERROR((VLOOKUP(A21,Hoja4!$A$2:$AA$1051,10,FALSE)),"")</f>
        <v>11</v>
      </c>
      <c r="I21" s="42" t="str">
        <f>+IFERROR((VLOOKUP(A21,Hoja4!$A$2:$AA$1051,11,FALSE)),"")</f>
        <v>-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73168</v>
      </c>
      <c r="C22" s="41" t="str">
        <f>+IFERROR((VLOOKUP(A22,Hoja4!$A$2:$M$1051,5,FALSE)),"")</f>
        <v>CHAPARRAL</v>
      </c>
      <c r="D22" s="42">
        <f>+IFERROR((VLOOKUP(A22,Hoja4!$A$2:$AA$1051,6,FALSE)),"")</f>
        <v>381</v>
      </c>
      <c r="E22" s="42">
        <f>+IFERROR((VLOOKUP(A22,Hoja4!$A$2:$AA$1051,7,FALSE)),"")</f>
        <v>561</v>
      </c>
      <c r="F22" s="42">
        <f>+IFERROR((VLOOKUP(A22,Hoja4!$A$2:$AA$1051,8,FALSE)),"")</f>
        <v>529</v>
      </c>
      <c r="G22" s="42">
        <f>+IFERROR((VLOOKUP(A22,Hoja4!$A$2:$AA$1051,9,FALSE)),"")</f>
        <v>259</v>
      </c>
      <c r="H22" s="42">
        <f>+IFERROR((VLOOKUP(A22,Hoja4!$A$2:$AA$1051,10,FALSE)),"")</f>
        <v>503</v>
      </c>
      <c r="I22" s="42">
        <f>+IFERROR((VLOOKUP(A22,Hoja4!$A$2:$AA$1051,11,FALSE)),"")</f>
        <v>482</v>
      </c>
      <c r="J22" s="42">
        <f>+IFERROR((VLOOKUP(A22,Hoja4!$A$2:$AA$1051,12,FALSE)),"")</f>
        <v>575</v>
      </c>
      <c r="K22" s="149">
        <f>+IFERROR((VLOOKUP(A22,Hoja4!$A$2:$AA$1051,13,FALSE)),"")</f>
        <v>1023</v>
      </c>
      <c r="L22" s="144">
        <f>+IFERROR((VLOOKUP(A22,Hoja4!$A$2:$AA$1051,14,FALSE)),"")</f>
        <v>824</v>
      </c>
    </row>
    <row r="23" spans="1:12" x14ac:dyDescent="0.25">
      <c r="A23" s="145">
        <v>12</v>
      </c>
      <c r="B23" s="41">
        <f>+IFERROR((VLOOKUP(A23,Hoja4!$A$2:$M$1051,4,FALSE)),"")</f>
        <v>73200</v>
      </c>
      <c r="C23" s="41" t="str">
        <f>+IFERROR((VLOOKUP(A23,Hoja4!$A$2:$M$1051,5,FALSE)),"")</f>
        <v>COELLO</v>
      </c>
      <c r="D23" s="42" t="str">
        <f>+IFERROR((VLOOKUP(A23,Hoja4!$A$2:$AA$1051,6,FALSE)),"")</f>
        <v>-</v>
      </c>
      <c r="E23" s="42">
        <f>+IFERROR((VLOOKUP(A23,Hoja4!$A$2:$AA$1051,7,FALSE)),"")</f>
        <v>62</v>
      </c>
      <c r="F23" s="42">
        <f>+IFERROR((VLOOKUP(A23,Hoja4!$A$2:$AA$1051,8,FALSE)),"")</f>
        <v>47</v>
      </c>
      <c r="G23" s="42">
        <f>+IFERROR((VLOOKUP(A23,Hoja4!$A$2:$AA$1051,9,FALSE)),"")</f>
        <v>74</v>
      </c>
      <c r="H23" s="42">
        <f>+IFERROR((VLOOKUP(A23,Hoja4!$A$2:$AA$1051,10,FALSE)),"")</f>
        <v>33</v>
      </c>
      <c r="I23" s="42" t="str">
        <f>+IFERROR((VLOOKUP(A23,Hoja4!$A$2:$AA$1051,11,FALSE)),"")</f>
        <v>-</v>
      </c>
      <c r="J23" s="42" t="str">
        <f>+IFERROR((VLOOKUP(A23,Hoja4!$A$2:$AA$1051,12,FALSE)),"")</f>
        <v>-</v>
      </c>
      <c r="K23" s="149" t="str">
        <f>+IFERROR((VLOOKUP(A23,Hoja4!$A$2:$AA$1051,13,FALSE)),"")</f>
        <v>-</v>
      </c>
      <c r="L23" s="144">
        <f>+IFERROR((VLOOKUP(A23,Hoja4!$A$2:$AA$1051,14,FALSE)),"")</f>
        <v>0</v>
      </c>
    </row>
    <row r="24" spans="1:12" x14ac:dyDescent="0.25">
      <c r="A24" s="145">
        <v>13</v>
      </c>
      <c r="B24" s="41">
        <f>+IFERROR((VLOOKUP(A24,Hoja4!$A$2:$M$1051,4,FALSE)),"")</f>
        <v>73217</v>
      </c>
      <c r="C24" s="41" t="str">
        <f>+IFERROR((VLOOKUP(A24,Hoja4!$A$2:$M$1051,5,FALSE)),"")</f>
        <v>COYAIMA</v>
      </c>
      <c r="D24" s="42">
        <f>+IFERROR((VLOOKUP(A24,Hoja4!$A$2:$AA$1051,6,FALSE)),"")</f>
        <v>189</v>
      </c>
      <c r="E24" s="42">
        <f>+IFERROR((VLOOKUP(A24,Hoja4!$A$2:$AA$1051,7,FALSE)),"")</f>
        <v>65</v>
      </c>
      <c r="F24" s="42">
        <f>+IFERROR((VLOOKUP(A24,Hoja4!$A$2:$AA$1051,8,FALSE)),"")</f>
        <v>59</v>
      </c>
      <c r="G24" s="42">
        <f>+IFERROR((VLOOKUP(A24,Hoja4!$A$2:$AA$1051,9,FALSE)),"")</f>
        <v>57</v>
      </c>
      <c r="H24" s="42">
        <f>+IFERROR((VLOOKUP(A24,Hoja4!$A$2:$AA$1051,10,FALSE)),"")</f>
        <v>41</v>
      </c>
      <c r="I24" s="42">
        <f>+IFERROR((VLOOKUP(A24,Hoja4!$A$2:$AA$1051,11,FALSE)),"")</f>
        <v>15</v>
      </c>
      <c r="J24" s="42">
        <f>+IFERROR((VLOOKUP(A24,Hoja4!$A$2:$AA$1051,12,FALSE)),"")</f>
        <v>1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73226</v>
      </c>
      <c r="C25" s="41" t="str">
        <f>+IFERROR((VLOOKUP(A25,Hoja4!$A$2:$M$1051,5,FALSE)),"")</f>
        <v>CUNDAY</v>
      </c>
      <c r="D25" s="42">
        <f>+IFERROR((VLOOKUP(A25,Hoja4!$A$2:$AA$1051,6,FALSE)),"")</f>
        <v>21</v>
      </c>
      <c r="E25" s="42">
        <f>+IFERROR((VLOOKUP(A25,Hoja4!$A$2:$AA$1051,7,FALSE)),"")</f>
        <v>50</v>
      </c>
      <c r="F25" s="42">
        <f>+IFERROR((VLOOKUP(A25,Hoja4!$A$2:$AA$1051,8,FALSE)),"")</f>
        <v>51</v>
      </c>
      <c r="G25" s="42">
        <f>+IFERROR((VLOOKUP(A25,Hoja4!$A$2:$AA$1051,9,FALSE)),"")</f>
        <v>22</v>
      </c>
      <c r="H25" s="42" t="str">
        <f>+IFERROR((VLOOKUP(A25,Hoja4!$A$2:$AA$1051,10,FALSE)),"")</f>
        <v>-</v>
      </c>
      <c r="I25" s="42" t="str">
        <f>+IFERROR((VLOOKUP(A25,Hoja4!$A$2:$AA$1051,11,FALSE)),"")</f>
        <v>-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73236</v>
      </c>
      <c r="C26" s="41" t="str">
        <f>+IFERROR((VLOOKUP(A26,Hoja4!$A$2:$M$1051,5,FALSE)),"")</f>
        <v>DOLORES</v>
      </c>
      <c r="D26" s="42">
        <f>+IFERROR((VLOOKUP(A26,Hoja4!$A$2:$AA$1051,6,FALSE)),"")</f>
        <v>3</v>
      </c>
      <c r="E26" s="42">
        <f>+IFERROR((VLOOKUP(A26,Hoja4!$A$2:$AA$1051,7,FALSE)),"")</f>
        <v>38</v>
      </c>
      <c r="F26" s="42">
        <f>+IFERROR((VLOOKUP(A26,Hoja4!$A$2:$AA$1051,8,FALSE)),"")</f>
        <v>52</v>
      </c>
      <c r="G26" s="42">
        <f>+IFERROR((VLOOKUP(A26,Hoja4!$A$2:$AA$1051,9,FALSE)),"")</f>
        <v>47</v>
      </c>
      <c r="H26" s="42">
        <f>+IFERROR((VLOOKUP(A26,Hoja4!$A$2:$AA$1051,10,FALSE)),"")</f>
        <v>46</v>
      </c>
      <c r="I26" s="42">
        <f>+IFERROR((VLOOKUP(A26,Hoja4!$A$2:$AA$1051,11,FALSE)),"")</f>
        <v>7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73268</v>
      </c>
      <c r="C27" s="41" t="str">
        <f>+IFERROR((VLOOKUP(A27,Hoja4!$A$2:$M$1051,5,FALSE)),"")</f>
        <v>ESPINAL</v>
      </c>
      <c r="D27" s="42">
        <f>+IFERROR((VLOOKUP(A27,Hoja4!$A$2:$AA$1051,6,FALSE)),"")</f>
        <v>2839</v>
      </c>
      <c r="E27" s="42">
        <f>+IFERROR((VLOOKUP(A27,Hoja4!$A$2:$AA$1051,7,FALSE)),"")</f>
        <v>4910</v>
      </c>
      <c r="F27" s="42">
        <f>+IFERROR((VLOOKUP(A27,Hoja4!$A$2:$AA$1051,8,FALSE)),"")</f>
        <v>4751</v>
      </c>
      <c r="G27" s="42">
        <f>+IFERROR((VLOOKUP(A27,Hoja4!$A$2:$AA$1051,9,FALSE)),"")</f>
        <v>5453</v>
      </c>
      <c r="H27" s="42">
        <f>+IFERROR((VLOOKUP(A27,Hoja4!$A$2:$AA$1051,10,FALSE)),"")</f>
        <v>5257</v>
      </c>
      <c r="I27" s="42">
        <f>+IFERROR((VLOOKUP(A27,Hoja4!$A$2:$AA$1051,11,FALSE)),"")</f>
        <v>5512</v>
      </c>
      <c r="J27" s="42">
        <f>+IFERROR((VLOOKUP(A27,Hoja4!$A$2:$AA$1051,12,FALSE)),"")</f>
        <v>5602</v>
      </c>
      <c r="K27" s="149">
        <f>+IFERROR((VLOOKUP(A27,Hoja4!$A$2:$AA$1051,13,FALSE)),"")</f>
        <v>6553</v>
      </c>
      <c r="L27" s="144">
        <f>+IFERROR((VLOOKUP(A27,Hoja4!$A$2:$AA$1051,14,FALSE)),"")</f>
        <v>7311</v>
      </c>
    </row>
    <row r="28" spans="1:12" x14ac:dyDescent="0.25">
      <c r="A28" s="145">
        <v>17</v>
      </c>
      <c r="B28" s="41">
        <f>+IFERROR((VLOOKUP(A28,Hoja4!$A$2:$M$1051,4,FALSE)),"")</f>
        <v>73270</v>
      </c>
      <c r="C28" s="41" t="str">
        <f>+IFERROR((VLOOKUP(A28,Hoja4!$A$2:$M$1051,5,FALSE)),"")</f>
        <v>FALAN</v>
      </c>
      <c r="D28" s="42">
        <f>+IFERROR((VLOOKUP(A28,Hoja4!$A$2:$AA$1051,6,FALSE)),"")</f>
        <v>18</v>
      </c>
      <c r="E28" s="42">
        <f>+IFERROR((VLOOKUP(A28,Hoja4!$A$2:$AA$1051,7,FALSE)),"")</f>
        <v>13</v>
      </c>
      <c r="F28" s="42">
        <f>+IFERROR((VLOOKUP(A28,Hoja4!$A$2:$AA$1051,8,FALSE)),"")</f>
        <v>20</v>
      </c>
      <c r="G28" s="42">
        <f>+IFERROR((VLOOKUP(A28,Hoja4!$A$2:$AA$1051,9,FALSE)),"")</f>
        <v>21</v>
      </c>
      <c r="H28" s="42">
        <f>+IFERROR((VLOOKUP(A28,Hoja4!$A$2:$AA$1051,10,FALSE)),"")</f>
        <v>19</v>
      </c>
      <c r="I28" s="42" t="str">
        <f>+IFERROR((VLOOKUP(A28,Hoja4!$A$2:$AA$1051,11,FALSE)),"")</f>
        <v>-</v>
      </c>
      <c r="J28" s="42" t="str">
        <f>+IFERROR((VLOOKUP(A28,Hoja4!$A$2:$AA$1051,12,FALSE)),"")</f>
        <v>-</v>
      </c>
      <c r="K28" s="149" t="str">
        <f>+IFERROR((VLOOKUP(A28,Hoja4!$A$2:$AA$1051,13,FALSE)),"")</f>
        <v>-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73275</v>
      </c>
      <c r="C29" s="41" t="str">
        <f>+IFERROR((VLOOKUP(A29,Hoja4!$A$2:$M$1051,5,FALSE)),"")</f>
        <v>FLANDES</v>
      </c>
      <c r="D29" s="42">
        <f>+IFERROR((VLOOKUP(A29,Hoja4!$A$2:$AA$1051,6,FALSE)),"")</f>
        <v>82</v>
      </c>
      <c r="E29" s="42">
        <f>+IFERROR((VLOOKUP(A29,Hoja4!$A$2:$AA$1051,7,FALSE)),"")</f>
        <v>263</v>
      </c>
      <c r="F29" s="42">
        <f>+IFERROR((VLOOKUP(A29,Hoja4!$A$2:$AA$1051,8,FALSE)),"")</f>
        <v>288</v>
      </c>
      <c r="G29" s="42">
        <f>+IFERROR((VLOOKUP(A29,Hoja4!$A$2:$AA$1051,9,FALSE)),"")</f>
        <v>66</v>
      </c>
      <c r="H29" s="42">
        <f>+IFERROR((VLOOKUP(A29,Hoja4!$A$2:$AA$1051,10,FALSE)),"")</f>
        <v>204</v>
      </c>
      <c r="I29" s="42">
        <f>+IFERROR((VLOOKUP(A29,Hoja4!$A$2:$AA$1051,11,FALSE)),"")</f>
        <v>249</v>
      </c>
      <c r="J29" s="42">
        <f>+IFERROR((VLOOKUP(A29,Hoja4!$A$2:$AA$1051,12,FALSE)),"")</f>
        <v>328</v>
      </c>
      <c r="K29" s="149">
        <f>+IFERROR((VLOOKUP(A29,Hoja4!$A$2:$AA$1051,13,FALSE)),"")</f>
        <v>289</v>
      </c>
      <c r="L29" s="144">
        <f>+IFERROR((VLOOKUP(A29,Hoja4!$A$2:$AA$1051,14,FALSE)),"")</f>
        <v>218</v>
      </c>
    </row>
    <row r="30" spans="1:12" x14ac:dyDescent="0.25">
      <c r="A30" s="145">
        <v>19</v>
      </c>
      <c r="B30" s="41">
        <f>+IFERROR((VLOOKUP(A30,Hoja4!$A$2:$M$1051,4,FALSE)),"")</f>
        <v>73283</v>
      </c>
      <c r="C30" s="41" t="str">
        <f>+IFERROR((VLOOKUP(A30,Hoja4!$A$2:$M$1051,5,FALSE)),"")</f>
        <v>FRESNO</v>
      </c>
      <c r="D30" s="42">
        <f>+IFERROR((VLOOKUP(A30,Hoja4!$A$2:$AA$1051,6,FALSE)),"")</f>
        <v>132</v>
      </c>
      <c r="E30" s="42">
        <f>+IFERROR((VLOOKUP(A30,Hoja4!$A$2:$AA$1051,7,FALSE)),"")</f>
        <v>162</v>
      </c>
      <c r="F30" s="42">
        <f>+IFERROR((VLOOKUP(A30,Hoja4!$A$2:$AA$1051,8,FALSE)),"")</f>
        <v>190</v>
      </c>
      <c r="G30" s="42">
        <f>+IFERROR((VLOOKUP(A30,Hoja4!$A$2:$AA$1051,9,FALSE)),"")</f>
        <v>138</v>
      </c>
      <c r="H30" s="42">
        <f>+IFERROR((VLOOKUP(A30,Hoja4!$A$2:$AA$1051,10,FALSE)),"")</f>
        <v>110</v>
      </c>
      <c r="I30" s="42">
        <f>+IFERROR((VLOOKUP(A30,Hoja4!$A$2:$AA$1051,11,FALSE)),"")</f>
        <v>78</v>
      </c>
      <c r="J30" s="42">
        <f>+IFERROR((VLOOKUP(A30,Hoja4!$A$2:$AA$1051,12,FALSE)),"")</f>
        <v>60</v>
      </c>
      <c r="K30" s="149">
        <f>+IFERROR((VLOOKUP(A30,Hoja4!$A$2:$AA$1051,13,FALSE)),"")</f>
        <v>56</v>
      </c>
      <c r="L30" s="144">
        <f>+IFERROR((VLOOKUP(A30,Hoja4!$A$2:$AA$1051,14,FALSE)),"")</f>
        <v>47</v>
      </c>
    </row>
    <row r="31" spans="1:12" x14ac:dyDescent="0.25">
      <c r="A31" s="145">
        <v>20</v>
      </c>
      <c r="B31" s="41">
        <f>+IFERROR((VLOOKUP(A31,Hoja4!$A$2:$M$1051,4,FALSE)),"")</f>
        <v>73319</v>
      </c>
      <c r="C31" s="41" t="str">
        <f>+IFERROR((VLOOKUP(A31,Hoja4!$A$2:$M$1051,5,FALSE)),"")</f>
        <v>GUAMO</v>
      </c>
      <c r="D31" s="42">
        <f>+IFERROR((VLOOKUP(A31,Hoja4!$A$2:$AA$1051,6,FALSE)),"")</f>
        <v>81</v>
      </c>
      <c r="E31" s="42">
        <f>+IFERROR((VLOOKUP(A31,Hoja4!$A$2:$AA$1051,7,FALSE)),"")</f>
        <v>148</v>
      </c>
      <c r="F31" s="42">
        <f>+IFERROR((VLOOKUP(A31,Hoja4!$A$2:$AA$1051,8,FALSE)),"")</f>
        <v>142</v>
      </c>
      <c r="G31" s="42">
        <f>+IFERROR((VLOOKUP(A31,Hoja4!$A$2:$AA$1051,9,FALSE)),"")</f>
        <v>47</v>
      </c>
      <c r="H31" s="42">
        <f>+IFERROR((VLOOKUP(A31,Hoja4!$A$2:$AA$1051,10,FALSE)),"")</f>
        <v>27</v>
      </c>
      <c r="I31" s="42">
        <f>+IFERROR((VLOOKUP(A31,Hoja4!$A$2:$AA$1051,11,FALSE)),"")</f>
        <v>68</v>
      </c>
      <c r="J31" s="42">
        <f>+IFERROR((VLOOKUP(A31,Hoja4!$A$2:$AA$1051,12,FALSE)),"")</f>
        <v>55</v>
      </c>
      <c r="K31" s="149">
        <f>+IFERROR((VLOOKUP(A31,Hoja4!$A$2:$AA$1051,13,FALSE)),"")</f>
        <v>27</v>
      </c>
      <c r="L31" s="144">
        <f>+IFERROR((VLOOKUP(A31,Hoja4!$A$2:$AA$1051,14,FALSE)),"")</f>
        <v>23</v>
      </c>
    </row>
    <row r="32" spans="1:12" x14ac:dyDescent="0.25">
      <c r="A32" s="145">
        <v>21</v>
      </c>
      <c r="B32" s="41">
        <f>+IFERROR((VLOOKUP(A32,Hoja4!$A$2:$M$1051,4,FALSE)),"")</f>
        <v>73347</v>
      </c>
      <c r="C32" s="41" t="str">
        <f>+IFERROR((VLOOKUP(A32,Hoja4!$A$2:$M$1051,5,FALSE)),"")</f>
        <v>HERVEO</v>
      </c>
      <c r="D32" s="42">
        <f>+IFERROR((VLOOKUP(A32,Hoja4!$A$2:$AA$1051,6,FALSE)),"")</f>
        <v>5</v>
      </c>
      <c r="E32" s="42">
        <f>+IFERROR((VLOOKUP(A32,Hoja4!$A$2:$AA$1051,7,FALSE)),"")</f>
        <v>8</v>
      </c>
      <c r="F32" s="42">
        <f>+IFERROR((VLOOKUP(A32,Hoja4!$A$2:$AA$1051,8,FALSE)),"")</f>
        <v>12</v>
      </c>
      <c r="G32" s="42">
        <f>+IFERROR((VLOOKUP(A32,Hoja4!$A$2:$AA$1051,9,FALSE)),"")</f>
        <v>11</v>
      </c>
      <c r="H32" s="42">
        <f>+IFERROR((VLOOKUP(A32,Hoja4!$A$2:$AA$1051,10,FALSE)),"")</f>
        <v>6</v>
      </c>
      <c r="I32" s="42" t="str">
        <f>+IFERROR((VLOOKUP(A32,Hoja4!$A$2:$AA$1051,11,FALSE)),"")</f>
        <v>-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73349</v>
      </c>
      <c r="C33" s="41" t="str">
        <f>+IFERROR((VLOOKUP(A33,Hoja4!$A$2:$M$1051,5,FALSE)),"")</f>
        <v>HONDA</v>
      </c>
      <c r="D33" s="42">
        <f>+IFERROR((VLOOKUP(A33,Hoja4!$A$2:$AA$1051,6,FALSE)),"")</f>
        <v>711</v>
      </c>
      <c r="E33" s="42">
        <f>+IFERROR((VLOOKUP(A33,Hoja4!$A$2:$AA$1051,7,FALSE)),"")</f>
        <v>722</v>
      </c>
      <c r="F33" s="42">
        <f>+IFERROR((VLOOKUP(A33,Hoja4!$A$2:$AA$1051,8,FALSE)),"")</f>
        <v>773</v>
      </c>
      <c r="G33" s="42">
        <f>+IFERROR((VLOOKUP(A33,Hoja4!$A$2:$AA$1051,9,FALSE)),"")</f>
        <v>677</v>
      </c>
      <c r="H33" s="42">
        <f>+IFERROR((VLOOKUP(A33,Hoja4!$A$2:$AA$1051,10,FALSE)),"")</f>
        <v>531</v>
      </c>
      <c r="I33" s="42">
        <f>+IFERROR((VLOOKUP(A33,Hoja4!$A$2:$AA$1051,11,FALSE)),"")</f>
        <v>427</v>
      </c>
      <c r="J33" s="42">
        <f>+IFERROR((VLOOKUP(A33,Hoja4!$A$2:$AA$1051,12,FALSE)),"")</f>
        <v>362</v>
      </c>
      <c r="K33" s="149">
        <f>+IFERROR((VLOOKUP(A33,Hoja4!$A$2:$AA$1051,13,FALSE)),"")</f>
        <v>588</v>
      </c>
      <c r="L33" s="144">
        <f>+IFERROR((VLOOKUP(A33,Hoja4!$A$2:$AA$1051,14,FALSE)),"")</f>
        <v>575</v>
      </c>
    </row>
    <row r="34" spans="1:12" x14ac:dyDescent="0.25">
      <c r="A34" s="145">
        <v>23</v>
      </c>
      <c r="B34" s="41">
        <f>+IFERROR((VLOOKUP(A34,Hoja4!$A$2:$M$1051,4,FALSE)),"")</f>
        <v>73352</v>
      </c>
      <c r="C34" s="41" t="str">
        <f>+IFERROR((VLOOKUP(A34,Hoja4!$A$2:$M$1051,5,FALSE)),"")</f>
        <v>ICONONZO</v>
      </c>
      <c r="D34" s="42">
        <f>+IFERROR((VLOOKUP(A34,Hoja4!$A$2:$AA$1051,6,FALSE)),"")</f>
        <v>30</v>
      </c>
      <c r="E34" s="42">
        <f>+IFERROR((VLOOKUP(A34,Hoja4!$A$2:$AA$1051,7,FALSE)),"")</f>
        <v>68</v>
      </c>
      <c r="F34" s="42">
        <f>+IFERROR((VLOOKUP(A34,Hoja4!$A$2:$AA$1051,8,FALSE)),"")</f>
        <v>62</v>
      </c>
      <c r="G34" s="42">
        <f>+IFERROR((VLOOKUP(A34,Hoja4!$A$2:$AA$1051,9,FALSE)),"")</f>
        <v>31</v>
      </c>
      <c r="H34" s="42">
        <f>+IFERROR((VLOOKUP(A34,Hoja4!$A$2:$AA$1051,10,FALSE)),"")</f>
        <v>85</v>
      </c>
      <c r="I34" s="42">
        <f>+IFERROR((VLOOKUP(A34,Hoja4!$A$2:$AA$1051,11,FALSE)),"")</f>
        <v>123</v>
      </c>
      <c r="J34" s="42">
        <f>+IFERROR((VLOOKUP(A34,Hoja4!$A$2:$AA$1051,12,FALSE)),"")</f>
        <v>102</v>
      </c>
      <c r="K34" s="149">
        <f>+IFERROR((VLOOKUP(A34,Hoja4!$A$2:$AA$1051,13,FALSE)),"")</f>
        <v>43</v>
      </c>
      <c r="L34" s="144">
        <f>+IFERROR((VLOOKUP(A34,Hoja4!$A$2:$AA$1051,14,FALSE)),"")</f>
        <v>38</v>
      </c>
    </row>
    <row r="35" spans="1:12" x14ac:dyDescent="0.25">
      <c r="A35" s="145">
        <v>24</v>
      </c>
      <c r="B35" s="41">
        <f>+IFERROR((VLOOKUP(A35,Hoja4!$A$2:$M$1051,4,FALSE)),"")</f>
        <v>73408</v>
      </c>
      <c r="C35" s="41" t="str">
        <f>+IFERROR((VLOOKUP(A35,Hoja4!$A$2:$M$1051,5,FALSE)),"")</f>
        <v>LERIDA</v>
      </c>
      <c r="D35" s="42">
        <f>+IFERROR((VLOOKUP(A35,Hoja4!$A$2:$AA$1051,6,FALSE)),"")</f>
        <v>275</v>
      </c>
      <c r="E35" s="42">
        <f>+IFERROR((VLOOKUP(A35,Hoja4!$A$2:$AA$1051,7,FALSE)),"")</f>
        <v>519</v>
      </c>
      <c r="F35" s="42">
        <f>+IFERROR((VLOOKUP(A35,Hoja4!$A$2:$AA$1051,8,FALSE)),"")</f>
        <v>378</v>
      </c>
      <c r="G35" s="42">
        <f>+IFERROR((VLOOKUP(A35,Hoja4!$A$2:$AA$1051,9,FALSE)),"")</f>
        <v>162</v>
      </c>
      <c r="H35" s="42" t="str">
        <f>+IFERROR((VLOOKUP(A35,Hoja4!$A$2:$AA$1051,10,FALSE)),"")</f>
        <v>-</v>
      </c>
      <c r="I35" s="42" t="str">
        <f>+IFERROR((VLOOKUP(A35,Hoja4!$A$2:$AA$1051,11,FALSE)),"")</f>
        <v>-</v>
      </c>
      <c r="J35" s="42">
        <f>+IFERROR((VLOOKUP(A35,Hoja4!$A$2:$AA$1051,12,FALSE)),"")</f>
        <v>1</v>
      </c>
      <c r="K35" s="149" t="str">
        <f>+IFERROR((VLOOKUP(A35,Hoja4!$A$2:$AA$1051,13,FALSE)),"")</f>
        <v>-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73411</v>
      </c>
      <c r="C36" s="41" t="str">
        <f>+IFERROR((VLOOKUP(A36,Hoja4!$A$2:$M$1051,5,FALSE)),"")</f>
        <v>LIBANO</v>
      </c>
      <c r="D36" s="42">
        <f>+IFERROR((VLOOKUP(A36,Hoja4!$A$2:$AA$1051,6,FALSE)),"")</f>
        <v>500</v>
      </c>
      <c r="E36" s="42">
        <f>+IFERROR((VLOOKUP(A36,Hoja4!$A$2:$AA$1051,7,FALSE)),"")</f>
        <v>612</v>
      </c>
      <c r="F36" s="42">
        <f>+IFERROR((VLOOKUP(A36,Hoja4!$A$2:$AA$1051,8,FALSE)),"")</f>
        <v>728</v>
      </c>
      <c r="G36" s="42">
        <f>+IFERROR((VLOOKUP(A36,Hoja4!$A$2:$AA$1051,9,FALSE)),"")</f>
        <v>570</v>
      </c>
      <c r="H36" s="42">
        <f>+IFERROR((VLOOKUP(A36,Hoja4!$A$2:$AA$1051,10,FALSE)),"")</f>
        <v>415</v>
      </c>
      <c r="I36" s="42">
        <f>+IFERROR((VLOOKUP(A36,Hoja4!$A$2:$AA$1051,11,FALSE)),"")</f>
        <v>264</v>
      </c>
      <c r="J36" s="42">
        <f>+IFERROR((VLOOKUP(A36,Hoja4!$A$2:$AA$1051,12,FALSE)),"")</f>
        <v>227</v>
      </c>
      <c r="K36" s="149">
        <f>+IFERROR((VLOOKUP(A36,Hoja4!$A$2:$AA$1051,13,FALSE)),"")</f>
        <v>262</v>
      </c>
      <c r="L36" s="144">
        <f>+IFERROR((VLOOKUP(A36,Hoja4!$A$2:$AA$1051,14,FALSE)),"")</f>
        <v>158</v>
      </c>
    </row>
    <row r="37" spans="1:12" x14ac:dyDescent="0.25">
      <c r="A37" s="145">
        <v>26</v>
      </c>
      <c r="B37" s="41">
        <f>+IFERROR((VLOOKUP(A37,Hoja4!$A$2:$M$1051,4,FALSE)),"")</f>
        <v>73443</v>
      </c>
      <c r="C37" s="41" t="str">
        <f>+IFERROR((VLOOKUP(A37,Hoja4!$A$2:$M$1051,5,FALSE)),"")</f>
        <v>SAN SEBASTIAN DE MARIQUITA</v>
      </c>
      <c r="D37" s="42">
        <f>+IFERROR((VLOOKUP(A37,Hoja4!$A$2:$AA$1051,6,FALSE)),"")</f>
        <v>672</v>
      </c>
      <c r="E37" s="42">
        <f>+IFERROR((VLOOKUP(A37,Hoja4!$A$2:$AA$1051,7,FALSE)),"")</f>
        <v>1064</v>
      </c>
      <c r="F37" s="42">
        <f>+IFERROR((VLOOKUP(A37,Hoja4!$A$2:$AA$1051,8,FALSE)),"")</f>
        <v>1016</v>
      </c>
      <c r="G37" s="42">
        <f>+IFERROR((VLOOKUP(A37,Hoja4!$A$2:$AA$1051,9,FALSE)),"")</f>
        <v>879</v>
      </c>
      <c r="H37" s="42">
        <f>+IFERROR((VLOOKUP(A37,Hoja4!$A$2:$AA$1051,10,FALSE)),"")</f>
        <v>704</v>
      </c>
      <c r="I37" s="42">
        <f>+IFERROR((VLOOKUP(A37,Hoja4!$A$2:$AA$1051,11,FALSE)),"")</f>
        <v>533</v>
      </c>
      <c r="J37" s="42">
        <f>+IFERROR((VLOOKUP(A37,Hoja4!$A$2:$AA$1051,12,FALSE)),"")</f>
        <v>489</v>
      </c>
      <c r="K37" s="149">
        <f>+IFERROR((VLOOKUP(A37,Hoja4!$A$2:$AA$1051,13,FALSE)),"")</f>
        <v>458</v>
      </c>
      <c r="L37" s="144">
        <f>+IFERROR((VLOOKUP(A37,Hoja4!$A$2:$AA$1051,14,FALSE)),"")</f>
        <v>345</v>
      </c>
    </row>
    <row r="38" spans="1:12" x14ac:dyDescent="0.25">
      <c r="A38" s="145">
        <v>27</v>
      </c>
      <c r="B38" s="41">
        <f>+IFERROR((VLOOKUP(A38,Hoja4!$A$2:$M$1051,4,FALSE)),"")</f>
        <v>73449</v>
      </c>
      <c r="C38" s="41" t="str">
        <f>+IFERROR((VLOOKUP(A38,Hoja4!$A$2:$M$1051,5,FALSE)),"")</f>
        <v>MELGAR</v>
      </c>
      <c r="D38" s="42">
        <f>+IFERROR((VLOOKUP(A38,Hoja4!$A$2:$AA$1051,6,FALSE)),"")</f>
        <v>675</v>
      </c>
      <c r="E38" s="42">
        <f>+IFERROR((VLOOKUP(A38,Hoja4!$A$2:$AA$1051,7,FALSE)),"")</f>
        <v>613</v>
      </c>
      <c r="F38" s="42">
        <f>+IFERROR((VLOOKUP(A38,Hoja4!$A$2:$AA$1051,8,FALSE)),"")</f>
        <v>518</v>
      </c>
      <c r="G38" s="42">
        <f>+IFERROR((VLOOKUP(A38,Hoja4!$A$2:$AA$1051,9,FALSE)),"")</f>
        <v>459</v>
      </c>
      <c r="H38" s="42">
        <f>+IFERROR((VLOOKUP(A38,Hoja4!$A$2:$AA$1051,10,FALSE)),"")</f>
        <v>337</v>
      </c>
      <c r="I38" s="42">
        <f>+IFERROR((VLOOKUP(A38,Hoja4!$A$2:$AA$1051,11,FALSE)),"")</f>
        <v>232</v>
      </c>
      <c r="J38" s="42">
        <f>+IFERROR((VLOOKUP(A38,Hoja4!$A$2:$AA$1051,12,FALSE)),"")</f>
        <v>116</v>
      </c>
      <c r="K38" s="149">
        <f>+IFERROR((VLOOKUP(A38,Hoja4!$A$2:$AA$1051,13,FALSE)),"")</f>
        <v>178</v>
      </c>
      <c r="L38" s="144">
        <f>+IFERROR((VLOOKUP(A38,Hoja4!$A$2:$AA$1051,14,FALSE)),"")</f>
        <v>200</v>
      </c>
    </row>
    <row r="39" spans="1:12" x14ac:dyDescent="0.25">
      <c r="A39" s="145">
        <v>28</v>
      </c>
      <c r="B39" s="41">
        <f>+IFERROR((VLOOKUP(A39,Hoja4!$A$2:$M$1051,4,FALSE)),"")</f>
        <v>73461</v>
      </c>
      <c r="C39" s="41" t="str">
        <f>+IFERROR((VLOOKUP(A39,Hoja4!$A$2:$M$1051,5,FALSE)),"")</f>
        <v>MURILLO</v>
      </c>
      <c r="D39" s="42">
        <f>+IFERROR((VLOOKUP(A39,Hoja4!$A$2:$AA$1051,6,FALSE)),"")</f>
        <v>27</v>
      </c>
      <c r="E39" s="42">
        <f>+IFERROR((VLOOKUP(A39,Hoja4!$A$2:$AA$1051,7,FALSE)),"")</f>
        <v>4</v>
      </c>
      <c r="F39" s="42" t="str">
        <f>+IFERROR((VLOOKUP(A39,Hoja4!$A$2:$AA$1051,8,FALSE)),"")</f>
        <v>-</v>
      </c>
      <c r="G39" s="42">
        <f>+IFERROR((VLOOKUP(A39,Hoja4!$A$2:$AA$1051,9,FALSE)),"")</f>
        <v>6</v>
      </c>
      <c r="H39" s="42">
        <f>+IFERROR((VLOOKUP(A39,Hoja4!$A$2:$AA$1051,10,FALSE)),"")</f>
        <v>6</v>
      </c>
      <c r="I39" s="42" t="str">
        <f>+IFERROR((VLOOKUP(A39,Hoja4!$A$2:$AA$1051,11,FALSE)),"")</f>
        <v>-</v>
      </c>
      <c r="J39" s="42" t="str">
        <f>+IFERROR((VLOOKUP(A39,Hoja4!$A$2:$AA$1051,12,FALSE)),"")</f>
        <v>-</v>
      </c>
      <c r="K39" s="149" t="str">
        <f>+IFERROR((VLOOKUP(A39,Hoja4!$A$2:$AA$1051,13,FALSE)),"")</f>
        <v>-</v>
      </c>
      <c r="L39" s="144">
        <f>+IFERROR((VLOOKUP(A39,Hoja4!$A$2:$AA$1051,14,FALSE)),"")</f>
        <v>0</v>
      </c>
    </row>
    <row r="40" spans="1:12" x14ac:dyDescent="0.25">
      <c r="A40" s="145">
        <v>29</v>
      </c>
      <c r="B40" s="41">
        <f>+IFERROR((VLOOKUP(A40,Hoja4!$A$2:$M$1051,4,FALSE)),"")</f>
        <v>73483</v>
      </c>
      <c r="C40" s="41" t="str">
        <f>+IFERROR((VLOOKUP(A40,Hoja4!$A$2:$M$1051,5,FALSE)),"")</f>
        <v>NATAGAIMA</v>
      </c>
      <c r="D40" s="42">
        <f>+IFERROR((VLOOKUP(A40,Hoja4!$A$2:$AA$1051,6,FALSE)),"")</f>
        <v>55</v>
      </c>
      <c r="E40" s="42">
        <f>+IFERROR((VLOOKUP(A40,Hoja4!$A$2:$AA$1051,7,FALSE)),"")</f>
        <v>1</v>
      </c>
      <c r="F40" s="42">
        <f>+IFERROR((VLOOKUP(A40,Hoja4!$A$2:$AA$1051,8,FALSE)),"")</f>
        <v>36</v>
      </c>
      <c r="G40" s="42">
        <f>+IFERROR((VLOOKUP(A40,Hoja4!$A$2:$AA$1051,9,FALSE)),"")</f>
        <v>29</v>
      </c>
      <c r="H40" s="42" t="str">
        <f>+IFERROR((VLOOKUP(A40,Hoja4!$A$2:$AA$1051,10,FALSE)),"")</f>
        <v>-</v>
      </c>
      <c r="I40" s="42">
        <f>+IFERROR((VLOOKUP(A40,Hoja4!$A$2:$AA$1051,11,FALSE)),"")</f>
        <v>1</v>
      </c>
      <c r="J40" s="42">
        <f>+IFERROR((VLOOKUP(A40,Hoja4!$A$2:$AA$1051,12,FALSE)),"")</f>
        <v>1</v>
      </c>
      <c r="K40" s="149" t="str">
        <f>+IFERROR((VLOOKUP(A40,Hoja4!$A$2:$AA$1051,13,FALSE)),"")</f>
        <v>-</v>
      </c>
      <c r="L40" s="144">
        <f>+IFERROR((VLOOKUP(A40,Hoja4!$A$2:$AA$1051,14,FALSE)),"")</f>
        <v>0</v>
      </c>
    </row>
    <row r="41" spans="1:12" x14ac:dyDescent="0.25">
      <c r="A41" s="145">
        <v>30</v>
      </c>
      <c r="B41" s="41">
        <f>+IFERROR((VLOOKUP(A41,Hoja4!$A$2:$M$1051,4,FALSE)),"")</f>
        <v>73504</v>
      </c>
      <c r="C41" s="41" t="str">
        <f>+IFERROR((VLOOKUP(A41,Hoja4!$A$2:$M$1051,5,FALSE)),"")</f>
        <v>ORTEGA</v>
      </c>
      <c r="D41" s="42">
        <f>+IFERROR((VLOOKUP(A41,Hoja4!$A$2:$AA$1051,6,FALSE)),"")</f>
        <v>246</v>
      </c>
      <c r="E41" s="42">
        <f>+IFERROR((VLOOKUP(A41,Hoja4!$A$2:$AA$1051,7,FALSE)),"")</f>
        <v>106</v>
      </c>
      <c r="F41" s="42">
        <f>+IFERROR((VLOOKUP(A41,Hoja4!$A$2:$AA$1051,8,FALSE)),"")</f>
        <v>89</v>
      </c>
      <c r="G41" s="42">
        <f>+IFERROR((VLOOKUP(A41,Hoja4!$A$2:$AA$1051,9,FALSE)),"")</f>
        <v>24</v>
      </c>
      <c r="H41" s="42" t="str">
        <f>+IFERROR((VLOOKUP(A41,Hoja4!$A$2:$AA$1051,10,FALSE)),"")</f>
        <v>-</v>
      </c>
      <c r="I41" s="42" t="str">
        <f>+IFERROR((VLOOKUP(A41,Hoja4!$A$2:$AA$1051,11,FALSE)),"")</f>
        <v>-</v>
      </c>
      <c r="J41" s="42" t="str">
        <f>+IFERROR((VLOOKUP(A41,Hoja4!$A$2:$AA$1051,12,FALSE)),"")</f>
        <v>-</v>
      </c>
      <c r="K41" s="149" t="str">
        <f>+IFERROR((VLOOKUP(A41,Hoja4!$A$2:$AA$1051,13,FALSE)),"")</f>
        <v>-</v>
      </c>
      <c r="L41" s="144">
        <f>+IFERROR((VLOOKUP(A41,Hoja4!$A$2:$AA$1051,14,FALSE)),"")</f>
        <v>0</v>
      </c>
    </row>
    <row r="42" spans="1:12" x14ac:dyDescent="0.25">
      <c r="A42" s="145">
        <v>31</v>
      </c>
      <c r="B42" s="41">
        <f>+IFERROR((VLOOKUP(A42,Hoja4!$A$2:$M$1051,4,FALSE)),"")</f>
        <v>73520</v>
      </c>
      <c r="C42" s="41" t="str">
        <f>+IFERROR((VLOOKUP(A42,Hoja4!$A$2:$M$1051,5,FALSE)),"")</f>
        <v>PALOCABILDO</v>
      </c>
      <c r="D42" s="42">
        <f>+IFERROR((VLOOKUP(A42,Hoja4!$A$2:$AA$1051,6,FALSE)),"")</f>
        <v>70</v>
      </c>
      <c r="E42" s="42">
        <f>+IFERROR((VLOOKUP(A42,Hoja4!$A$2:$AA$1051,7,FALSE)),"")</f>
        <v>73</v>
      </c>
      <c r="F42" s="42">
        <f>+IFERROR((VLOOKUP(A42,Hoja4!$A$2:$AA$1051,8,FALSE)),"")</f>
        <v>48</v>
      </c>
      <c r="G42" s="42">
        <f>+IFERROR((VLOOKUP(A42,Hoja4!$A$2:$AA$1051,9,FALSE)),"")</f>
        <v>18</v>
      </c>
      <c r="H42" s="42" t="str">
        <f>+IFERROR((VLOOKUP(A42,Hoja4!$A$2:$AA$1051,10,FALSE)),"")</f>
        <v>-</v>
      </c>
      <c r="I42" s="42" t="str">
        <f>+IFERROR((VLOOKUP(A42,Hoja4!$A$2:$AA$1051,11,FALSE)),"")</f>
        <v>-</v>
      </c>
      <c r="J42" s="42" t="str">
        <f>+IFERROR((VLOOKUP(A42,Hoja4!$A$2:$AA$1051,12,FALSE)),"")</f>
        <v>-</v>
      </c>
      <c r="K42" s="149" t="str">
        <f>+IFERROR((VLOOKUP(A42,Hoja4!$A$2:$AA$1051,13,FALSE)),"")</f>
        <v>-</v>
      </c>
      <c r="L42" s="144">
        <f>+IFERROR((VLOOKUP(A42,Hoja4!$A$2:$AA$1051,14,FALSE)),"")</f>
        <v>0</v>
      </c>
    </row>
    <row r="43" spans="1:12" x14ac:dyDescent="0.25">
      <c r="A43" s="145">
        <v>32</v>
      </c>
      <c r="B43" s="41">
        <f>+IFERROR((VLOOKUP(A43,Hoja4!$A$2:$M$1051,4,FALSE)),"")</f>
        <v>73547</v>
      </c>
      <c r="C43" s="41" t="str">
        <f>+IFERROR((VLOOKUP(A43,Hoja4!$A$2:$M$1051,5,FALSE)),"")</f>
        <v>PIEDRAS</v>
      </c>
      <c r="D43" s="42">
        <f>+IFERROR((VLOOKUP(A43,Hoja4!$A$2:$AA$1051,6,FALSE)),"")</f>
        <v>59</v>
      </c>
      <c r="E43" s="42" t="str">
        <f>+IFERROR((VLOOKUP(A43,Hoja4!$A$2:$AA$1051,7,FALSE)),"")</f>
        <v>-</v>
      </c>
      <c r="F43" s="42" t="str">
        <f>+IFERROR((VLOOKUP(A43,Hoja4!$A$2:$AA$1051,8,FALSE)),"")</f>
        <v>-</v>
      </c>
      <c r="G43" s="42" t="str">
        <f>+IFERROR((VLOOKUP(A43,Hoja4!$A$2:$AA$1051,9,FALSE)),"")</f>
        <v>-</v>
      </c>
      <c r="H43" s="42" t="str">
        <f>+IFERROR((VLOOKUP(A43,Hoja4!$A$2:$AA$1051,10,FALSE)),"")</f>
        <v>-</v>
      </c>
      <c r="I43" s="42" t="str">
        <f>+IFERROR((VLOOKUP(A43,Hoja4!$A$2:$AA$1051,11,FALSE)),"")</f>
        <v>-</v>
      </c>
      <c r="J43" s="42" t="str">
        <f>+IFERROR((VLOOKUP(A43,Hoja4!$A$2:$AA$1051,12,FALSE)),"")</f>
        <v>-</v>
      </c>
      <c r="K43" s="149" t="str">
        <f>+IFERROR((VLOOKUP(A43,Hoja4!$A$2:$AA$1051,13,FALSE)),"")</f>
        <v>-</v>
      </c>
      <c r="L43" s="144">
        <f>+IFERROR((VLOOKUP(A43,Hoja4!$A$2:$AA$1051,14,FALSE)),"")</f>
        <v>0</v>
      </c>
    </row>
    <row r="44" spans="1:12" x14ac:dyDescent="0.25">
      <c r="A44" s="145">
        <v>33</v>
      </c>
      <c r="B44" s="41">
        <f>+IFERROR((VLOOKUP(A44,Hoja4!$A$2:$M$1051,4,FALSE)),"")</f>
        <v>73555</v>
      </c>
      <c r="C44" s="41" t="str">
        <f>+IFERROR((VLOOKUP(A44,Hoja4!$A$2:$M$1051,5,FALSE)),"")</f>
        <v>PLANADAS</v>
      </c>
      <c r="D44" s="42">
        <f>+IFERROR((VLOOKUP(A44,Hoja4!$A$2:$AA$1051,6,FALSE)),"")</f>
        <v>194</v>
      </c>
      <c r="E44" s="42">
        <f>+IFERROR((VLOOKUP(A44,Hoja4!$A$2:$AA$1051,7,FALSE)),"")</f>
        <v>259</v>
      </c>
      <c r="F44" s="42">
        <f>+IFERROR((VLOOKUP(A44,Hoja4!$A$2:$AA$1051,8,FALSE)),"")</f>
        <v>206</v>
      </c>
      <c r="G44" s="42">
        <f>+IFERROR((VLOOKUP(A44,Hoja4!$A$2:$AA$1051,9,FALSE)),"")</f>
        <v>95</v>
      </c>
      <c r="H44" s="42">
        <f>+IFERROR((VLOOKUP(A44,Hoja4!$A$2:$AA$1051,10,FALSE)),"")</f>
        <v>52</v>
      </c>
      <c r="I44" s="42" t="str">
        <f>+IFERROR((VLOOKUP(A44,Hoja4!$A$2:$AA$1051,11,FALSE)),"")</f>
        <v>-</v>
      </c>
      <c r="J44" s="42">
        <f>+IFERROR((VLOOKUP(A44,Hoja4!$A$2:$AA$1051,12,FALSE)),"")</f>
        <v>21</v>
      </c>
      <c r="K44" s="149">
        <f>+IFERROR((VLOOKUP(A44,Hoja4!$A$2:$AA$1051,13,FALSE)),"")</f>
        <v>22</v>
      </c>
      <c r="L44" s="144">
        <f>+IFERROR((VLOOKUP(A44,Hoja4!$A$2:$AA$1051,14,FALSE)),"")</f>
        <v>0</v>
      </c>
    </row>
    <row r="45" spans="1:12" x14ac:dyDescent="0.25">
      <c r="A45" s="145">
        <v>34</v>
      </c>
      <c r="B45" s="41">
        <f>+IFERROR((VLOOKUP(A45,Hoja4!$A$2:$M$1051,4,FALSE)),"")</f>
        <v>73563</v>
      </c>
      <c r="C45" s="41" t="str">
        <f>+IFERROR((VLOOKUP(A45,Hoja4!$A$2:$M$1051,5,FALSE)),"")</f>
        <v>PRADO</v>
      </c>
      <c r="D45" s="42">
        <f>+IFERROR((VLOOKUP(A45,Hoja4!$A$2:$AA$1051,6,FALSE)),"")</f>
        <v>11</v>
      </c>
      <c r="E45" s="42" t="str">
        <f>+IFERROR((VLOOKUP(A45,Hoja4!$A$2:$AA$1051,7,FALSE)),"")</f>
        <v>-</v>
      </c>
      <c r="F45" s="42">
        <f>+IFERROR((VLOOKUP(A45,Hoja4!$A$2:$AA$1051,8,FALSE)),"")</f>
        <v>11</v>
      </c>
      <c r="G45" s="42">
        <f>+IFERROR((VLOOKUP(A45,Hoja4!$A$2:$AA$1051,9,FALSE)),"")</f>
        <v>66</v>
      </c>
      <c r="H45" s="42">
        <f>+IFERROR((VLOOKUP(A45,Hoja4!$A$2:$AA$1051,10,FALSE)),"")</f>
        <v>57</v>
      </c>
      <c r="I45" s="42" t="str">
        <f>+IFERROR((VLOOKUP(A45,Hoja4!$A$2:$AA$1051,11,FALSE)),"")</f>
        <v>-</v>
      </c>
      <c r="J45" s="42" t="str">
        <f>+IFERROR((VLOOKUP(A45,Hoja4!$A$2:$AA$1051,12,FALSE)),"")</f>
        <v>-</v>
      </c>
      <c r="K45" s="149" t="str">
        <f>+IFERROR((VLOOKUP(A45,Hoja4!$A$2:$AA$1051,13,FALSE)),"")</f>
        <v>-</v>
      </c>
      <c r="L45" s="144">
        <f>+IFERROR((VLOOKUP(A45,Hoja4!$A$2:$AA$1051,14,FALSE)),"")</f>
        <v>0</v>
      </c>
    </row>
    <row r="46" spans="1:12" x14ac:dyDescent="0.25">
      <c r="A46" s="145">
        <v>35</v>
      </c>
      <c r="B46" s="41">
        <f>+IFERROR((VLOOKUP(A46,Hoja4!$A$2:$M$1051,4,FALSE)),"")</f>
        <v>73585</v>
      </c>
      <c r="C46" s="41" t="str">
        <f>+IFERROR((VLOOKUP(A46,Hoja4!$A$2:$M$1051,5,FALSE)),"")</f>
        <v>PURIFICACION</v>
      </c>
      <c r="D46" s="42">
        <f>+IFERROR((VLOOKUP(A46,Hoja4!$A$2:$AA$1051,6,FALSE)),"")</f>
        <v>74</v>
      </c>
      <c r="E46" s="42">
        <f>+IFERROR((VLOOKUP(A46,Hoja4!$A$2:$AA$1051,7,FALSE)),"")</f>
        <v>264</v>
      </c>
      <c r="F46" s="42">
        <f>+IFERROR((VLOOKUP(A46,Hoja4!$A$2:$AA$1051,8,FALSE)),"")</f>
        <v>753</v>
      </c>
      <c r="G46" s="42">
        <f>+IFERROR((VLOOKUP(A46,Hoja4!$A$2:$AA$1051,9,FALSE)),"")</f>
        <v>837</v>
      </c>
      <c r="H46" s="42">
        <f>+IFERROR((VLOOKUP(A46,Hoja4!$A$2:$AA$1051,10,FALSE)),"")</f>
        <v>657</v>
      </c>
      <c r="I46" s="42">
        <f>+IFERROR((VLOOKUP(A46,Hoja4!$A$2:$AA$1051,11,FALSE)),"")</f>
        <v>76</v>
      </c>
      <c r="J46" s="42">
        <f>+IFERROR((VLOOKUP(A46,Hoja4!$A$2:$AA$1051,12,FALSE)),"")</f>
        <v>208</v>
      </c>
      <c r="K46" s="149">
        <f>+IFERROR((VLOOKUP(A46,Hoja4!$A$2:$AA$1051,13,FALSE)),"")</f>
        <v>317</v>
      </c>
      <c r="L46" s="144">
        <f>+IFERROR((VLOOKUP(A46,Hoja4!$A$2:$AA$1051,14,FALSE)),"")</f>
        <v>363</v>
      </c>
    </row>
    <row r="47" spans="1:12" x14ac:dyDescent="0.25">
      <c r="A47" s="145">
        <v>36</v>
      </c>
      <c r="B47" s="41">
        <f>+IFERROR((VLOOKUP(A47,Hoja4!$A$2:$M$1051,4,FALSE)),"")</f>
        <v>73616</v>
      </c>
      <c r="C47" s="41" t="str">
        <f>+IFERROR((VLOOKUP(A47,Hoja4!$A$2:$M$1051,5,FALSE)),"")</f>
        <v>RIOBLANCO</v>
      </c>
      <c r="D47" s="42">
        <f>+IFERROR((VLOOKUP(A47,Hoja4!$A$2:$AA$1051,6,FALSE)),"")</f>
        <v>99</v>
      </c>
      <c r="E47" s="42">
        <f>+IFERROR((VLOOKUP(A47,Hoja4!$A$2:$AA$1051,7,FALSE)),"")</f>
        <v>72</v>
      </c>
      <c r="F47" s="42">
        <f>+IFERROR((VLOOKUP(A47,Hoja4!$A$2:$AA$1051,8,FALSE)),"")</f>
        <v>105</v>
      </c>
      <c r="G47" s="42">
        <f>+IFERROR((VLOOKUP(A47,Hoja4!$A$2:$AA$1051,9,FALSE)),"")</f>
        <v>60</v>
      </c>
      <c r="H47" s="42">
        <f>+IFERROR((VLOOKUP(A47,Hoja4!$A$2:$AA$1051,10,FALSE)),"")</f>
        <v>69</v>
      </c>
      <c r="I47" s="42">
        <f>+IFERROR((VLOOKUP(A47,Hoja4!$A$2:$AA$1051,11,FALSE)),"")</f>
        <v>44</v>
      </c>
      <c r="J47" s="42">
        <f>+IFERROR((VLOOKUP(A47,Hoja4!$A$2:$AA$1051,12,FALSE)),"")</f>
        <v>21</v>
      </c>
      <c r="K47" s="149">
        <f>+IFERROR((VLOOKUP(A47,Hoja4!$A$2:$AA$1051,13,FALSE)),"")</f>
        <v>38</v>
      </c>
      <c r="L47" s="144">
        <f>+IFERROR((VLOOKUP(A47,Hoja4!$A$2:$AA$1051,14,FALSE)),"")</f>
        <v>36</v>
      </c>
    </row>
    <row r="48" spans="1:12" x14ac:dyDescent="0.25">
      <c r="A48" s="145">
        <v>37</v>
      </c>
      <c r="B48" s="41">
        <f>+IFERROR((VLOOKUP(A48,Hoja4!$A$2:$M$1051,4,FALSE)),"")</f>
        <v>73622</v>
      </c>
      <c r="C48" s="41" t="str">
        <f>+IFERROR((VLOOKUP(A48,Hoja4!$A$2:$M$1051,5,FALSE)),"")</f>
        <v>RONCESVALLES</v>
      </c>
      <c r="D48" s="42">
        <f>+IFERROR((VLOOKUP(A48,Hoja4!$A$2:$AA$1051,6,FALSE)),"")</f>
        <v>1</v>
      </c>
      <c r="E48" s="42" t="str">
        <f>+IFERROR((VLOOKUP(A48,Hoja4!$A$2:$AA$1051,7,FALSE)),"")</f>
        <v>-</v>
      </c>
      <c r="F48" s="42" t="str">
        <f>+IFERROR((VLOOKUP(A48,Hoja4!$A$2:$AA$1051,8,FALSE)),"")</f>
        <v>-</v>
      </c>
      <c r="G48" s="42">
        <f>+IFERROR((VLOOKUP(A48,Hoja4!$A$2:$AA$1051,9,FALSE)),"")</f>
        <v>14</v>
      </c>
      <c r="H48" s="42">
        <f>+IFERROR((VLOOKUP(A48,Hoja4!$A$2:$AA$1051,10,FALSE)),"")</f>
        <v>12</v>
      </c>
      <c r="I48" s="42" t="str">
        <f>+IFERROR((VLOOKUP(A48,Hoja4!$A$2:$AA$1051,11,FALSE)),"")</f>
        <v>-</v>
      </c>
      <c r="J48" s="42" t="str">
        <f>+IFERROR((VLOOKUP(A48,Hoja4!$A$2:$AA$1051,12,FALSE)),"")</f>
        <v>-</v>
      </c>
      <c r="K48" s="149" t="str">
        <f>+IFERROR((VLOOKUP(A48,Hoja4!$A$2:$AA$1051,13,FALSE)),"")</f>
        <v>-</v>
      </c>
      <c r="L48" s="144">
        <f>+IFERROR((VLOOKUP(A48,Hoja4!$A$2:$AA$1051,14,FALSE)),"")</f>
        <v>0</v>
      </c>
    </row>
    <row r="49" spans="1:12" x14ac:dyDescent="0.25">
      <c r="A49" s="145">
        <v>38</v>
      </c>
      <c r="B49" s="41">
        <f>+IFERROR((VLOOKUP(A49,Hoja4!$A$2:$M$1051,4,FALSE)),"")</f>
        <v>73624</v>
      </c>
      <c r="C49" s="41" t="str">
        <f>+IFERROR((VLOOKUP(A49,Hoja4!$A$2:$M$1051,5,FALSE)),"")</f>
        <v>ROVIRA</v>
      </c>
      <c r="D49" s="42">
        <f>+IFERROR((VLOOKUP(A49,Hoja4!$A$2:$AA$1051,6,FALSE)),"")</f>
        <v>12</v>
      </c>
      <c r="E49" s="42" t="str">
        <f>+IFERROR((VLOOKUP(A49,Hoja4!$A$2:$AA$1051,7,FALSE)),"")</f>
        <v>-</v>
      </c>
      <c r="F49" s="42">
        <f>+IFERROR((VLOOKUP(A49,Hoja4!$A$2:$AA$1051,8,FALSE)),"")</f>
        <v>11</v>
      </c>
      <c r="G49" s="42">
        <f>+IFERROR((VLOOKUP(A49,Hoja4!$A$2:$AA$1051,9,FALSE)),"")</f>
        <v>7</v>
      </c>
      <c r="H49" s="42">
        <f>+IFERROR((VLOOKUP(A49,Hoja4!$A$2:$AA$1051,10,FALSE)),"")</f>
        <v>6</v>
      </c>
      <c r="I49" s="42" t="str">
        <f>+IFERROR((VLOOKUP(A49,Hoja4!$A$2:$AA$1051,11,FALSE)),"")</f>
        <v>-</v>
      </c>
      <c r="J49" s="42" t="str">
        <f>+IFERROR((VLOOKUP(A49,Hoja4!$A$2:$AA$1051,12,FALSE)),"")</f>
        <v>-</v>
      </c>
      <c r="K49" s="149" t="str">
        <f>+IFERROR((VLOOKUP(A49,Hoja4!$A$2:$AA$1051,13,FALSE)),"")</f>
        <v>-</v>
      </c>
      <c r="L49" s="144">
        <f>+IFERROR((VLOOKUP(A49,Hoja4!$A$2:$AA$1051,14,FALSE)),"")</f>
        <v>0</v>
      </c>
    </row>
    <row r="50" spans="1:12" x14ac:dyDescent="0.25">
      <c r="A50" s="145">
        <v>39</v>
      </c>
      <c r="B50" s="41">
        <f>+IFERROR((VLOOKUP(A50,Hoja4!$A$2:$M$1051,4,FALSE)),"")</f>
        <v>73671</v>
      </c>
      <c r="C50" s="41" t="str">
        <f>+IFERROR((VLOOKUP(A50,Hoja4!$A$2:$M$1051,5,FALSE)),"")</f>
        <v>SALDAÑA</v>
      </c>
      <c r="D50" s="42">
        <f>+IFERROR((VLOOKUP(A50,Hoja4!$A$2:$AA$1051,6,FALSE)),"")</f>
        <v>16</v>
      </c>
      <c r="E50" s="42">
        <f>+IFERROR((VLOOKUP(A50,Hoja4!$A$2:$AA$1051,7,FALSE)),"")</f>
        <v>88</v>
      </c>
      <c r="F50" s="42">
        <f>+IFERROR((VLOOKUP(A50,Hoja4!$A$2:$AA$1051,8,FALSE)),"")</f>
        <v>95</v>
      </c>
      <c r="G50" s="42">
        <f>+IFERROR((VLOOKUP(A50,Hoja4!$A$2:$AA$1051,9,FALSE)),"")</f>
        <v>21</v>
      </c>
      <c r="H50" s="42">
        <f>+IFERROR((VLOOKUP(A50,Hoja4!$A$2:$AA$1051,10,FALSE)),"")</f>
        <v>19</v>
      </c>
      <c r="I50" s="42" t="str">
        <f>+IFERROR((VLOOKUP(A50,Hoja4!$A$2:$AA$1051,11,FALSE)),"")</f>
        <v>-</v>
      </c>
      <c r="J50" s="42">
        <f>+IFERROR((VLOOKUP(A50,Hoja4!$A$2:$AA$1051,12,FALSE)),"")</f>
        <v>1</v>
      </c>
      <c r="K50" s="149" t="str">
        <f>+IFERROR((VLOOKUP(A50,Hoja4!$A$2:$AA$1051,13,FALSE)),"")</f>
        <v>-</v>
      </c>
      <c r="L50" s="144">
        <f>+IFERROR((VLOOKUP(A50,Hoja4!$A$2:$AA$1051,14,FALSE)),"")</f>
        <v>0</v>
      </c>
    </row>
    <row r="51" spans="1:12" x14ac:dyDescent="0.25">
      <c r="A51" s="145">
        <v>40</v>
      </c>
      <c r="B51" s="41">
        <f>+IFERROR((VLOOKUP(A51,Hoja4!$A$2:$M$1051,4,FALSE)),"")</f>
        <v>73675</v>
      </c>
      <c r="C51" s="41" t="str">
        <f>+IFERROR((VLOOKUP(A51,Hoja4!$A$2:$M$1051,5,FALSE)),"")</f>
        <v>SAN ANTONIO</v>
      </c>
      <c r="D51" s="42">
        <f>+IFERROR((VLOOKUP(A51,Hoja4!$A$2:$AA$1051,6,FALSE)),"")</f>
        <v>60</v>
      </c>
      <c r="E51" s="42">
        <f>+IFERROR((VLOOKUP(A51,Hoja4!$A$2:$AA$1051,7,FALSE)),"")</f>
        <v>46</v>
      </c>
      <c r="F51" s="42">
        <f>+IFERROR((VLOOKUP(A51,Hoja4!$A$2:$AA$1051,8,FALSE)),"")</f>
        <v>49</v>
      </c>
      <c r="G51" s="42">
        <f>+IFERROR((VLOOKUP(A51,Hoja4!$A$2:$AA$1051,9,FALSE)),"")</f>
        <v>28</v>
      </c>
      <c r="H51" s="42">
        <f>+IFERROR((VLOOKUP(A51,Hoja4!$A$2:$AA$1051,10,FALSE)),"")</f>
        <v>14</v>
      </c>
      <c r="I51" s="42">
        <f>+IFERROR((VLOOKUP(A51,Hoja4!$A$2:$AA$1051,11,FALSE)),"")</f>
        <v>14</v>
      </c>
      <c r="J51" s="42">
        <f>+IFERROR((VLOOKUP(A51,Hoja4!$A$2:$AA$1051,12,FALSE)),"")</f>
        <v>16</v>
      </c>
      <c r="K51" s="149" t="str">
        <f>+IFERROR((VLOOKUP(A51,Hoja4!$A$2:$AA$1051,13,FALSE)),"")</f>
        <v>-</v>
      </c>
      <c r="L51" s="144">
        <f>+IFERROR((VLOOKUP(A51,Hoja4!$A$2:$AA$1051,14,FALSE)),"")</f>
        <v>0</v>
      </c>
    </row>
    <row r="52" spans="1:12" x14ac:dyDescent="0.25">
      <c r="A52" s="145">
        <v>41</v>
      </c>
      <c r="B52" s="41">
        <f>+IFERROR((VLOOKUP(A52,Hoja4!$A$2:$M$1051,4,FALSE)),"")</f>
        <v>73678</v>
      </c>
      <c r="C52" s="41" t="str">
        <f>+IFERROR((VLOOKUP(A52,Hoja4!$A$2:$M$1051,5,FALSE)),"")</f>
        <v>SAN LUIS</v>
      </c>
      <c r="D52" s="42">
        <f>+IFERROR((VLOOKUP(A52,Hoja4!$A$2:$AA$1051,6,FALSE)),"")</f>
        <v>15</v>
      </c>
      <c r="E52" s="42">
        <f>+IFERROR((VLOOKUP(A52,Hoja4!$A$2:$AA$1051,7,FALSE)),"")</f>
        <v>17</v>
      </c>
      <c r="F52" s="42">
        <f>+IFERROR((VLOOKUP(A52,Hoja4!$A$2:$AA$1051,8,FALSE)),"")</f>
        <v>148</v>
      </c>
      <c r="G52" s="42">
        <f>+IFERROR((VLOOKUP(A52,Hoja4!$A$2:$AA$1051,9,FALSE)),"")</f>
        <v>118</v>
      </c>
      <c r="H52" s="42">
        <f>+IFERROR((VLOOKUP(A52,Hoja4!$A$2:$AA$1051,10,FALSE)),"")</f>
        <v>77</v>
      </c>
      <c r="I52" s="42" t="str">
        <f>+IFERROR((VLOOKUP(A52,Hoja4!$A$2:$AA$1051,11,FALSE)),"")</f>
        <v>-</v>
      </c>
      <c r="J52" s="42">
        <f>+IFERROR((VLOOKUP(A52,Hoja4!$A$2:$AA$1051,12,FALSE)),"")</f>
        <v>1</v>
      </c>
      <c r="K52" s="149" t="str">
        <f>+IFERROR((VLOOKUP(A52,Hoja4!$A$2:$AA$1051,13,FALSE)),"")</f>
        <v>-</v>
      </c>
      <c r="L52" s="144">
        <f>+IFERROR((VLOOKUP(A52,Hoja4!$A$2:$AA$1051,14,FALSE)),"")</f>
        <v>0</v>
      </c>
    </row>
    <row r="53" spans="1:12" x14ac:dyDescent="0.25">
      <c r="A53" s="145">
        <v>42</v>
      </c>
      <c r="B53" s="41">
        <f>+IFERROR((VLOOKUP(A53,Hoja4!$A$2:$M$1051,4,FALSE)),"")</f>
        <v>73686</v>
      </c>
      <c r="C53" s="41" t="str">
        <f>+IFERROR((VLOOKUP(A53,Hoja4!$A$2:$M$1051,5,FALSE)),"")</f>
        <v>SANTA ISABEL</v>
      </c>
      <c r="D53" s="42">
        <f>+IFERROR((VLOOKUP(A53,Hoja4!$A$2:$AA$1051,6,FALSE)),"")</f>
        <v>2</v>
      </c>
      <c r="E53" s="42">
        <f>+IFERROR((VLOOKUP(A53,Hoja4!$A$2:$AA$1051,7,FALSE)),"")</f>
        <v>15</v>
      </c>
      <c r="F53" s="42">
        <f>+IFERROR((VLOOKUP(A53,Hoja4!$A$2:$AA$1051,8,FALSE)),"")</f>
        <v>1</v>
      </c>
      <c r="G53" s="42">
        <f>+IFERROR((VLOOKUP(A53,Hoja4!$A$2:$AA$1051,9,FALSE)),"")</f>
        <v>19</v>
      </c>
      <c r="H53" s="42">
        <f>+IFERROR((VLOOKUP(A53,Hoja4!$A$2:$AA$1051,10,FALSE)),"")</f>
        <v>14</v>
      </c>
      <c r="I53" s="42">
        <f>+IFERROR((VLOOKUP(A53,Hoja4!$A$2:$AA$1051,11,FALSE)),"")</f>
        <v>11</v>
      </c>
      <c r="J53" s="42">
        <f>+IFERROR((VLOOKUP(A53,Hoja4!$A$2:$AA$1051,12,FALSE)),"")</f>
        <v>4</v>
      </c>
      <c r="K53" s="149" t="str">
        <f>+IFERROR((VLOOKUP(A53,Hoja4!$A$2:$AA$1051,13,FALSE)),"")</f>
        <v>-</v>
      </c>
      <c r="L53" s="144">
        <f>+IFERROR((VLOOKUP(A53,Hoja4!$A$2:$AA$1051,14,FALSE)),"")</f>
        <v>0</v>
      </c>
    </row>
    <row r="54" spans="1:12" x14ac:dyDescent="0.25">
      <c r="A54" s="145">
        <v>43</v>
      </c>
      <c r="B54" s="41">
        <f>+IFERROR((VLOOKUP(A54,Hoja4!$A$2:$M$1051,4,FALSE)),"")</f>
        <v>73854</v>
      </c>
      <c r="C54" s="41" t="str">
        <f>+IFERROR((VLOOKUP(A54,Hoja4!$A$2:$M$1051,5,FALSE)),"")</f>
        <v>VALLE DE SAN JUAN</v>
      </c>
      <c r="D54" s="42" t="str">
        <f>+IFERROR((VLOOKUP(A54,Hoja4!$A$2:$AA$1051,6,FALSE)),"")</f>
        <v>-</v>
      </c>
      <c r="E54" s="42">
        <f>+IFERROR((VLOOKUP(A54,Hoja4!$A$2:$AA$1051,7,FALSE)),"")</f>
        <v>15</v>
      </c>
      <c r="F54" s="42" t="str">
        <f>+IFERROR((VLOOKUP(A54,Hoja4!$A$2:$AA$1051,8,FALSE)),"")</f>
        <v>-</v>
      </c>
      <c r="G54" s="42">
        <f>+IFERROR((VLOOKUP(A54,Hoja4!$A$2:$AA$1051,9,FALSE)),"")</f>
        <v>22</v>
      </c>
      <c r="H54" s="42">
        <f>+IFERROR((VLOOKUP(A54,Hoja4!$A$2:$AA$1051,10,FALSE)),"")</f>
        <v>22</v>
      </c>
      <c r="I54" s="42" t="str">
        <f>+IFERROR((VLOOKUP(A54,Hoja4!$A$2:$AA$1051,11,FALSE)),"")</f>
        <v>-</v>
      </c>
      <c r="J54" s="42" t="str">
        <f>+IFERROR((VLOOKUP(A54,Hoja4!$A$2:$AA$1051,12,FALSE)),"")</f>
        <v>-</v>
      </c>
      <c r="K54" s="149">
        <f>+IFERROR((VLOOKUP(A54,Hoja4!$A$2:$AA$1051,13,FALSE)),"")</f>
        <v>1</v>
      </c>
      <c r="L54" s="144">
        <f>+IFERROR((VLOOKUP(A54,Hoja4!$A$2:$AA$1051,14,FALSE)),"")</f>
        <v>0</v>
      </c>
    </row>
    <row r="55" spans="1:12" x14ac:dyDescent="0.25">
      <c r="A55" s="145">
        <v>44</v>
      </c>
      <c r="B55" s="41">
        <f>+IFERROR((VLOOKUP(A55,Hoja4!$A$2:$M$1051,4,FALSE)),"")</f>
        <v>73861</v>
      </c>
      <c r="C55" s="41" t="str">
        <f>+IFERROR((VLOOKUP(A55,Hoja4!$A$2:$M$1051,5,FALSE)),"")</f>
        <v>VENADILLO</v>
      </c>
      <c r="D55" s="42" t="str">
        <f>+IFERROR((VLOOKUP(A55,Hoja4!$A$2:$AA$1051,6,FALSE)),"")</f>
        <v>-</v>
      </c>
      <c r="E55" s="42">
        <f>+IFERROR((VLOOKUP(A55,Hoja4!$A$2:$AA$1051,7,FALSE)),"")</f>
        <v>186</v>
      </c>
      <c r="F55" s="42">
        <f>+IFERROR((VLOOKUP(A55,Hoja4!$A$2:$AA$1051,8,FALSE)),"")</f>
        <v>186</v>
      </c>
      <c r="G55" s="42">
        <f>+IFERROR((VLOOKUP(A55,Hoja4!$A$2:$AA$1051,9,FALSE)),"")</f>
        <v>135</v>
      </c>
      <c r="H55" s="42">
        <f>+IFERROR((VLOOKUP(A55,Hoja4!$A$2:$AA$1051,10,FALSE)),"")</f>
        <v>38</v>
      </c>
      <c r="I55" s="42">
        <f>+IFERROR((VLOOKUP(A55,Hoja4!$A$2:$AA$1051,11,FALSE)),"")</f>
        <v>64</v>
      </c>
      <c r="J55" s="42">
        <f>+IFERROR((VLOOKUP(A55,Hoja4!$A$2:$AA$1051,12,FALSE)),"")</f>
        <v>73</v>
      </c>
      <c r="K55" s="149">
        <f>+IFERROR((VLOOKUP(A55,Hoja4!$A$2:$AA$1051,13,FALSE)),"")</f>
        <v>81</v>
      </c>
      <c r="L55" s="144">
        <f>+IFERROR((VLOOKUP(A55,Hoja4!$A$2:$AA$1051,14,FALSE)),"")</f>
        <v>44</v>
      </c>
    </row>
    <row r="56" spans="1:12" x14ac:dyDescent="0.25">
      <c r="A56" s="145">
        <v>45</v>
      </c>
      <c r="B56" s="41">
        <f>+IFERROR((VLOOKUP(A56,Hoja4!$A$2:$M$1051,4,FALSE)),"")</f>
        <v>73870</v>
      </c>
      <c r="C56" s="41" t="str">
        <f>+IFERROR((VLOOKUP(A56,Hoja4!$A$2:$M$1051,5,FALSE)),"")</f>
        <v>VILLAHERMOSA</v>
      </c>
      <c r="D56" s="42">
        <f>+IFERROR((VLOOKUP(A56,Hoja4!$A$2:$AA$1051,6,FALSE)),"")</f>
        <v>2</v>
      </c>
      <c r="E56" s="42">
        <f>+IFERROR((VLOOKUP(A56,Hoja4!$A$2:$AA$1051,7,FALSE)),"")</f>
        <v>20</v>
      </c>
      <c r="F56" s="42">
        <f>+IFERROR((VLOOKUP(A56,Hoja4!$A$2:$AA$1051,8,FALSE)),"")</f>
        <v>22</v>
      </c>
      <c r="G56" s="42">
        <f>+IFERROR((VLOOKUP(A56,Hoja4!$A$2:$AA$1051,9,FALSE)),"")</f>
        <v>22</v>
      </c>
      <c r="H56" s="42" t="str">
        <f>+IFERROR((VLOOKUP(A56,Hoja4!$A$2:$AA$1051,10,FALSE)),"")</f>
        <v>-</v>
      </c>
      <c r="I56" s="42" t="str">
        <f>+IFERROR((VLOOKUP(A56,Hoja4!$A$2:$AA$1051,11,FALSE)),"")</f>
        <v>-</v>
      </c>
      <c r="J56" s="42" t="str">
        <f>+IFERROR((VLOOKUP(A56,Hoja4!$A$2:$AA$1051,12,FALSE)),"")</f>
        <v>-</v>
      </c>
      <c r="K56" s="149">
        <f>+IFERROR((VLOOKUP(A56,Hoja4!$A$2:$AA$1051,13,FALSE)),"")</f>
        <v>1</v>
      </c>
      <c r="L56" s="144">
        <f>+IFERROR((VLOOKUP(A56,Hoja4!$A$2:$AA$1051,14,FALSE)),"")</f>
        <v>0</v>
      </c>
    </row>
    <row r="57" spans="1:12" x14ac:dyDescent="0.25">
      <c r="A57" s="145">
        <v>46</v>
      </c>
      <c r="B57" s="41">
        <f>+IFERROR((VLOOKUP(A57,Hoja4!$A$2:$M$1051,4,FALSE)),"")</f>
        <v>73873</v>
      </c>
      <c r="C57" s="41" t="str">
        <f>+IFERROR((VLOOKUP(A57,Hoja4!$A$2:$M$1051,5,FALSE)),"")</f>
        <v>VILLARRICA</v>
      </c>
      <c r="D57" s="42">
        <f>+IFERROR((VLOOKUP(A57,Hoja4!$A$2:$AA$1051,6,FALSE)),"")</f>
        <v>84</v>
      </c>
      <c r="E57" s="42">
        <f>+IFERROR((VLOOKUP(A57,Hoja4!$A$2:$AA$1051,7,FALSE)),"")</f>
        <v>34</v>
      </c>
      <c r="F57" s="42">
        <f>+IFERROR((VLOOKUP(A57,Hoja4!$A$2:$AA$1051,8,FALSE)),"")</f>
        <v>1</v>
      </c>
      <c r="G57" s="42">
        <f>+IFERROR((VLOOKUP(A57,Hoja4!$A$2:$AA$1051,9,FALSE)),"")</f>
        <v>1</v>
      </c>
      <c r="H57" s="42" t="str">
        <f>+IFERROR((VLOOKUP(A57,Hoja4!$A$2:$AA$1051,10,FALSE)),"")</f>
        <v>-</v>
      </c>
      <c r="I57" s="42" t="str">
        <f>+IFERROR((VLOOKUP(A57,Hoja4!$A$2:$AA$1051,11,FALSE)),"")</f>
        <v>-</v>
      </c>
      <c r="J57" s="42">
        <f>+IFERROR((VLOOKUP(A57,Hoja4!$A$2:$AA$1051,12,FALSE)),"")</f>
        <v>2</v>
      </c>
      <c r="K57" s="149" t="str">
        <f>+IFERROR((VLOOKUP(A57,Hoja4!$A$2:$AA$1051,13,FALSE)),"")</f>
        <v>-</v>
      </c>
      <c r="L57" s="144">
        <f>+IFERROR((VLOOKUP(A57,Hoja4!$A$2:$AA$1051,14,FALSE)),"")</f>
        <v>0</v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TOLIMA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73001</v>
      </c>
      <c r="C12" s="39" t="str">
        <f>+IFERROR(VLOOKUP($A12,Hoja5!$A$2:$M$2116,4,FALSE),"")</f>
        <v>IBAGUE</v>
      </c>
      <c r="D12" s="163">
        <f>+IFERROR(VLOOKUP($A12,Hoja5!$A$2:$M$2116,5,FALSE),"")</f>
        <v>0.52329895226058953</v>
      </c>
      <c r="E12" s="163">
        <f>+IFERROR(VLOOKUP($A12,Hoja5!$A$2:$M$2116,6,FALSE),"")</f>
        <v>0.58514675602567723</v>
      </c>
      <c r="F12" s="163">
        <f>+IFERROR(VLOOKUP($A12,Hoja5!$A$2:$M$2116,7,FALSE),"")</f>
        <v>0.62760072158749247</v>
      </c>
      <c r="G12" s="163">
        <f>+IFERROR(VLOOKUP($A12,Hoja5!$A$2:$M$2116,8,FALSE),"")</f>
        <v>0.697028952251731</v>
      </c>
      <c r="H12" s="163">
        <f>+IFERROR(VLOOKUP($A12,Hoja5!$A$2:$M$2116,9,FALSE),"")</f>
        <v>0.78357510994368496</v>
      </c>
      <c r="I12" s="163">
        <f>+IFERROR(VLOOKUP($A12,Hoja5!$A$2:$M$2116,10,FALSE),"")</f>
        <v>0.78219493781539318</v>
      </c>
      <c r="J12" s="163">
        <f>+IFERROR(VLOOKUP($A12,Hoja5!$A$2:$M$2116,11,FALSE),"")</f>
        <v>0.79849441862312798</v>
      </c>
      <c r="K12" s="164">
        <f>+IFERROR(VLOOKUP($A12,Hoja5!$A$2:$M$2116,12,FALSE),"")</f>
        <v>0.80712366928663815</v>
      </c>
      <c r="L12" s="165">
        <f>+IFERROR(VLOOKUP($A12,Hoja5!$A$2:$M$2116,13,FALSE),"")</f>
        <v>0.78440862365505382</v>
      </c>
    </row>
    <row r="13" spans="1:12" x14ac:dyDescent="0.25">
      <c r="A13" s="145">
        <v>2</v>
      </c>
      <c r="B13" s="41">
        <f>+IFERROR(VLOOKUP($A13,Hoja5!$A$2:$M$2116,3,FALSE),"")</f>
        <v>73024</v>
      </c>
      <c r="C13" s="41" t="str">
        <f>+IFERROR(VLOOKUP($A13,Hoja5!$A$2:$M$2116,4,FALSE),"")</f>
        <v>ALPUJARRA</v>
      </c>
      <c r="D13" s="166">
        <f>+IFERROR(VLOOKUP($A13,Hoja5!$A$2:$M$2116,5,FALSE),"")</f>
        <v>0</v>
      </c>
      <c r="E13" s="166">
        <f>+IFERROR(VLOOKUP($A13,Hoja5!$A$2:$M$2116,6,FALSE),"")</f>
        <v>7.0663811563169171E-2</v>
      </c>
      <c r="F13" s="166">
        <f>+IFERROR(VLOOKUP($A13,Hoja5!$A$2:$M$2116,7,FALSE),"")</f>
        <v>6.3829787234042548E-2</v>
      </c>
      <c r="G13" s="166">
        <f>+IFERROR(VLOOKUP($A13,Hoja5!$A$2:$M$2116,8,FALSE),"")</f>
        <v>4.0948275862068964E-2</v>
      </c>
      <c r="H13" s="166">
        <f>+IFERROR(VLOOKUP($A13,Hoja5!$A$2:$M$2116,9,FALSE),"")</f>
        <v>0</v>
      </c>
      <c r="I13" s="166">
        <f>+IFERROR(VLOOKUP($A13,Hoja5!$A$2:$M$2116,10,FALSE),"")</f>
        <v>0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73026</v>
      </c>
      <c r="C14" s="41" t="str">
        <f>+IFERROR(VLOOKUP($A14,Hoja5!$A$2:$M$2116,4,FALSE),"")</f>
        <v>ALVARADO</v>
      </c>
      <c r="D14" s="166">
        <f>+IFERROR(VLOOKUP($A14,Hoja5!$A$2:$M$2116,5,FALSE),"")</f>
        <v>6.7173637515842835E-2</v>
      </c>
      <c r="E14" s="166">
        <f>+IFERROR(VLOOKUP($A14,Hoja5!$A$2:$M$2116,6,FALSE),"")</f>
        <v>2.3017902813299233E-2</v>
      </c>
      <c r="F14" s="166">
        <f>+IFERROR(VLOOKUP($A14,Hoja5!$A$2:$M$2116,7,FALSE),"")</f>
        <v>5.9740259740259739E-2</v>
      </c>
      <c r="G14" s="166">
        <f>+IFERROR(VLOOKUP($A14,Hoja5!$A$2:$M$2116,8,FALSE),"")</f>
        <v>4.6542553191489359E-2</v>
      </c>
      <c r="H14" s="166">
        <f>+IFERROR(VLOOKUP($A14,Hoja5!$A$2:$M$2116,9,FALSE),"")</f>
        <v>6.8027210884353748E-2</v>
      </c>
      <c r="I14" s="166">
        <f>+IFERROR(VLOOKUP($A14,Hoja5!$A$2:$M$2116,10,FALSE),"")</f>
        <v>0</v>
      </c>
      <c r="J14" s="166">
        <f>+IFERROR(VLOOKUP($A14,Hoja5!$A$2:$M$2116,11,FALSE),"")</f>
        <v>0</v>
      </c>
      <c r="K14" s="164">
        <f>+IFERROR(VLOOKUP($A14,Hoja5!$A$2:$M$2116,12,FALSE),"")</f>
        <v>1.4492753623188406E-3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73030</v>
      </c>
      <c r="C15" s="41" t="str">
        <f>+IFERROR(VLOOKUP($A15,Hoja5!$A$2:$M$2116,4,FALSE),"")</f>
        <v>AMBALEMA</v>
      </c>
      <c r="D15" s="166">
        <f>+IFERROR(VLOOKUP($A15,Hoja5!$A$2:$M$2116,5,FALSE),"")</f>
        <v>2.8985507246376812E-2</v>
      </c>
      <c r="E15" s="166">
        <f>+IFERROR(VLOOKUP($A15,Hoja5!$A$2:$M$2116,6,FALSE),"")</f>
        <v>0.1013215859030837</v>
      </c>
      <c r="F15" s="166">
        <f>+IFERROR(VLOOKUP($A15,Hoja5!$A$2:$M$2116,7,FALSE),"")</f>
        <v>7.4850299401197598E-2</v>
      </c>
      <c r="G15" s="166">
        <f>+IFERROR(VLOOKUP($A15,Hoja5!$A$2:$M$2116,8,FALSE),"")</f>
        <v>1.5384615384615385E-3</v>
      </c>
      <c r="H15" s="166">
        <f>+IFERROR(VLOOKUP($A15,Hoja5!$A$2:$M$2116,9,FALSE),"")</f>
        <v>0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73043</v>
      </c>
      <c r="C16" s="41" t="str">
        <f>+IFERROR(VLOOKUP($A16,Hoja5!$A$2:$M$2116,4,FALSE),"")</f>
        <v>ANZOATEGUI</v>
      </c>
      <c r="D16" s="166">
        <f>+IFERROR(VLOOKUP($A16,Hoja5!$A$2:$M$2116,5,FALSE),"")</f>
        <v>4.8576214405360134E-2</v>
      </c>
      <c r="E16" s="166">
        <f>+IFERROR(VLOOKUP($A16,Hoja5!$A$2:$M$2116,6,FALSE),"")</f>
        <v>4.5154185022026429E-2</v>
      </c>
      <c r="F16" s="166">
        <f>+IFERROR(VLOOKUP($A16,Hoja5!$A$2:$M$2116,7,FALSE),"")</f>
        <v>1.7515051997810619E-2</v>
      </c>
      <c r="G16" s="166">
        <f>+IFERROR(VLOOKUP($A16,Hoja5!$A$2:$M$2116,8,FALSE),"")</f>
        <v>1.0952902519167579E-2</v>
      </c>
      <c r="H16" s="166">
        <f>+IFERROR(VLOOKUP($A16,Hoja5!$A$2:$M$2116,9,FALSE),"")</f>
        <v>0</v>
      </c>
      <c r="I16" s="166">
        <f>+IFERROR(VLOOKUP($A16,Hoja5!$A$2:$M$2116,10,FALSE),"")</f>
        <v>0</v>
      </c>
      <c r="J16" s="166">
        <f>+IFERROR(VLOOKUP($A16,Hoja5!$A$2:$M$2116,11,FALSE),"")</f>
        <v>2.1668472372697724E-2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73055</v>
      </c>
      <c r="C17" s="41" t="str">
        <f>+IFERROR(VLOOKUP($A17,Hoja5!$A$2:$M$2116,4,FALSE),"")</f>
        <v>ARMERO</v>
      </c>
      <c r="D17" s="166">
        <f>+IFERROR(VLOOKUP($A17,Hoja5!$A$2:$M$2116,5,FALSE),"")</f>
        <v>2.4868123587038434E-2</v>
      </c>
      <c r="E17" s="166">
        <f>+IFERROR(VLOOKUP($A17,Hoja5!$A$2:$M$2116,6,FALSE),"")</f>
        <v>0.11273006134969325</v>
      </c>
      <c r="F17" s="166">
        <f>+IFERROR(VLOOKUP($A17,Hoja5!$A$2:$M$2116,7,FALSE),"")</f>
        <v>7.3131955484896663E-2</v>
      </c>
      <c r="G17" s="166">
        <f>+IFERROR(VLOOKUP($A17,Hoja5!$A$2:$M$2116,8,FALSE),"")</f>
        <v>7.6411960132890366E-2</v>
      </c>
      <c r="H17" s="166">
        <f>+IFERROR(VLOOKUP($A17,Hoja5!$A$2:$M$2116,9,FALSE),"")</f>
        <v>3.2314410480349345E-2</v>
      </c>
      <c r="I17" s="166">
        <f>+IFERROR(VLOOKUP($A17,Hoja5!$A$2:$M$2116,10,FALSE),"")</f>
        <v>3.4069981583793742E-2</v>
      </c>
      <c r="J17" s="166">
        <f>+IFERROR(VLOOKUP($A17,Hoja5!$A$2:$M$2116,11,FALSE),"")</f>
        <v>0</v>
      </c>
      <c r="K17" s="164">
        <f>+IFERROR(VLOOKUP($A17,Hoja5!$A$2:$M$2116,12,FALSE),"")</f>
        <v>3.0303030303030303E-3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73067</v>
      </c>
      <c r="C18" s="41" t="str">
        <f>+IFERROR(VLOOKUP($A18,Hoja5!$A$2:$M$2116,4,FALSE),"")</f>
        <v>ATACO</v>
      </c>
      <c r="D18" s="166">
        <f>+IFERROR(VLOOKUP($A18,Hoja5!$A$2:$M$2116,5,FALSE),"")</f>
        <v>4.2581211589113259E-2</v>
      </c>
      <c r="E18" s="166">
        <f>+IFERROR(VLOOKUP($A18,Hoja5!$A$2:$M$2116,6,FALSE),"")</f>
        <v>3.9045553145336228E-3</v>
      </c>
      <c r="F18" s="166">
        <f>+IFERROR(VLOOKUP($A18,Hoja5!$A$2:$M$2116,7,FALSE),"")</f>
        <v>7.3593073593073597E-3</v>
      </c>
      <c r="G18" s="166">
        <f>+IFERROR(VLOOKUP($A18,Hoja5!$A$2:$M$2116,8,FALSE),"")</f>
        <v>6.9595476294040887E-3</v>
      </c>
      <c r="H18" s="166">
        <f>+IFERROR(VLOOKUP($A18,Hoja5!$A$2:$M$2116,9,FALSE),"")</f>
        <v>2.1939447125932428E-3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73124</v>
      </c>
      <c r="C19" s="41" t="str">
        <f>+IFERROR(VLOOKUP($A19,Hoja5!$A$2:$M$2116,4,FALSE),"")</f>
        <v>CAJAMARCA</v>
      </c>
      <c r="D19" s="166">
        <f>+IFERROR(VLOOKUP($A19,Hoja5!$A$2:$M$2116,5,FALSE),"")</f>
        <v>9.8453608247422678E-2</v>
      </c>
      <c r="E19" s="166">
        <f>+IFERROR(VLOOKUP($A19,Hoja5!$A$2:$M$2116,6,FALSE),"")</f>
        <v>0.2210144927536232</v>
      </c>
      <c r="F19" s="166">
        <f>+IFERROR(VLOOKUP($A19,Hoja5!$A$2:$M$2116,7,FALSE),"")</f>
        <v>0.22536687631027252</v>
      </c>
      <c r="G19" s="166">
        <f>+IFERROR(VLOOKUP($A19,Hoja5!$A$2:$M$2116,8,FALSE),"")</f>
        <v>0.19197860962566846</v>
      </c>
      <c r="H19" s="166">
        <f>+IFERROR(VLOOKUP($A19,Hoja5!$A$2:$M$2116,9,FALSE),"")</f>
        <v>9.7199341021416807E-2</v>
      </c>
      <c r="I19" s="166">
        <f>+IFERROR(VLOOKUP($A19,Hoja5!$A$2:$M$2116,10,FALSE),"")</f>
        <v>1.9751693002257337E-2</v>
      </c>
      <c r="J19" s="166">
        <f>+IFERROR(VLOOKUP($A19,Hoja5!$A$2:$M$2116,11,FALSE),"")</f>
        <v>7.5144508670520228E-3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73148</v>
      </c>
      <c r="C20" s="41" t="str">
        <f>+IFERROR(VLOOKUP($A20,Hoja5!$A$2:$M$2116,4,FALSE),"")</f>
        <v>CARMEN DE APICALA</v>
      </c>
      <c r="D20" s="166">
        <f>+IFERROR(VLOOKUP($A20,Hoja5!$A$2:$M$2116,5,FALSE),"")</f>
        <v>0.16380449141347425</v>
      </c>
      <c r="E20" s="166">
        <f>+IFERROR(VLOOKUP($A20,Hoja5!$A$2:$M$2116,6,FALSE),"")</f>
        <v>0.13974358974358975</v>
      </c>
      <c r="F20" s="166">
        <f>+IFERROR(VLOOKUP($A20,Hoja5!$A$2:$M$2116,7,FALSE),"")</f>
        <v>0.17906683480453972</v>
      </c>
      <c r="G20" s="166">
        <f>+IFERROR(VLOOKUP($A20,Hoja5!$A$2:$M$2116,8,FALSE),"")</f>
        <v>0.17661691542288557</v>
      </c>
      <c r="H20" s="166">
        <f>+IFERROR(VLOOKUP($A20,Hoja5!$A$2:$M$2116,9,FALSE),"")</f>
        <v>0.11400247831474597</v>
      </c>
      <c r="I20" s="166">
        <f>+IFERROR(VLOOKUP($A20,Hoja5!$A$2:$M$2116,10,FALSE),"")</f>
        <v>8.8528678304239397E-2</v>
      </c>
      <c r="J20" s="166">
        <f>+IFERROR(VLOOKUP($A20,Hoja5!$A$2:$M$2116,11,FALSE),"")</f>
        <v>6.1790668348045398E-2</v>
      </c>
      <c r="K20" s="164">
        <f>+IFERROR(VLOOKUP($A20,Hoja5!$A$2:$M$2116,12,FALSE),"")</f>
        <v>6.010230179028133E-2</v>
      </c>
      <c r="L20" s="165">
        <f>+IFERROR(VLOOKUP($A20,Hoja5!$A$2:$M$2116,13,FALSE),"")</f>
        <v>1.3157894736842105E-3</v>
      </c>
    </row>
    <row r="21" spans="1:12" x14ac:dyDescent="0.25">
      <c r="A21" s="145">
        <v>10</v>
      </c>
      <c r="B21" s="41">
        <f>+IFERROR(VLOOKUP($A21,Hoja5!$A$2:$M$2116,3,FALSE),"")</f>
        <v>73152</v>
      </c>
      <c r="C21" s="41" t="str">
        <f>+IFERROR(VLOOKUP($A21,Hoja5!$A$2:$M$2116,4,FALSE),"")</f>
        <v>CASABIANCA</v>
      </c>
      <c r="D21" s="166">
        <f>+IFERROR(VLOOKUP($A21,Hoja5!$A$2:$M$2116,5,FALSE),"")</f>
        <v>6.5849923430321589E-2</v>
      </c>
      <c r="E21" s="166">
        <f>+IFERROR(VLOOKUP($A21,Hoja5!$A$2:$M$2116,6,FALSE),"")</f>
        <v>7.2642967542503864E-2</v>
      </c>
      <c r="F21" s="166">
        <f>+IFERROR(VLOOKUP($A21,Hoja5!$A$2:$M$2116,7,FALSE),"")</f>
        <v>4.0880503144654086E-2</v>
      </c>
      <c r="G21" s="166">
        <f>+IFERROR(VLOOKUP($A21,Hoja5!$A$2:$M$2116,8,FALSE),"")</f>
        <v>3.8897893030794169E-2</v>
      </c>
      <c r="H21" s="166">
        <f>+IFERROR(VLOOKUP($A21,Hoja5!$A$2:$M$2116,9,FALSE),"")</f>
        <v>1.824212271973466E-2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73168</v>
      </c>
      <c r="C22" s="41" t="str">
        <f>+IFERROR(VLOOKUP($A22,Hoja5!$A$2:$M$2116,4,FALSE),"")</f>
        <v>CHAPARRAL</v>
      </c>
      <c r="D22" s="166">
        <f>+IFERROR(VLOOKUP($A22,Hoja5!$A$2:$M$2116,5,FALSE),"")</f>
        <v>7.9573934837092727E-2</v>
      </c>
      <c r="E22" s="166">
        <f>+IFERROR(VLOOKUP($A22,Hoja5!$A$2:$M$2116,6,FALSE),"")</f>
        <v>0.11607697082557418</v>
      </c>
      <c r="F22" s="166">
        <f>+IFERROR(VLOOKUP($A22,Hoja5!$A$2:$M$2116,7,FALSE),"")</f>
        <v>0.10934270359652749</v>
      </c>
      <c r="G22" s="166">
        <f>+IFERROR(VLOOKUP($A22,Hoja5!$A$2:$M$2116,8,FALSE),"")</f>
        <v>5.3868552412645591E-2</v>
      </c>
      <c r="H22" s="166">
        <f>+IFERROR(VLOOKUP($A22,Hoja5!$A$2:$M$2116,9,FALSE),"")</f>
        <v>0.10567226890756302</v>
      </c>
      <c r="I22" s="166">
        <f>+IFERROR(VLOOKUP($A22,Hoja5!$A$2:$M$2116,10,FALSE),"")</f>
        <v>0.10070108349267048</v>
      </c>
      <c r="J22" s="166">
        <f>+IFERROR(VLOOKUP($A22,Hoja5!$A$2:$M$2116,11,FALSE),"")</f>
        <v>0.12376237623762376</v>
      </c>
      <c r="K22" s="164">
        <f>+IFERROR(VLOOKUP($A22,Hoja5!$A$2:$M$2116,12,FALSE),"")</f>
        <v>0.22350884859077999</v>
      </c>
      <c r="L22" s="165">
        <f>+IFERROR(VLOOKUP($A22,Hoja5!$A$2:$M$2116,13,FALSE),"")</f>
        <v>0.18372352285395763</v>
      </c>
    </row>
    <row r="23" spans="1:12" x14ac:dyDescent="0.25">
      <c r="A23" s="145">
        <v>12</v>
      </c>
      <c r="B23" s="41">
        <f>+IFERROR(VLOOKUP($A23,Hoja5!$A$2:$M$2116,3,FALSE),"")</f>
        <v>73200</v>
      </c>
      <c r="C23" s="41" t="str">
        <f>+IFERROR(VLOOKUP($A23,Hoja5!$A$2:$M$2116,4,FALSE),"")</f>
        <v>COELLO</v>
      </c>
      <c r="D23" s="166">
        <f>+IFERROR(VLOOKUP($A23,Hoja5!$A$2:$M$2116,5,FALSE),"")</f>
        <v>0</v>
      </c>
      <c r="E23" s="166">
        <f>+IFERROR(VLOOKUP($A23,Hoja5!$A$2:$M$2116,6,FALSE),"")</f>
        <v>7.3721759809750292E-2</v>
      </c>
      <c r="F23" s="166">
        <f>+IFERROR(VLOOKUP($A23,Hoja5!$A$2:$M$2116,7,FALSE),"")</f>
        <v>5.5885850178359099E-2</v>
      </c>
      <c r="G23" s="166">
        <f>+IFERROR(VLOOKUP($A23,Hoja5!$A$2:$M$2116,8,FALSE),"")</f>
        <v>8.8516746411483258E-2</v>
      </c>
      <c r="H23" s="166">
        <f>+IFERROR(VLOOKUP($A23,Hoja5!$A$2:$M$2116,9,FALSE),"")</f>
        <v>3.9711191335740074E-2</v>
      </c>
      <c r="I23" s="166">
        <f>+IFERROR(VLOOKUP($A23,Hoja5!$A$2:$M$2116,10,FALSE),"")</f>
        <v>0</v>
      </c>
      <c r="J23" s="166">
        <f>+IFERROR(VLOOKUP($A23,Hoja5!$A$2:$M$2116,11,FALSE),"")</f>
        <v>0</v>
      </c>
      <c r="K23" s="164">
        <f>+IFERROR(VLOOKUP($A23,Hoja5!$A$2:$M$2116,12,FALSE),"")</f>
        <v>0</v>
      </c>
      <c r="L23" s="165">
        <f>+IFERROR(VLOOKUP($A23,Hoja5!$A$2:$M$2116,13,FALSE),"")</f>
        <v>0</v>
      </c>
    </row>
    <row r="24" spans="1:12" x14ac:dyDescent="0.25">
      <c r="A24" s="145">
        <v>13</v>
      </c>
      <c r="B24" s="41">
        <f>+IFERROR(VLOOKUP($A24,Hoja5!$A$2:$M$2116,3,FALSE),"")</f>
        <v>73217</v>
      </c>
      <c r="C24" s="41" t="str">
        <f>+IFERROR(VLOOKUP($A24,Hoja5!$A$2:$M$2116,4,FALSE),"")</f>
        <v>COYAIMA</v>
      </c>
      <c r="D24" s="166">
        <f>+IFERROR(VLOOKUP($A24,Hoja5!$A$2:$M$2116,5,FALSE),"")</f>
        <v>6.4770390678546952E-2</v>
      </c>
      <c r="E24" s="166">
        <f>+IFERROR(VLOOKUP($A24,Hoja5!$A$2:$M$2116,6,FALSE),"")</f>
        <v>2.2191874359849779E-2</v>
      </c>
      <c r="F24" s="166">
        <f>+IFERROR(VLOOKUP($A24,Hoja5!$A$2:$M$2116,7,FALSE),"")</f>
        <v>2.0260989010989012E-2</v>
      </c>
      <c r="G24" s="166">
        <f>+IFERROR(VLOOKUP($A24,Hoja5!$A$2:$M$2116,8,FALSE),"")</f>
        <v>1.986062717770035E-2</v>
      </c>
      <c r="H24" s="166">
        <f>+IFERROR(VLOOKUP($A24,Hoja5!$A$2:$M$2116,9,FALSE),"")</f>
        <v>1.4554490592829251E-2</v>
      </c>
      <c r="I24" s="166">
        <f>+IFERROR(VLOOKUP($A24,Hoja5!$A$2:$M$2116,10,FALSE),"")</f>
        <v>5.411255411255411E-3</v>
      </c>
      <c r="J24" s="166">
        <f>+IFERROR(VLOOKUP($A24,Hoja5!$A$2:$M$2116,11,FALSE),"")</f>
        <v>3.6643459142543056E-4</v>
      </c>
      <c r="K24" s="164">
        <f>+IFERROR(VLOOKUP($A24,Hoja5!$A$2:$M$2116,12,FALSE),"")</f>
        <v>0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73226</v>
      </c>
      <c r="C25" s="41" t="str">
        <f>+IFERROR(VLOOKUP($A25,Hoja5!$A$2:$M$2116,4,FALSE),"")</f>
        <v>CUNDAY</v>
      </c>
      <c r="D25" s="166">
        <f>+IFERROR(VLOOKUP($A25,Hoja5!$A$2:$M$2116,5,FALSE),"")</f>
        <v>2.2604951560818085E-2</v>
      </c>
      <c r="E25" s="166">
        <f>+IFERROR(VLOOKUP($A25,Hoja5!$A$2:$M$2116,6,FALSE),"")</f>
        <v>5.353319057815846E-2</v>
      </c>
      <c r="F25" s="166">
        <f>+IFERROR(VLOOKUP($A25,Hoja5!$A$2:$M$2116,7,FALSE),"")</f>
        <v>5.5555555555555552E-2</v>
      </c>
      <c r="G25" s="166">
        <f>+IFERROR(VLOOKUP($A25,Hoja5!$A$2:$M$2116,8,FALSE),"")</f>
        <v>2.4746906636670417E-2</v>
      </c>
      <c r="H25" s="166">
        <f>+IFERROR(VLOOKUP($A25,Hoja5!$A$2:$M$2116,9,FALSE),"")</f>
        <v>0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73236</v>
      </c>
      <c r="C26" s="41" t="str">
        <f>+IFERROR(VLOOKUP($A26,Hoja5!$A$2:$M$2116,4,FALSE),"")</f>
        <v>DOLORES</v>
      </c>
      <c r="D26" s="166">
        <f>+IFERROR(VLOOKUP($A26,Hoja5!$A$2:$M$2116,5,FALSE),"")</f>
        <v>3.8560411311053984E-3</v>
      </c>
      <c r="E26" s="166">
        <f>+IFERROR(VLOOKUP($A26,Hoja5!$A$2:$M$2116,6,FALSE),"")</f>
        <v>4.8469387755102039E-2</v>
      </c>
      <c r="F26" s="166">
        <f>+IFERROR(VLOOKUP($A26,Hoja5!$A$2:$M$2116,7,FALSE),"")</f>
        <v>6.7183462532299745E-2</v>
      </c>
      <c r="G26" s="166">
        <f>+IFERROR(VLOOKUP($A26,Hoja5!$A$2:$M$2116,8,FALSE),"")</f>
        <v>6.1437908496732023E-2</v>
      </c>
      <c r="H26" s="166">
        <f>+IFERROR(VLOOKUP($A26,Hoja5!$A$2:$M$2116,9,FALSE),"")</f>
        <v>6.1251664447403459E-2</v>
      </c>
      <c r="I26" s="166">
        <f>+IFERROR(VLOOKUP($A26,Hoja5!$A$2:$M$2116,10,FALSE),"")</f>
        <v>9.6286107290233843E-3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73268</v>
      </c>
      <c r="C27" s="41" t="str">
        <f>+IFERROR(VLOOKUP($A27,Hoja5!$A$2:$M$2116,4,FALSE),"")</f>
        <v>ESPINAL</v>
      </c>
      <c r="D27" s="166">
        <f>+IFERROR(VLOOKUP($A27,Hoja5!$A$2:$M$2116,5,FALSE),"")</f>
        <v>0.41049739733950258</v>
      </c>
      <c r="E27" s="166">
        <f>+IFERROR(VLOOKUP($A27,Hoja5!$A$2:$M$2116,6,FALSE),"")</f>
        <v>0.70596797671033484</v>
      </c>
      <c r="F27" s="166">
        <f>+IFERROR(VLOOKUP($A27,Hoja5!$A$2:$M$2116,7,FALSE),"")</f>
        <v>0.69949941107184921</v>
      </c>
      <c r="G27" s="166">
        <f>+IFERROR(VLOOKUP($A27,Hoja5!$A$2:$M$2116,8,FALSE),"")</f>
        <v>0.80700447093889716</v>
      </c>
      <c r="H27" s="166">
        <f>+IFERROR(VLOOKUP($A27,Hoja5!$A$2:$M$2116,9,FALSE),"")</f>
        <v>0.79446879250415592</v>
      </c>
      <c r="I27" s="166">
        <f>+IFERROR(VLOOKUP($A27,Hoja5!$A$2:$M$2116,10,FALSE),"")</f>
        <v>0.8412917049280686</v>
      </c>
      <c r="J27" s="166">
        <f>+IFERROR(VLOOKUP($A27,Hoja5!$A$2:$M$2116,11,FALSE),"")</f>
        <v>0.86397285626156695</v>
      </c>
      <c r="K27" s="164">
        <f>+IFERROR(VLOOKUP($A27,Hoja5!$A$2:$M$2116,12,FALSE),"")</f>
        <v>1.0110060455743295</v>
      </c>
      <c r="L27" s="165">
        <f>+IFERROR(VLOOKUP($A27,Hoja5!$A$2:$M$2116,13,FALSE),"")</f>
        <v>1.1097978227060654</v>
      </c>
    </row>
    <row r="28" spans="1:12" x14ac:dyDescent="0.25">
      <c r="A28" s="145">
        <v>17</v>
      </c>
      <c r="B28" s="41">
        <f>+IFERROR(VLOOKUP($A28,Hoja5!$A$2:$M$2116,3,FALSE),"")</f>
        <v>73270</v>
      </c>
      <c r="C28" s="41" t="str">
        <f>+IFERROR(VLOOKUP($A28,Hoja5!$A$2:$M$2116,4,FALSE),"")</f>
        <v>FALAN</v>
      </c>
      <c r="D28" s="166">
        <f>+IFERROR(VLOOKUP($A28,Hoja5!$A$2:$M$2116,5,FALSE),"")</f>
        <v>1.9955654101995565E-2</v>
      </c>
      <c r="E28" s="166">
        <f>+IFERROR(VLOOKUP($A28,Hoja5!$A$2:$M$2116,6,FALSE),"")</f>
        <v>1.4396456256921373E-2</v>
      </c>
      <c r="F28" s="166">
        <f>+IFERROR(VLOOKUP($A28,Hoja5!$A$2:$M$2116,7,FALSE),"")</f>
        <v>2.2396416573348264E-2</v>
      </c>
      <c r="G28" s="166">
        <f>+IFERROR(VLOOKUP($A28,Hoja5!$A$2:$M$2116,8,FALSE),"")</f>
        <v>2.3972602739726026E-2</v>
      </c>
      <c r="H28" s="166">
        <f>+IFERROR(VLOOKUP($A28,Hoja5!$A$2:$M$2116,9,FALSE),"")</f>
        <v>2.2274325908558032E-2</v>
      </c>
      <c r="I28" s="166">
        <f>+IFERROR(VLOOKUP($A28,Hoja5!$A$2:$M$2116,10,FALSE),"")</f>
        <v>0</v>
      </c>
      <c r="J28" s="166">
        <f>+IFERROR(VLOOKUP($A28,Hoja5!$A$2:$M$2116,11,FALSE),"")</f>
        <v>0</v>
      </c>
      <c r="K28" s="164">
        <f>+IFERROR(VLOOKUP($A28,Hoja5!$A$2:$M$2116,12,FALSE),"")</f>
        <v>0</v>
      </c>
      <c r="L28" s="165">
        <f>+IFERROR(VLOOKUP($A28,Hoja5!$A$2:$M$2116,13,FALSE),"")</f>
        <v>0</v>
      </c>
    </row>
    <row r="29" spans="1:12" x14ac:dyDescent="0.25">
      <c r="A29" s="145">
        <v>18</v>
      </c>
      <c r="B29" s="41">
        <f>+IFERROR(VLOOKUP($A29,Hoja5!$A$2:$M$2116,3,FALSE),"")</f>
        <v>73275</v>
      </c>
      <c r="C29" s="41" t="str">
        <f>+IFERROR(VLOOKUP($A29,Hoja5!$A$2:$M$2116,4,FALSE),"")</f>
        <v>FLANDES</v>
      </c>
      <c r="D29" s="166">
        <f>+IFERROR(VLOOKUP($A29,Hoja5!$A$2:$M$2116,5,FALSE),"")</f>
        <v>3.0700112317484089E-2</v>
      </c>
      <c r="E29" s="166">
        <f>+IFERROR(VLOOKUP($A29,Hoja5!$A$2:$M$2116,6,FALSE),"")</f>
        <v>8.9094269870609977E-2</v>
      </c>
      <c r="F29" s="166">
        <f>+IFERROR(VLOOKUP($A29,Hoja5!$A$2:$M$2116,7,FALSE),"")</f>
        <v>0.10607734806629834</v>
      </c>
      <c r="G29" s="166">
        <f>+IFERROR(VLOOKUP($A29,Hoja5!$A$2:$M$2116,8,FALSE),"")</f>
        <v>2.4417314095449501E-2</v>
      </c>
      <c r="H29" s="166">
        <f>+IFERROR(VLOOKUP($A29,Hoja5!$A$2:$M$2116,9,FALSE),"")</f>
        <v>7.6204706761299965E-2</v>
      </c>
      <c r="I29" s="166">
        <f>+IFERROR(VLOOKUP($A29,Hoja5!$A$2:$M$2116,10,FALSE),"")</f>
        <v>9.4104308390022678E-2</v>
      </c>
      <c r="J29" s="166">
        <f>+IFERROR(VLOOKUP($A29,Hoja5!$A$2:$M$2116,11,FALSE),"")</f>
        <v>0.12547819433817903</v>
      </c>
      <c r="K29" s="164">
        <f>+IFERROR(VLOOKUP($A29,Hoja5!$A$2:$M$2116,12,FALSE),"")</f>
        <v>0.10610182666148466</v>
      </c>
      <c r="L29" s="165">
        <f>+IFERROR(VLOOKUP($A29,Hoja5!$A$2:$M$2116,13,FALSE),"")</f>
        <v>8.6200079082641365E-2</v>
      </c>
    </row>
    <row r="30" spans="1:12" x14ac:dyDescent="0.25">
      <c r="A30" s="145">
        <v>19</v>
      </c>
      <c r="B30" s="41">
        <f>+IFERROR(VLOOKUP($A30,Hoja5!$A$2:$M$2116,3,FALSE),"")</f>
        <v>73283</v>
      </c>
      <c r="C30" s="41" t="str">
        <f>+IFERROR(VLOOKUP($A30,Hoja5!$A$2:$M$2116,4,FALSE),"")</f>
        <v>FRESNO</v>
      </c>
      <c r="D30" s="166">
        <f>+IFERROR(VLOOKUP($A30,Hoja5!$A$2:$M$2116,5,FALSE),"")</f>
        <v>4.4579533941236066E-2</v>
      </c>
      <c r="E30" s="166">
        <f>+IFERROR(VLOOKUP($A30,Hoja5!$A$2:$M$2116,6,FALSE),"")</f>
        <v>5.4878048780487805E-2</v>
      </c>
      <c r="F30" s="166">
        <f>+IFERROR(VLOOKUP($A30,Hoja5!$A$2:$M$2116,7,FALSE),"")</f>
        <v>6.5135413095646216E-2</v>
      </c>
      <c r="G30" s="166">
        <f>+IFERROR(VLOOKUP($A30,Hoja5!$A$2:$M$2116,8,FALSE),"")</f>
        <v>4.8218029350104823E-2</v>
      </c>
      <c r="H30" s="166">
        <f>+IFERROR(VLOOKUP($A30,Hoja5!$A$2:$M$2116,9,FALSE),"")</f>
        <v>3.9313795568263046E-2</v>
      </c>
      <c r="I30" s="166">
        <f>+IFERROR(VLOOKUP($A30,Hoja5!$A$2:$M$2116,10,FALSE),"")</f>
        <v>2.8519195612431443E-2</v>
      </c>
      <c r="J30" s="166">
        <f>+IFERROR(VLOOKUP($A30,Hoja5!$A$2:$M$2116,11,FALSE),"")</f>
        <v>2.2388059701492536E-2</v>
      </c>
      <c r="K30" s="164">
        <f>+IFERROR(VLOOKUP($A30,Hoja5!$A$2:$M$2116,12,FALSE),"")</f>
        <v>2.1341463414634148E-2</v>
      </c>
      <c r="L30" s="165">
        <f>+IFERROR(VLOOKUP($A30,Hoja5!$A$2:$M$2116,13,FALSE),"")</f>
        <v>1.8266614846482704E-2</v>
      </c>
    </row>
    <row r="31" spans="1:12" x14ac:dyDescent="0.25">
      <c r="A31" s="145">
        <v>20</v>
      </c>
      <c r="B31" s="41">
        <f>+IFERROR(VLOOKUP($A31,Hoja5!$A$2:$M$2116,3,FALSE),"")</f>
        <v>73319</v>
      </c>
      <c r="C31" s="41" t="str">
        <f>+IFERROR(VLOOKUP($A31,Hoja5!$A$2:$M$2116,4,FALSE),"")</f>
        <v>GUAMO</v>
      </c>
      <c r="D31" s="166">
        <f>+IFERROR(VLOOKUP($A31,Hoja5!$A$2:$M$2116,5,FALSE),"")</f>
        <v>2.643603133159269E-2</v>
      </c>
      <c r="E31" s="166">
        <f>+IFERROR(VLOOKUP($A31,Hoja5!$A$2:$M$2116,6,FALSE),"")</f>
        <v>4.8700230338927279E-2</v>
      </c>
      <c r="F31" s="166">
        <f>+IFERROR(VLOOKUP($A31,Hoja5!$A$2:$M$2116,7,FALSE),"")</f>
        <v>4.7475760615178872E-2</v>
      </c>
      <c r="G31" s="166">
        <f>+IFERROR(VLOOKUP($A31,Hoja5!$A$2:$M$2116,8,FALSE),"")</f>
        <v>1.6095890410958904E-2</v>
      </c>
      <c r="H31" s="166">
        <f>+IFERROR(VLOOKUP($A31,Hoja5!$A$2:$M$2116,9,FALSE),"")</f>
        <v>9.5036958817317843E-3</v>
      </c>
      <c r="I31" s="166">
        <f>+IFERROR(VLOOKUP($A31,Hoja5!$A$2:$M$2116,10,FALSE),"")</f>
        <v>2.4602026049204053E-2</v>
      </c>
      <c r="J31" s="166">
        <f>+IFERROR(VLOOKUP($A31,Hoja5!$A$2:$M$2116,11,FALSE),"")</f>
        <v>2.0423319717786857E-2</v>
      </c>
      <c r="K31" s="164">
        <f>+IFERROR(VLOOKUP($A31,Hoja5!$A$2:$M$2116,12,FALSE),"")</f>
        <v>1.0305343511450382E-2</v>
      </c>
      <c r="L31" s="165">
        <f>+IFERROR(VLOOKUP($A31,Hoja5!$A$2:$M$2116,13,FALSE),"")</f>
        <v>9.0337784760408484E-3</v>
      </c>
    </row>
    <row r="32" spans="1:12" x14ac:dyDescent="0.25">
      <c r="A32" s="145">
        <v>21</v>
      </c>
      <c r="B32" s="41">
        <f>+IFERROR(VLOOKUP($A32,Hoja5!$A$2:$M$2116,3,FALSE),"")</f>
        <v>73347</v>
      </c>
      <c r="C32" s="41" t="str">
        <f>+IFERROR(VLOOKUP($A32,Hoja5!$A$2:$M$2116,4,FALSE),"")</f>
        <v>HERVEO</v>
      </c>
      <c r="D32" s="166">
        <f>+IFERROR(VLOOKUP($A32,Hoja5!$A$2:$M$2116,5,FALSE),"")</f>
        <v>6.0313630880579009E-3</v>
      </c>
      <c r="E32" s="166">
        <f>+IFERROR(VLOOKUP($A32,Hoja5!$A$2:$M$2116,6,FALSE),"")</f>
        <v>9.8280098280098278E-3</v>
      </c>
      <c r="F32" s="166">
        <f>+IFERROR(VLOOKUP($A32,Hoja5!$A$2:$M$2116,7,FALSE),"")</f>
        <v>1.5170670037926675E-2</v>
      </c>
      <c r="G32" s="166">
        <f>+IFERROR(VLOOKUP($A32,Hoja5!$A$2:$M$2116,8,FALSE),"")</f>
        <v>1.4454664914586071E-2</v>
      </c>
      <c r="H32" s="166">
        <f>+IFERROR(VLOOKUP($A32,Hoja5!$A$2:$M$2116,9,FALSE),"")</f>
        <v>8.23045267489712E-3</v>
      </c>
      <c r="I32" s="166">
        <f>+IFERROR(VLOOKUP($A32,Hoja5!$A$2:$M$2116,10,FALSE),"")</f>
        <v>0</v>
      </c>
      <c r="J32" s="166">
        <f>+IFERROR(VLOOKUP($A32,Hoja5!$A$2:$M$2116,11,FALSE),"")</f>
        <v>0</v>
      </c>
      <c r="K32" s="164">
        <f>+IFERROR(VLOOKUP($A32,Hoja5!$A$2:$M$2116,12,FALSE),"")</f>
        <v>0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73349</v>
      </c>
      <c r="C33" s="41" t="str">
        <f>+IFERROR(VLOOKUP($A33,Hoja5!$A$2:$M$2116,4,FALSE),"")</f>
        <v>HONDA</v>
      </c>
      <c r="D33" s="166">
        <f>+IFERROR(VLOOKUP($A33,Hoja5!$A$2:$M$2116,5,FALSE),"")</f>
        <v>0.24534161490683229</v>
      </c>
      <c r="E33" s="166">
        <f>+IFERROR(VLOOKUP($A33,Hoja5!$A$2:$M$2116,6,FALSE),"")</f>
        <v>0.25139275766016711</v>
      </c>
      <c r="F33" s="166">
        <f>+IFERROR(VLOOKUP($A33,Hoja5!$A$2:$M$2116,7,FALSE),"")</f>
        <v>0.27440539581114659</v>
      </c>
      <c r="G33" s="166">
        <f>+IFERROR(VLOOKUP($A33,Hoja5!$A$2:$M$2116,8,FALSE),"")</f>
        <v>0.2469901495804451</v>
      </c>
      <c r="H33" s="166">
        <f>+IFERROR(VLOOKUP($A33,Hoja5!$A$2:$M$2116,9,FALSE),"")</f>
        <v>0.2003017729158808</v>
      </c>
      <c r="I33" s="166">
        <f>+IFERROR(VLOOKUP($A33,Hoja5!$A$2:$M$2116,10,FALSE),"")</f>
        <v>0.16692728694292416</v>
      </c>
      <c r="J33" s="166">
        <f>+IFERROR(VLOOKUP($A33,Hoja5!$A$2:$M$2116,11,FALSE),"")</f>
        <v>0.14632174616006469</v>
      </c>
      <c r="K33" s="164">
        <f>+IFERROR(VLOOKUP($A33,Hoja5!$A$2:$M$2116,12,FALSE),"")</f>
        <v>0.24581939799331104</v>
      </c>
      <c r="L33" s="165">
        <f>+IFERROR(VLOOKUP($A33,Hoja5!$A$2:$M$2116,13,FALSE),"")</f>
        <v>0.24741824440619622</v>
      </c>
    </row>
    <row r="34" spans="1:12" x14ac:dyDescent="0.25">
      <c r="A34" s="145">
        <v>23</v>
      </c>
      <c r="B34" s="41">
        <f>+IFERROR(VLOOKUP($A34,Hoja5!$A$2:$M$2116,3,FALSE),"")</f>
        <v>73352</v>
      </c>
      <c r="C34" s="41" t="str">
        <f>+IFERROR(VLOOKUP($A34,Hoja5!$A$2:$M$2116,4,FALSE),"")</f>
        <v>ICONONZO</v>
      </c>
      <c r="D34" s="166">
        <f>+IFERROR(VLOOKUP($A34,Hoja5!$A$2:$M$2116,5,FALSE),"")</f>
        <v>2.7675276752767528E-2</v>
      </c>
      <c r="E34" s="166">
        <f>+IFERROR(VLOOKUP($A34,Hoja5!$A$2:$M$2116,6,FALSE),"")</f>
        <v>6.313834726090993E-2</v>
      </c>
      <c r="F34" s="166">
        <f>+IFERROR(VLOOKUP($A34,Hoja5!$A$2:$M$2116,7,FALSE),"")</f>
        <v>5.849056603773585E-2</v>
      </c>
      <c r="G34" s="166">
        <f>+IFERROR(VLOOKUP($A34,Hoja5!$A$2:$M$2116,8,FALSE),"")</f>
        <v>2.9922779922779922E-2</v>
      </c>
      <c r="H34" s="166">
        <f>+IFERROR(VLOOKUP($A34,Hoja5!$A$2:$M$2116,9,FALSE),"")</f>
        <v>8.424182358771061E-2</v>
      </c>
      <c r="I34" s="166">
        <f>+IFERROR(VLOOKUP($A34,Hoja5!$A$2:$M$2116,10,FALSE),"")</f>
        <v>0.12576687116564417</v>
      </c>
      <c r="J34" s="166">
        <f>+IFERROR(VLOOKUP($A34,Hoja5!$A$2:$M$2116,11,FALSE),"")</f>
        <v>0.10725552050473186</v>
      </c>
      <c r="K34" s="164">
        <f>+IFERROR(VLOOKUP($A34,Hoja5!$A$2:$M$2116,12,FALSE),"")</f>
        <v>4.6840958605664486E-2</v>
      </c>
      <c r="L34" s="165">
        <f>+IFERROR(VLOOKUP($A34,Hoja5!$A$2:$M$2116,13,FALSE),"")</f>
        <v>4.3083900226757371E-2</v>
      </c>
    </row>
    <row r="35" spans="1:12" x14ac:dyDescent="0.25">
      <c r="A35" s="145">
        <v>24</v>
      </c>
      <c r="B35" s="41">
        <f>+IFERROR(VLOOKUP($A35,Hoja5!$A$2:$M$2116,3,FALSE),"")</f>
        <v>73408</v>
      </c>
      <c r="C35" s="41" t="str">
        <f>+IFERROR(VLOOKUP($A35,Hoja5!$A$2:$M$2116,4,FALSE),"")</f>
        <v>LERIDA</v>
      </c>
      <c r="D35" s="166">
        <f>+IFERROR(VLOOKUP($A35,Hoja5!$A$2:$M$2116,5,FALSE),"")</f>
        <v>0.14397905759162305</v>
      </c>
      <c r="E35" s="166">
        <f>+IFERROR(VLOOKUP($A35,Hoja5!$A$2:$M$2116,6,FALSE),"")</f>
        <v>0.27783725910064239</v>
      </c>
      <c r="F35" s="166">
        <f>+IFERROR(VLOOKUP($A35,Hoja5!$A$2:$M$2116,7,FALSE),"")</f>
        <v>0.21035058430717862</v>
      </c>
      <c r="G35" s="166">
        <f>+IFERROR(VLOOKUP($A35,Hoja5!$A$2:$M$2116,8,FALSE),"")</f>
        <v>9.4626168224299062E-2</v>
      </c>
      <c r="H35" s="166">
        <f>+IFERROR(VLOOKUP($A35,Hoja5!$A$2:$M$2116,9,FALSE),"")</f>
        <v>0</v>
      </c>
      <c r="I35" s="166">
        <f>+IFERROR(VLOOKUP($A35,Hoja5!$A$2:$M$2116,10,FALSE),"")</f>
        <v>0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73411</v>
      </c>
      <c r="C36" s="41" t="str">
        <f>+IFERROR(VLOOKUP($A36,Hoja5!$A$2:$M$2116,4,FALSE),"")</f>
        <v>LIBANO</v>
      </c>
      <c r="D36" s="166">
        <f>+IFERROR(VLOOKUP($A36,Hoja5!$A$2:$M$2116,5,FALSE),"")</f>
        <v>0.12443890274314215</v>
      </c>
      <c r="E36" s="166">
        <f>+IFERROR(VLOOKUP($A36,Hoja5!$A$2:$M$2116,6,FALSE),"")</f>
        <v>0.15253813453363341</v>
      </c>
      <c r="F36" s="166">
        <f>+IFERROR(VLOOKUP($A36,Hoja5!$A$2:$M$2116,7,FALSE),"")</f>
        <v>0.1838701496322597</v>
      </c>
      <c r="G36" s="166">
        <f>+IFERROR(VLOOKUP($A36,Hoja5!$A$2:$M$2116,8,FALSE),"")</f>
        <v>0.14682952182952183</v>
      </c>
      <c r="H36" s="166">
        <f>+IFERROR(VLOOKUP($A36,Hoja5!$A$2:$M$2116,9,FALSE),"")</f>
        <v>0.11096256684491979</v>
      </c>
      <c r="I36" s="166">
        <f>+IFERROR(VLOOKUP($A36,Hoja5!$A$2:$M$2116,10,FALSE),"")</f>
        <v>7.1841453344343512E-2</v>
      </c>
      <c r="J36" s="166">
        <f>+IFERROR(VLOOKUP($A36,Hoja5!$A$2:$M$2116,11,FALSE),"")</f>
        <v>6.2588501840838293E-2</v>
      </c>
      <c r="K36" s="164">
        <f>+IFERROR(VLOOKUP($A36,Hoja5!$A$2:$M$2116,12,FALSE),"")</f>
        <v>7.2928821470245042E-2</v>
      </c>
      <c r="L36" s="165">
        <f>+IFERROR(VLOOKUP($A36,Hoja5!$A$2:$M$2116,13,FALSE),"")</f>
        <v>4.6532572800960674E-2</v>
      </c>
    </row>
    <row r="37" spans="1:12" x14ac:dyDescent="0.25">
      <c r="A37" s="145">
        <v>26</v>
      </c>
      <c r="B37" s="41">
        <f>+IFERROR(VLOOKUP($A37,Hoja5!$A$2:$M$2116,3,FALSE),"")</f>
        <v>73443</v>
      </c>
      <c r="C37" s="41" t="str">
        <f>+IFERROR(VLOOKUP($A37,Hoja5!$A$2:$M$2116,4,FALSE),"")</f>
        <v>SAN SEBASTIAN DE MARIQUITA</v>
      </c>
      <c r="D37" s="166">
        <f>+IFERROR(VLOOKUP($A37,Hoja5!$A$2:$M$2116,5,FALSE),"")</f>
        <v>0.20994993742177723</v>
      </c>
      <c r="E37" s="166">
        <f>+IFERROR(VLOOKUP($A37,Hoja5!$A$2:$M$2116,6,FALSE),"")</f>
        <v>0.31811072880825775</v>
      </c>
      <c r="F37" s="166">
        <f>+IFERROR(VLOOKUP($A37,Hoja5!$A$2:$M$2116,7,FALSE),"")</f>
        <v>0.31908831908831908</v>
      </c>
      <c r="G37" s="166">
        <f>+IFERROR(VLOOKUP($A37,Hoja5!$A$2:$M$2116,8,FALSE),"")</f>
        <v>0.2824748947197927</v>
      </c>
      <c r="H37" s="166">
        <f>+IFERROR(VLOOKUP($A37,Hoja5!$A$2:$M$2116,9,FALSE),"")</f>
        <v>0.23395721925133689</v>
      </c>
      <c r="I37" s="166">
        <f>+IFERROR(VLOOKUP($A37,Hoja5!$A$2:$M$2116,10,FALSE),"")</f>
        <v>0.18188105117565698</v>
      </c>
      <c r="J37" s="166">
        <f>+IFERROR(VLOOKUP($A37,Hoja5!$A$2:$M$2116,11,FALSE),"")</f>
        <v>0.17321428571428571</v>
      </c>
      <c r="K37" s="164">
        <f>+IFERROR(VLOOKUP($A37,Hoja5!$A$2:$M$2116,12,FALSE),"")</f>
        <v>0.15855457227138642</v>
      </c>
      <c r="L37" s="165">
        <f>+IFERROR(VLOOKUP($A37,Hoja5!$A$2:$M$2116,13,FALSE),"")</f>
        <v>0.12845774914740432</v>
      </c>
    </row>
    <row r="38" spans="1:12" x14ac:dyDescent="0.25">
      <c r="A38" s="145">
        <v>27</v>
      </c>
      <c r="B38" s="41">
        <f>+IFERROR(VLOOKUP($A38,Hoja5!$A$2:$M$2116,3,FALSE),"")</f>
        <v>73449</v>
      </c>
      <c r="C38" s="41" t="str">
        <f>+IFERROR(VLOOKUP($A38,Hoja5!$A$2:$M$2116,4,FALSE),"")</f>
        <v>MELGAR</v>
      </c>
      <c r="D38" s="166">
        <f>+IFERROR(VLOOKUP($A38,Hoja5!$A$2:$M$2116,5,FALSE),"")</f>
        <v>0.21837593011970236</v>
      </c>
      <c r="E38" s="166">
        <f>+IFERROR(VLOOKUP($A38,Hoja5!$A$2:$M$2116,6,FALSE),"")</f>
        <v>0.1956591126715608</v>
      </c>
      <c r="F38" s="166">
        <f>+IFERROR(VLOOKUP($A38,Hoja5!$A$2:$M$2116,7,FALSE),"")</f>
        <v>0.16351010101010102</v>
      </c>
      <c r="G38" s="166">
        <f>+IFERROR(VLOOKUP($A38,Hoja5!$A$2:$M$2116,8,FALSE),"")</f>
        <v>0.14379699248120301</v>
      </c>
      <c r="H38" s="166">
        <f>+IFERROR(VLOOKUP($A38,Hoja5!$A$2:$M$2116,9,FALSE),"")</f>
        <v>0.10459342023587834</v>
      </c>
      <c r="I38" s="166">
        <f>+IFERROR(VLOOKUP($A38,Hoja5!$A$2:$M$2116,10,FALSE),"")</f>
        <v>7.1209330877839164E-2</v>
      </c>
      <c r="J38" s="166">
        <f>+IFERROR(VLOOKUP($A38,Hoja5!$A$2:$M$2116,11,FALSE),"")</f>
        <v>2.8519417475728157E-2</v>
      </c>
      <c r="K38" s="164">
        <f>+IFERROR(VLOOKUP($A38,Hoja5!$A$2:$M$2116,12,FALSE),"")</f>
        <v>5.3121248499399761E-2</v>
      </c>
      <c r="L38" s="165">
        <f>+IFERROR(VLOOKUP($A38,Hoja5!$A$2:$M$2116,13,FALSE),"")</f>
        <v>5.9683676514473288E-2</v>
      </c>
    </row>
    <row r="39" spans="1:12" x14ac:dyDescent="0.25">
      <c r="A39" s="145">
        <v>28</v>
      </c>
      <c r="B39" s="41">
        <f>+IFERROR(VLOOKUP($A39,Hoja5!$A$2:$M$2116,3,FALSE),"")</f>
        <v>73461</v>
      </c>
      <c r="C39" s="41" t="str">
        <f>+IFERROR(VLOOKUP($A39,Hoja5!$A$2:$M$2116,4,FALSE),"")</f>
        <v>MURILLO</v>
      </c>
      <c r="D39" s="166">
        <f>+IFERROR(VLOOKUP($A39,Hoja5!$A$2:$M$2116,5,FALSE),"")</f>
        <v>5.3571428571428568E-2</v>
      </c>
      <c r="E39" s="166">
        <f>+IFERROR(VLOOKUP($A39,Hoja5!$A$2:$M$2116,6,FALSE),"")</f>
        <v>7.9365079365079361E-3</v>
      </c>
      <c r="F39" s="166">
        <f>+IFERROR(VLOOKUP($A39,Hoja5!$A$2:$M$2116,7,FALSE),"")</f>
        <v>0</v>
      </c>
      <c r="G39" s="166">
        <f>+IFERROR(VLOOKUP($A39,Hoja5!$A$2:$M$2116,8,FALSE),"")</f>
        <v>1.2048192771084338E-2</v>
      </c>
      <c r="H39" s="166">
        <f>+IFERROR(VLOOKUP($A39,Hoja5!$A$2:$M$2116,9,FALSE),"")</f>
        <v>1.2219959266802444E-2</v>
      </c>
      <c r="I39" s="166">
        <f>+IFERROR(VLOOKUP($A39,Hoja5!$A$2:$M$2116,10,FALSE),"")</f>
        <v>0</v>
      </c>
      <c r="J39" s="166">
        <f>+IFERROR(VLOOKUP($A39,Hoja5!$A$2:$M$2116,11,FALSE),"")</f>
        <v>0</v>
      </c>
      <c r="K39" s="164">
        <f>+IFERROR(VLOOKUP($A39,Hoja5!$A$2:$M$2116,12,FALSE),"")</f>
        <v>0</v>
      </c>
      <c r="L39" s="165">
        <f>+IFERROR(VLOOKUP($A39,Hoja5!$A$2:$M$2116,13,FALSE),"")</f>
        <v>0</v>
      </c>
    </row>
    <row r="40" spans="1:12" x14ac:dyDescent="0.25">
      <c r="A40" s="145">
        <v>29</v>
      </c>
      <c r="B40" s="41">
        <f>+IFERROR(VLOOKUP($A40,Hoja5!$A$2:$M$2116,3,FALSE),"")</f>
        <v>73483</v>
      </c>
      <c r="C40" s="41" t="str">
        <f>+IFERROR(VLOOKUP($A40,Hoja5!$A$2:$M$2116,4,FALSE),"")</f>
        <v>NATAGAIMA</v>
      </c>
      <c r="D40" s="166">
        <f>+IFERROR(VLOOKUP($A40,Hoja5!$A$2:$M$2116,5,FALSE),"")</f>
        <v>2.7735753908219869E-2</v>
      </c>
      <c r="E40" s="166">
        <f>+IFERROR(VLOOKUP($A40,Hoja5!$A$2:$M$2116,6,FALSE),"")</f>
        <v>5.0607287449392713E-4</v>
      </c>
      <c r="F40" s="166">
        <f>+IFERROR(VLOOKUP($A40,Hoja5!$A$2:$M$2116,7,FALSE),"")</f>
        <v>1.8442622950819672E-2</v>
      </c>
      <c r="G40" s="166">
        <f>+IFERROR(VLOOKUP($A40,Hoja5!$A$2:$M$2116,8,FALSE),"")</f>
        <v>1.5183246073298429E-2</v>
      </c>
      <c r="H40" s="166">
        <f>+IFERROR(VLOOKUP($A40,Hoja5!$A$2:$M$2116,9,FALSE),"")</f>
        <v>0</v>
      </c>
      <c r="I40" s="166">
        <f>+IFERROR(VLOOKUP($A40,Hoja5!$A$2:$M$2116,10,FALSE),"")</f>
        <v>5.5126791620727675E-4</v>
      </c>
      <c r="J40" s="166">
        <f>+IFERROR(VLOOKUP($A40,Hoja5!$A$2:$M$2116,11,FALSE),"")</f>
        <v>0</v>
      </c>
      <c r="K40" s="164">
        <f>+IFERROR(VLOOKUP($A40,Hoja5!$A$2:$M$2116,12,FALSE),"")</f>
        <v>0</v>
      </c>
      <c r="L40" s="165">
        <f>+IFERROR(VLOOKUP($A40,Hoja5!$A$2:$M$2116,13,FALSE),"")</f>
        <v>0</v>
      </c>
    </row>
    <row r="41" spans="1:12" x14ac:dyDescent="0.25">
      <c r="A41" s="145">
        <v>30</v>
      </c>
      <c r="B41" s="41">
        <f>+IFERROR(VLOOKUP($A41,Hoja5!$A$2:$M$2116,3,FALSE),"")</f>
        <v>73504</v>
      </c>
      <c r="C41" s="41" t="str">
        <f>+IFERROR(VLOOKUP($A41,Hoja5!$A$2:$M$2116,4,FALSE),"")</f>
        <v>ORTEGA</v>
      </c>
      <c r="D41" s="166">
        <f>+IFERROR(VLOOKUP($A41,Hoja5!$A$2:$M$2116,5,FALSE),"")</f>
        <v>6.8868980963045917E-2</v>
      </c>
      <c r="E41" s="166">
        <f>+IFERROR(VLOOKUP($A41,Hoja5!$A$2:$M$2116,6,FALSE),"")</f>
        <v>2.9650349650349652E-2</v>
      </c>
      <c r="F41" s="166">
        <f>+IFERROR(VLOOKUP($A41,Hoja5!$A$2:$M$2116,7,FALSE),"")</f>
        <v>2.5241066364152014E-2</v>
      </c>
      <c r="G41" s="166">
        <f>+IFERROR(VLOOKUP($A41,Hoja5!$A$2:$M$2116,8,FALSE),"")</f>
        <v>6.9909699970870957E-3</v>
      </c>
      <c r="H41" s="166">
        <f>+IFERROR(VLOOKUP($A41,Hoja5!$A$2:$M$2116,9,FALSE),"")</f>
        <v>0</v>
      </c>
      <c r="I41" s="166">
        <f>+IFERROR(VLOOKUP($A41,Hoja5!$A$2:$M$2116,10,FALSE),"")</f>
        <v>0</v>
      </c>
      <c r="J41" s="166">
        <f>+IFERROR(VLOOKUP($A41,Hoja5!$A$2:$M$2116,11,FALSE),"")</f>
        <v>0</v>
      </c>
      <c r="K41" s="164">
        <f>+IFERROR(VLOOKUP($A41,Hoja5!$A$2:$M$2116,12,FALSE),"")</f>
        <v>0</v>
      </c>
      <c r="L41" s="165">
        <f>+IFERROR(VLOOKUP($A41,Hoja5!$A$2:$M$2116,13,FALSE),"")</f>
        <v>0</v>
      </c>
    </row>
    <row r="42" spans="1:12" x14ac:dyDescent="0.25">
      <c r="A42" s="145">
        <v>31</v>
      </c>
      <c r="B42" s="41">
        <f>+IFERROR(VLOOKUP($A42,Hoja5!$A$2:$M$2116,3,FALSE),"")</f>
        <v>73520</v>
      </c>
      <c r="C42" s="41" t="str">
        <f>+IFERROR(VLOOKUP($A42,Hoja5!$A$2:$M$2116,4,FALSE),"")</f>
        <v>PALOCABILDO</v>
      </c>
      <c r="D42" s="166">
        <f>+IFERROR(VLOOKUP($A42,Hoja5!$A$2:$M$2116,5,FALSE),"")</f>
        <v>7.7519379844961239E-2</v>
      </c>
      <c r="E42" s="166">
        <f>+IFERROR(VLOOKUP($A42,Hoja5!$A$2:$M$2116,6,FALSE),"")</f>
        <v>8.1111111111111106E-2</v>
      </c>
      <c r="F42" s="166">
        <f>+IFERROR(VLOOKUP($A42,Hoja5!$A$2:$M$2116,7,FALSE),"")</f>
        <v>5.4176072234762979E-2</v>
      </c>
      <c r="G42" s="166">
        <f>+IFERROR(VLOOKUP($A42,Hoja5!$A$2:$M$2116,8,FALSE),"")</f>
        <v>2.0665901262916189E-2</v>
      </c>
      <c r="H42" s="166">
        <f>+IFERROR(VLOOKUP($A42,Hoja5!$A$2:$M$2116,9,FALSE),"")</f>
        <v>0</v>
      </c>
      <c r="I42" s="166">
        <f>+IFERROR(VLOOKUP($A42,Hoja5!$A$2:$M$2116,10,FALSE),"")</f>
        <v>0</v>
      </c>
      <c r="J42" s="166">
        <f>+IFERROR(VLOOKUP($A42,Hoja5!$A$2:$M$2116,11,FALSE),"")</f>
        <v>0</v>
      </c>
      <c r="K42" s="164">
        <f>+IFERROR(VLOOKUP($A42,Hoja5!$A$2:$M$2116,12,FALSE),"")</f>
        <v>0</v>
      </c>
      <c r="L42" s="165">
        <f>+IFERROR(VLOOKUP($A42,Hoja5!$A$2:$M$2116,13,FALSE),"")</f>
        <v>0</v>
      </c>
    </row>
    <row r="43" spans="1:12" x14ac:dyDescent="0.25">
      <c r="A43" s="145">
        <v>32</v>
      </c>
      <c r="B43" s="41">
        <f>+IFERROR(VLOOKUP($A43,Hoja5!$A$2:$M$2116,3,FALSE),"")</f>
        <v>73547</v>
      </c>
      <c r="C43" s="41" t="str">
        <f>+IFERROR(VLOOKUP($A43,Hoja5!$A$2:$M$2116,4,FALSE),"")</f>
        <v>PIEDRAS</v>
      </c>
      <c r="D43" s="166">
        <f>+IFERROR(VLOOKUP($A43,Hoja5!$A$2:$M$2116,5,FALSE),"")</f>
        <v>0.11967545638945233</v>
      </c>
      <c r="E43" s="166">
        <f>+IFERROR(VLOOKUP($A43,Hoja5!$A$2:$M$2116,6,FALSE),"")</f>
        <v>0</v>
      </c>
      <c r="F43" s="166">
        <f>+IFERROR(VLOOKUP($A43,Hoja5!$A$2:$M$2116,7,FALSE),"")</f>
        <v>0</v>
      </c>
      <c r="G43" s="166">
        <f>+IFERROR(VLOOKUP($A43,Hoja5!$A$2:$M$2116,8,FALSE),"")</f>
        <v>0</v>
      </c>
      <c r="H43" s="166">
        <f>+IFERROR(VLOOKUP($A43,Hoja5!$A$2:$M$2116,9,FALSE),"")</f>
        <v>0</v>
      </c>
      <c r="I43" s="166">
        <f>+IFERROR(VLOOKUP($A43,Hoja5!$A$2:$M$2116,10,FALSE),"")</f>
        <v>0</v>
      </c>
      <c r="J43" s="166">
        <f>+IFERROR(VLOOKUP($A43,Hoja5!$A$2:$M$2116,11,FALSE),"")</f>
        <v>0</v>
      </c>
      <c r="K43" s="164">
        <f>+IFERROR(VLOOKUP($A43,Hoja5!$A$2:$M$2116,12,FALSE),"")</f>
        <v>0</v>
      </c>
      <c r="L43" s="165">
        <f>+IFERROR(VLOOKUP($A43,Hoja5!$A$2:$M$2116,13,FALSE),"")</f>
        <v>0</v>
      </c>
    </row>
    <row r="44" spans="1:12" x14ac:dyDescent="0.25">
      <c r="A44" s="145">
        <v>33</v>
      </c>
      <c r="B44" s="41">
        <f>+IFERROR(VLOOKUP($A44,Hoja5!$A$2:$M$2116,3,FALSE),"")</f>
        <v>73555</v>
      </c>
      <c r="C44" s="41" t="str">
        <f>+IFERROR(VLOOKUP($A44,Hoja5!$A$2:$M$2116,4,FALSE),"")</f>
        <v>PLANADAS</v>
      </c>
      <c r="D44" s="166">
        <f>+IFERROR(VLOOKUP($A44,Hoja5!$A$2:$M$2116,5,FALSE),"")</f>
        <v>6.2560464366333446E-2</v>
      </c>
      <c r="E44" s="166">
        <f>+IFERROR(VLOOKUP($A44,Hoja5!$A$2:$M$2116,6,FALSE),"")</f>
        <v>8.2747603833865813E-2</v>
      </c>
      <c r="F44" s="166">
        <f>+IFERROR(VLOOKUP($A44,Hoja5!$A$2:$M$2116,7,FALSE),"")</f>
        <v>6.5605095541401273E-2</v>
      </c>
      <c r="G44" s="166">
        <f>+IFERROR(VLOOKUP($A44,Hoja5!$A$2:$M$2116,8,FALSE),"")</f>
        <v>3.032237472071497E-2</v>
      </c>
      <c r="H44" s="166">
        <f>+IFERROR(VLOOKUP($A44,Hoja5!$A$2:$M$2116,9,FALSE),"")</f>
        <v>1.6672010259698621E-2</v>
      </c>
      <c r="I44" s="166">
        <f>+IFERROR(VLOOKUP($A44,Hoja5!$A$2:$M$2116,10,FALSE),"")</f>
        <v>0</v>
      </c>
      <c r="J44" s="166">
        <f>+IFERROR(VLOOKUP($A44,Hoja5!$A$2:$M$2116,11,FALSE),"")</f>
        <v>6.7437379576107898E-3</v>
      </c>
      <c r="K44" s="164">
        <f>+IFERROR(VLOOKUP($A44,Hoja5!$A$2:$M$2116,12,FALSE),"")</f>
        <v>7.0785070785070788E-3</v>
      </c>
      <c r="L44" s="165">
        <f>+IFERROR(VLOOKUP($A44,Hoja5!$A$2:$M$2116,13,FALSE),"")</f>
        <v>0</v>
      </c>
    </row>
    <row r="45" spans="1:12" x14ac:dyDescent="0.25">
      <c r="A45" s="145">
        <v>34</v>
      </c>
      <c r="B45" s="41">
        <f>+IFERROR(VLOOKUP($A45,Hoja5!$A$2:$M$2116,3,FALSE),"")</f>
        <v>73563</v>
      </c>
      <c r="C45" s="41" t="str">
        <f>+IFERROR(VLOOKUP($A45,Hoja5!$A$2:$M$2116,4,FALSE),"")</f>
        <v>PRADO</v>
      </c>
      <c r="D45" s="166">
        <f>+IFERROR(VLOOKUP($A45,Hoja5!$A$2:$M$2116,5,FALSE),"")</f>
        <v>1.5363128491620111E-2</v>
      </c>
      <c r="E45" s="166">
        <f>+IFERROR(VLOOKUP($A45,Hoja5!$A$2:$M$2116,6,FALSE),"")</f>
        <v>0</v>
      </c>
      <c r="F45" s="166">
        <f>+IFERROR(VLOOKUP($A45,Hoja5!$A$2:$M$2116,7,FALSE),"")</f>
        <v>1.5895953757225433E-2</v>
      </c>
      <c r="G45" s="166">
        <f>+IFERROR(VLOOKUP($A45,Hoja5!$A$2:$M$2116,8,FALSE),"")</f>
        <v>9.8214285714285712E-2</v>
      </c>
      <c r="H45" s="166">
        <f>+IFERROR(VLOOKUP($A45,Hoja5!$A$2:$M$2116,9,FALSE),"")</f>
        <v>8.7962962962962965E-2</v>
      </c>
      <c r="I45" s="166">
        <f>+IFERROR(VLOOKUP($A45,Hoja5!$A$2:$M$2116,10,FALSE),"")</f>
        <v>0</v>
      </c>
      <c r="J45" s="166">
        <f>+IFERROR(VLOOKUP($A45,Hoja5!$A$2:$M$2116,11,FALSE),"")</f>
        <v>0</v>
      </c>
      <c r="K45" s="164">
        <f>+IFERROR(VLOOKUP($A45,Hoja5!$A$2:$M$2116,12,FALSE),"")</f>
        <v>0</v>
      </c>
      <c r="L45" s="165">
        <f>+IFERROR(VLOOKUP($A45,Hoja5!$A$2:$M$2116,13,FALSE),"")</f>
        <v>0</v>
      </c>
    </row>
    <row r="46" spans="1:12" x14ac:dyDescent="0.25">
      <c r="A46" s="145">
        <v>35</v>
      </c>
      <c r="B46" s="41">
        <f>+IFERROR(VLOOKUP($A46,Hoja5!$A$2:$M$2116,3,FALSE),"")</f>
        <v>73585</v>
      </c>
      <c r="C46" s="41" t="str">
        <f>+IFERROR(VLOOKUP($A46,Hoja5!$A$2:$M$2116,4,FALSE),"")</f>
        <v>PURIFICACION</v>
      </c>
      <c r="D46" s="166">
        <f>+IFERROR(VLOOKUP($A46,Hoja5!$A$2:$M$2116,5,FALSE),"")</f>
        <v>2.9874848607186113E-2</v>
      </c>
      <c r="E46" s="166">
        <f>+IFERROR(VLOOKUP($A46,Hoja5!$A$2:$M$2116,6,FALSE),"")</f>
        <v>0.10615199034981906</v>
      </c>
      <c r="F46" s="166">
        <f>+IFERROR(VLOOKUP($A46,Hoja5!$A$2:$M$2116,7,FALSE),"")</f>
        <v>0.29551877270892207</v>
      </c>
      <c r="G46" s="166">
        <f>+IFERROR(VLOOKUP($A46,Hoja5!$A$2:$M$2116,8,FALSE),"")</f>
        <v>0.3423312883435583</v>
      </c>
      <c r="H46" s="166">
        <f>+IFERROR(VLOOKUP($A46,Hoja5!$A$2:$M$2116,9,FALSE),"")</f>
        <v>0.27340823970037453</v>
      </c>
      <c r="I46" s="166">
        <f>+IFERROR(VLOOKUP($A46,Hoja5!$A$2:$M$2116,10,FALSE),"")</f>
        <v>3.2299192520186995E-2</v>
      </c>
      <c r="J46" s="166">
        <f>+IFERROR(VLOOKUP($A46,Hoja5!$A$2:$M$2116,11,FALSE),"")</f>
        <v>8.98876404494382E-2</v>
      </c>
      <c r="K46" s="164">
        <f>+IFERROR(VLOOKUP($A46,Hoja5!$A$2:$M$2116,12,FALSE),"")</f>
        <v>0.13927943760984182</v>
      </c>
      <c r="L46" s="165">
        <f>+IFERROR(VLOOKUP($A46,Hoja5!$A$2:$M$2116,13,FALSE),"")</f>
        <v>0.16183682567989299</v>
      </c>
    </row>
    <row r="47" spans="1:12" x14ac:dyDescent="0.25">
      <c r="A47" s="145">
        <v>36</v>
      </c>
      <c r="B47" s="41">
        <f>+IFERROR(VLOOKUP($A47,Hoja5!$A$2:$M$2116,3,FALSE),"")</f>
        <v>73616</v>
      </c>
      <c r="C47" s="41" t="str">
        <f>+IFERROR(VLOOKUP($A47,Hoja5!$A$2:$M$2116,4,FALSE),"")</f>
        <v>RIOBLANCO</v>
      </c>
      <c r="D47" s="166">
        <f>+IFERROR(VLOOKUP($A47,Hoja5!$A$2:$M$2116,5,FALSE),"")</f>
        <v>3.6940298507462686E-2</v>
      </c>
      <c r="E47" s="166">
        <f>+IFERROR(VLOOKUP($A47,Hoja5!$A$2:$M$2116,6,FALSE),"")</f>
        <v>2.6765799256505577E-2</v>
      </c>
      <c r="F47" s="166">
        <f>+IFERROR(VLOOKUP($A47,Hoja5!$A$2:$M$2116,7,FALSE),"")</f>
        <v>3.923766816143498E-2</v>
      </c>
      <c r="G47" s="166">
        <f>+IFERROR(VLOOKUP($A47,Hoja5!$A$2:$M$2116,8,FALSE),"")</f>
        <v>2.2667170381564034E-2</v>
      </c>
      <c r="H47" s="166">
        <f>+IFERROR(VLOOKUP($A47,Hoja5!$A$2:$M$2116,9,FALSE),"")</f>
        <v>2.6467203682393557E-2</v>
      </c>
      <c r="I47" s="166">
        <f>+IFERROR(VLOOKUP($A47,Hoja5!$A$2:$M$2116,10,FALSE),"")</f>
        <v>1.7167381974248927E-2</v>
      </c>
      <c r="J47" s="166">
        <f>+IFERROR(VLOOKUP($A47,Hoja5!$A$2:$M$2116,11,FALSE),"")</f>
        <v>8.3135391923990498E-3</v>
      </c>
      <c r="K47" s="164">
        <f>+IFERROR(VLOOKUP($A47,Hoja5!$A$2:$M$2116,12,FALSE),"")</f>
        <v>1.5304067660088603E-2</v>
      </c>
      <c r="L47" s="165">
        <f>+IFERROR(VLOOKUP($A47,Hoja5!$A$2:$M$2116,13,FALSE),"")</f>
        <v>1.4760147601476014E-2</v>
      </c>
    </row>
    <row r="48" spans="1:12" x14ac:dyDescent="0.25">
      <c r="A48" s="145">
        <v>37</v>
      </c>
      <c r="B48" s="41">
        <f>+IFERROR(VLOOKUP($A48,Hoja5!$A$2:$M$2116,3,FALSE),"")</f>
        <v>73622</v>
      </c>
      <c r="C48" s="41" t="str">
        <f>+IFERROR(VLOOKUP($A48,Hoja5!$A$2:$M$2116,4,FALSE),"")</f>
        <v>RONCESVALLES</v>
      </c>
      <c r="D48" s="166">
        <f>+IFERROR(VLOOKUP($A48,Hoja5!$A$2:$M$2116,5,FALSE),"")</f>
        <v>1.6155088852988692E-3</v>
      </c>
      <c r="E48" s="166">
        <f>+IFERROR(VLOOKUP($A48,Hoja5!$A$2:$M$2116,6,FALSE),"")</f>
        <v>0</v>
      </c>
      <c r="F48" s="166">
        <f>+IFERROR(VLOOKUP($A48,Hoja5!$A$2:$M$2116,7,FALSE),"")</f>
        <v>0</v>
      </c>
      <c r="G48" s="166">
        <f>+IFERROR(VLOOKUP($A48,Hoja5!$A$2:$M$2116,8,FALSE),"")</f>
        <v>2.329450915141431E-2</v>
      </c>
      <c r="H48" s="166">
        <f>+IFERROR(VLOOKUP($A48,Hoja5!$A$2:$M$2116,9,FALSE),"")</f>
        <v>2.0477815699658702E-2</v>
      </c>
      <c r="I48" s="166">
        <f>+IFERROR(VLOOKUP($A48,Hoja5!$A$2:$M$2116,10,FALSE),"")</f>
        <v>0</v>
      </c>
      <c r="J48" s="166">
        <f>+IFERROR(VLOOKUP($A48,Hoja5!$A$2:$M$2116,11,FALSE),"")</f>
        <v>0</v>
      </c>
      <c r="K48" s="164">
        <f>+IFERROR(VLOOKUP($A48,Hoja5!$A$2:$M$2116,12,FALSE),"")</f>
        <v>0</v>
      </c>
      <c r="L48" s="165">
        <f>+IFERROR(VLOOKUP($A48,Hoja5!$A$2:$M$2116,13,FALSE),"")</f>
        <v>0</v>
      </c>
    </row>
    <row r="49" spans="1:12" x14ac:dyDescent="0.25">
      <c r="A49" s="145">
        <v>38</v>
      </c>
      <c r="B49" s="41">
        <f>+IFERROR(VLOOKUP($A49,Hoja5!$A$2:$M$2116,3,FALSE),"")</f>
        <v>73624</v>
      </c>
      <c r="C49" s="41" t="str">
        <f>+IFERROR(VLOOKUP($A49,Hoja5!$A$2:$M$2116,4,FALSE),"")</f>
        <v>ROVIRA</v>
      </c>
      <c r="D49" s="166">
        <f>+IFERROR(VLOOKUP($A49,Hoja5!$A$2:$M$2116,5,FALSE),"")</f>
        <v>5.2493438320209973E-3</v>
      </c>
      <c r="E49" s="166">
        <f>+IFERROR(VLOOKUP($A49,Hoja5!$A$2:$M$2116,6,FALSE),"")</f>
        <v>0</v>
      </c>
      <c r="F49" s="166">
        <f>+IFERROR(VLOOKUP($A49,Hoja5!$A$2:$M$2116,7,FALSE),"")</f>
        <v>4.8888888888888888E-3</v>
      </c>
      <c r="G49" s="166">
        <f>+IFERROR(VLOOKUP($A49,Hoja5!$A$2:$M$2116,8,FALSE),"")</f>
        <v>3.1978072179077205E-3</v>
      </c>
      <c r="H49" s="166">
        <f>+IFERROR(VLOOKUP($A49,Hoja5!$A$2:$M$2116,9,FALSE),"")</f>
        <v>2.8422548555187117E-3</v>
      </c>
      <c r="I49" s="166">
        <f>+IFERROR(VLOOKUP($A49,Hoja5!$A$2:$M$2116,10,FALSE),"")</f>
        <v>0</v>
      </c>
      <c r="J49" s="166">
        <f>+IFERROR(VLOOKUP($A49,Hoja5!$A$2:$M$2116,11,FALSE),"")</f>
        <v>0</v>
      </c>
      <c r="K49" s="164">
        <f>+IFERROR(VLOOKUP($A49,Hoja5!$A$2:$M$2116,12,FALSE),"")</f>
        <v>0</v>
      </c>
      <c r="L49" s="165">
        <f>+IFERROR(VLOOKUP($A49,Hoja5!$A$2:$M$2116,13,FALSE),"")</f>
        <v>0</v>
      </c>
    </row>
    <row r="50" spans="1:12" x14ac:dyDescent="0.25">
      <c r="A50" s="145">
        <v>39</v>
      </c>
      <c r="B50" s="41">
        <f>+IFERROR(VLOOKUP($A50,Hoja5!$A$2:$M$2116,3,FALSE),"")</f>
        <v>73671</v>
      </c>
      <c r="C50" s="41" t="str">
        <f>+IFERROR(VLOOKUP($A50,Hoja5!$A$2:$M$2116,4,FALSE),"")</f>
        <v>SALDAÑA</v>
      </c>
      <c r="D50" s="166">
        <f>+IFERROR(VLOOKUP($A50,Hoja5!$A$2:$M$2116,5,FALSE),"")</f>
        <v>1.2307692307692308E-2</v>
      </c>
      <c r="E50" s="166">
        <f>+IFERROR(VLOOKUP($A50,Hoja5!$A$2:$M$2116,6,FALSE),"")</f>
        <v>6.8164213787761427E-2</v>
      </c>
      <c r="F50" s="166">
        <f>+IFERROR(VLOOKUP($A50,Hoja5!$A$2:$M$2116,7,FALSE),"")</f>
        <v>7.4334898278560255E-2</v>
      </c>
      <c r="G50" s="166">
        <f>+IFERROR(VLOOKUP($A50,Hoja5!$A$2:$M$2116,8,FALSE),"")</f>
        <v>1.6719745222929936E-2</v>
      </c>
      <c r="H50" s="166">
        <f>+IFERROR(VLOOKUP($A50,Hoja5!$A$2:$M$2116,9,FALSE),"")</f>
        <v>1.5422077922077922E-2</v>
      </c>
      <c r="I50" s="166">
        <f>+IFERROR(VLOOKUP($A50,Hoja5!$A$2:$M$2116,10,FALSE),"")</f>
        <v>0</v>
      </c>
      <c r="J50" s="166">
        <f>+IFERROR(VLOOKUP($A50,Hoja5!$A$2:$M$2116,11,FALSE),"")</f>
        <v>0</v>
      </c>
      <c r="K50" s="164">
        <f>+IFERROR(VLOOKUP($A50,Hoja5!$A$2:$M$2116,12,FALSE),"")</f>
        <v>0</v>
      </c>
      <c r="L50" s="165">
        <f>+IFERROR(VLOOKUP($A50,Hoja5!$A$2:$M$2116,13,FALSE),"")</f>
        <v>0</v>
      </c>
    </row>
    <row r="51" spans="1:12" x14ac:dyDescent="0.25">
      <c r="A51" s="145">
        <v>40</v>
      </c>
      <c r="B51" s="41">
        <f>+IFERROR(VLOOKUP($A51,Hoja5!$A$2:$M$2116,3,FALSE),"")</f>
        <v>73675</v>
      </c>
      <c r="C51" s="41" t="str">
        <f>+IFERROR(VLOOKUP($A51,Hoja5!$A$2:$M$2116,4,FALSE),"")</f>
        <v>SAN ANTONIO</v>
      </c>
      <c r="D51" s="166">
        <f>+IFERROR(VLOOKUP($A51,Hoja5!$A$2:$M$2116,5,FALSE),"")</f>
        <v>3.7383177570093455E-2</v>
      </c>
      <c r="E51" s="166">
        <f>+IFERROR(VLOOKUP($A51,Hoja5!$A$2:$M$2116,6,FALSE),"")</f>
        <v>2.8696194635059263E-2</v>
      </c>
      <c r="F51" s="166">
        <f>+IFERROR(VLOOKUP($A51,Hoja5!$A$2:$M$2116,7,FALSE),"")</f>
        <v>3.1091370558375634E-2</v>
      </c>
      <c r="G51" s="166">
        <f>+IFERROR(VLOOKUP($A51,Hoja5!$A$2:$M$2116,8,FALSE),"")</f>
        <v>1.8300653594771243E-2</v>
      </c>
      <c r="H51" s="166">
        <f>+IFERROR(VLOOKUP($A51,Hoja5!$A$2:$M$2116,9,FALSE),"")</f>
        <v>9.5044127630685669E-3</v>
      </c>
      <c r="I51" s="166">
        <f>+IFERROR(VLOOKUP($A51,Hoja5!$A$2:$M$2116,10,FALSE),"")</f>
        <v>9.893992932862191E-3</v>
      </c>
      <c r="J51" s="166">
        <f>+IFERROR(VLOOKUP($A51,Hoja5!$A$2:$M$2116,11,FALSE),"")</f>
        <v>1.1782032400589101E-2</v>
      </c>
      <c r="K51" s="164">
        <f>+IFERROR(VLOOKUP($A51,Hoja5!$A$2:$M$2116,12,FALSE),"")</f>
        <v>0</v>
      </c>
      <c r="L51" s="165">
        <f>+IFERROR(VLOOKUP($A51,Hoja5!$A$2:$M$2116,13,FALSE),"")</f>
        <v>0</v>
      </c>
    </row>
    <row r="52" spans="1:12" x14ac:dyDescent="0.25">
      <c r="A52" s="145">
        <v>41</v>
      </c>
      <c r="B52" s="41">
        <f>+IFERROR(VLOOKUP($A52,Hoja5!$A$2:$M$2116,3,FALSE),"")</f>
        <v>73678</v>
      </c>
      <c r="C52" s="41" t="str">
        <f>+IFERROR(VLOOKUP($A52,Hoja5!$A$2:$M$2116,4,FALSE),"")</f>
        <v>SAN LUIS</v>
      </c>
      <c r="D52" s="166">
        <f>+IFERROR(VLOOKUP($A52,Hoja5!$A$2:$M$2116,5,FALSE),"")</f>
        <v>8.5665334094802963E-3</v>
      </c>
      <c r="E52" s="166">
        <f>+IFERROR(VLOOKUP($A52,Hoja5!$A$2:$M$2116,6,FALSE),"")</f>
        <v>9.7142857142857135E-3</v>
      </c>
      <c r="F52" s="166">
        <f>+IFERROR(VLOOKUP($A52,Hoja5!$A$2:$M$2116,7,FALSE),"")</f>
        <v>8.5499711149624499E-2</v>
      </c>
      <c r="G52" s="166">
        <f>+IFERROR(VLOOKUP($A52,Hoja5!$A$2:$M$2116,8,FALSE),"")</f>
        <v>6.9248826291079812E-2</v>
      </c>
      <c r="H52" s="166">
        <f>+IFERROR(VLOOKUP($A52,Hoja5!$A$2:$M$2116,9,FALSE),"")</f>
        <v>4.6163069544364506E-2</v>
      </c>
      <c r="I52" s="166">
        <f>+IFERROR(VLOOKUP($A52,Hoja5!$A$2:$M$2116,10,FALSE),"")</f>
        <v>0</v>
      </c>
      <c r="J52" s="166">
        <f>+IFERROR(VLOOKUP($A52,Hoja5!$A$2:$M$2116,11,FALSE),"")</f>
        <v>6.2266500622665006E-4</v>
      </c>
      <c r="K52" s="164">
        <f>+IFERROR(VLOOKUP($A52,Hoja5!$A$2:$M$2116,12,FALSE),"")</f>
        <v>0</v>
      </c>
      <c r="L52" s="165">
        <f>+IFERROR(VLOOKUP($A52,Hoja5!$A$2:$M$2116,13,FALSE),"")</f>
        <v>0</v>
      </c>
    </row>
    <row r="53" spans="1:12" x14ac:dyDescent="0.25">
      <c r="A53" s="145">
        <v>42</v>
      </c>
      <c r="B53" s="41">
        <f>+IFERROR(VLOOKUP($A53,Hoja5!$A$2:$M$2116,3,FALSE),"")</f>
        <v>73686</v>
      </c>
      <c r="C53" s="41" t="str">
        <f>+IFERROR(VLOOKUP($A53,Hoja5!$A$2:$M$2116,4,FALSE),"")</f>
        <v>SANTA ISABEL</v>
      </c>
      <c r="D53" s="166">
        <f>+IFERROR(VLOOKUP($A53,Hoja5!$A$2:$M$2116,5,FALSE),"")</f>
        <v>3.1152647975077881E-3</v>
      </c>
      <c r="E53" s="166">
        <f>+IFERROR(VLOOKUP($A53,Hoja5!$A$2:$M$2116,6,FALSE),"")</f>
        <v>2.3255813953488372E-2</v>
      </c>
      <c r="F53" s="166">
        <f>+IFERROR(VLOOKUP($A53,Hoja5!$A$2:$M$2116,7,FALSE),"")</f>
        <v>1.557632398753894E-3</v>
      </c>
      <c r="G53" s="166">
        <f>+IFERROR(VLOOKUP($A53,Hoja5!$A$2:$M$2116,8,FALSE),"")</f>
        <v>2.9921259842519685E-2</v>
      </c>
      <c r="H53" s="166">
        <f>+IFERROR(VLOOKUP($A53,Hoja5!$A$2:$M$2116,9,FALSE),"")</f>
        <v>2.2435897435897436E-2</v>
      </c>
      <c r="I53" s="166">
        <f>+IFERROR(VLOOKUP($A53,Hoja5!$A$2:$M$2116,10,FALSE),"")</f>
        <v>1.8032786885245903E-2</v>
      </c>
      <c r="J53" s="166">
        <f>+IFERROR(VLOOKUP($A53,Hoja5!$A$2:$M$2116,11,FALSE),"")</f>
        <v>6.6666666666666671E-3</v>
      </c>
      <c r="K53" s="164">
        <f>+IFERROR(VLOOKUP($A53,Hoja5!$A$2:$M$2116,12,FALSE),"")</f>
        <v>0</v>
      </c>
      <c r="L53" s="165">
        <f>+IFERROR(VLOOKUP($A53,Hoja5!$A$2:$M$2116,13,FALSE),"")</f>
        <v>0</v>
      </c>
    </row>
    <row r="54" spans="1:12" x14ac:dyDescent="0.25">
      <c r="A54" s="145">
        <v>43</v>
      </c>
      <c r="B54" s="41">
        <f>+IFERROR(VLOOKUP($A54,Hoja5!$A$2:$M$2116,3,FALSE),"")</f>
        <v>73770</v>
      </c>
      <c r="C54" s="41" t="str">
        <f>+IFERROR(VLOOKUP($A54,Hoja5!$A$2:$M$2116,4,FALSE),"")</f>
        <v>SUÁREZ</v>
      </c>
      <c r="D54" s="166">
        <f>+IFERROR(VLOOKUP($A54,Hoja5!$A$2:$M$2116,5,FALSE),"")</f>
        <v>0</v>
      </c>
      <c r="E54" s="166">
        <f>+IFERROR(VLOOKUP($A54,Hoja5!$A$2:$M$2116,6,FALSE),"")</f>
        <v>0</v>
      </c>
      <c r="F54" s="166">
        <f>+IFERROR(VLOOKUP($A54,Hoja5!$A$2:$M$2116,7,FALSE),"")</f>
        <v>0</v>
      </c>
      <c r="G54" s="166">
        <f>+IFERROR(VLOOKUP($A54,Hoja5!$A$2:$M$2116,8,FALSE),"")</f>
        <v>0</v>
      </c>
      <c r="H54" s="166">
        <f>+IFERROR(VLOOKUP($A54,Hoja5!$A$2:$M$2116,9,FALSE),"")</f>
        <v>0</v>
      </c>
      <c r="I54" s="166">
        <f>+IFERROR(VLOOKUP($A54,Hoja5!$A$2:$M$2116,10,FALSE),"")</f>
        <v>0</v>
      </c>
      <c r="J54" s="166">
        <f>+IFERROR(VLOOKUP($A54,Hoja5!$A$2:$M$2116,11,FALSE),"")</f>
        <v>0</v>
      </c>
      <c r="K54" s="164">
        <f>+IFERROR(VLOOKUP($A54,Hoja5!$A$2:$M$2116,12,FALSE),"")</f>
        <v>0</v>
      </c>
      <c r="L54" s="165">
        <f>+IFERROR(VLOOKUP($A54,Hoja5!$A$2:$M$2116,13,FALSE),"")</f>
        <v>0</v>
      </c>
    </row>
    <row r="55" spans="1:12" x14ac:dyDescent="0.25">
      <c r="A55" s="145">
        <v>44</v>
      </c>
      <c r="B55" s="41">
        <f>+IFERROR(VLOOKUP($A55,Hoja5!$A$2:$M$2116,3,FALSE),"")</f>
        <v>73854</v>
      </c>
      <c r="C55" s="41" t="str">
        <f>+IFERROR(VLOOKUP($A55,Hoja5!$A$2:$M$2116,4,FALSE),"")</f>
        <v>VALLE DE SAN JUAN</v>
      </c>
      <c r="D55" s="166">
        <f>+IFERROR(VLOOKUP($A55,Hoja5!$A$2:$M$2116,5,FALSE),"")</f>
        <v>0</v>
      </c>
      <c r="E55" s="166">
        <f>+IFERROR(VLOOKUP($A55,Hoja5!$A$2:$M$2116,6,FALSE),"")</f>
        <v>2.5996533795493933E-2</v>
      </c>
      <c r="F55" s="166">
        <f>+IFERROR(VLOOKUP($A55,Hoja5!$A$2:$M$2116,7,FALSE),"")</f>
        <v>0</v>
      </c>
      <c r="G55" s="166">
        <f>+IFERROR(VLOOKUP($A55,Hoja5!$A$2:$M$2116,8,FALSE),"")</f>
        <v>3.9145907473309607E-2</v>
      </c>
      <c r="H55" s="166">
        <f>+IFERROR(VLOOKUP($A55,Hoja5!$A$2:$M$2116,9,FALSE),"")</f>
        <v>4.0145985401459854E-2</v>
      </c>
      <c r="I55" s="166">
        <f>+IFERROR(VLOOKUP($A55,Hoja5!$A$2:$M$2116,10,FALSE),"")</f>
        <v>0</v>
      </c>
      <c r="J55" s="166">
        <f>+IFERROR(VLOOKUP($A55,Hoja5!$A$2:$M$2116,11,FALSE),"")</f>
        <v>0</v>
      </c>
      <c r="K55" s="164">
        <f>+IFERROR(VLOOKUP($A55,Hoja5!$A$2:$M$2116,12,FALSE),"")</f>
        <v>1.9342359767891683E-3</v>
      </c>
      <c r="L55" s="165">
        <f>+IFERROR(VLOOKUP($A55,Hoja5!$A$2:$M$2116,13,FALSE),"")</f>
        <v>0</v>
      </c>
    </row>
    <row r="56" spans="1:12" x14ac:dyDescent="0.25">
      <c r="A56" s="145">
        <v>45</v>
      </c>
      <c r="B56" s="41">
        <f>+IFERROR(VLOOKUP($A56,Hoja5!$A$2:$M$2116,3,FALSE),"")</f>
        <v>73861</v>
      </c>
      <c r="C56" s="41" t="str">
        <f>+IFERROR(VLOOKUP($A56,Hoja5!$A$2:$M$2116,4,FALSE),"")</f>
        <v>VENADILLO</v>
      </c>
      <c r="D56" s="166">
        <f>+IFERROR(VLOOKUP($A56,Hoja5!$A$2:$M$2116,5,FALSE),"")</f>
        <v>0</v>
      </c>
      <c r="E56" s="166">
        <f>+IFERROR(VLOOKUP($A56,Hoja5!$A$2:$M$2116,6,FALSE),"")</f>
        <v>0.10973451327433628</v>
      </c>
      <c r="F56" s="166">
        <f>+IFERROR(VLOOKUP($A56,Hoja5!$A$2:$M$2116,7,FALSE),"")</f>
        <v>0.11084624553039332</v>
      </c>
      <c r="G56" s="166">
        <f>+IFERROR(VLOOKUP($A56,Hoja5!$A$2:$M$2116,8,FALSE),"")</f>
        <v>8.1669691470054442E-2</v>
      </c>
      <c r="H56" s="166">
        <f>+IFERROR(VLOOKUP($A56,Hoja5!$A$2:$M$2116,9,FALSE),"")</f>
        <v>2.3456790123456792E-2</v>
      </c>
      <c r="I56" s="166">
        <f>+IFERROR(VLOOKUP($A56,Hoja5!$A$2:$M$2116,10,FALSE),"")</f>
        <v>4.0378548895899057E-2</v>
      </c>
      <c r="J56" s="166">
        <f>+IFERROR(VLOOKUP($A56,Hoja5!$A$2:$M$2116,11,FALSE),"")</f>
        <v>4.6764894298526587E-2</v>
      </c>
      <c r="K56" s="164">
        <f>+IFERROR(VLOOKUP($A56,Hoja5!$A$2:$M$2116,12,FALSE),"")</f>
        <v>5.232558139534884E-2</v>
      </c>
      <c r="L56" s="165">
        <f>+IFERROR(VLOOKUP($A56,Hoja5!$A$2:$M$2116,13,FALSE),"")</f>
        <v>2.8645833333333332E-2</v>
      </c>
    </row>
    <row r="57" spans="1:12" x14ac:dyDescent="0.25">
      <c r="A57" s="145">
        <v>46</v>
      </c>
      <c r="B57" s="41">
        <f>+IFERROR(VLOOKUP($A57,Hoja5!$A$2:$M$2116,3,FALSE),"")</f>
        <v>73870</v>
      </c>
      <c r="C57" s="41" t="str">
        <f>+IFERROR(VLOOKUP($A57,Hoja5!$A$2:$M$2116,4,FALSE),"")</f>
        <v>VILLAHERMOSA</v>
      </c>
      <c r="D57" s="166">
        <f>+IFERROR(VLOOKUP($A57,Hoja5!$A$2:$M$2116,5,FALSE),"")</f>
        <v>1.8975332068311196E-3</v>
      </c>
      <c r="E57" s="166">
        <f>+IFERROR(VLOOKUP($A57,Hoja5!$A$2:$M$2116,6,FALSE),"")</f>
        <v>1.9175455417066157E-2</v>
      </c>
      <c r="F57" s="166">
        <f>+IFERROR(VLOOKUP($A57,Hoja5!$A$2:$M$2116,7,FALSE),"")</f>
        <v>2.1568627450980392E-2</v>
      </c>
      <c r="G57" s="166">
        <f>+IFERROR(VLOOKUP($A57,Hoja5!$A$2:$M$2116,8,FALSE),"")</f>
        <v>2.2132796780684104E-2</v>
      </c>
      <c r="H57" s="166">
        <f>+IFERROR(VLOOKUP($A57,Hoja5!$A$2:$M$2116,9,FALSE),"")</f>
        <v>0</v>
      </c>
      <c r="I57" s="166">
        <f>+IFERROR(VLOOKUP($A57,Hoja5!$A$2:$M$2116,10,FALSE),"")</f>
        <v>0</v>
      </c>
      <c r="J57" s="166">
        <f>+IFERROR(VLOOKUP($A57,Hoja5!$A$2:$M$2116,11,FALSE),"")</f>
        <v>0</v>
      </c>
      <c r="K57" s="164">
        <f>+IFERROR(VLOOKUP($A57,Hoja5!$A$2:$M$2116,12,FALSE),"")</f>
        <v>1.1111111111111111E-3</v>
      </c>
      <c r="L57" s="165">
        <f>+IFERROR(VLOOKUP($A57,Hoja5!$A$2:$M$2116,13,FALSE),"")</f>
        <v>0</v>
      </c>
    </row>
    <row r="58" spans="1:12" x14ac:dyDescent="0.25">
      <c r="A58" s="145">
        <v>47</v>
      </c>
      <c r="B58" s="41">
        <f>+IFERROR(VLOOKUP($A58,Hoja5!$A$2:$M$2116,3,FALSE),"")</f>
        <v>73873</v>
      </c>
      <c r="C58" s="41" t="str">
        <f>+IFERROR(VLOOKUP($A58,Hoja5!$A$2:$M$2116,4,FALSE),"")</f>
        <v>VILLARRICA</v>
      </c>
      <c r="D58" s="166">
        <f>+IFERROR(VLOOKUP($A58,Hoja5!$A$2:$M$2116,5,FALSE),"")</f>
        <v>0.1596958174904943</v>
      </c>
      <c r="E58" s="166">
        <f>+IFERROR(VLOOKUP($A58,Hoja5!$A$2:$M$2116,6,FALSE),"")</f>
        <v>6.4150943396226415E-2</v>
      </c>
      <c r="F58" s="166">
        <f>+IFERROR(VLOOKUP($A58,Hoja5!$A$2:$M$2116,7,FALSE),"")</f>
        <v>1.9011406844106464E-3</v>
      </c>
      <c r="G58" s="166">
        <f>+IFERROR(VLOOKUP($A58,Hoja5!$A$2:$M$2116,8,FALSE),"")</f>
        <v>1.9417475728155339E-3</v>
      </c>
      <c r="H58" s="166">
        <f>+IFERROR(VLOOKUP($A58,Hoja5!$A$2:$M$2116,9,FALSE),"")</f>
        <v>0</v>
      </c>
      <c r="I58" s="166">
        <f>+IFERROR(VLOOKUP($A58,Hoja5!$A$2:$M$2116,10,FALSE),"")</f>
        <v>0</v>
      </c>
      <c r="J58" s="166">
        <f>+IFERROR(VLOOKUP($A58,Hoja5!$A$2:$M$2116,11,FALSE),"")</f>
        <v>2.1141649048625794E-3</v>
      </c>
      <c r="K58" s="164">
        <f>+IFERROR(VLOOKUP($A58,Hoja5!$A$2:$M$2116,12,FALSE),"")</f>
        <v>0</v>
      </c>
      <c r="L58" s="165">
        <f>+IFERROR(VLOOKUP($A58,Hoja5!$A$2:$M$2116,13,FALSE),"")</f>
        <v>0</v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TOLIMA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73001</v>
      </c>
      <c r="C12" s="39" t="str">
        <f>+UPPER(IFERROR(VLOOKUP($A12,Hoja6!$A$3:$P$1124,4,FALSE),""))</f>
        <v>IBAGUÉ</v>
      </c>
      <c r="D12" s="40">
        <f>+IFERROR(VLOOKUP($A12,Hoja6!$A$3:$P$1124,8,FALSE),"")</f>
        <v>6075</v>
      </c>
      <c r="E12" s="40">
        <f>+IFERROR(VLOOKUP($A12,Hoja6!$A$3:$P$1124,9,FALSE),"")</f>
        <v>3425</v>
      </c>
      <c r="F12" s="163">
        <f>+IFERROR(VLOOKUP($A12,Hoja6!$A$3:$P$1124,10,FALSE),"")</f>
        <v>0.56378600823045266</v>
      </c>
      <c r="G12" s="40">
        <f>+IFERROR(VLOOKUP($A12,Hoja6!$A$3:$P$1124,11,FALSE),"")</f>
        <v>6318</v>
      </c>
      <c r="H12" s="40">
        <f>+IFERROR(VLOOKUP($A12,Hoja6!$A$3:$P$1124,12,FALSE),"")</f>
        <v>3847</v>
      </c>
      <c r="I12" s="163">
        <f>+IFERROR(VLOOKUP($A12,Hoja6!$A$3:$P$1124,13,FALSE),"")</f>
        <v>0.60889522000633112</v>
      </c>
      <c r="J12" s="40">
        <f>+IFERROR(VLOOKUP($A12,Hoja6!$A$3:$P$1124,14,FALSE),"")</f>
        <v>6147</v>
      </c>
      <c r="K12" s="149">
        <f>+IFERROR(VLOOKUP($A12,Hoja6!$A$3:$P$1124,15,FALSE),"")</f>
        <v>3321</v>
      </c>
      <c r="L12" s="165">
        <f>+IFERROR(VLOOKUP($A12,Hoja6!$A$3:$P$1124,16,FALSE),"")</f>
        <v>0.54026354319180092</v>
      </c>
    </row>
    <row r="13" spans="1:12" x14ac:dyDescent="0.25">
      <c r="A13" s="145">
        <v>2</v>
      </c>
      <c r="B13" s="39">
        <f>+IFERROR(VLOOKUP($A13,Hoja6!$A$3:$P$1124,3,FALSE),"")</f>
        <v>73024</v>
      </c>
      <c r="C13" s="39" t="str">
        <f>+UPPER(IFERROR(VLOOKUP($A13,Hoja6!$A$3:$P$1124,4,FALSE),""))</f>
        <v>ALPUJARRA</v>
      </c>
      <c r="D13" s="40">
        <f>+IFERROR(VLOOKUP($A13,Hoja6!$A$3:$P$1124,8,FALSE),"")</f>
        <v>58</v>
      </c>
      <c r="E13" s="40">
        <f>+IFERROR(VLOOKUP($A13,Hoja6!$A$3:$P$1124,9,FALSE),"")</f>
        <v>25</v>
      </c>
      <c r="F13" s="163">
        <f>+IFERROR(VLOOKUP($A13,Hoja6!$A$3:$P$1124,10,FALSE),"")</f>
        <v>0.43103448275862066</v>
      </c>
      <c r="G13" s="40">
        <f>+IFERROR(VLOOKUP($A13,Hoja6!$A$3:$P$1124,11,FALSE),"")</f>
        <v>50</v>
      </c>
      <c r="H13" s="40">
        <f>+IFERROR(VLOOKUP($A13,Hoja6!$A$3:$P$1124,12,FALSE),"")</f>
        <v>22</v>
      </c>
      <c r="I13" s="163">
        <f>+IFERROR(VLOOKUP($A13,Hoja6!$A$3:$P$1124,13,FALSE),"")</f>
        <v>0.44</v>
      </c>
      <c r="J13" s="40">
        <f>+IFERROR(VLOOKUP($A13,Hoja6!$A$3:$P$1124,14,FALSE),"")</f>
        <v>42</v>
      </c>
      <c r="K13" s="149">
        <f>+IFERROR(VLOOKUP($A13,Hoja6!$A$3:$P$1124,15,FALSE),"")</f>
        <v>21</v>
      </c>
      <c r="L13" s="165">
        <f>+IFERROR(VLOOKUP($A13,Hoja6!$A$3:$P$1124,16,FALSE),"")</f>
        <v>0.5</v>
      </c>
    </row>
    <row r="14" spans="1:12" x14ac:dyDescent="0.25">
      <c r="A14" s="145">
        <v>3</v>
      </c>
      <c r="B14" s="39">
        <f>+IFERROR(VLOOKUP($A14,Hoja6!$A$3:$P$1124,3,FALSE),"")</f>
        <v>73026</v>
      </c>
      <c r="C14" s="39" t="str">
        <f>+UPPER(IFERROR(VLOOKUP($A14,Hoja6!$A$3:$P$1124,4,FALSE),""))</f>
        <v>ALVARADO</v>
      </c>
      <c r="D14" s="40">
        <f>+IFERROR(VLOOKUP($A14,Hoja6!$A$3:$P$1124,8,FALSE),"")</f>
        <v>88</v>
      </c>
      <c r="E14" s="40">
        <f>+IFERROR(VLOOKUP($A14,Hoja6!$A$3:$P$1124,9,FALSE),"")</f>
        <v>38</v>
      </c>
      <c r="F14" s="163">
        <f>+IFERROR(VLOOKUP($A14,Hoja6!$A$3:$P$1124,10,FALSE),"")</f>
        <v>0.43181818181818182</v>
      </c>
      <c r="G14" s="40">
        <f>+IFERROR(VLOOKUP($A14,Hoja6!$A$3:$P$1124,11,FALSE),"")</f>
        <v>83</v>
      </c>
      <c r="H14" s="40">
        <f>+IFERROR(VLOOKUP($A14,Hoja6!$A$3:$P$1124,12,FALSE),"")</f>
        <v>36</v>
      </c>
      <c r="I14" s="163">
        <f>+IFERROR(VLOOKUP($A14,Hoja6!$A$3:$P$1124,13,FALSE),"")</f>
        <v>0.43373493975903615</v>
      </c>
      <c r="J14" s="40">
        <f>+IFERROR(VLOOKUP($A14,Hoja6!$A$3:$P$1124,14,FALSE),"")</f>
        <v>75</v>
      </c>
      <c r="K14" s="149">
        <f>+IFERROR(VLOOKUP($A14,Hoja6!$A$3:$P$1124,15,FALSE),"")</f>
        <v>22</v>
      </c>
      <c r="L14" s="165">
        <f>+IFERROR(VLOOKUP($A14,Hoja6!$A$3:$P$1124,16,FALSE),"")</f>
        <v>0.29333333333333333</v>
      </c>
    </row>
    <row r="15" spans="1:12" x14ac:dyDescent="0.25">
      <c r="A15" s="145">
        <v>4</v>
      </c>
      <c r="B15" s="39">
        <f>+IFERROR(VLOOKUP($A15,Hoja6!$A$3:$P$1124,3,FALSE),"")</f>
        <v>73030</v>
      </c>
      <c r="C15" s="39" t="str">
        <f>+UPPER(IFERROR(VLOOKUP($A15,Hoja6!$A$3:$P$1124,4,FALSE),""))</f>
        <v>AMBALEMA</v>
      </c>
      <c r="D15" s="40">
        <f>+IFERROR(VLOOKUP($A15,Hoja6!$A$3:$P$1124,8,FALSE),"")</f>
        <v>54</v>
      </c>
      <c r="E15" s="40">
        <f>+IFERROR(VLOOKUP($A15,Hoja6!$A$3:$P$1124,9,FALSE),"")</f>
        <v>29</v>
      </c>
      <c r="F15" s="163">
        <f>+IFERROR(VLOOKUP($A15,Hoja6!$A$3:$P$1124,10,FALSE),"")</f>
        <v>0.53703703703703709</v>
      </c>
      <c r="G15" s="40">
        <f>+IFERROR(VLOOKUP($A15,Hoja6!$A$3:$P$1124,11,FALSE),"")</f>
        <v>59</v>
      </c>
      <c r="H15" s="40">
        <f>+IFERROR(VLOOKUP($A15,Hoja6!$A$3:$P$1124,12,FALSE),"")</f>
        <v>27</v>
      </c>
      <c r="I15" s="163">
        <f>+IFERROR(VLOOKUP($A15,Hoja6!$A$3:$P$1124,13,FALSE),"")</f>
        <v>0.4576271186440678</v>
      </c>
      <c r="J15" s="40">
        <f>+IFERROR(VLOOKUP($A15,Hoja6!$A$3:$P$1124,14,FALSE),"")</f>
        <v>59</v>
      </c>
      <c r="K15" s="149">
        <f>+IFERROR(VLOOKUP($A15,Hoja6!$A$3:$P$1124,15,FALSE),"")</f>
        <v>22</v>
      </c>
      <c r="L15" s="165">
        <f>+IFERROR(VLOOKUP($A15,Hoja6!$A$3:$P$1124,16,FALSE),"")</f>
        <v>0.3728813559322034</v>
      </c>
    </row>
    <row r="16" spans="1:12" x14ac:dyDescent="0.25">
      <c r="A16" s="145">
        <v>5</v>
      </c>
      <c r="B16" s="39">
        <f>+IFERROR(VLOOKUP($A16,Hoja6!$A$3:$P$1124,3,FALSE),"")</f>
        <v>73043</v>
      </c>
      <c r="C16" s="39" t="str">
        <f>+UPPER(IFERROR(VLOOKUP($A16,Hoja6!$A$3:$P$1124,4,FALSE),""))</f>
        <v>ANZOÁTEGUI</v>
      </c>
      <c r="D16" s="40">
        <f>+IFERROR(VLOOKUP($A16,Hoja6!$A$3:$P$1124,8,FALSE),"")</f>
        <v>94</v>
      </c>
      <c r="E16" s="40">
        <f>+IFERROR(VLOOKUP($A16,Hoja6!$A$3:$P$1124,9,FALSE),"")</f>
        <v>29</v>
      </c>
      <c r="F16" s="163">
        <f>+IFERROR(VLOOKUP($A16,Hoja6!$A$3:$P$1124,10,FALSE),"")</f>
        <v>0.30851063829787234</v>
      </c>
      <c r="G16" s="40">
        <f>+IFERROR(VLOOKUP($A16,Hoja6!$A$3:$P$1124,11,FALSE),"")</f>
        <v>98</v>
      </c>
      <c r="H16" s="40">
        <f>+IFERROR(VLOOKUP($A16,Hoja6!$A$3:$P$1124,12,FALSE),"")</f>
        <v>36</v>
      </c>
      <c r="I16" s="163">
        <f>+IFERROR(VLOOKUP($A16,Hoja6!$A$3:$P$1124,13,FALSE),"")</f>
        <v>0.36734693877551022</v>
      </c>
      <c r="J16" s="40">
        <f>+IFERROR(VLOOKUP($A16,Hoja6!$A$3:$P$1124,14,FALSE),"")</f>
        <v>117</v>
      </c>
      <c r="K16" s="149">
        <f>+IFERROR(VLOOKUP($A16,Hoja6!$A$3:$P$1124,15,FALSE),"")</f>
        <v>28</v>
      </c>
      <c r="L16" s="165">
        <f>+IFERROR(VLOOKUP($A16,Hoja6!$A$3:$P$1124,16,FALSE),"")</f>
        <v>0.23931623931623933</v>
      </c>
    </row>
    <row r="17" spans="1:12" x14ac:dyDescent="0.25">
      <c r="A17" s="145">
        <v>6</v>
      </c>
      <c r="B17" s="39">
        <f>+IFERROR(VLOOKUP($A17,Hoja6!$A$3:$P$1124,3,FALSE),"")</f>
        <v>73055</v>
      </c>
      <c r="C17" s="39" t="str">
        <f>+UPPER(IFERROR(VLOOKUP($A17,Hoja6!$A$3:$P$1124,4,FALSE),""))</f>
        <v>ARMERO</v>
      </c>
      <c r="D17" s="40">
        <f>+IFERROR(VLOOKUP($A17,Hoja6!$A$3:$P$1124,8,FALSE),"")</f>
        <v>132</v>
      </c>
      <c r="E17" s="40">
        <f>+IFERROR(VLOOKUP($A17,Hoja6!$A$3:$P$1124,9,FALSE),"")</f>
        <v>55</v>
      </c>
      <c r="F17" s="163">
        <f>+IFERROR(VLOOKUP($A17,Hoja6!$A$3:$P$1124,10,FALSE),"")</f>
        <v>0.41666666666666669</v>
      </c>
      <c r="G17" s="40">
        <f>+IFERROR(VLOOKUP($A17,Hoja6!$A$3:$P$1124,11,FALSE),"")</f>
        <v>121</v>
      </c>
      <c r="H17" s="40">
        <f>+IFERROR(VLOOKUP($A17,Hoja6!$A$3:$P$1124,12,FALSE),"")</f>
        <v>39</v>
      </c>
      <c r="I17" s="163">
        <f>+IFERROR(VLOOKUP($A17,Hoja6!$A$3:$P$1124,13,FALSE),"")</f>
        <v>0.32231404958677684</v>
      </c>
      <c r="J17" s="40">
        <f>+IFERROR(VLOOKUP($A17,Hoja6!$A$3:$P$1124,14,FALSE),"")</f>
        <v>128</v>
      </c>
      <c r="K17" s="149">
        <f>+IFERROR(VLOOKUP($A17,Hoja6!$A$3:$P$1124,15,FALSE),"")</f>
        <v>53</v>
      </c>
      <c r="L17" s="165">
        <f>+IFERROR(VLOOKUP($A17,Hoja6!$A$3:$P$1124,16,FALSE),"")</f>
        <v>0.4140625</v>
      </c>
    </row>
    <row r="18" spans="1:12" x14ac:dyDescent="0.25">
      <c r="A18" s="145">
        <v>7</v>
      </c>
      <c r="B18" s="39">
        <f>+IFERROR(VLOOKUP($A18,Hoja6!$A$3:$P$1124,3,FALSE),"")</f>
        <v>73067</v>
      </c>
      <c r="C18" s="39" t="str">
        <f>+UPPER(IFERROR(VLOOKUP($A18,Hoja6!$A$3:$P$1124,4,FALSE),""))</f>
        <v>ATACO</v>
      </c>
      <c r="D18" s="40">
        <f>+IFERROR(VLOOKUP($A18,Hoja6!$A$3:$P$1124,8,FALSE),"")</f>
        <v>168</v>
      </c>
      <c r="E18" s="40">
        <f>+IFERROR(VLOOKUP($A18,Hoja6!$A$3:$P$1124,9,FALSE),"")</f>
        <v>51</v>
      </c>
      <c r="F18" s="163">
        <f>+IFERROR(VLOOKUP($A18,Hoja6!$A$3:$P$1124,10,FALSE),"")</f>
        <v>0.30357142857142855</v>
      </c>
      <c r="G18" s="40">
        <f>+IFERROR(VLOOKUP($A18,Hoja6!$A$3:$P$1124,11,FALSE),"")</f>
        <v>187</v>
      </c>
      <c r="H18" s="40">
        <f>+IFERROR(VLOOKUP($A18,Hoja6!$A$3:$P$1124,12,FALSE),"")</f>
        <v>64</v>
      </c>
      <c r="I18" s="163">
        <f>+IFERROR(VLOOKUP($A18,Hoja6!$A$3:$P$1124,13,FALSE),"")</f>
        <v>0.34224598930481281</v>
      </c>
      <c r="J18" s="40">
        <f>+IFERROR(VLOOKUP($A18,Hoja6!$A$3:$P$1124,14,FALSE),"")</f>
        <v>159</v>
      </c>
      <c r="K18" s="149">
        <f>+IFERROR(VLOOKUP($A18,Hoja6!$A$3:$P$1124,15,FALSE),"")</f>
        <v>43</v>
      </c>
      <c r="L18" s="165">
        <f>+IFERROR(VLOOKUP($A18,Hoja6!$A$3:$P$1124,16,FALSE),"")</f>
        <v>0.27044025157232704</v>
      </c>
    </row>
    <row r="19" spans="1:12" x14ac:dyDescent="0.25">
      <c r="A19" s="145">
        <v>8</v>
      </c>
      <c r="B19" s="39">
        <f>+IFERROR(VLOOKUP($A19,Hoja6!$A$3:$P$1124,3,FALSE),"")</f>
        <v>73124</v>
      </c>
      <c r="C19" s="39" t="str">
        <f>+UPPER(IFERROR(VLOOKUP($A19,Hoja6!$A$3:$P$1124,4,FALSE),""))</f>
        <v>CAJAMARCA</v>
      </c>
      <c r="D19" s="40">
        <f>+IFERROR(VLOOKUP($A19,Hoja6!$A$3:$P$1124,8,FALSE),"")</f>
        <v>168</v>
      </c>
      <c r="E19" s="40">
        <f>+IFERROR(VLOOKUP($A19,Hoja6!$A$3:$P$1124,9,FALSE),"")</f>
        <v>78</v>
      </c>
      <c r="F19" s="163">
        <f>+IFERROR(VLOOKUP($A19,Hoja6!$A$3:$P$1124,10,FALSE),"")</f>
        <v>0.4642857142857143</v>
      </c>
      <c r="G19" s="40">
        <f>+IFERROR(VLOOKUP($A19,Hoja6!$A$3:$P$1124,11,FALSE),"")</f>
        <v>143</v>
      </c>
      <c r="H19" s="40">
        <f>+IFERROR(VLOOKUP($A19,Hoja6!$A$3:$P$1124,12,FALSE),"")</f>
        <v>50</v>
      </c>
      <c r="I19" s="163">
        <f>+IFERROR(VLOOKUP($A19,Hoja6!$A$3:$P$1124,13,FALSE),"")</f>
        <v>0.34965034965034963</v>
      </c>
      <c r="J19" s="40">
        <f>+IFERROR(VLOOKUP($A19,Hoja6!$A$3:$P$1124,14,FALSE),"")</f>
        <v>180</v>
      </c>
      <c r="K19" s="149">
        <f>+IFERROR(VLOOKUP($A19,Hoja6!$A$3:$P$1124,15,FALSE),"")</f>
        <v>68</v>
      </c>
      <c r="L19" s="165">
        <f>+IFERROR(VLOOKUP($A19,Hoja6!$A$3:$P$1124,16,FALSE),"")</f>
        <v>0.37777777777777777</v>
      </c>
    </row>
    <row r="20" spans="1:12" x14ac:dyDescent="0.25">
      <c r="A20" s="145">
        <v>9</v>
      </c>
      <c r="B20" s="39">
        <f>+IFERROR(VLOOKUP($A20,Hoja6!$A$3:$P$1124,3,FALSE),"")</f>
        <v>73148</v>
      </c>
      <c r="C20" s="39" t="str">
        <f>+UPPER(IFERROR(VLOOKUP($A20,Hoja6!$A$3:$P$1124,4,FALSE),""))</f>
        <v>CARMEN DE APICALÁ</v>
      </c>
      <c r="D20" s="40">
        <f>+IFERROR(VLOOKUP($A20,Hoja6!$A$3:$P$1124,8,FALSE),"")</f>
        <v>102</v>
      </c>
      <c r="E20" s="40">
        <f>+IFERROR(VLOOKUP($A20,Hoja6!$A$3:$P$1124,9,FALSE),"")</f>
        <v>52</v>
      </c>
      <c r="F20" s="163">
        <f>+IFERROR(VLOOKUP($A20,Hoja6!$A$3:$P$1124,10,FALSE),"")</f>
        <v>0.50980392156862742</v>
      </c>
      <c r="G20" s="40">
        <f>+IFERROR(VLOOKUP($A20,Hoja6!$A$3:$P$1124,11,FALSE),"")</f>
        <v>122</v>
      </c>
      <c r="H20" s="40">
        <f>+IFERROR(VLOOKUP($A20,Hoja6!$A$3:$P$1124,12,FALSE),"")</f>
        <v>39</v>
      </c>
      <c r="I20" s="163">
        <f>+IFERROR(VLOOKUP($A20,Hoja6!$A$3:$P$1124,13,FALSE),"")</f>
        <v>0.31967213114754101</v>
      </c>
      <c r="J20" s="40">
        <f>+IFERROR(VLOOKUP($A20,Hoja6!$A$3:$P$1124,14,FALSE),"")</f>
        <v>106</v>
      </c>
      <c r="K20" s="149">
        <f>+IFERROR(VLOOKUP($A20,Hoja6!$A$3:$P$1124,15,FALSE),"")</f>
        <v>43</v>
      </c>
      <c r="L20" s="165">
        <f>+IFERROR(VLOOKUP($A20,Hoja6!$A$3:$P$1124,16,FALSE),"")</f>
        <v>0.40566037735849059</v>
      </c>
    </row>
    <row r="21" spans="1:12" x14ac:dyDescent="0.25">
      <c r="A21" s="145">
        <v>10</v>
      </c>
      <c r="B21" s="39">
        <f>+IFERROR(VLOOKUP($A21,Hoja6!$A$3:$P$1124,3,FALSE),"")</f>
        <v>73152</v>
      </c>
      <c r="C21" s="39" t="str">
        <f>+UPPER(IFERROR(VLOOKUP($A21,Hoja6!$A$3:$P$1124,4,FALSE),""))</f>
        <v>CASABIANCA</v>
      </c>
      <c r="D21" s="40">
        <f>+IFERROR(VLOOKUP($A21,Hoja6!$A$3:$P$1124,8,FALSE),"")</f>
        <v>42</v>
      </c>
      <c r="E21" s="40">
        <f>+IFERROR(VLOOKUP($A21,Hoja6!$A$3:$P$1124,9,FALSE),"")</f>
        <v>4</v>
      </c>
      <c r="F21" s="163">
        <f>+IFERROR(VLOOKUP($A21,Hoja6!$A$3:$P$1124,10,FALSE),"")</f>
        <v>9.5238095238095233E-2</v>
      </c>
      <c r="G21" s="40">
        <f>+IFERROR(VLOOKUP($A21,Hoja6!$A$3:$P$1124,11,FALSE),"")</f>
        <v>71</v>
      </c>
      <c r="H21" s="40">
        <f>+IFERROR(VLOOKUP($A21,Hoja6!$A$3:$P$1124,12,FALSE),"")</f>
        <v>19</v>
      </c>
      <c r="I21" s="163">
        <f>+IFERROR(VLOOKUP($A21,Hoja6!$A$3:$P$1124,13,FALSE),"")</f>
        <v>0.26760563380281688</v>
      </c>
      <c r="J21" s="40">
        <f>+IFERROR(VLOOKUP($A21,Hoja6!$A$3:$P$1124,14,FALSE),"")</f>
        <v>75</v>
      </c>
      <c r="K21" s="149">
        <f>+IFERROR(VLOOKUP($A21,Hoja6!$A$3:$P$1124,15,FALSE),"")</f>
        <v>19</v>
      </c>
      <c r="L21" s="165">
        <f>+IFERROR(VLOOKUP($A21,Hoja6!$A$3:$P$1124,16,FALSE),"")</f>
        <v>0.25333333333333335</v>
      </c>
    </row>
    <row r="22" spans="1:12" x14ac:dyDescent="0.25">
      <c r="A22" s="145">
        <v>11</v>
      </c>
      <c r="B22" s="39">
        <f>+IFERROR(VLOOKUP($A22,Hoja6!$A$3:$P$1124,3,FALSE),"")</f>
        <v>73168</v>
      </c>
      <c r="C22" s="39" t="str">
        <f>+UPPER(IFERROR(VLOOKUP($A22,Hoja6!$A$3:$P$1124,4,FALSE),""))</f>
        <v>CHAPARRAL</v>
      </c>
      <c r="D22" s="40">
        <f>+IFERROR(VLOOKUP($A22,Hoja6!$A$3:$P$1124,8,FALSE),"")</f>
        <v>450</v>
      </c>
      <c r="E22" s="40">
        <f>+IFERROR(VLOOKUP($A22,Hoja6!$A$3:$P$1124,9,FALSE),"")</f>
        <v>172</v>
      </c>
      <c r="F22" s="163">
        <f>+IFERROR(VLOOKUP($A22,Hoja6!$A$3:$P$1124,10,FALSE),"")</f>
        <v>0.38222222222222224</v>
      </c>
      <c r="G22" s="40">
        <f>+IFERROR(VLOOKUP($A22,Hoja6!$A$3:$P$1124,11,FALSE),"")</f>
        <v>478</v>
      </c>
      <c r="H22" s="40">
        <f>+IFERROR(VLOOKUP($A22,Hoja6!$A$3:$P$1124,12,FALSE),"")</f>
        <v>200</v>
      </c>
      <c r="I22" s="163">
        <f>+IFERROR(VLOOKUP($A22,Hoja6!$A$3:$P$1124,13,FALSE),"")</f>
        <v>0.41841004184100417</v>
      </c>
      <c r="J22" s="40">
        <f>+IFERROR(VLOOKUP($A22,Hoja6!$A$3:$P$1124,14,FALSE),"")</f>
        <v>504</v>
      </c>
      <c r="K22" s="149">
        <f>+IFERROR(VLOOKUP($A22,Hoja6!$A$3:$P$1124,15,FALSE),"")</f>
        <v>172</v>
      </c>
      <c r="L22" s="165">
        <f>+IFERROR(VLOOKUP($A22,Hoja6!$A$3:$P$1124,16,FALSE),"")</f>
        <v>0.34126984126984128</v>
      </c>
    </row>
    <row r="23" spans="1:12" x14ac:dyDescent="0.25">
      <c r="A23" s="145">
        <v>12</v>
      </c>
      <c r="B23" s="39">
        <f>+IFERROR(VLOOKUP($A23,Hoja6!$A$3:$P$1124,3,FALSE),"")</f>
        <v>73200</v>
      </c>
      <c r="C23" s="39" t="str">
        <f>+UPPER(IFERROR(VLOOKUP($A23,Hoja6!$A$3:$P$1124,4,FALSE),""))</f>
        <v>COELLO</v>
      </c>
      <c r="D23" s="40">
        <f>+IFERROR(VLOOKUP($A23,Hoja6!$A$3:$P$1124,8,FALSE),"")</f>
        <v>89</v>
      </c>
      <c r="E23" s="40">
        <f>+IFERROR(VLOOKUP($A23,Hoja6!$A$3:$P$1124,9,FALSE),"")</f>
        <v>36</v>
      </c>
      <c r="F23" s="163">
        <f>+IFERROR(VLOOKUP($A23,Hoja6!$A$3:$P$1124,10,FALSE),"")</f>
        <v>0.4044943820224719</v>
      </c>
      <c r="G23" s="40">
        <f>+IFERROR(VLOOKUP($A23,Hoja6!$A$3:$P$1124,11,FALSE),"")</f>
        <v>86</v>
      </c>
      <c r="H23" s="40">
        <f>+IFERROR(VLOOKUP($A23,Hoja6!$A$3:$P$1124,12,FALSE),"")</f>
        <v>58</v>
      </c>
      <c r="I23" s="163">
        <f>+IFERROR(VLOOKUP($A23,Hoja6!$A$3:$P$1124,13,FALSE),"")</f>
        <v>0.67441860465116277</v>
      </c>
      <c r="J23" s="40">
        <f>+IFERROR(VLOOKUP($A23,Hoja6!$A$3:$P$1124,14,FALSE),"")</f>
        <v>79</v>
      </c>
      <c r="K23" s="149">
        <f>+IFERROR(VLOOKUP($A23,Hoja6!$A$3:$P$1124,15,FALSE),"")</f>
        <v>34</v>
      </c>
      <c r="L23" s="165">
        <f>+IFERROR(VLOOKUP($A23,Hoja6!$A$3:$P$1124,16,FALSE),"")</f>
        <v>0.43037974683544306</v>
      </c>
    </row>
    <row r="24" spans="1:12" x14ac:dyDescent="0.25">
      <c r="A24" s="145">
        <v>13</v>
      </c>
      <c r="B24" s="39">
        <f>+IFERROR(VLOOKUP($A24,Hoja6!$A$3:$P$1124,3,FALSE),"")</f>
        <v>73217</v>
      </c>
      <c r="C24" s="39" t="str">
        <f>+UPPER(IFERROR(VLOOKUP($A24,Hoja6!$A$3:$P$1124,4,FALSE),""))</f>
        <v>COYAIMA</v>
      </c>
      <c r="D24" s="40">
        <f>+IFERROR(VLOOKUP($A24,Hoja6!$A$3:$P$1124,8,FALSE),"")</f>
        <v>344</v>
      </c>
      <c r="E24" s="40">
        <f>+IFERROR(VLOOKUP($A24,Hoja6!$A$3:$P$1124,9,FALSE),"")</f>
        <v>79</v>
      </c>
      <c r="F24" s="163">
        <f>+IFERROR(VLOOKUP($A24,Hoja6!$A$3:$P$1124,10,FALSE),"")</f>
        <v>0.22965116279069767</v>
      </c>
      <c r="G24" s="40">
        <f>+IFERROR(VLOOKUP($A24,Hoja6!$A$3:$P$1124,11,FALSE),"")</f>
        <v>347</v>
      </c>
      <c r="H24" s="40">
        <f>+IFERROR(VLOOKUP($A24,Hoja6!$A$3:$P$1124,12,FALSE),"")</f>
        <v>82</v>
      </c>
      <c r="I24" s="163">
        <f>+IFERROR(VLOOKUP($A24,Hoja6!$A$3:$P$1124,13,FALSE),"")</f>
        <v>0.23631123919308358</v>
      </c>
      <c r="J24" s="40">
        <f>+IFERROR(VLOOKUP($A24,Hoja6!$A$3:$P$1124,14,FALSE),"")</f>
        <v>354</v>
      </c>
      <c r="K24" s="149">
        <f>+IFERROR(VLOOKUP($A24,Hoja6!$A$3:$P$1124,15,FALSE),"")</f>
        <v>53</v>
      </c>
      <c r="L24" s="165">
        <f>+IFERROR(VLOOKUP($A24,Hoja6!$A$3:$P$1124,16,FALSE),"")</f>
        <v>0.14971751412429379</v>
      </c>
    </row>
    <row r="25" spans="1:12" x14ac:dyDescent="0.25">
      <c r="A25" s="145">
        <v>14</v>
      </c>
      <c r="B25" s="39">
        <f>+IFERROR(VLOOKUP($A25,Hoja6!$A$3:$P$1124,3,FALSE),"")</f>
        <v>73226</v>
      </c>
      <c r="C25" s="39" t="str">
        <f>+UPPER(IFERROR(VLOOKUP($A25,Hoja6!$A$3:$P$1124,4,FALSE),""))</f>
        <v>CUNDAY</v>
      </c>
      <c r="D25" s="40">
        <f>+IFERROR(VLOOKUP($A25,Hoja6!$A$3:$P$1124,8,FALSE),"")</f>
        <v>114</v>
      </c>
      <c r="E25" s="40">
        <f>+IFERROR(VLOOKUP($A25,Hoja6!$A$3:$P$1124,9,FALSE),"")</f>
        <v>21</v>
      </c>
      <c r="F25" s="163">
        <f>+IFERROR(VLOOKUP($A25,Hoja6!$A$3:$P$1124,10,FALSE),"")</f>
        <v>0.18421052631578946</v>
      </c>
      <c r="G25" s="40">
        <f>+IFERROR(VLOOKUP($A25,Hoja6!$A$3:$P$1124,11,FALSE),"")</f>
        <v>83</v>
      </c>
      <c r="H25" s="40">
        <f>+IFERROR(VLOOKUP($A25,Hoja6!$A$3:$P$1124,12,FALSE),"")</f>
        <v>27</v>
      </c>
      <c r="I25" s="163">
        <f>+IFERROR(VLOOKUP($A25,Hoja6!$A$3:$P$1124,13,FALSE),"")</f>
        <v>0.3253012048192771</v>
      </c>
      <c r="J25" s="40">
        <f>+IFERROR(VLOOKUP($A25,Hoja6!$A$3:$P$1124,14,FALSE),"")</f>
        <v>106</v>
      </c>
      <c r="K25" s="149">
        <f>+IFERROR(VLOOKUP($A25,Hoja6!$A$3:$P$1124,15,FALSE),"")</f>
        <v>31</v>
      </c>
      <c r="L25" s="165">
        <f>+IFERROR(VLOOKUP($A25,Hoja6!$A$3:$P$1124,16,FALSE),"")</f>
        <v>0.29245283018867924</v>
      </c>
    </row>
    <row r="26" spans="1:12" x14ac:dyDescent="0.25">
      <c r="A26" s="145">
        <v>15</v>
      </c>
      <c r="B26" s="39">
        <f>+IFERROR(VLOOKUP($A26,Hoja6!$A$3:$P$1124,3,FALSE),"")</f>
        <v>73236</v>
      </c>
      <c r="C26" s="39" t="str">
        <f>+UPPER(IFERROR(VLOOKUP($A26,Hoja6!$A$3:$P$1124,4,FALSE),""))</f>
        <v>DOLORES</v>
      </c>
      <c r="D26" s="40">
        <f>+IFERROR(VLOOKUP($A26,Hoja6!$A$3:$P$1124,8,FALSE),"")</f>
        <v>104</v>
      </c>
      <c r="E26" s="40">
        <f>+IFERROR(VLOOKUP($A26,Hoja6!$A$3:$P$1124,9,FALSE),"")</f>
        <v>26</v>
      </c>
      <c r="F26" s="163">
        <f>+IFERROR(VLOOKUP($A26,Hoja6!$A$3:$P$1124,10,FALSE),"")</f>
        <v>0.25</v>
      </c>
      <c r="G26" s="40">
        <f>+IFERROR(VLOOKUP($A26,Hoja6!$A$3:$P$1124,11,FALSE),"")</f>
        <v>96</v>
      </c>
      <c r="H26" s="40">
        <f>+IFERROR(VLOOKUP($A26,Hoja6!$A$3:$P$1124,12,FALSE),"")</f>
        <v>27</v>
      </c>
      <c r="I26" s="163">
        <f>+IFERROR(VLOOKUP($A26,Hoja6!$A$3:$P$1124,13,FALSE),"")</f>
        <v>0.28125</v>
      </c>
      <c r="J26" s="40">
        <f>+IFERROR(VLOOKUP($A26,Hoja6!$A$3:$P$1124,14,FALSE),"")</f>
        <v>86</v>
      </c>
      <c r="K26" s="149">
        <f>+IFERROR(VLOOKUP($A26,Hoja6!$A$3:$P$1124,15,FALSE),"")</f>
        <v>25</v>
      </c>
      <c r="L26" s="165">
        <f>+IFERROR(VLOOKUP($A26,Hoja6!$A$3:$P$1124,16,FALSE),"")</f>
        <v>0.29069767441860467</v>
      </c>
    </row>
    <row r="27" spans="1:12" x14ac:dyDescent="0.25">
      <c r="A27" s="145">
        <v>16</v>
      </c>
      <c r="B27" s="39">
        <f>+IFERROR(VLOOKUP($A27,Hoja6!$A$3:$P$1124,3,FALSE),"")</f>
        <v>73268</v>
      </c>
      <c r="C27" s="39" t="str">
        <f>+UPPER(IFERROR(VLOOKUP($A27,Hoja6!$A$3:$P$1124,4,FALSE),""))</f>
        <v>ESPINAL</v>
      </c>
      <c r="D27" s="40">
        <f>+IFERROR(VLOOKUP($A27,Hoja6!$A$3:$P$1124,8,FALSE),"")</f>
        <v>910</v>
      </c>
      <c r="E27" s="40">
        <f>+IFERROR(VLOOKUP($A27,Hoja6!$A$3:$P$1124,9,FALSE),"")</f>
        <v>452</v>
      </c>
      <c r="F27" s="163">
        <f>+IFERROR(VLOOKUP($A27,Hoja6!$A$3:$P$1124,10,FALSE),"")</f>
        <v>0.49670329670329672</v>
      </c>
      <c r="G27" s="40">
        <f>+IFERROR(VLOOKUP($A27,Hoja6!$A$3:$P$1124,11,FALSE),"")</f>
        <v>961</v>
      </c>
      <c r="H27" s="40">
        <f>+IFERROR(VLOOKUP($A27,Hoja6!$A$3:$P$1124,12,FALSE),"")</f>
        <v>539</v>
      </c>
      <c r="I27" s="163">
        <f>+IFERROR(VLOOKUP($A27,Hoja6!$A$3:$P$1124,13,FALSE),"")</f>
        <v>0.56087408949011441</v>
      </c>
      <c r="J27" s="40">
        <f>+IFERROR(VLOOKUP($A27,Hoja6!$A$3:$P$1124,14,FALSE),"")</f>
        <v>885</v>
      </c>
      <c r="K27" s="149">
        <f>+IFERROR(VLOOKUP($A27,Hoja6!$A$3:$P$1124,15,FALSE),"")</f>
        <v>491</v>
      </c>
      <c r="L27" s="165">
        <f>+IFERROR(VLOOKUP($A27,Hoja6!$A$3:$P$1124,16,FALSE),"")</f>
        <v>0.5548022598870056</v>
      </c>
    </row>
    <row r="28" spans="1:12" x14ac:dyDescent="0.25">
      <c r="A28" s="145">
        <v>17</v>
      </c>
      <c r="B28" s="39">
        <f>+IFERROR(VLOOKUP($A28,Hoja6!$A$3:$P$1124,3,FALSE),"")</f>
        <v>73270</v>
      </c>
      <c r="C28" s="39" t="str">
        <f>+UPPER(IFERROR(VLOOKUP($A28,Hoja6!$A$3:$P$1124,4,FALSE),""))</f>
        <v xml:space="preserve">FALAN  </v>
      </c>
      <c r="D28" s="40">
        <f>+IFERROR(VLOOKUP($A28,Hoja6!$A$3:$P$1124,8,FALSE),"")</f>
        <v>97</v>
      </c>
      <c r="E28" s="40">
        <f>+IFERROR(VLOOKUP($A28,Hoja6!$A$3:$P$1124,9,FALSE),"")</f>
        <v>18</v>
      </c>
      <c r="F28" s="163">
        <f>+IFERROR(VLOOKUP($A28,Hoja6!$A$3:$P$1124,10,FALSE),"")</f>
        <v>0.18556701030927836</v>
      </c>
      <c r="G28" s="40">
        <f>+IFERROR(VLOOKUP($A28,Hoja6!$A$3:$P$1124,11,FALSE),"")</f>
        <v>112</v>
      </c>
      <c r="H28" s="40">
        <f>+IFERROR(VLOOKUP($A28,Hoja6!$A$3:$P$1124,12,FALSE),"")</f>
        <v>29</v>
      </c>
      <c r="I28" s="163">
        <f>+IFERROR(VLOOKUP($A28,Hoja6!$A$3:$P$1124,13,FALSE),"")</f>
        <v>0.25892857142857145</v>
      </c>
      <c r="J28" s="40">
        <f>+IFERROR(VLOOKUP($A28,Hoja6!$A$3:$P$1124,14,FALSE),"")</f>
        <v>106</v>
      </c>
      <c r="K28" s="149">
        <f>+IFERROR(VLOOKUP($A28,Hoja6!$A$3:$P$1124,15,FALSE),"")</f>
        <v>21</v>
      </c>
      <c r="L28" s="165">
        <f>+IFERROR(VLOOKUP($A28,Hoja6!$A$3:$P$1124,16,FALSE),"")</f>
        <v>0.19811320754716982</v>
      </c>
    </row>
    <row r="29" spans="1:12" x14ac:dyDescent="0.25">
      <c r="A29" s="145">
        <v>18</v>
      </c>
      <c r="B29" s="39">
        <f>+IFERROR(VLOOKUP($A29,Hoja6!$A$3:$P$1124,3,FALSE),"")</f>
        <v>73275</v>
      </c>
      <c r="C29" s="39" t="str">
        <f>+UPPER(IFERROR(VLOOKUP($A29,Hoja6!$A$3:$P$1124,4,FALSE),""))</f>
        <v>FLANDES</v>
      </c>
      <c r="D29" s="40">
        <f>+IFERROR(VLOOKUP($A29,Hoja6!$A$3:$P$1124,8,FALSE),"")</f>
        <v>263</v>
      </c>
      <c r="E29" s="40">
        <f>+IFERROR(VLOOKUP($A29,Hoja6!$A$3:$P$1124,9,FALSE),"")</f>
        <v>106</v>
      </c>
      <c r="F29" s="163">
        <f>+IFERROR(VLOOKUP($A29,Hoja6!$A$3:$P$1124,10,FALSE),"")</f>
        <v>0.40304182509505704</v>
      </c>
      <c r="G29" s="40">
        <f>+IFERROR(VLOOKUP($A29,Hoja6!$A$3:$P$1124,11,FALSE),"")</f>
        <v>251</v>
      </c>
      <c r="H29" s="40">
        <f>+IFERROR(VLOOKUP($A29,Hoja6!$A$3:$P$1124,12,FALSE),"")</f>
        <v>106</v>
      </c>
      <c r="I29" s="163">
        <f>+IFERROR(VLOOKUP($A29,Hoja6!$A$3:$P$1124,13,FALSE),"")</f>
        <v>0.42231075697211157</v>
      </c>
      <c r="J29" s="40">
        <f>+IFERROR(VLOOKUP($A29,Hoja6!$A$3:$P$1124,14,FALSE),"")</f>
        <v>221</v>
      </c>
      <c r="K29" s="149">
        <f>+IFERROR(VLOOKUP($A29,Hoja6!$A$3:$P$1124,15,FALSE),"")</f>
        <v>68</v>
      </c>
      <c r="L29" s="165">
        <f>+IFERROR(VLOOKUP($A29,Hoja6!$A$3:$P$1124,16,FALSE),"")</f>
        <v>0.30769230769230771</v>
      </c>
    </row>
    <row r="30" spans="1:12" x14ac:dyDescent="0.25">
      <c r="A30" s="145">
        <v>19</v>
      </c>
      <c r="B30" s="39">
        <f>+IFERROR(VLOOKUP($A30,Hoja6!$A$3:$P$1124,3,FALSE),"")</f>
        <v>73283</v>
      </c>
      <c r="C30" s="39" t="str">
        <f>+UPPER(IFERROR(VLOOKUP($A30,Hoja6!$A$3:$P$1124,4,FALSE),""))</f>
        <v>FRESNO</v>
      </c>
      <c r="D30" s="40">
        <f>+IFERROR(VLOOKUP($A30,Hoja6!$A$3:$P$1124,8,FALSE),"")</f>
        <v>264</v>
      </c>
      <c r="E30" s="40">
        <f>+IFERROR(VLOOKUP($A30,Hoja6!$A$3:$P$1124,9,FALSE),"")</f>
        <v>87</v>
      </c>
      <c r="F30" s="163">
        <f>+IFERROR(VLOOKUP($A30,Hoja6!$A$3:$P$1124,10,FALSE),"")</f>
        <v>0.32954545454545453</v>
      </c>
      <c r="G30" s="40">
        <f>+IFERROR(VLOOKUP($A30,Hoja6!$A$3:$P$1124,11,FALSE),"")</f>
        <v>258</v>
      </c>
      <c r="H30" s="40">
        <f>+IFERROR(VLOOKUP($A30,Hoja6!$A$3:$P$1124,12,FALSE),"")</f>
        <v>84</v>
      </c>
      <c r="I30" s="163">
        <f>+IFERROR(VLOOKUP($A30,Hoja6!$A$3:$P$1124,13,FALSE),"")</f>
        <v>0.32558139534883723</v>
      </c>
      <c r="J30" s="40">
        <f>+IFERROR(VLOOKUP($A30,Hoja6!$A$3:$P$1124,14,FALSE),"")</f>
        <v>290</v>
      </c>
      <c r="K30" s="149">
        <f>+IFERROR(VLOOKUP($A30,Hoja6!$A$3:$P$1124,15,FALSE),"")</f>
        <v>95</v>
      </c>
      <c r="L30" s="165">
        <f>+IFERROR(VLOOKUP($A30,Hoja6!$A$3:$P$1124,16,FALSE),"")</f>
        <v>0.32758620689655171</v>
      </c>
    </row>
    <row r="31" spans="1:12" x14ac:dyDescent="0.25">
      <c r="A31" s="145">
        <v>20</v>
      </c>
      <c r="B31" s="39">
        <f>+IFERROR(VLOOKUP($A31,Hoja6!$A$3:$P$1124,3,FALSE),"")</f>
        <v>73319</v>
      </c>
      <c r="C31" s="39" t="str">
        <f>+UPPER(IFERROR(VLOOKUP($A31,Hoja6!$A$3:$P$1124,4,FALSE),""))</f>
        <v>GUAMO</v>
      </c>
      <c r="D31" s="40">
        <f>+IFERROR(VLOOKUP($A31,Hoja6!$A$3:$P$1124,8,FALSE),"")</f>
        <v>393</v>
      </c>
      <c r="E31" s="40">
        <f>+IFERROR(VLOOKUP($A31,Hoja6!$A$3:$P$1124,9,FALSE),"")</f>
        <v>144</v>
      </c>
      <c r="F31" s="163">
        <f>+IFERROR(VLOOKUP($A31,Hoja6!$A$3:$P$1124,10,FALSE),"")</f>
        <v>0.36641221374045801</v>
      </c>
      <c r="G31" s="40">
        <f>+IFERROR(VLOOKUP($A31,Hoja6!$A$3:$P$1124,11,FALSE),"")</f>
        <v>362</v>
      </c>
      <c r="H31" s="40">
        <f>+IFERROR(VLOOKUP($A31,Hoja6!$A$3:$P$1124,12,FALSE),"")</f>
        <v>157</v>
      </c>
      <c r="I31" s="163">
        <f>+IFERROR(VLOOKUP($A31,Hoja6!$A$3:$P$1124,13,FALSE),"")</f>
        <v>0.43370165745856354</v>
      </c>
      <c r="J31" s="40">
        <f>+IFERROR(VLOOKUP($A31,Hoja6!$A$3:$P$1124,14,FALSE),"")</f>
        <v>403</v>
      </c>
      <c r="K31" s="149">
        <f>+IFERROR(VLOOKUP($A31,Hoja6!$A$3:$P$1124,15,FALSE),"")</f>
        <v>166</v>
      </c>
      <c r="L31" s="165">
        <f>+IFERROR(VLOOKUP($A31,Hoja6!$A$3:$P$1124,16,FALSE),"")</f>
        <v>0.41191066997518611</v>
      </c>
    </row>
    <row r="32" spans="1:12" x14ac:dyDescent="0.25">
      <c r="A32" s="145">
        <v>21</v>
      </c>
      <c r="B32" s="39">
        <f>+IFERROR(VLOOKUP($A32,Hoja6!$A$3:$P$1124,3,FALSE),"")</f>
        <v>73347</v>
      </c>
      <c r="C32" s="39" t="str">
        <f>+UPPER(IFERROR(VLOOKUP($A32,Hoja6!$A$3:$P$1124,4,FALSE),""))</f>
        <v>HERVEO</v>
      </c>
      <c r="D32" s="40">
        <f>+IFERROR(VLOOKUP($A32,Hoja6!$A$3:$P$1124,8,FALSE),"")</f>
        <v>60</v>
      </c>
      <c r="E32" s="40">
        <f>+IFERROR(VLOOKUP($A32,Hoja6!$A$3:$P$1124,9,FALSE),"")</f>
        <v>17</v>
      </c>
      <c r="F32" s="163">
        <f>+IFERROR(VLOOKUP($A32,Hoja6!$A$3:$P$1124,10,FALSE),"")</f>
        <v>0.28333333333333333</v>
      </c>
      <c r="G32" s="40">
        <f>+IFERROR(VLOOKUP($A32,Hoja6!$A$3:$P$1124,11,FALSE),"")</f>
        <v>67</v>
      </c>
      <c r="H32" s="40">
        <f>+IFERROR(VLOOKUP($A32,Hoja6!$A$3:$P$1124,12,FALSE),"")</f>
        <v>16</v>
      </c>
      <c r="I32" s="163">
        <f>+IFERROR(VLOOKUP($A32,Hoja6!$A$3:$P$1124,13,FALSE),"")</f>
        <v>0.23880597014925373</v>
      </c>
      <c r="J32" s="40">
        <f>+IFERROR(VLOOKUP($A32,Hoja6!$A$3:$P$1124,14,FALSE),"")</f>
        <v>65</v>
      </c>
      <c r="K32" s="149">
        <f>+IFERROR(VLOOKUP($A32,Hoja6!$A$3:$P$1124,15,FALSE),"")</f>
        <v>18</v>
      </c>
      <c r="L32" s="165">
        <f>+IFERROR(VLOOKUP($A32,Hoja6!$A$3:$P$1124,16,FALSE),"")</f>
        <v>0.27692307692307694</v>
      </c>
    </row>
    <row r="33" spans="1:12" x14ac:dyDescent="0.25">
      <c r="A33" s="145">
        <v>22</v>
      </c>
      <c r="B33" s="39">
        <f>+IFERROR(VLOOKUP($A33,Hoja6!$A$3:$P$1124,3,FALSE),"")</f>
        <v>73349</v>
      </c>
      <c r="C33" s="39" t="str">
        <f>+UPPER(IFERROR(VLOOKUP($A33,Hoja6!$A$3:$P$1124,4,FALSE),""))</f>
        <v>HONDA</v>
      </c>
      <c r="D33" s="40">
        <f>+IFERROR(VLOOKUP($A33,Hoja6!$A$3:$P$1124,8,FALSE),"")</f>
        <v>260</v>
      </c>
      <c r="E33" s="40">
        <f>+IFERROR(VLOOKUP($A33,Hoja6!$A$3:$P$1124,9,FALSE),"")</f>
        <v>94</v>
      </c>
      <c r="F33" s="163">
        <f>+IFERROR(VLOOKUP($A33,Hoja6!$A$3:$P$1124,10,FALSE),"")</f>
        <v>0.36153846153846153</v>
      </c>
      <c r="G33" s="40">
        <f>+IFERROR(VLOOKUP($A33,Hoja6!$A$3:$P$1124,11,FALSE),"")</f>
        <v>270</v>
      </c>
      <c r="H33" s="40">
        <f>+IFERROR(VLOOKUP($A33,Hoja6!$A$3:$P$1124,12,FALSE),"")</f>
        <v>142</v>
      </c>
      <c r="I33" s="163">
        <f>+IFERROR(VLOOKUP($A33,Hoja6!$A$3:$P$1124,13,FALSE),"")</f>
        <v>0.52592592592592591</v>
      </c>
      <c r="J33" s="40">
        <f>+IFERROR(VLOOKUP($A33,Hoja6!$A$3:$P$1124,14,FALSE),"")</f>
        <v>247</v>
      </c>
      <c r="K33" s="149">
        <f>+IFERROR(VLOOKUP($A33,Hoja6!$A$3:$P$1124,15,FALSE),"")</f>
        <v>119</v>
      </c>
      <c r="L33" s="165">
        <f>+IFERROR(VLOOKUP($A33,Hoja6!$A$3:$P$1124,16,FALSE),"")</f>
        <v>0.48178137651821862</v>
      </c>
    </row>
    <row r="34" spans="1:12" x14ac:dyDescent="0.25">
      <c r="A34" s="145">
        <v>23</v>
      </c>
      <c r="B34" s="39">
        <f>+IFERROR(VLOOKUP($A34,Hoja6!$A$3:$P$1124,3,FALSE),"")</f>
        <v>73352</v>
      </c>
      <c r="C34" s="39" t="str">
        <f>+UPPER(IFERROR(VLOOKUP($A34,Hoja6!$A$3:$P$1124,4,FALSE),""))</f>
        <v>ICONONZO</v>
      </c>
      <c r="D34" s="40">
        <f>+IFERROR(VLOOKUP($A34,Hoja6!$A$3:$P$1124,8,FALSE),"")</f>
        <v>155</v>
      </c>
      <c r="E34" s="40">
        <f>+IFERROR(VLOOKUP($A34,Hoja6!$A$3:$P$1124,9,FALSE),"")</f>
        <v>35</v>
      </c>
      <c r="F34" s="163">
        <f>+IFERROR(VLOOKUP($A34,Hoja6!$A$3:$P$1124,10,FALSE),"")</f>
        <v>0.22580645161290322</v>
      </c>
      <c r="G34" s="40">
        <f>+IFERROR(VLOOKUP($A34,Hoja6!$A$3:$P$1124,11,FALSE),"")</f>
        <v>165</v>
      </c>
      <c r="H34" s="40">
        <f>+IFERROR(VLOOKUP($A34,Hoja6!$A$3:$P$1124,12,FALSE),"")</f>
        <v>45</v>
      </c>
      <c r="I34" s="163">
        <f>+IFERROR(VLOOKUP($A34,Hoja6!$A$3:$P$1124,13,FALSE),"")</f>
        <v>0.27272727272727271</v>
      </c>
      <c r="J34" s="40">
        <f>+IFERROR(VLOOKUP($A34,Hoja6!$A$3:$P$1124,14,FALSE),"")</f>
        <v>139</v>
      </c>
      <c r="K34" s="149">
        <f>+IFERROR(VLOOKUP($A34,Hoja6!$A$3:$P$1124,15,FALSE),"")</f>
        <v>37</v>
      </c>
      <c r="L34" s="165">
        <f>+IFERROR(VLOOKUP($A34,Hoja6!$A$3:$P$1124,16,FALSE),"")</f>
        <v>0.26618705035971224</v>
      </c>
    </row>
    <row r="35" spans="1:12" x14ac:dyDescent="0.25">
      <c r="A35" s="145">
        <v>24</v>
      </c>
      <c r="B35" s="39">
        <f>+IFERROR(VLOOKUP($A35,Hoja6!$A$3:$P$1124,3,FALSE),"")</f>
        <v>73408</v>
      </c>
      <c r="C35" s="39" t="str">
        <f>+UPPER(IFERROR(VLOOKUP($A35,Hoja6!$A$3:$P$1124,4,FALSE),""))</f>
        <v>LÉRIDA</v>
      </c>
      <c r="D35" s="40">
        <f>+IFERROR(VLOOKUP($A35,Hoja6!$A$3:$P$1124,8,FALSE),"")</f>
        <v>170</v>
      </c>
      <c r="E35" s="40">
        <f>+IFERROR(VLOOKUP($A35,Hoja6!$A$3:$P$1124,9,FALSE),"")</f>
        <v>62</v>
      </c>
      <c r="F35" s="163">
        <f>+IFERROR(VLOOKUP($A35,Hoja6!$A$3:$P$1124,10,FALSE),"")</f>
        <v>0.36470588235294116</v>
      </c>
      <c r="G35" s="40">
        <f>+IFERROR(VLOOKUP($A35,Hoja6!$A$3:$P$1124,11,FALSE),"")</f>
        <v>218</v>
      </c>
      <c r="H35" s="40">
        <f>+IFERROR(VLOOKUP($A35,Hoja6!$A$3:$P$1124,12,FALSE),"")</f>
        <v>100</v>
      </c>
      <c r="I35" s="163">
        <f>+IFERROR(VLOOKUP($A35,Hoja6!$A$3:$P$1124,13,FALSE),"")</f>
        <v>0.45871559633027525</v>
      </c>
      <c r="J35" s="40">
        <f>+IFERROR(VLOOKUP($A35,Hoja6!$A$3:$P$1124,14,FALSE),"")</f>
        <v>196</v>
      </c>
      <c r="K35" s="149">
        <f>+IFERROR(VLOOKUP($A35,Hoja6!$A$3:$P$1124,15,FALSE),"")</f>
        <v>83</v>
      </c>
      <c r="L35" s="165">
        <f>+IFERROR(VLOOKUP($A35,Hoja6!$A$3:$P$1124,16,FALSE),"")</f>
        <v>0.42346938775510207</v>
      </c>
    </row>
    <row r="36" spans="1:12" x14ac:dyDescent="0.25">
      <c r="A36" s="145">
        <v>25</v>
      </c>
      <c r="B36" s="39">
        <f>+IFERROR(VLOOKUP($A36,Hoja6!$A$3:$P$1124,3,FALSE),"")</f>
        <v>73411</v>
      </c>
      <c r="C36" s="39" t="str">
        <f>+UPPER(IFERROR(VLOOKUP($A36,Hoja6!$A$3:$P$1124,4,FALSE),""))</f>
        <v>LÍBANO</v>
      </c>
      <c r="D36" s="40">
        <f>+IFERROR(VLOOKUP($A36,Hoja6!$A$3:$P$1124,8,FALSE),"")</f>
        <v>371</v>
      </c>
      <c r="E36" s="40">
        <f>+IFERROR(VLOOKUP($A36,Hoja6!$A$3:$P$1124,9,FALSE),"")</f>
        <v>124</v>
      </c>
      <c r="F36" s="163">
        <f>+IFERROR(VLOOKUP($A36,Hoja6!$A$3:$P$1124,10,FALSE),"")</f>
        <v>0.33423180592991913</v>
      </c>
      <c r="G36" s="40">
        <f>+IFERROR(VLOOKUP($A36,Hoja6!$A$3:$P$1124,11,FALSE),"")</f>
        <v>357</v>
      </c>
      <c r="H36" s="40">
        <f>+IFERROR(VLOOKUP($A36,Hoja6!$A$3:$P$1124,12,FALSE),"")</f>
        <v>124</v>
      </c>
      <c r="I36" s="163">
        <f>+IFERROR(VLOOKUP($A36,Hoja6!$A$3:$P$1124,13,FALSE),"")</f>
        <v>0.34733893557422968</v>
      </c>
      <c r="J36" s="40">
        <f>+IFERROR(VLOOKUP($A36,Hoja6!$A$3:$P$1124,14,FALSE),"")</f>
        <v>371</v>
      </c>
      <c r="K36" s="149">
        <f>+IFERROR(VLOOKUP($A36,Hoja6!$A$3:$P$1124,15,FALSE),"")</f>
        <v>125</v>
      </c>
      <c r="L36" s="165">
        <f>+IFERROR(VLOOKUP($A36,Hoja6!$A$3:$P$1124,16,FALSE),"")</f>
        <v>0.33692722371967654</v>
      </c>
    </row>
    <row r="37" spans="1:12" x14ac:dyDescent="0.25">
      <c r="A37" s="145">
        <v>26</v>
      </c>
      <c r="B37" s="39">
        <f>+IFERROR(VLOOKUP($A37,Hoja6!$A$3:$P$1124,3,FALSE),"")</f>
        <v>73443</v>
      </c>
      <c r="C37" s="39" t="str">
        <f>+UPPER(IFERROR(VLOOKUP($A37,Hoja6!$A$3:$P$1124,4,FALSE),""))</f>
        <v>MARIQUITA</v>
      </c>
      <c r="D37" s="40">
        <f>+IFERROR(VLOOKUP($A37,Hoja6!$A$3:$P$1124,8,FALSE),"")</f>
        <v>295</v>
      </c>
      <c r="E37" s="40">
        <f>+IFERROR(VLOOKUP($A37,Hoja6!$A$3:$P$1124,9,FALSE),"")</f>
        <v>98</v>
      </c>
      <c r="F37" s="163">
        <f>+IFERROR(VLOOKUP($A37,Hoja6!$A$3:$P$1124,10,FALSE),"")</f>
        <v>0.33220338983050846</v>
      </c>
      <c r="G37" s="40">
        <f>+IFERROR(VLOOKUP($A37,Hoja6!$A$3:$P$1124,11,FALSE),"")</f>
        <v>296</v>
      </c>
      <c r="H37" s="40">
        <f>+IFERROR(VLOOKUP($A37,Hoja6!$A$3:$P$1124,12,FALSE),"")</f>
        <v>117</v>
      </c>
      <c r="I37" s="163">
        <f>+IFERROR(VLOOKUP($A37,Hoja6!$A$3:$P$1124,13,FALSE),"")</f>
        <v>0.39527027027027029</v>
      </c>
      <c r="J37" s="40">
        <f>+IFERROR(VLOOKUP($A37,Hoja6!$A$3:$P$1124,14,FALSE),"")</f>
        <v>312</v>
      </c>
      <c r="K37" s="149">
        <f>+IFERROR(VLOOKUP($A37,Hoja6!$A$3:$P$1124,15,FALSE),"")</f>
        <v>85</v>
      </c>
      <c r="L37" s="165">
        <f>+IFERROR(VLOOKUP($A37,Hoja6!$A$3:$P$1124,16,FALSE),"")</f>
        <v>0.27243589743589741</v>
      </c>
    </row>
    <row r="38" spans="1:12" x14ac:dyDescent="0.25">
      <c r="A38" s="145">
        <v>27</v>
      </c>
      <c r="B38" s="39">
        <f>+IFERROR(VLOOKUP($A38,Hoja6!$A$3:$P$1124,3,FALSE),"")</f>
        <v>73449</v>
      </c>
      <c r="C38" s="39" t="str">
        <f>+UPPER(IFERROR(VLOOKUP($A38,Hoja6!$A$3:$P$1124,4,FALSE),""))</f>
        <v>MELGAR</v>
      </c>
      <c r="D38" s="40">
        <f>+IFERROR(VLOOKUP($A38,Hoja6!$A$3:$P$1124,8,FALSE),"")</f>
        <v>466</v>
      </c>
      <c r="E38" s="40">
        <f>+IFERROR(VLOOKUP($A38,Hoja6!$A$3:$P$1124,9,FALSE),"")</f>
        <v>146</v>
      </c>
      <c r="F38" s="163">
        <f>+IFERROR(VLOOKUP($A38,Hoja6!$A$3:$P$1124,10,FALSE),"")</f>
        <v>0.31330472103004292</v>
      </c>
      <c r="G38" s="40">
        <f>+IFERROR(VLOOKUP($A38,Hoja6!$A$3:$P$1124,11,FALSE),"")</f>
        <v>445</v>
      </c>
      <c r="H38" s="40">
        <f>+IFERROR(VLOOKUP($A38,Hoja6!$A$3:$P$1124,12,FALSE),"")</f>
        <v>186</v>
      </c>
      <c r="I38" s="163">
        <f>+IFERROR(VLOOKUP($A38,Hoja6!$A$3:$P$1124,13,FALSE),"")</f>
        <v>0.41797752808988764</v>
      </c>
      <c r="J38" s="40">
        <f>+IFERROR(VLOOKUP($A38,Hoja6!$A$3:$P$1124,14,FALSE),"")</f>
        <v>454</v>
      </c>
      <c r="K38" s="149">
        <f>+IFERROR(VLOOKUP($A38,Hoja6!$A$3:$P$1124,15,FALSE),"")</f>
        <v>166</v>
      </c>
      <c r="L38" s="165">
        <f>+IFERROR(VLOOKUP($A38,Hoja6!$A$3:$P$1124,16,FALSE),"")</f>
        <v>0.3656387665198238</v>
      </c>
    </row>
    <row r="39" spans="1:12" x14ac:dyDescent="0.25">
      <c r="A39" s="145">
        <v>28</v>
      </c>
      <c r="B39" s="39">
        <f>+IFERROR(VLOOKUP($A39,Hoja6!$A$3:$P$1124,3,FALSE),"")</f>
        <v>73461</v>
      </c>
      <c r="C39" s="39" t="str">
        <f>+UPPER(IFERROR(VLOOKUP($A39,Hoja6!$A$3:$P$1124,4,FALSE),""))</f>
        <v>MURILLO</v>
      </c>
      <c r="D39" s="40">
        <f>+IFERROR(VLOOKUP($A39,Hoja6!$A$3:$P$1124,8,FALSE),"")</f>
        <v>33</v>
      </c>
      <c r="E39" s="40">
        <f>+IFERROR(VLOOKUP($A39,Hoja6!$A$3:$P$1124,9,FALSE),"")</f>
        <v>7</v>
      </c>
      <c r="F39" s="163">
        <f>+IFERROR(VLOOKUP($A39,Hoja6!$A$3:$P$1124,10,FALSE),"")</f>
        <v>0.21212121212121213</v>
      </c>
      <c r="G39" s="40">
        <f>+IFERROR(VLOOKUP($A39,Hoja6!$A$3:$P$1124,11,FALSE),"")</f>
        <v>35</v>
      </c>
      <c r="H39" s="40">
        <f>+IFERROR(VLOOKUP($A39,Hoja6!$A$3:$P$1124,12,FALSE),"")</f>
        <v>11</v>
      </c>
      <c r="I39" s="163">
        <f>+IFERROR(VLOOKUP($A39,Hoja6!$A$3:$P$1124,13,FALSE),"")</f>
        <v>0.31428571428571428</v>
      </c>
      <c r="J39" s="40">
        <f>+IFERROR(VLOOKUP($A39,Hoja6!$A$3:$P$1124,14,FALSE),"")</f>
        <v>38</v>
      </c>
      <c r="K39" s="149">
        <f>+IFERROR(VLOOKUP($A39,Hoja6!$A$3:$P$1124,15,FALSE),"")</f>
        <v>9</v>
      </c>
      <c r="L39" s="165">
        <f>+IFERROR(VLOOKUP($A39,Hoja6!$A$3:$P$1124,16,FALSE),"")</f>
        <v>0.23684210526315788</v>
      </c>
    </row>
    <row r="40" spans="1:12" x14ac:dyDescent="0.25">
      <c r="A40" s="145">
        <v>29</v>
      </c>
      <c r="B40" s="39">
        <f>+IFERROR(VLOOKUP($A40,Hoja6!$A$3:$P$1124,3,FALSE),"")</f>
        <v>73483</v>
      </c>
      <c r="C40" s="39" t="str">
        <f>+UPPER(IFERROR(VLOOKUP($A40,Hoja6!$A$3:$P$1124,4,FALSE),""))</f>
        <v>NATAGAIMA</v>
      </c>
      <c r="D40" s="40">
        <f>+IFERROR(VLOOKUP($A40,Hoja6!$A$3:$P$1124,8,FALSE),"")</f>
        <v>202</v>
      </c>
      <c r="E40" s="40">
        <f>+IFERROR(VLOOKUP($A40,Hoja6!$A$3:$P$1124,9,FALSE),"")</f>
        <v>53</v>
      </c>
      <c r="F40" s="163">
        <f>+IFERROR(VLOOKUP($A40,Hoja6!$A$3:$P$1124,10,FALSE),"")</f>
        <v>0.26237623762376239</v>
      </c>
      <c r="G40" s="40">
        <f>+IFERROR(VLOOKUP($A40,Hoja6!$A$3:$P$1124,11,FALSE),"")</f>
        <v>197</v>
      </c>
      <c r="H40" s="40">
        <f>+IFERROR(VLOOKUP($A40,Hoja6!$A$3:$P$1124,12,FALSE),"")</f>
        <v>54</v>
      </c>
      <c r="I40" s="163">
        <f>+IFERROR(VLOOKUP($A40,Hoja6!$A$3:$P$1124,13,FALSE),"")</f>
        <v>0.27411167512690354</v>
      </c>
      <c r="J40" s="40">
        <f>+IFERROR(VLOOKUP($A40,Hoja6!$A$3:$P$1124,14,FALSE),"")</f>
        <v>189</v>
      </c>
      <c r="K40" s="149">
        <f>+IFERROR(VLOOKUP($A40,Hoja6!$A$3:$P$1124,15,FALSE),"")</f>
        <v>56</v>
      </c>
      <c r="L40" s="165">
        <f>+IFERROR(VLOOKUP($A40,Hoja6!$A$3:$P$1124,16,FALSE),"")</f>
        <v>0.29629629629629628</v>
      </c>
    </row>
    <row r="41" spans="1:12" x14ac:dyDescent="0.25">
      <c r="A41" s="145">
        <v>30</v>
      </c>
      <c r="B41" s="39">
        <f>+IFERROR(VLOOKUP($A41,Hoja6!$A$3:$P$1124,3,FALSE),"")</f>
        <v>73504</v>
      </c>
      <c r="C41" s="39" t="str">
        <f>+UPPER(IFERROR(VLOOKUP($A41,Hoja6!$A$3:$P$1124,4,FALSE),""))</f>
        <v>ORTEGA</v>
      </c>
      <c r="D41" s="40">
        <f>+IFERROR(VLOOKUP($A41,Hoja6!$A$3:$P$1124,8,FALSE),"")</f>
        <v>459</v>
      </c>
      <c r="E41" s="40">
        <f>+IFERROR(VLOOKUP($A41,Hoja6!$A$3:$P$1124,9,FALSE),"")</f>
        <v>87</v>
      </c>
      <c r="F41" s="163">
        <f>+IFERROR(VLOOKUP($A41,Hoja6!$A$3:$P$1124,10,FALSE),"")</f>
        <v>0.18954248366013071</v>
      </c>
      <c r="G41" s="40">
        <f>+IFERROR(VLOOKUP($A41,Hoja6!$A$3:$P$1124,11,FALSE),"")</f>
        <v>468</v>
      </c>
      <c r="H41" s="40">
        <f>+IFERROR(VLOOKUP($A41,Hoja6!$A$3:$P$1124,12,FALSE),"")</f>
        <v>123</v>
      </c>
      <c r="I41" s="163">
        <f>+IFERROR(VLOOKUP($A41,Hoja6!$A$3:$P$1124,13,FALSE),"")</f>
        <v>0.26282051282051283</v>
      </c>
      <c r="J41" s="40">
        <f>+IFERROR(VLOOKUP($A41,Hoja6!$A$3:$P$1124,14,FALSE),"")</f>
        <v>401</v>
      </c>
      <c r="K41" s="149">
        <f>+IFERROR(VLOOKUP($A41,Hoja6!$A$3:$P$1124,15,FALSE),"")</f>
        <v>71</v>
      </c>
      <c r="L41" s="165">
        <f>+IFERROR(VLOOKUP($A41,Hoja6!$A$3:$P$1124,16,FALSE),"")</f>
        <v>0.17705735660847879</v>
      </c>
    </row>
    <row r="42" spans="1:12" x14ac:dyDescent="0.25">
      <c r="A42" s="145">
        <v>31</v>
      </c>
      <c r="B42" s="39">
        <f>+IFERROR(VLOOKUP($A42,Hoja6!$A$3:$P$1124,3,FALSE),"")</f>
        <v>73520</v>
      </c>
      <c r="C42" s="39" t="str">
        <f>+UPPER(IFERROR(VLOOKUP($A42,Hoja6!$A$3:$P$1124,4,FALSE),""))</f>
        <v>PALOCABILDO</v>
      </c>
      <c r="D42" s="40">
        <f>+IFERROR(VLOOKUP($A42,Hoja6!$A$3:$P$1124,8,FALSE),"")</f>
        <v>56</v>
      </c>
      <c r="E42" s="40">
        <f>+IFERROR(VLOOKUP($A42,Hoja6!$A$3:$P$1124,9,FALSE),"")</f>
        <v>18</v>
      </c>
      <c r="F42" s="163">
        <f>+IFERROR(VLOOKUP($A42,Hoja6!$A$3:$P$1124,10,FALSE),"")</f>
        <v>0.32142857142857145</v>
      </c>
      <c r="G42" s="40">
        <f>+IFERROR(VLOOKUP($A42,Hoja6!$A$3:$P$1124,11,FALSE),"")</f>
        <v>42</v>
      </c>
      <c r="H42" s="40">
        <f>+IFERROR(VLOOKUP($A42,Hoja6!$A$3:$P$1124,12,FALSE),"")</f>
        <v>7</v>
      </c>
      <c r="I42" s="163">
        <f>+IFERROR(VLOOKUP($A42,Hoja6!$A$3:$P$1124,13,FALSE),"")</f>
        <v>0.16666666666666666</v>
      </c>
      <c r="J42" s="40">
        <f>+IFERROR(VLOOKUP($A42,Hoja6!$A$3:$P$1124,14,FALSE),"")</f>
        <v>57</v>
      </c>
      <c r="K42" s="149">
        <f>+IFERROR(VLOOKUP($A42,Hoja6!$A$3:$P$1124,15,FALSE),"")</f>
        <v>17</v>
      </c>
      <c r="L42" s="165">
        <f>+IFERROR(VLOOKUP($A42,Hoja6!$A$3:$P$1124,16,FALSE),"")</f>
        <v>0.2982456140350877</v>
      </c>
    </row>
    <row r="43" spans="1:12" x14ac:dyDescent="0.25">
      <c r="A43" s="145">
        <v>32</v>
      </c>
      <c r="B43" s="39">
        <f>+IFERROR(VLOOKUP($A43,Hoja6!$A$3:$P$1124,3,FALSE),"")</f>
        <v>73547</v>
      </c>
      <c r="C43" s="39" t="str">
        <f>+UPPER(IFERROR(VLOOKUP($A43,Hoja6!$A$3:$P$1124,4,FALSE),""))</f>
        <v>PIEDRAS</v>
      </c>
      <c r="D43" s="40">
        <f>+IFERROR(VLOOKUP($A43,Hoja6!$A$3:$P$1124,8,FALSE),"")</f>
        <v>80</v>
      </c>
      <c r="E43" s="40">
        <f>+IFERROR(VLOOKUP($A43,Hoja6!$A$3:$P$1124,9,FALSE),"")</f>
        <v>40</v>
      </c>
      <c r="F43" s="163">
        <f>+IFERROR(VLOOKUP($A43,Hoja6!$A$3:$P$1124,10,FALSE),"")</f>
        <v>0.5</v>
      </c>
      <c r="G43" s="40">
        <f>+IFERROR(VLOOKUP($A43,Hoja6!$A$3:$P$1124,11,FALSE),"")</f>
        <v>78</v>
      </c>
      <c r="H43" s="40">
        <f>+IFERROR(VLOOKUP($A43,Hoja6!$A$3:$P$1124,12,FALSE),"")</f>
        <v>36</v>
      </c>
      <c r="I43" s="163">
        <f>+IFERROR(VLOOKUP($A43,Hoja6!$A$3:$P$1124,13,FALSE),"")</f>
        <v>0.46153846153846156</v>
      </c>
      <c r="J43" s="40">
        <f>+IFERROR(VLOOKUP($A43,Hoja6!$A$3:$P$1124,14,FALSE),"")</f>
        <v>80</v>
      </c>
      <c r="K43" s="149">
        <f>+IFERROR(VLOOKUP($A43,Hoja6!$A$3:$P$1124,15,FALSE),"")</f>
        <v>32</v>
      </c>
      <c r="L43" s="165">
        <f>+IFERROR(VLOOKUP($A43,Hoja6!$A$3:$P$1124,16,FALSE),"")</f>
        <v>0.4</v>
      </c>
    </row>
    <row r="44" spans="1:12" x14ac:dyDescent="0.25">
      <c r="A44" s="145">
        <v>33</v>
      </c>
      <c r="B44" s="39">
        <f>+IFERROR(VLOOKUP($A44,Hoja6!$A$3:$P$1124,3,FALSE),"")</f>
        <v>73555</v>
      </c>
      <c r="C44" s="39" t="str">
        <f>+UPPER(IFERROR(VLOOKUP($A44,Hoja6!$A$3:$P$1124,4,FALSE),""))</f>
        <v>PLANADAS</v>
      </c>
      <c r="D44" s="40">
        <f>+IFERROR(VLOOKUP($A44,Hoja6!$A$3:$P$1124,8,FALSE),"")</f>
        <v>217</v>
      </c>
      <c r="E44" s="40">
        <f>+IFERROR(VLOOKUP($A44,Hoja6!$A$3:$P$1124,9,FALSE),"")</f>
        <v>43</v>
      </c>
      <c r="F44" s="163">
        <f>+IFERROR(VLOOKUP($A44,Hoja6!$A$3:$P$1124,10,FALSE),"")</f>
        <v>0.19815668202764977</v>
      </c>
      <c r="G44" s="40">
        <f>+IFERROR(VLOOKUP($A44,Hoja6!$A$3:$P$1124,11,FALSE),"")</f>
        <v>245</v>
      </c>
      <c r="H44" s="40">
        <f>+IFERROR(VLOOKUP($A44,Hoja6!$A$3:$P$1124,12,FALSE),"")</f>
        <v>71</v>
      </c>
      <c r="I44" s="163">
        <f>+IFERROR(VLOOKUP($A44,Hoja6!$A$3:$P$1124,13,FALSE),"")</f>
        <v>0.28979591836734692</v>
      </c>
      <c r="J44" s="40">
        <f>+IFERROR(VLOOKUP($A44,Hoja6!$A$3:$P$1124,14,FALSE),"")</f>
        <v>238</v>
      </c>
      <c r="K44" s="149">
        <f>+IFERROR(VLOOKUP($A44,Hoja6!$A$3:$P$1124,15,FALSE),"")</f>
        <v>55</v>
      </c>
      <c r="L44" s="165">
        <f>+IFERROR(VLOOKUP($A44,Hoja6!$A$3:$P$1124,16,FALSE),"")</f>
        <v>0.23109243697478993</v>
      </c>
    </row>
    <row r="45" spans="1:12" x14ac:dyDescent="0.25">
      <c r="A45" s="145">
        <v>34</v>
      </c>
      <c r="B45" s="39">
        <f>+IFERROR(VLOOKUP($A45,Hoja6!$A$3:$P$1124,3,FALSE),"")</f>
        <v>73563</v>
      </c>
      <c r="C45" s="39" t="str">
        <f>+UPPER(IFERROR(VLOOKUP($A45,Hoja6!$A$3:$P$1124,4,FALSE),""))</f>
        <v>PRADO</v>
      </c>
      <c r="D45" s="40">
        <f>+IFERROR(VLOOKUP($A45,Hoja6!$A$3:$P$1124,8,FALSE),"")</f>
        <v>125</v>
      </c>
      <c r="E45" s="40">
        <f>+IFERROR(VLOOKUP($A45,Hoja6!$A$3:$P$1124,9,FALSE),"")</f>
        <v>59</v>
      </c>
      <c r="F45" s="163">
        <f>+IFERROR(VLOOKUP($A45,Hoja6!$A$3:$P$1124,10,FALSE),"")</f>
        <v>0.47199999999999998</v>
      </c>
      <c r="G45" s="40">
        <f>+IFERROR(VLOOKUP($A45,Hoja6!$A$3:$P$1124,11,FALSE),"")</f>
        <v>104</v>
      </c>
      <c r="H45" s="40">
        <f>+IFERROR(VLOOKUP($A45,Hoja6!$A$3:$P$1124,12,FALSE),"")</f>
        <v>53</v>
      </c>
      <c r="I45" s="163">
        <f>+IFERROR(VLOOKUP($A45,Hoja6!$A$3:$P$1124,13,FALSE),"")</f>
        <v>0.50961538461538458</v>
      </c>
      <c r="J45" s="40">
        <f>+IFERROR(VLOOKUP($A45,Hoja6!$A$3:$P$1124,14,FALSE),"")</f>
        <v>85</v>
      </c>
      <c r="K45" s="149">
        <f>+IFERROR(VLOOKUP($A45,Hoja6!$A$3:$P$1124,15,FALSE),"")</f>
        <v>39</v>
      </c>
      <c r="L45" s="165">
        <f>+IFERROR(VLOOKUP($A45,Hoja6!$A$3:$P$1124,16,FALSE),"")</f>
        <v>0.45882352941176469</v>
      </c>
    </row>
    <row r="46" spans="1:12" x14ac:dyDescent="0.25">
      <c r="A46" s="145">
        <v>35</v>
      </c>
      <c r="B46" s="39">
        <f>+IFERROR(VLOOKUP($A46,Hoja6!$A$3:$P$1124,3,FALSE),"")</f>
        <v>73585</v>
      </c>
      <c r="C46" s="39" t="str">
        <f>+UPPER(IFERROR(VLOOKUP($A46,Hoja6!$A$3:$P$1124,4,FALSE),""))</f>
        <v>PURIFICACIÓN</v>
      </c>
      <c r="D46" s="40">
        <f>+IFERROR(VLOOKUP($A46,Hoja6!$A$3:$P$1124,8,FALSE),"")</f>
        <v>297</v>
      </c>
      <c r="E46" s="40">
        <f>+IFERROR(VLOOKUP($A46,Hoja6!$A$3:$P$1124,9,FALSE),"")</f>
        <v>114</v>
      </c>
      <c r="F46" s="163">
        <f>+IFERROR(VLOOKUP($A46,Hoja6!$A$3:$P$1124,10,FALSE),"")</f>
        <v>0.38383838383838381</v>
      </c>
      <c r="G46" s="40">
        <f>+IFERROR(VLOOKUP($A46,Hoja6!$A$3:$P$1124,11,FALSE),"")</f>
        <v>304</v>
      </c>
      <c r="H46" s="40">
        <f>+IFERROR(VLOOKUP($A46,Hoja6!$A$3:$P$1124,12,FALSE),"")</f>
        <v>130</v>
      </c>
      <c r="I46" s="163">
        <f>+IFERROR(VLOOKUP($A46,Hoja6!$A$3:$P$1124,13,FALSE),"")</f>
        <v>0.42763157894736842</v>
      </c>
      <c r="J46" s="40">
        <f>+IFERROR(VLOOKUP($A46,Hoja6!$A$3:$P$1124,14,FALSE),"")</f>
        <v>293</v>
      </c>
      <c r="K46" s="149">
        <f>+IFERROR(VLOOKUP($A46,Hoja6!$A$3:$P$1124,15,FALSE),"")</f>
        <v>112</v>
      </c>
      <c r="L46" s="165">
        <f>+IFERROR(VLOOKUP($A46,Hoja6!$A$3:$P$1124,16,FALSE),"")</f>
        <v>0.38225255972696248</v>
      </c>
    </row>
    <row r="47" spans="1:12" x14ac:dyDescent="0.25">
      <c r="A47" s="145">
        <v>36</v>
      </c>
      <c r="B47" s="39">
        <f>+IFERROR(VLOOKUP($A47,Hoja6!$A$3:$P$1124,3,FALSE),"")</f>
        <v>73616</v>
      </c>
      <c r="C47" s="39" t="str">
        <f>+UPPER(IFERROR(VLOOKUP($A47,Hoja6!$A$3:$P$1124,4,FALSE),""))</f>
        <v>RIOBLANCO</v>
      </c>
      <c r="D47" s="40">
        <f>+IFERROR(VLOOKUP($A47,Hoja6!$A$3:$P$1124,8,FALSE),"")</f>
        <v>138</v>
      </c>
      <c r="E47" s="40">
        <f>+IFERROR(VLOOKUP($A47,Hoja6!$A$3:$P$1124,9,FALSE),"")</f>
        <v>37</v>
      </c>
      <c r="F47" s="163">
        <f>+IFERROR(VLOOKUP($A47,Hoja6!$A$3:$P$1124,10,FALSE),"")</f>
        <v>0.26811594202898553</v>
      </c>
      <c r="G47" s="40">
        <f>+IFERROR(VLOOKUP($A47,Hoja6!$A$3:$P$1124,11,FALSE),"")</f>
        <v>183</v>
      </c>
      <c r="H47" s="40">
        <f>+IFERROR(VLOOKUP($A47,Hoja6!$A$3:$P$1124,12,FALSE),"")</f>
        <v>72</v>
      </c>
      <c r="I47" s="163">
        <f>+IFERROR(VLOOKUP($A47,Hoja6!$A$3:$P$1124,13,FALSE),"")</f>
        <v>0.39344262295081966</v>
      </c>
      <c r="J47" s="40">
        <f>+IFERROR(VLOOKUP($A47,Hoja6!$A$3:$P$1124,14,FALSE),"")</f>
        <v>187</v>
      </c>
      <c r="K47" s="149">
        <f>+IFERROR(VLOOKUP($A47,Hoja6!$A$3:$P$1124,15,FALSE),"")</f>
        <v>55</v>
      </c>
      <c r="L47" s="165">
        <f>+IFERROR(VLOOKUP($A47,Hoja6!$A$3:$P$1124,16,FALSE),"")</f>
        <v>0.29411764705882354</v>
      </c>
    </row>
    <row r="48" spans="1:12" x14ac:dyDescent="0.25">
      <c r="A48" s="145">
        <v>37</v>
      </c>
      <c r="B48" s="39">
        <f>+IFERROR(VLOOKUP($A48,Hoja6!$A$3:$P$1124,3,FALSE),"")</f>
        <v>73622</v>
      </c>
      <c r="C48" s="39" t="str">
        <f>+UPPER(IFERROR(VLOOKUP($A48,Hoja6!$A$3:$P$1124,4,FALSE),""))</f>
        <v>RONCESVALLES</v>
      </c>
      <c r="D48" s="40">
        <f>+IFERROR(VLOOKUP($A48,Hoja6!$A$3:$P$1124,8,FALSE),"")</f>
        <v>40</v>
      </c>
      <c r="E48" s="40">
        <f>+IFERROR(VLOOKUP($A48,Hoja6!$A$3:$P$1124,9,FALSE),"")</f>
        <v>7</v>
      </c>
      <c r="F48" s="163">
        <f>+IFERROR(VLOOKUP($A48,Hoja6!$A$3:$P$1124,10,FALSE),"")</f>
        <v>0.17499999999999999</v>
      </c>
      <c r="G48" s="40">
        <f>+IFERROR(VLOOKUP($A48,Hoja6!$A$3:$P$1124,11,FALSE),"")</f>
        <v>34</v>
      </c>
      <c r="H48" s="40">
        <f>+IFERROR(VLOOKUP($A48,Hoja6!$A$3:$P$1124,12,FALSE),"")</f>
        <v>14</v>
      </c>
      <c r="I48" s="163">
        <f>+IFERROR(VLOOKUP($A48,Hoja6!$A$3:$P$1124,13,FALSE),"")</f>
        <v>0.41176470588235292</v>
      </c>
      <c r="J48" s="40">
        <f>+IFERROR(VLOOKUP($A48,Hoja6!$A$3:$P$1124,14,FALSE),"")</f>
        <v>60</v>
      </c>
      <c r="K48" s="149">
        <f>+IFERROR(VLOOKUP($A48,Hoja6!$A$3:$P$1124,15,FALSE),"")</f>
        <v>13</v>
      </c>
      <c r="L48" s="165">
        <f>+IFERROR(VLOOKUP($A48,Hoja6!$A$3:$P$1124,16,FALSE),"")</f>
        <v>0.21666666666666667</v>
      </c>
    </row>
    <row r="49" spans="1:12" x14ac:dyDescent="0.25">
      <c r="A49" s="145">
        <v>38</v>
      </c>
      <c r="B49" s="39">
        <f>+IFERROR(VLOOKUP($A49,Hoja6!$A$3:$P$1124,3,FALSE),"")</f>
        <v>73624</v>
      </c>
      <c r="C49" s="39" t="str">
        <f>+UPPER(IFERROR(VLOOKUP($A49,Hoja6!$A$3:$P$1124,4,FALSE),""))</f>
        <v>ROVIRA</v>
      </c>
      <c r="D49" s="40">
        <f>+IFERROR(VLOOKUP($A49,Hoja6!$A$3:$P$1124,8,FALSE),"")</f>
        <v>269</v>
      </c>
      <c r="E49" s="40">
        <f>+IFERROR(VLOOKUP($A49,Hoja6!$A$3:$P$1124,9,FALSE),"")</f>
        <v>75</v>
      </c>
      <c r="F49" s="163">
        <f>+IFERROR(VLOOKUP($A49,Hoja6!$A$3:$P$1124,10,FALSE),"")</f>
        <v>0.27881040892193309</v>
      </c>
      <c r="G49" s="40">
        <f>+IFERROR(VLOOKUP($A49,Hoja6!$A$3:$P$1124,11,FALSE),"")</f>
        <v>257</v>
      </c>
      <c r="H49" s="40">
        <f>+IFERROR(VLOOKUP($A49,Hoja6!$A$3:$P$1124,12,FALSE),"")</f>
        <v>89</v>
      </c>
      <c r="I49" s="163">
        <f>+IFERROR(VLOOKUP($A49,Hoja6!$A$3:$P$1124,13,FALSE),"")</f>
        <v>0.34630350194552528</v>
      </c>
      <c r="J49" s="40">
        <f>+IFERROR(VLOOKUP($A49,Hoja6!$A$3:$P$1124,14,FALSE),"")</f>
        <v>284</v>
      </c>
      <c r="K49" s="149">
        <f>+IFERROR(VLOOKUP($A49,Hoja6!$A$3:$P$1124,15,FALSE),"")</f>
        <v>86</v>
      </c>
      <c r="L49" s="165">
        <f>+IFERROR(VLOOKUP($A49,Hoja6!$A$3:$P$1124,16,FALSE),"")</f>
        <v>0.30281690140845069</v>
      </c>
    </row>
    <row r="50" spans="1:12" x14ac:dyDescent="0.25">
      <c r="A50" s="145">
        <v>39</v>
      </c>
      <c r="B50" s="39">
        <f>+IFERROR(VLOOKUP($A50,Hoja6!$A$3:$P$1124,3,FALSE),"")</f>
        <v>73671</v>
      </c>
      <c r="C50" s="39" t="str">
        <f>+UPPER(IFERROR(VLOOKUP($A50,Hoja6!$A$3:$P$1124,4,FALSE),""))</f>
        <v>SALDAÑA</v>
      </c>
      <c r="D50" s="40">
        <f>+IFERROR(VLOOKUP($A50,Hoja6!$A$3:$P$1124,8,FALSE),"")</f>
        <v>190</v>
      </c>
      <c r="E50" s="40">
        <f>+IFERROR(VLOOKUP($A50,Hoja6!$A$3:$P$1124,9,FALSE),"")</f>
        <v>96</v>
      </c>
      <c r="F50" s="163">
        <f>+IFERROR(VLOOKUP($A50,Hoja6!$A$3:$P$1124,10,FALSE),"")</f>
        <v>0.50526315789473686</v>
      </c>
      <c r="G50" s="40">
        <f>+IFERROR(VLOOKUP($A50,Hoja6!$A$3:$P$1124,11,FALSE),"")</f>
        <v>212</v>
      </c>
      <c r="H50" s="40">
        <f>+IFERROR(VLOOKUP($A50,Hoja6!$A$3:$P$1124,12,FALSE),"")</f>
        <v>107</v>
      </c>
      <c r="I50" s="163">
        <f>+IFERROR(VLOOKUP($A50,Hoja6!$A$3:$P$1124,13,FALSE),"")</f>
        <v>0.50471698113207553</v>
      </c>
      <c r="J50" s="40">
        <f>+IFERROR(VLOOKUP($A50,Hoja6!$A$3:$P$1124,14,FALSE),"")</f>
        <v>162</v>
      </c>
      <c r="K50" s="149">
        <f>+IFERROR(VLOOKUP($A50,Hoja6!$A$3:$P$1124,15,FALSE),"")</f>
        <v>58</v>
      </c>
      <c r="L50" s="165">
        <f>+IFERROR(VLOOKUP($A50,Hoja6!$A$3:$P$1124,16,FALSE),"")</f>
        <v>0.35802469135802467</v>
      </c>
    </row>
    <row r="51" spans="1:12" x14ac:dyDescent="0.25">
      <c r="A51" s="145">
        <v>40</v>
      </c>
      <c r="B51" s="39">
        <f>+IFERROR(VLOOKUP($A51,Hoja6!$A$3:$P$1124,3,FALSE),"")</f>
        <v>73675</v>
      </c>
      <c r="C51" s="39" t="str">
        <f>+UPPER(IFERROR(VLOOKUP($A51,Hoja6!$A$3:$P$1124,4,FALSE),""))</f>
        <v>SAN ANTONIO</v>
      </c>
      <c r="D51" s="40">
        <f>+IFERROR(VLOOKUP($A51,Hoja6!$A$3:$P$1124,8,FALSE),"")</f>
        <v>157</v>
      </c>
      <c r="E51" s="40">
        <f>+IFERROR(VLOOKUP($A51,Hoja6!$A$3:$P$1124,9,FALSE),"")</f>
        <v>65</v>
      </c>
      <c r="F51" s="163">
        <f>+IFERROR(VLOOKUP($A51,Hoja6!$A$3:$P$1124,10,FALSE),"")</f>
        <v>0.4140127388535032</v>
      </c>
      <c r="G51" s="40">
        <f>+IFERROR(VLOOKUP($A51,Hoja6!$A$3:$P$1124,11,FALSE),"")</f>
        <v>149</v>
      </c>
      <c r="H51" s="40">
        <f>+IFERROR(VLOOKUP($A51,Hoja6!$A$3:$P$1124,12,FALSE),"")</f>
        <v>65</v>
      </c>
      <c r="I51" s="163">
        <f>+IFERROR(VLOOKUP($A51,Hoja6!$A$3:$P$1124,13,FALSE),"")</f>
        <v>0.43624161073825501</v>
      </c>
      <c r="J51" s="40">
        <f>+IFERROR(VLOOKUP($A51,Hoja6!$A$3:$P$1124,14,FALSE),"")</f>
        <v>115</v>
      </c>
      <c r="K51" s="149">
        <f>+IFERROR(VLOOKUP($A51,Hoja6!$A$3:$P$1124,15,FALSE),"")</f>
        <v>33</v>
      </c>
      <c r="L51" s="165">
        <f>+IFERROR(VLOOKUP($A51,Hoja6!$A$3:$P$1124,16,FALSE),"")</f>
        <v>0.28695652173913044</v>
      </c>
    </row>
    <row r="52" spans="1:12" x14ac:dyDescent="0.25">
      <c r="A52" s="145">
        <v>41</v>
      </c>
      <c r="B52" s="39">
        <f>+IFERROR(VLOOKUP($A52,Hoja6!$A$3:$P$1124,3,FALSE),"")</f>
        <v>73678</v>
      </c>
      <c r="C52" s="39" t="str">
        <f>+UPPER(IFERROR(VLOOKUP($A52,Hoja6!$A$3:$P$1124,4,FALSE),""))</f>
        <v>SAN LUIS</v>
      </c>
      <c r="D52" s="40">
        <f>+IFERROR(VLOOKUP($A52,Hoja6!$A$3:$P$1124,8,FALSE),"")</f>
        <v>168</v>
      </c>
      <c r="E52" s="40">
        <f>+IFERROR(VLOOKUP($A52,Hoja6!$A$3:$P$1124,9,FALSE),"")</f>
        <v>58</v>
      </c>
      <c r="F52" s="163">
        <f>+IFERROR(VLOOKUP($A52,Hoja6!$A$3:$P$1124,10,FALSE),"")</f>
        <v>0.34523809523809523</v>
      </c>
      <c r="G52" s="40">
        <f>+IFERROR(VLOOKUP($A52,Hoja6!$A$3:$P$1124,11,FALSE),"")</f>
        <v>178</v>
      </c>
      <c r="H52" s="40">
        <f>+IFERROR(VLOOKUP($A52,Hoja6!$A$3:$P$1124,12,FALSE),"")</f>
        <v>72</v>
      </c>
      <c r="I52" s="163">
        <f>+IFERROR(VLOOKUP($A52,Hoja6!$A$3:$P$1124,13,FALSE),"")</f>
        <v>0.4044943820224719</v>
      </c>
      <c r="J52" s="40">
        <f>+IFERROR(VLOOKUP($A52,Hoja6!$A$3:$P$1124,14,FALSE),"")</f>
        <v>179</v>
      </c>
      <c r="K52" s="149">
        <f>+IFERROR(VLOOKUP($A52,Hoja6!$A$3:$P$1124,15,FALSE),"")</f>
        <v>78</v>
      </c>
      <c r="L52" s="165">
        <f>+IFERROR(VLOOKUP($A52,Hoja6!$A$3:$P$1124,16,FALSE),"")</f>
        <v>0.43575418994413406</v>
      </c>
    </row>
    <row r="53" spans="1:12" x14ac:dyDescent="0.25">
      <c r="A53" s="145">
        <v>42</v>
      </c>
      <c r="B53" s="39">
        <f>+IFERROR(VLOOKUP($A53,Hoja6!$A$3:$P$1124,3,FALSE),"")</f>
        <v>73686</v>
      </c>
      <c r="C53" s="39" t="str">
        <f>+UPPER(IFERROR(VLOOKUP($A53,Hoja6!$A$3:$P$1124,4,FALSE),""))</f>
        <v>SANTA ISABEL</v>
      </c>
      <c r="D53" s="40">
        <f>+IFERROR(VLOOKUP($A53,Hoja6!$A$3:$P$1124,8,FALSE),"")</f>
        <v>41</v>
      </c>
      <c r="E53" s="40">
        <f>+IFERROR(VLOOKUP($A53,Hoja6!$A$3:$P$1124,9,FALSE),"")</f>
        <v>13</v>
      </c>
      <c r="F53" s="163">
        <f>+IFERROR(VLOOKUP($A53,Hoja6!$A$3:$P$1124,10,FALSE),"")</f>
        <v>0.31707317073170732</v>
      </c>
      <c r="G53" s="40">
        <f>+IFERROR(VLOOKUP($A53,Hoja6!$A$3:$P$1124,11,FALSE),"")</f>
        <v>59</v>
      </c>
      <c r="H53" s="40">
        <f>+IFERROR(VLOOKUP($A53,Hoja6!$A$3:$P$1124,12,FALSE),"")</f>
        <v>23</v>
      </c>
      <c r="I53" s="163">
        <f>+IFERROR(VLOOKUP($A53,Hoja6!$A$3:$P$1124,13,FALSE),"")</f>
        <v>0.38983050847457629</v>
      </c>
      <c r="J53" s="40">
        <f>+IFERROR(VLOOKUP($A53,Hoja6!$A$3:$P$1124,14,FALSE),"")</f>
        <v>51</v>
      </c>
      <c r="K53" s="149">
        <f>+IFERROR(VLOOKUP($A53,Hoja6!$A$3:$P$1124,15,FALSE),"")</f>
        <v>19</v>
      </c>
      <c r="L53" s="165">
        <f>+IFERROR(VLOOKUP($A53,Hoja6!$A$3:$P$1124,16,FALSE),"")</f>
        <v>0.37254901960784315</v>
      </c>
    </row>
    <row r="54" spans="1:12" x14ac:dyDescent="0.25">
      <c r="A54" s="145">
        <v>43</v>
      </c>
      <c r="B54" s="39">
        <f>+IFERROR(VLOOKUP($A54,Hoja6!$A$3:$P$1124,3,FALSE),"")</f>
        <v>73770</v>
      </c>
      <c r="C54" s="39" t="str">
        <f>+UPPER(IFERROR(VLOOKUP($A54,Hoja6!$A$3:$P$1124,4,FALSE),""))</f>
        <v>SUÁREZ</v>
      </c>
      <c r="D54" s="40">
        <f>+IFERROR(VLOOKUP($A54,Hoja6!$A$3:$P$1124,8,FALSE),"")</f>
        <v>40</v>
      </c>
      <c r="E54" s="40">
        <f>+IFERROR(VLOOKUP($A54,Hoja6!$A$3:$P$1124,9,FALSE),"")</f>
        <v>14</v>
      </c>
      <c r="F54" s="163">
        <f>+IFERROR(VLOOKUP($A54,Hoja6!$A$3:$P$1124,10,FALSE),"")</f>
        <v>0.35</v>
      </c>
      <c r="G54" s="40">
        <f>+IFERROR(VLOOKUP($A54,Hoja6!$A$3:$P$1124,11,FALSE),"")</f>
        <v>45</v>
      </c>
      <c r="H54" s="40">
        <f>+IFERROR(VLOOKUP($A54,Hoja6!$A$3:$P$1124,12,FALSE),"")</f>
        <v>24</v>
      </c>
      <c r="I54" s="163">
        <f>+IFERROR(VLOOKUP($A54,Hoja6!$A$3:$P$1124,13,FALSE),"")</f>
        <v>0.53333333333333333</v>
      </c>
      <c r="J54" s="40">
        <f>+IFERROR(VLOOKUP($A54,Hoja6!$A$3:$P$1124,14,FALSE),"")</f>
        <v>40</v>
      </c>
      <c r="K54" s="149">
        <f>+IFERROR(VLOOKUP($A54,Hoja6!$A$3:$P$1124,15,FALSE),"")</f>
        <v>24</v>
      </c>
      <c r="L54" s="165">
        <f>+IFERROR(VLOOKUP($A54,Hoja6!$A$3:$P$1124,16,FALSE),"")</f>
        <v>0.6</v>
      </c>
    </row>
    <row r="55" spans="1:12" x14ac:dyDescent="0.25">
      <c r="A55" s="145">
        <v>44</v>
      </c>
      <c r="B55" s="39">
        <f>+IFERROR(VLOOKUP($A55,Hoja6!$A$3:$P$1124,3,FALSE),"")</f>
        <v>73854</v>
      </c>
      <c r="C55" s="39" t="str">
        <f>+UPPER(IFERROR(VLOOKUP($A55,Hoja6!$A$3:$P$1124,4,FALSE),""))</f>
        <v>VALLE DE SAN JUAN</v>
      </c>
      <c r="D55" s="40">
        <f>+IFERROR(VLOOKUP($A55,Hoja6!$A$3:$P$1124,8,FALSE),"")</f>
        <v>73</v>
      </c>
      <c r="E55" s="40">
        <f>+IFERROR(VLOOKUP($A55,Hoja6!$A$3:$P$1124,9,FALSE),"")</f>
        <v>21</v>
      </c>
      <c r="F55" s="163">
        <f>+IFERROR(VLOOKUP($A55,Hoja6!$A$3:$P$1124,10,FALSE),"")</f>
        <v>0.28767123287671231</v>
      </c>
      <c r="G55" s="40">
        <f>+IFERROR(VLOOKUP($A55,Hoja6!$A$3:$P$1124,11,FALSE),"")</f>
        <v>75</v>
      </c>
      <c r="H55" s="40">
        <f>+IFERROR(VLOOKUP($A55,Hoja6!$A$3:$P$1124,12,FALSE),"")</f>
        <v>26</v>
      </c>
      <c r="I55" s="163">
        <f>+IFERROR(VLOOKUP($A55,Hoja6!$A$3:$P$1124,13,FALSE),"")</f>
        <v>0.34666666666666668</v>
      </c>
      <c r="J55" s="40">
        <f>+IFERROR(VLOOKUP($A55,Hoja6!$A$3:$P$1124,14,FALSE),"")</f>
        <v>69</v>
      </c>
      <c r="K55" s="149">
        <f>+IFERROR(VLOOKUP($A55,Hoja6!$A$3:$P$1124,15,FALSE),"")</f>
        <v>24</v>
      </c>
      <c r="L55" s="165">
        <f>+IFERROR(VLOOKUP($A55,Hoja6!$A$3:$P$1124,16,FALSE),"")</f>
        <v>0.34782608695652173</v>
      </c>
    </row>
    <row r="56" spans="1:12" x14ac:dyDescent="0.25">
      <c r="A56" s="145">
        <v>45</v>
      </c>
      <c r="B56" s="39">
        <f>+IFERROR(VLOOKUP($A56,Hoja6!$A$3:$P$1124,3,FALSE),"")</f>
        <v>73861</v>
      </c>
      <c r="C56" s="39" t="str">
        <f>+UPPER(IFERROR(VLOOKUP($A56,Hoja6!$A$3:$P$1124,4,FALSE),""))</f>
        <v>VENADILLO</v>
      </c>
      <c r="D56" s="40">
        <f>+IFERROR(VLOOKUP($A56,Hoja6!$A$3:$P$1124,8,FALSE),"")</f>
        <v>122</v>
      </c>
      <c r="E56" s="40">
        <f>+IFERROR(VLOOKUP($A56,Hoja6!$A$3:$P$1124,9,FALSE),"")</f>
        <v>55</v>
      </c>
      <c r="F56" s="163">
        <f>+IFERROR(VLOOKUP($A56,Hoja6!$A$3:$P$1124,10,FALSE),"")</f>
        <v>0.45081967213114754</v>
      </c>
      <c r="G56" s="40">
        <f>+IFERROR(VLOOKUP($A56,Hoja6!$A$3:$P$1124,11,FALSE),"")</f>
        <v>122</v>
      </c>
      <c r="H56" s="40">
        <f>+IFERROR(VLOOKUP($A56,Hoja6!$A$3:$P$1124,12,FALSE),"")</f>
        <v>63</v>
      </c>
      <c r="I56" s="163">
        <f>+IFERROR(VLOOKUP($A56,Hoja6!$A$3:$P$1124,13,FALSE),"")</f>
        <v>0.51639344262295084</v>
      </c>
      <c r="J56" s="40">
        <f>+IFERROR(VLOOKUP($A56,Hoja6!$A$3:$P$1124,14,FALSE),"")</f>
        <v>125</v>
      </c>
      <c r="K56" s="149">
        <f>+IFERROR(VLOOKUP($A56,Hoja6!$A$3:$P$1124,15,FALSE),"")</f>
        <v>50</v>
      </c>
      <c r="L56" s="165">
        <f>+IFERROR(VLOOKUP($A56,Hoja6!$A$3:$P$1124,16,FALSE),"")</f>
        <v>0.4</v>
      </c>
    </row>
    <row r="57" spans="1:12" x14ac:dyDescent="0.25">
      <c r="A57" s="145">
        <v>46</v>
      </c>
      <c r="B57" s="39">
        <f>+IFERROR(VLOOKUP($A57,Hoja6!$A$3:$P$1124,3,FALSE),"")</f>
        <v>73870</v>
      </c>
      <c r="C57" s="39" t="str">
        <f>+UPPER(IFERROR(VLOOKUP($A57,Hoja6!$A$3:$P$1124,4,FALSE),""))</f>
        <v>VILLAHERMOSA</v>
      </c>
      <c r="D57" s="40">
        <f>+IFERROR(VLOOKUP($A57,Hoja6!$A$3:$P$1124,8,FALSE),"")</f>
        <v>71</v>
      </c>
      <c r="E57" s="40">
        <f>+IFERROR(VLOOKUP($A57,Hoja6!$A$3:$P$1124,9,FALSE),"")</f>
        <v>12</v>
      </c>
      <c r="F57" s="163">
        <f>+IFERROR(VLOOKUP($A57,Hoja6!$A$3:$P$1124,10,FALSE),"")</f>
        <v>0.16901408450704225</v>
      </c>
      <c r="G57" s="40">
        <f>+IFERROR(VLOOKUP($A57,Hoja6!$A$3:$P$1124,11,FALSE),"")</f>
        <v>89</v>
      </c>
      <c r="H57" s="40">
        <f>+IFERROR(VLOOKUP($A57,Hoja6!$A$3:$P$1124,12,FALSE),"")</f>
        <v>22</v>
      </c>
      <c r="I57" s="163">
        <f>+IFERROR(VLOOKUP($A57,Hoja6!$A$3:$P$1124,13,FALSE),"")</f>
        <v>0.24719101123595505</v>
      </c>
      <c r="J57" s="40">
        <f>+IFERROR(VLOOKUP($A57,Hoja6!$A$3:$P$1124,14,FALSE),"")</f>
        <v>70</v>
      </c>
      <c r="K57" s="149">
        <f>+IFERROR(VLOOKUP($A57,Hoja6!$A$3:$P$1124,15,FALSE),"")</f>
        <v>13</v>
      </c>
      <c r="L57" s="165">
        <f>+IFERROR(VLOOKUP($A57,Hoja6!$A$3:$P$1124,16,FALSE),"")</f>
        <v>0.18571428571428572</v>
      </c>
    </row>
    <row r="58" spans="1:12" x14ac:dyDescent="0.25">
      <c r="A58" s="145">
        <v>47</v>
      </c>
      <c r="B58" s="39">
        <f>+IFERROR(VLOOKUP($A58,Hoja6!$A$3:$P$1124,3,FALSE),"")</f>
        <v>73873</v>
      </c>
      <c r="C58" s="39" t="str">
        <f>+UPPER(IFERROR(VLOOKUP($A58,Hoja6!$A$3:$P$1124,4,FALSE),""))</f>
        <v>VILLARRICA</v>
      </c>
      <c r="D58" s="40">
        <f>+IFERROR(VLOOKUP($A58,Hoja6!$A$3:$P$1124,8,FALSE),"")</f>
        <v>72</v>
      </c>
      <c r="E58" s="40">
        <f>+IFERROR(VLOOKUP($A58,Hoja6!$A$3:$P$1124,9,FALSE),"")</f>
        <v>10</v>
      </c>
      <c r="F58" s="163">
        <f>+IFERROR(VLOOKUP($A58,Hoja6!$A$3:$P$1124,10,FALSE),"")</f>
        <v>0.1388888888888889</v>
      </c>
      <c r="G58" s="40">
        <f>+IFERROR(VLOOKUP($A58,Hoja6!$A$3:$P$1124,11,FALSE),"")</f>
        <v>61</v>
      </c>
      <c r="H58" s="40">
        <f>+IFERROR(VLOOKUP($A58,Hoja6!$A$3:$P$1124,12,FALSE),"")</f>
        <v>12</v>
      </c>
      <c r="I58" s="163">
        <f>+IFERROR(VLOOKUP($A58,Hoja6!$A$3:$P$1124,13,FALSE),"")</f>
        <v>0.19672131147540983</v>
      </c>
      <c r="J58" s="40">
        <f>+IFERROR(VLOOKUP($A58,Hoja6!$A$3:$P$1124,14,FALSE),"")</f>
        <v>59</v>
      </c>
      <c r="K58" s="149">
        <f>+IFERROR(VLOOKUP($A58,Hoja6!$A$3:$P$1124,15,FALSE),"")</f>
        <v>15</v>
      </c>
      <c r="L58" s="165">
        <f>+IFERROR(VLOOKUP($A58,Hoja6!$A$3:$P$1124,16,FALSE),"")</f>
        <v>0.25423728813559321</v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0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0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0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0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0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0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0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0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0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0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0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0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0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0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0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0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0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0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0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0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0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0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0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0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0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0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0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0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0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0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0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0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0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0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0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0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0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0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0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0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0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0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0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0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0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0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0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0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0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0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0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0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0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0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1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2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3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4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5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6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7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8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9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10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11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12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13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14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15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16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17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18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19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20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21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22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23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23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23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23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23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23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23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23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23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23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23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23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23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23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23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23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23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23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23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23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23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23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23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23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23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23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23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23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23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23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23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23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23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23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23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23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23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23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23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23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23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23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23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23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23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23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23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23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23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23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23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23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23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23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23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23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23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23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23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23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23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23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23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23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23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23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23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23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23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23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23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23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23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23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23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23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23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23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23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23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23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23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23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23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23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23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23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23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23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23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23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23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23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23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23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23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23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23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23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23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23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23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23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23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23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23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23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23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23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23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23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23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23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23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23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23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23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23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23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23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23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23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23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0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0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0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0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0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0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0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0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0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0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0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0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0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0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0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0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0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0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0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0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0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0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0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0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0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0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0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0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0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0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0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0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0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0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0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0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0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0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0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0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0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0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0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0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0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0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0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0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0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0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0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0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0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0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0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0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0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0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0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0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0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0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0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0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0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0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0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0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0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0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0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0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0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0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0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0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0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0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0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0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0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0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0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0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0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0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0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0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0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0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0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0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0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0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0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1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2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3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4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5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6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7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8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9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10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11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12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13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14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15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16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17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18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19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20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21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22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23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24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25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26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27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28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29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30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31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32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33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34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35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36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37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38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39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40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41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42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43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44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45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46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46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46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46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46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46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46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46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46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46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46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46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46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46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46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46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46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46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46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46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46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46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46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46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46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46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46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46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46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46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46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46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46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46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46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46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46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46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46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46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46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46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46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46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46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46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46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46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46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46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46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46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46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46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46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46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46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46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46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46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46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46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46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46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46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46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46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46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46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46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46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46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46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46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46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46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46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46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46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46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46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46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46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46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46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46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46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46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46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46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46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46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46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46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46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46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46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46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46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1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2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3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4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5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6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7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8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9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10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11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12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13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14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15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16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17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18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19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20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21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22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23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24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25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26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27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28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29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30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31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32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33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34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35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36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37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38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39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40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41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42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43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44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45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46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47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47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47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47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47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47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47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47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47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47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47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47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47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47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47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47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47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47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47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47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47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47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47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47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47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47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47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47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47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47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47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47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47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47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47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47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47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47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47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47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47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47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47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47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47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47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47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47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47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47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47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47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47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47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47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47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47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47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47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47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47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47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47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47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47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47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47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47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47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47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47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47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47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47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47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47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47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47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47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47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47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47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47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47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47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47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47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47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47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47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47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47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47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47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47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47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47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47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47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47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47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47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47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47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47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47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47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47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47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47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47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47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47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47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47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47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47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47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1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2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3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4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5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6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7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8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9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10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11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12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13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14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15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16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17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18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19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20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21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22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23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24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25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26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27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28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29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30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31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32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33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34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35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36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37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38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39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40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41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42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43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44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45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46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47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47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47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47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47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47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47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47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47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47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47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47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47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47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47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47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47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47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47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47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47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47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47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47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47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47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47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47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47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47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47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47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47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47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47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47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47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47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47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47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47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47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47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47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47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47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47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47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47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47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47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47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47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47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47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47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47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47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47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47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47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47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47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47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47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47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47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47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47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47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47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47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47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47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47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47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47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47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47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47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47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47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47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47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47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47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47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47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47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47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47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47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47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47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47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47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47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47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47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47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47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47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47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47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47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47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47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47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47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47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47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47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47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47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47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47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47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47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2020-03-03T19:20:49Z</dcterms:modified>
</cp:coreProperties>
</file>