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943F0FB2-927E-4DFE-9F14-94F0C80E75AB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<sst xmlns="http://schemas.openxmlformats.org/spreadsheetml/2006/main" count="11658" uniqueCount="2539">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</sst>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SANTANDER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183</v>
      </c>
      <c r="B9" s="5">
        <v>68</v>
      </c>
      <c r="C9" s="3" t="s">
        <v>183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68</v>
      </c>
      <c r="B11" s="6"/>
      <c r="C11" s="11" t="str">
        <f>+C9</f>
        <v>SANTANDER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SANTANDER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129391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111840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17551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0.64646277810211383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0.44326127690690553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0.47948932386225296</v>
      </c>
      <c r="D25" s="190">
        <v>0.53846357517700072</v>
      </c>
      <c r="E25" s="190">
        <v>0.54088267479787089</v>
      </c>
      <c r="F25" s="190">
        <v>0.58897530956527311</v>
      </c>
      <c r="G25" s="190">
        <v>0.60867269131491453</v>
      </c>
      <c r="H25" s="191">
        <v>0.63210151331653086</v>
      </c>
      <c r="I25" s="191">
        <v>0.63819797446742466</v>
      </c>
      <c r="J25" s="192">
        <v>0.64797770214498129</v>
      </c>
      <c r="K25" s="75">
        <v>0.64646277810211383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21390</v>
      </c>
      <c r="D33" s="74">
        <v>9782</v>
      </c>
      <c r="E33" s="75">
        <v>0.45731650303880317</v>
      </c>
      <c r="F33" s="73">
        <v>21805</v>
      </c>
      <c r="G33" s="74">
        <v>10432</v>
      </c>
      <c r="H33" s="75">
        <v>0.47842238018803029</v>
      </c>
      <c r="I33" s="73">
        <v>21881</v>
      </c>
      <c r="J33" s="74">
        <v>9699</v>
      </c>
      <c r="K33" s="75">
        <v>0.44326127690690553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55058</v>
      </c>
      <c r="D40" s="85">
        <v>61495</v>
      </c>
      <c r="E40" s="85">
        <v>62125</v>
      </c>
      <c r="F40" s="85">
        <v>68337</v>
      </c>
      <c r="G40" s="85">
        <v>68259</v>
      </c>
      <c r="H40" s="86">
        <v>69984</v>
      </c>
      <c r="I40" s="86">
        <v>69250</v>
      </c>
      <c r="J40" s="87">
        <v>69446</v>
      </c>
      <c r="K40" s="88">
        <v>67877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39762</v>
      </c>
      <c r="D41" s="21">
        <v>56299</v>
      </c>
      <c r="E41" s="21">
        <v>61374</v>
      </c>
      <c r="F41" s="21">
        <v>60441</v>
      </c>
      <c r="G41" s="21">
        <v>64505</v>
      </c>
      <c r="H41" s="22">
        <v>59539</v>
      </c>
      <c r="I41" s="22">
        <v>59164</v>
      </c>
      <c r="J41" s="59">
        <v>58483</v>
      </c>
      <c r="K41" s="89">
        <v>61514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94820</v>
      </c>
      <c r="D42" s="91">
        <f t="shared" ref="D42:K42" si="0">+SUM(D40:D41)</f>
        <v>117794</v>
      </c>
      <c r="E42" s="91">
        <f t="shared" si="0"/>
        <v>123499</v>
      </c>
      <c r="F42" s="91">
        <f t="shared" si="0"/>
        <v>128778</v>
      </c>
      <c r="G42" s="91">
        <f t="shared" si="0"/>
        <v>132764</v>
      </c>
      <c r="H42" s="92">
        <f t="shared" si="0"/>
        <v>129523</v>
      </c>
      <c r="I42" s="92">
        <f t="shared" si="0"/>
        <v>128414</v>
      </c>
      <c r="J42" s="93">
        <f t="shared" ref="J42" si="1">+SUM(J40:J41)</f>
        <v>127929</v>
      </c>
      <c r="K42" s="94">
        <f t="shared" si="0"/>
        <v>129391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90588</v>
      </c>
      <c r="D47" s="85">
        <f t="shared" ref="D47:K47" si="2">+SUM(D54:D56)</f>
        <v>101684</v>
      </c>
      <c r="E47" s="85">
        <f t="shared" si="2"/>
        <v>101819</v>
      </c>
      <c r="F47" s="85">
        <f t="shared" si="2"/>
        <v>110255</v>
      </c>
      <c r="G47" s="85">
        <f t="shared" si="2"/>
        <v>112952</v>
      </c>
      <c r="H47" s="86">
        <f t="shared" si="2"/>
        <v>115868</v>
      </c>
      <c r="I47" s="86">
        <f t="shared" si="2"/>
        <v>115129</v>
      </c>
      <c r="J47" s="87">
        <f t="shared" ref="J47" si="3">+SUM(J54:J56)</f>
        <v>114613</v>
      </c>
      <c r="K47" s="88">
        <f t="shared" si="2"/>
        <v>111840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4232</v>
      </c>
      <c r="D48" s="21">
        <f t="shared" ref="D48:K48" si="4">+SUM(D57:D59)</f>
        <v>16110</v>
      </c>
      <c r="E48" s="21">
        <f t="shared" si="4"/>
        <v>21680</v>
      </c>
      <c r="F48" s="21">
        <f t="shared" si="4"/>
        <v>18523</v>
      </c>
      <c r="G48" s="21">
        <f t="shared" si="4"/>
        <v>19812</v>
      </c>
      <c r="H48" s="22">
        <f t="shared" si="4"/>
        <v>13655</v>
      </c>
      <c r="I48" s="22">
        <f t="shared" si="4"/>
        <v>13285</v>
      </c>
      <c r="J48" s="59">
        <f t="shared" ref="J48" si="5">+SUM(J57:J59)</f>
        <v>13316</v>
      </c>
      <c r="K48" s="89">
        <f t="shared" si="4"/>
        <v>17551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94820</v>
      </c>
      <c r="D49" s="91">
        <f t="shared" ref="D49:K49" si="6">+SUM(D47:D48)</f>
        <v>117794</v>
      </c>
      <c r="E49" s="91">
        <f t="shared" si="6"/>
        <v>123499</v>
      </c>
      <c r="F49" s="91">
        <f t="shared" si="6"/>
        <v>128778</v>
      </c>
      <c r="G49" s="91">
        <f t="shared" si="6"/>
        <v>132764</v>
      </c>
      <c r="H49" s="92">
        <f t="shared" si="6"/>
        <v>129523</v>
      </c>
      <c r="I49" s="92">
        <f t="shared" si="6"/>
        <v>128414</v>
      </c>
      <c r="J49" s="93">
        <f t="shared" ref="J49" si="7">+SUM(J47:J48)</f>
        <v>127929</v>
      </c>
      <c r="K49" s="94">
        <f t="shared" si="6"/>
        <v>129391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3205</v>
      </c>
      <c r="D54" s="96">
        <v>3137</v>
      </c>
      <c r="E54" s="96">
        <v>1701</v>
      </c>
      <c r="F54" s="96">
        <v>1702</v>
      </c>
      <c r="G54" s="96">
        <v>3539</v>
      </c>
      <c r="H54" s="97">
        <v>3387</v>
      </c>
      <c r="I54" s="97">
        <v>3038</v>
      </c>
      <c r="J54" s="98">
        <v>1587</v>
      </c>
      <c r="K54" s="99">
        <v>1550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31929</v>
      </c>
      <c r="D55" s="25">
        <v>39234</v>
      </c>
      <c r="E55" s="25">
        <v>38388</v>
      </c>
      <c r="F55" s="25">
        <v>45152</v>
      </c>
      <c r="G55" s="25">
        <v>44753</v>
      </c>
      <c r="H55" s="26">
        <v>46485</v>
      </c>
      <c r="I55" s="26">
        <v>44087</v>
      </c>
      <c r="J55" s="60">
        <v>43584</v>
      </c>
      <c r="K55" s="101">
        <v>40744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55454</v>
      </c>
      <c r="D56" s="25">
        <v>59313</v>
      </c>
      <c r="E56" s="25">
        <v>61730</v>
      </c>
      <c r="F56" s="25">
        <v>63401</v>
      </c>
      <c r="G56" s="25">
        <v>64660</v>
      </c>
      <c r="H56" s="26">
        <v>65996</v>
      </c>
      <c r="I56" s="26">
        <v>68004</v>
      </c>
      <c r="J56" s="60">
        <v>69442</v>
      </c>
      <c r="K56" s="101">
        <v>69546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3180</v>
      </c>
      <c r="D57" s="25">
        <v>14920</v>
      </c>
      <c r="E57" s="25">
        <v>20233</v>
      </c>
      <c r="F57" s="25">
        <v>15407</v>
      </c>
      <c r="G57" s="25">
        <v>14734</v>
      </c>
      <c r="H57" s="26">
        <v>8967</v>
      </c>
      <c r="I57" s="26">
        <v>4763</v>
      </c>
      <c r="J57" s="60">
        <v>5075</v>
      </c>
      <c r="K57" s="101">
        <v>6679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974</v>
      </c>
      <c r="D58" s="25">
        <v>1124</v>
      </c>
      <c r="E58" s="25">
        <v>1382</v>
      </c>
      <c r="F58" s="25">
        <v>3028</v>
      </c>
      <c r="G58" s="25">
        <v>4982</v>
      </c>
      <c r="H58" s="26">
        <v>4565</v>
      </c>
      <c r="I58" s="26">
        <v>8391</v>
      </c>
      <c r="J58" s="60">
        <v>8098</v>
      </c>
      <c r="K58" s="101">
        <v>10720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78</v>
      </c>
      <c r="D59" s="25">
        <v>66</v>
      </c>
      <c r="E59" s="25">
        <v>65</v>
      </c>
      <c r="F59" s="25">
        <v>88</v>
      </c>
      <c r="G59" s="25">
        <v>96</v>
      </c>
      <c r="H59" s="26">
        <v>123</v>
      </c>
      <c r="I59" s="26">
        <v>131</v>
      </c>
      <c r="J59" s="60">
        <v>143</v>
      </c>
      <c r="K59" s="101">
        <v>152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94820</v>
      </c>
      <c r="D60" s="103">
        <f t="shared" ref="D60:I60" si="8">+SUM(D54:D59)</f>
        <v>117794</v>
      </c>
      <c r="E60" s="103">
        <f t="shared" si="8"/>
        <v>123499</v>
      </c>
      <c r="F60" s="103">
        <f t="shared" si="8"/>
        <v>128778</v>
      </c>
      <c r="G60" s="103">
        <f t="shared" si="8"/>
        <v>132764</v>
      </c>
      <c r="H60" s="104">
        <f t="shared" si="8"/>
        <v>129523</v>
      </c>
      <c r="I60" s="104">
        <f t="shared" si="8"/>
        <v>128414</v>
      </c>
      <c r="J60" s="105">
        <f t="shared" ref="J60" si="9">+SUM(J54:J59)</f>
        <v>127929</v>
      </c>
      <c r="K60" s="106">
        <f t="shared" ref="K60" si="10">+SUM(K54:K59)</f>
        <v>129391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2070</v>
      </c>
      <c r="D65" s="96">
        <v>2957</v>
      </c>
      <c r="E65" s="96">
        <v>2813</v>
      </c>
      <c r="F65" s="96">
        <v>2922</v>
      </c>
      <c r="G65" s="96">
        <v>2516</v>
      </c>
      <c r="H65" s="97">
        <v>2605</v>
      </c>
      <c r="I65" s="97">
        <v>2601</v>
      </c>
      <c r="J65" s="98">
        <v>2926</v>
      </c>
      <c r="K65" s="99">
        <v>3052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3297</v>
      </c>
      <c r="D66" s="25">
        <v>3374</v>
      </c>
      <c r="E66" s="25">
        <v>3435</v>
      </c>
      <c r="F66" s="25">
        <v>3206</v>
      </c>
      <c r="G66" s="25">
        <v>3365</v>
      </c>
      <c r="H66" s="26">
        <v>3516</v>
      </c>
      <c r="I66" s="26">
        <v>3175</v>
      </c>
      <c r="J66" s="60">
        <v>3199</v>
      </c>
      <c r="K66" s="101">
        <v>3192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4415</v>
      </c>
      <c r="D67" s="25">
        <v>16074</v>
      </c>
      <c r="E67" s="25">
        <v>20953</v>
      </c>
      <c r="F67" s="25">
        <v>17968</v>
      </c>
      <c r="G67" s="25">
        <v>18020</v>
      </c>
      <c r="H67" s="26">
        <v>11570</v>
      </c>
      <c r="I67" s="26">
        <v>11196</v>
      </c>
      <c r="J67" s="60">
        <v>11522</v>
      </c>
      <c r="K67" s="101">
        <v>15523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8263</v>
      </c>
      <c r="D68" s="25">
        <v>8330</v>
      </c>
      <c r="E68" s="25">
        <v>9352</v>
      </c>
      <c r="F68" s="25">
        <v>9341</v>
      </c>
      <c r="G68" s="25">
        <v>9225</v>
      </c>
      <c r="H68" s="26">
        <v>8817</v>
      </c>
      <c r="I68" s="26">
        <v>8897</v>
      </c>
      <c r="J68" s="60">
        <v>9266</v>
      </c>
      <c r="K68" s="101">
        <v>9429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12535</v>
      </c>
      <c r="D69" s="25">
        <v>13289</v>
      </c>
      <c r="E69" s="25">
        <v>13953</v>
      </c>
      <c r="F69" s="25">
        <v>15140</v>
      </c>
      <c r="G69" s="25">
        <v>16142</v>
      </c>
      <c r="H69" s="26">
        <v>16701</v>
      </c>
      <c r="I69" s="26">
        <v>18487</v>
      </c>
      <c r="J69" s="60">
        <v>19477</v>
      </c>
      <c r="K69" s="101">
        <v>19856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27755</v>
      </c>
      <c r="D70" s="25">
        <v>31776</v>
      </c>
      <c r="E70" s="25">
        <v>29881</v>
      </c>
      <c r="F70" s="25">
        <v>32595</v>
      </c>
      <c r="G70" s="25">
        <v>33123</v>
      </c>
      <c r="H70" s="26">
        <v>33229</v>
      </c>
      <c r="I70" s="26">
        <v>32852</v>
      </c>
      <c r="J70" s="60">
        <v>32382</v>
      </c>
      <c r="K70" s="101">
        <v>31678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34131</v>
      </c>
      <c r="D71" s="25">
        <v>39705</v>
      </c>
      <c r="E71" s="25">
        <v>40336</v>
      </c>
      <c r="F71" s="25">
        <v>44153</v>
      </c>
      <c r="G71" s="25">
        <v>46525</v>
      </c>
      <c r="H71" s="26">
        <v>48935</v>
      </c>
      <c r="I71" s="26">
        <v>47150</v>
      </c>
      <c r="J71" s="60">
        <v>45367</v>
      </c>
      <c r="K71" s="101">
        <v>42810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2354</v>
      </c>
      <c r="D72" s="25">
        <v>2289</v>
      </c>
      <c r="E72" s="25">
        <v>2776</v>
      </c>
      <c r="F72" s="25">
        <v>3453</v>
      </c>
      <c r="G72" s="25">
        <v>3848</v>
      </c>
      <c r="H72" s="26">
        <v>4150</v>
      </c>
      <c r="I72" s="26">
        <v>4056</v>
      </c>
      <c r="J72" s="60">
        <v>3790</v>
      </c>
      <c r="K72" s="101">
        <v>3851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94820</v>
      </c>
      <c r="D73" s="103">
        <f t="shared" ref="D73:K73" si="11">+SUM(D65:D72)</f>
        <v>117794</v>
      </c>
      <c r="E73" s="103">
        <f t="shared" si="11"/>
        <v>123499</v>
      </c>
      <c r="F73" s="103">
        <f t="shared" si="11"/>
        <v>128778</v>
      </c>
      <c r="G73" s="103">
        <f t="shared" si="11"/>
        <v>132764</v>
      </c>
      <c r="H73" s="104">
        <f t="shared" si="11"/>
        <v>129523</v>
      </c>
      <c r="I73" s="104">
        <f t="shared" si="11"/>
        <v>128414</v>
      </c>
      <c r="J73" s="105">
        <f t="shared" ref="J73" si="12">+SUM(J65:J72)</f>
        <v>127929</v>
      </c>
      <c r="K73" s="106">
        <f t="shared" si="11"/>
        <v>129391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84515</v>
      </c>
      <c r="D78" s="96">
        <v>94363</v>
      </c>
      <c r="E78" s="96">
        <v>95584</v>
      </c>
      <c r="F78" s="96">
        <v>103409</v>
      </c>
      <c r="G78" s="96">
        <v>105383</v>
      </c>
      <c r="H78" s="97">
        <v>109051</v>
      </c>
      <c r="I78" s="97">
        <v>107224</v>
      </c>
      <c r="J78" s="97">
        <v>104451</v>
      </c>
      <c r="K78" s="99">
        <v>101283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7331</v>
      </c>
      <c r="D79" s="25">
        <v>19645</v>
      </c>
      <c r="E79" s="25">
        <v>24816</v>
      </c>
      <c r="F79" s="25">
        <v>20164</v>
      </c>
      <c r="G79" s="25">
        <v>18248</v>
      </c>
      <c r="H79" s="26">
        <v>11901</v>
      </c>
      <c r="I79" s="26">
        <v>7510</v>
      </c>
      <c r="J79" s="26">
        <v>7642</v>
      </c>
      <c r="K79" s="101">
        <v>7266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2974</v>
      </c>
      <c r="D80" s="25">
        <v>3786</v>
      </c>
      <c r="E80" s="25">
        <v>3099</v>
      </c>
      <c r="F80" s="25">
        <v>5205</v>
      </c>
      <c r="G80" s="25">
        <v>9133</v>
      </c>
      <c r="H80" s="26">
        <v>8571</v>
      </c>
      <c r="I80" s="26">
        <v>13680</v>
      </c>
      <c r="J80" s="26">
        <v>15836</v>
      </c>
      <c r="K80" s="101">
        <v>20842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94820</v>
      </c>
      <c r="D81" s="103">
        <f t="shared" ref="D81:K81" si="13">+SUM(D78:D80)</f>
        <v>117794</v>
      </c>
      <c r="E81" s="103">
        <f t="shared" si="13"/>
        <v>123499</v>
      </c>
      <c r="F81" s="103">
        <f t="shared" si="13"/>
        <v>128778</v>
      </c>
      <c r="G81" s="103">
        <f t="shared" si="13"/>
        <v>132764</v>
      </c>
      <c r="H81" s="104">
        <f t="shared" si="13"/>
        <v>129523</v>
      </c>
      <c r="I81" s="104">
        <f t="shared" si="13"/>
        <v>128414</v>
      </c>
      <c r="J81" s="104">
        <f t="shared" ref="J81" si="14">+SUM(J78:J80)</f>
        <v>127929</v>
      </c>
      <c r="K81" s="106">
        <f t="shared" si="13"/>
        <v>129391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44885</v>
      </c>
      <c r="D86" s="85">
        <v>54763</v>
      </c>
      <c r="E86" s="85">
        <v>56320</v>
      </c>
      <c r="F86" s="85">
        <v>59497</v>
      </c>
      <c r="G86" s="85">
        <v>61919</v>
      </c>
      <c r="H86" s="86">
        <v>61166</v>
      </c>
      <c r="I86" s="86">
        <v>61416</v>
      </c>
      <c r="J86" s="87">
        <v>61067</v>
      </c>
      <c r="K86" s="88">
        <v>61710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49935</v>
      </c>
      <c r="D87" s="21">
        <v>63031</v>
      </c>
      <c r="E87" s="21">
        <v>67179</v>
      </c>
      <c r="F87" s="21">
        <v>69281</v>
      </c>
      <c r="G87" s="21">
        <v>70845</v>
      </c>
      <c r="H87" s="22">
        <v>68357</v>
      </c>
      <c r="I87" s="22">
        <v>66998</v>
      </c>
      <c r="J87" s="59">
        <v>66862</v>
      </c>
      <c r="K87" s="89">
        <v>67681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94820</v>
      </c>
      <c r="D88" s="91">
        <f t="shared" ref="D88:K88" si="15">+SUM(D86:D87)</f>
        <v>117794</v>
      </c>
      <c r="E88" s="91">
        <f t="shared" si="15"/>
        <v>123499</v>
      </c>
      <c r="F88" s="91">
        <f t="shared" si="15"/>
        <v>128778</v>
      </c>
      <c r="G88" s="91">
        <f t="shared" si="15"/>
        <v>132764</v>
      </c>
      <c r="H88" s="92">
        <f t="shared" si="15"/>
        <v>129523</v>
      </c>
      <c r="I88" s="92">
        <f t="shared" si="15"/>
        <v>128414</v>
      </c>
      <c r="J88" s="93">
        <f t="shared" ref="J88" si="16">+SUM(J86:J87)</f>
        <v>127929</v>
      </c>
      <c r="K88" s="94">
        <f t="shared" si="15"/>
        <v>129391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1550</v>
      </c>
      <c r="D93" s="110">
        <v>840</v>
      </c>
      <c r="E93" s="111">
        <f>+IF(C93=0,"",(D93/C93))</f>
        <v>0.54193548387096779</v>
      </c>
      <c r="F93" s="2"/>
      <c r="G93" s="253" t="s">
        <v>34</v>
      </c>
      <c r="H93" s="255"/>
      <c r="I93" s="116">
        <v>32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40744</v>
      </c>
      <c r="D94" s="112">
        <v>3200</v>
      </c>
      <c r="E94" s="113">
        <f t="shared" ref="E94:E99" si="18">+IF(C94=0,"",(D94/C94))</f>
        <v>7.8539171411741604E-2</v>
      </c>
      <c r="F94" s="2"/>
      <c r="G94" s="256" t="s">
        <v>35</v>
      </c>
      <c r="H94" s="258"/>
      <c r="I94" s="117">
        <v>201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69546</v>
      </c>
      <c r="D95" s="112">
        <v>44019</v>
      </c>
      <c r="E95" s="113">
        <f t="shared" si="18"/>
        <v>0.63294797687861271</v>
      </c>
      <c r="F95" s="2"/>
      <c r="G95" s="256" t="s">
        <v>36</v>
      </c>
      <c r="H95" s="258"/>
      <c r="I95" s="117">
        <v>308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6679</v>
      </c>
      <c r="D96" s="112">
        <v>2574</v>
      </c>
      <c r="E96" s="113">
        <f t="shared" si="18"/>
        <v>0.38538703398712382</v>
      </c>
      <c r="F96" s="2"/>
      <c r="G96" s="256" t="s">
        <v>37</v>
      </c>
      <c r="H96" s="258"/>
      <c r="I96" s="117">
        <v>184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10720</v>
      </c>
      <c r="D97" s="112">
        <v>1515</v>
      </c>
      <c r="E97" s="113">
        <f t="shared" si="18"/>
        <v>0.14132462686567165</v>
      </c>
      <c r="F97" s="2"/>
      <c r="G97" s="256" t="s">
        <v>38</v>
      </c>
      <c r="H97" s="258"/>
      <c r="I97" s="117">
        <v>99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152</v>
      </c>
      <c r="D98" s="112">
        <v>152</v>
      </c>
      <c r="E98" s="113">
        <f t="shared" si="18"/>
        <v>1</v>
      </c>
      <c r="F98" s="2"/>
      <c r="G98" s="256" t="s">
        <v>39</v>
      </c>
      <c r="H98" s="258"/>
      <c r="I98" s="117">
        <v>12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129391</v>
      </c>
      <c r="D99" s="114">
        <f>+SUM(D93:D98)</f>
        <v>52300</v>
      </c>
      <c r="E99" s="115">
        <f t="shared" si="18"/>
        <v>0.4042012195593202</v>
      </c>
      <c r="F99" s="2"/>
      <c r="G99" s="259" t="s">
        <v>26</v>
      </c>
      <c r="H99" s="261"/>
      <c r="I99" s="118">
        <f>+SUM(I93:I98)</f>
        <v>836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1502</v>
      </c>
      <c r="D104" s="96">
        <v>488</v>
      </c>
      <c r="E104" s="96">
        <v>1014</v>
      </c>
      <c r="F104" s="96">
        <v>546</v>
      </c>
      <c r="G104" s="97">
        <v>494</v>
      </c>
      <c r="H104" s="97">
        <v>826</v>
      </c>
      <c r="I104" s="98">
        <v>604</v>
      </c>
      <c r="J104" s="128">
        <v>912</v>
      </c>
      <c r="K104" s="99">
        <v>499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2025</v>
      </c>
      <c r="D105" s="25">
        <v>5329</v>
      </c>
      <c r="E105" s="25">
        <v>6110</v>
      </c>
      <c r="F105" s="25">
        <v>6036</v>
      </c>
      <c r="G105" s="26">
        <v>7176</v>
      </c>
      <c r="H105" s="26">
        <v>7274</v>
      </c>
      <c r="I105" s="60">
        <v>8487</v>
      </c>
      <c r="J105" s="129">
        <v>7909</v>
      </c>
      <c r="K105" s="101">
        <v>8516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6081</v>
      </c>
      <c r="D106" s="25">
        <v>6802</v>
      </c>
      <c r="E106" s="25">
        <v>7602</v>
      </c>
      <c r="F106" s="25">
        <v>7972</v>
      </c>
      <c r="G106" s="26">
        <v>9729</v>
      </c>
      <c r="H106" s="26">
        <v>8327</v>
      </c>
      <c r="I106" s="60">
        <v>9794</v>
      </c>
      <c r="J106" s="129">
        <v>10108</v>
      </c>
      <c r="K106" s="101">
        <v>11703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2214</v>
      </c>
      <c r="D107" s="25">
        <v>5400</v>
      </c>
      <c r="E107" s="25">
        <v>10228</v>
      </c>
      <c r="F107" s="25">
        <v>7178</v>
      </c>
      <c r="G107" s="26">
        <v>6237</v>
      </c>
      <c r="H107" s="26">
        <v>4679</v>
      </c>
      <c r="I107" s="60">
        <v>5791</v>
      </c>
      <c r="J107" s="129">
        <v>3887</v>
      </c>
      <c r="K107" s="101">
        <v>5249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192</v>
      </c>
      <c r="D108" s="25">
        <v>260</v>
      </c>
      <c r="E108" s="25">
        <v>415</v>
      </c>
      <c r="F108" s="25">
        <v>423</v>
      </c>
      <c r="G108" s="26">
        <v>354</v>
      </c>
      <c r="H108" s="26">
        <v>1247</v>
      </c>
      <c r="I108" s="60">
        <v>1923</v>
      </c>
      <c r="J108" s="129">
        <v>3202</v>
      </c>
      <c r="K108" s="101">
        <v>3532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9</v>
      </c>
      <c r="D109" s="25">
        <v>11</v>
      </c>
      <c r="E109" s="25">
        <v>10</v>
      </c>
      <c r="F109" s="25">
        <v>3</v>
      </c>
      <c r="G109" s="26">
        <v>5</v>
      </c>
      <c r="H109" s="26">
        <v>2</v>
      </c>
      <c r="I109" s="60">
        <v>18</v>
      </c>
      <c r="J109" s="129">
        <v>15</v>
      </c>
      <c r="K109" s="101">
        <v>28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12023</v>
      </c>
      <c r="D110" s="103">
        <f t="shared" ref="D110:I110" si="19">+SUM(D104:D109)</f>
        <v>18290</v>
      </c>
      <c r="E110" s="103">
        <f t="shared" si="19"/>
        <v>25379</v>
      </c>
      <c r="F110" s="103">
        <f t="shared" si="19"/>
        <v>22158</v>
      </c>
      <c r="G110" s="104">
        <f t="shared" si="19"/>
        <v>23995</v>
      </c>
      <c r="H110" s="104">
        <f t="shared" si="19"/>
        <v>22355</v>
      </c>
      <c r="I110" s="105">
        <f t="shared" si="19"/>
        <v>26617</v>
      </c>
      <c r="J110" s="130">
        <f>+SUM(J104:J109)</f>
        <v>26033</v>
      </c>
      <c r="K110" s="106">
        <f t="shared" ref="K110" si="20">+SUM(K104:K109)</f>
        <v>29527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0.10199999999999999</v>
      </c>
      <c r="D115" s="67">
        <v>7.9000000000000001E-2</v>
      </c>
      <c r="E115" s="67">
        <v>8.5999999999999993E-2</v>
      </c>
      <c r="F115" s="67">
        <v>9.8000000000000004E-2</v>
      </c>
      <c r="G115" s="67">
        <v>9.3600000000000003E-2</v>
      </c>
      <c r="H115" s="68">
        <v>7.9100000000000004E-2</v>
      </c>
      <c r="I115" s="68">
        <v>9.01E-2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SANTANDER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1204</v>
      </c>
      <c r="C12" s="33">
        <f>+IFERROR((VLOOKUP(A12,Hoja3!$A$2:$J$841,5,FALSE)),"")</f>
        <v>1204</v>
      </c>
      <c r="D12" s="34" t="str">
        <f>+IFERROR((VLOOKUP(A12,Hoja3!$A$2:$J$841,6,FALSE)),"")</f>
        <v>UNIVERSIDAD INDUSTRIAL DE SANTANDER</v>
      </c>
      <c r="E12" s="35"/>
      <c r="F12" s="36"/>
      <c r="G12" s="33" t="str">
        <f>+IFERROR((VLOOKUP(A12,Hoja3!$A$2:$J$841,7,FALSE)),"")</f>
        <v>SANTANDER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20416</v>
      </c>
    </row>
    <row r="13" spans="1:10" x14ac:dyDescent="0.25">
      <c r="A13" s="134">
        <v>2</v>
      </c>
      <c r="B13" s="32">
        <f>+IFERROR((VLOOKUP(A13,Hoja3!$A$2:$J$841,4,FALSE)),"")</f>
        <v>1205</v>
      </c>
      <c r="C13" s="33">
        <f>+IFERROR((VLOOKUP(A13,Hoja3!$A$2:$J$841,5,FALSE)),"")</f>
        <v>1205</v>
      </c>
      <c r="D13" s="34" t="str">
        <f>+IFERROR((VLOOKUP(A13,Hoja3!$A$2:$J$841,6,FALSE)),"")</f>
        <v>UNIVERSIDAD DE CARTAGENA</v>
      </c>
      <c r="E13" s="35"/>
      <c r="F13" s="36"/>
      <c r="G13" s="33" t="str">
        <f>+IFERROR((VLOOKUP(A13,Hoja3!$A$2:$J$841,7,FALSE)),"")</f>
        <v>BOLIVAR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9</v>
      </c>
    </row>
    <row r="14" spans="1:10" x14ac:dyDescent="0.25">
      <c r="A14" s="134">
        <v>3</v>
      </c>
      <c r="B14" s="32">
        <f>+IFERROR((VLOOKUP(A14,Hoja3!$A$2:$J$841,4,FALSE)),"")</f>
        <v>1209</v>
      </c>
      <c r="C14" s="33">
        <f>+IFERROR((VLOOKUP(A14,Hoja3!$A$2:$J$841,5,FALSE)),"")</f>
        <v>1209</v>
      </c>
      <c r="D14" s="34" t="str">
        <f>+IFERROR((VLOOKUP(A14,Hoja3!$A$2:$J$841,6,FALSE)),"")</f>
        <v>UNIVERSIDAD FRANCISCO DE PAULA SANTANDER</v>
      </c>
      <c r="E14" s="35"/>
      <c r="F14" s="36"/>
      <c r="G14" s="33" t="str">
        <f>+IFERROR((VLOOKUP(A14,Hoja3!$A$2:$J$841,7,FALSE)),"")</f>
        <v>NORTE DE SANTANDER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21</v>
      </c>
    </row>
    <row r="15" spans="1:10" x14ac:dyDescent="0.25">
      <c r="A15" s="134">
        <v>4</v>
      </c>
      <c r="B15" s="32">
        <f>+IFERROR((VLOOKUP(A15,Hoja3!$A$2:$J$841,4,FALSE)),"")</f>
        <v>1212</v>
      </c>
      <c r="C15" s="33">
        <f>+IFERROR((VLOOKUP(A15,Hoja3!$A$2:$J$841,5,FALSE)),"")</f>
        <v>1212</v>
      </c>
      <c r="D15" s="34" t="str">
        <f>+IFERROR((VLOOKUP(A15,Hoja3!$A$2:$J$841,6,FALSE)),"")</f>
        <v>UNIVERSIDAD DE PAMPLONA</v>
      </c>
      <c r="E15" s="35"/>
      <c r="F15" s="36"/>
      <c r="G15" s="33" t="str">
        <f>+IFERROR((VLOOKUP(A15,Hoja3!$A$2:$J$841,7,FALSE)),"")</f>
        <v>NORTE DE SANTANDER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554</v>
      </c>
    </row>
    <row r="16" spans="1:10" x14ac:dyDescent="0.25">
      <c r="A16" s="134">
        <v>5</v>
      </c>
      <c r="B16" s="32">
        <f>+IFERROR((VLOOKUP(A16,Hoja3!$A$2:$J$841,4,FALSE)),"")</f>
        <v>1704</v>
      </c>
      <c r="C16" s="33">
        <f>+IFERROR((VLOOKUP(A16,Hoja3!$A$2:$J$841,5,FALSE)),"")</f>
        <v>1704</v>
      </c>
      <c r="D16" s="34" t="str">
        <f>+IFERROR((VLOOKUP(A16,Hoja3!$A$2:$J$841,6,FALSE)),"")</f>
        <v>UNIVERSIDAD SANTO TOMAS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720</v>
      </c>
    </row>
    <row r="17" spans="1:10" x14ac:dyDescent="0.25">
      <c r="A17" s="134">
        <v>6</v>
      </c>
      <c r="B17" s="32">
        <f>+IFERROR((VLOOKUP(A17,Hoja3!$A$2:$J$841,4,FALSE)),"")</f>
        <v>1704</v>
      </c>
      <c r="C17" s="33">
        <f>+IFERROR((VLOOKUP(A17,Hoja3!$A$2:$J$841,5,FALSE)),"")</f>
        <v>1705</v>
      </c>
      <c r="D17" s="35" t="str">
        <f>+IFERROR((VLOOKUP(A17,Hoja3!$A$2:$J$841,6,FALSE)),"")</f>
        <v>UNIVERSIDAD SANTO TOMAS</v>
      </c>
      <c r="E17" s="35"/>
      <c r="F17" s="36"/>
      <c r="G17" s="33" t="str">
        <f>+IFERROR((VLOOKUP(A17,Hoja3!$A$2:$J$841,7,FALSE)),"")</f>
        <v>SANTANDER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5892</v>
      </c>
    </row>
    <row r="18" spans="1:10" x14ac:dyDescent="0.25">
      <c r="A18" s="134">
        <v>7</v>
      </c>
      <c r="B18" s="32">
        <f>+IFERROR((VLOOKUP(A18,Hoja3!$A$2:$J$841,4,FALSE)),"")</f>
        <v>1706</v>
      </c>
      <c r="C18" s="33">
        <f>+IFERROR((VLOOKUP(A18,Hoja3!$A$2:$J$841,5,FALSE)),"")</f>
        <v>1706</v>
      </c>
      <c r="D18" s="35" t="str">
        <f>+IFERROR((VLOOKUP(A18,Hoja3!$A$2:$J$841,6,FALSE)),"")</f>
        <v>UNIVERSIDAD EXTERNADO DE COLOMBIA</v>
      </c>
      <c r="E18" s="35"/>
      <c r="F18" s="36"/>
      <c r="G18" s="33" t="str">
        <f>+IFERROR((VLOOKUP(A18,Hoja3!$A$2:$J$841,7,FALSE)),"")</f>
        <v>BOGOTA D.C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134</v>
      </c>
    </row>
    <row r="19" spans="1:10" x14ac:dyDescent="0.25">
      <c r="A19" s="134">
        <v>8</v>
      </c>
      <c r="B19" s="32">
        <f>+IFERROR((VLOOKUP(A19,Hoja3!$A$2:$J$841,4,FALSE)),"")</f>
        <v>1710</v>
      </c>
      <c r="C19" s="33">
        <f>+IFERROR((VLOOKUP(A19,Hoja3!$A$2:$J$841,5,FALSE)),"")</f>
        <v>1710</v>
      </c>
      <c r="D19" s="35" t="str">
        <f>+IFERROR((VLOOKUP(A19,Hoja3!$A$2:$J$841,6,FALSE)),"")</f>
        <v>UNIVERSIDAD PONTIFICIA BOLIVARIANA</v>
      </c>
      <c r="E19" s="35"/>
      <c r="F19" s="36"/>
      <c r="G19" s="33" t="str">
        <f>+IFERROR((VLOOKUP(A19,Hoja3!$A$2:$J$841,7,FALSE)),"")</f>
        <v>ANTIOQUIA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76</v>
      </c>
    </row>
    <row r="20" spans="1:10" x14ac:dyDescent="0.25">
      <c r="A20" s="134">
        <v>9</v>
      </c>
      <c r="B20" s="32">
        <f>+IFERROR((VLOOKUP(A20,Hoja3!$A$2:$J$841,4,FALSE)),"")</f>
        <v>1710</v>
      </c>
      <c r="C20" s="33">
        <f>+IFERROR((VLOOKUP(A20,Hoja3!$A$2:$J$841,5,FALSE)),"")</f>
        <v>1723</v>
      </c>
      <c r="D20" s="35" t="str">
        <f>+IFERROR((VLOOKUP(A20,Hoja3!$A$2:$J$841,6,FALSE)),"")</f>
        <v>UNIVERSIDAD PONTIFICIA BOLIVARIANA</v>
      </c>
      <c r="E20" s="35"/>
      <c r="F20" s="36"/>
      <c r="G20" s="33" t="str">
        <f>+IFERROR((VLOOKUP(A20,Hoja3!$A$2:$J$841,7,FALSE)),"")</f>
        <v>SANTANDER</v>
      </c>
      <c r="H20" s="33" t="str">
        <f>+IFERROR((VLOOKUP(A20,Hoja3!$A$2:$J$841,8,FALSE)),"")</f>
        <v>PRIVADA</v>
      </c>
      <c r="I20" s="37" t="str">
        <f>+IFERROR((VLOOKUP(A20,Hoja3!$A$2:$J$841,9,FALSE)),"")</f>
        <v>Universidad</v>
      </c>
      <c r="J20" s="135">
        <f>+IFERROR((VLOOKUP(A20,Hoja3!$A$2:$J$841,10,FALSE)),"")</f>
        <v>5384</v>
      </c>
    </row>
    <row r="21" spans="1:10" x14ac:dyDescent="0.25">
      <c r="A21" s="134">
        <v>10</v>
      </c>
      <c r="B21" s="32">
        <f>+IFERROR((VLOOKUP(A21,Hoja3!$A$2:$J$841,4,FALSE)),"")</f>
        <v>1711</v>
      </c>
      <c r="C21" s="33">
        <f>+IFERROR((VLOOKUP(A21,Hoja3!$A$2:$J$841,5,FALSE)),"")</f>
        <v>1711</v>
      </c>
      <c r="D21" s="35" t="str">
        <f>+IFERROR((VLOOKUP(A21,Hoja3!$A$2:$J$841,6,FALSE)),"")</f>
        <v>UNIVERSIDAD DE LA SABANA</v>
      </c>
      <c r="E21" s="35"/>
      <c r="F21" s="36"/>
      <c r="G21" s="33" t="str">
        <f>+IFERROR((VLOOKUP(A21,Hoja3!$A$2:$J$841,7,FALSE)),"")</f>
        <v>CUNDINAMARCA</v>
      </c>
      <c r="H21" s="33" t="str">
        <f>+IFERROR((VLOOKUP(A21,Hoja3!$A$2:$J$841,8,FALSE)),"")</f>
        <v>PRIVADA</v>
      </c>
      <c r="I21" s="37" t="str">
        <f>+IFERROR((VLOOKUP(A21,Hoja3!$A$2:$J$841,9,FALSE)),"")</f>
        <v>Universidad</v>
      </c>
      <c r="J21" s="135">
        <f>+IFERROR((VLOOKUP(A21,Hoja3!$A$2:$J$841,10,FALSE)),"")</f>
        <v>79</v>
      </c>
    </row>
    <row r="22" spans="1:10" x14ac:dyDescent="0.25">
      <c r="A22" s="134">
        <v>11</v>
      </c>
      <c r="B22" s="32">
        <f>+IFERROR((VLOOKUP(A22,Hoja3!$A$2:$J$841,4,FALSE)),"")</f>
        <v>1713</v>
      </c>
      <c r="C22" s="33">
        <f>+IFERROR((VLOOKUP(A22,Hoja3!$A$2:$J$841,5,FALSE)),"")</f>
        <v>1713</v>
      </c>
      <c r="D22" s="35" t="str">
        <f>+IFERROR((VLOOKUP(A22,Hoja3!$A$2:$J$841,6,FALSE)),"")</f>
        <v>UNIVERSIDAD DEL NORTE</v>
      </c>
      <c r="E22" s="35"/>
      <c r="F22" s="36"/>
      <c r="G22" s="33" t="str">
        <f>+IFERROR((VLOOKUP(A22,Hoja3!$A$2:$J$841,7,FALSE)),"")</f>
        <v>ATLANTICO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1</v>
      </c>
    </row>
    <row r="23" spans="1:10" x14ac:dyDescent="0.25">
      <c r="A23" s="134">
        <v>12</v>
      </c>
      <c r="B23" s="32">
        <f>+IFERROR((VLOOKUP(A23,Hoja3!$A$2:$J$841,4,FALSE)),"")</f>
        <v>1735</v>
      </c>
      <c r="C23" s="33">
        <f>+IFERROR((VLOOKUP(A23,Hoja3!$A$2:$J$841,5,FALSE)),"")</f>
        <v>1735</v>
      </c>
      <c r="D23" s="35" t="str">
        <f>+IFERROR((VLOOKUP(A23,Hoja3!$A$2:$J$841,6,FALSE)),"")</f>
        <v>UNIVERSIDAD MANUELA BELTRAN-UMB-</v>
      </c>
      <c r="E23" s="35"/>
      <c r="F23" s="36"/>
      <c r="G23" s="33" t="str">
        <f>+IFERROR((VLOOKUP(A23,Hoja3!$A$2:$J$841,7,FALSE)),"")</f>
        <v>BOGOTA D.C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77</v>
      </c>
    </row>
    <row r="24" spans="1:10" x14ac:dyDescent="0.25">
      <c r="A24" s="134">
        <v>13</v>
      </c>
      <c r="B24" s="32">
        <f>+IFERROR((VLOOKUP(A24,Hoja3!$A$2:$J$841,4,FALSE)),"")</f>
        <v>1735</v>
      </c>
      <c r="C24" s="33">
        <f>+IFERROR((VLOOKUP(A24,Hoja3!$A$2:$J$841,5,FALSE)),"")</f>
        <v>9122</v>
      </c>
      <c r="D24" s="35" t="str">
        <f>+IFERROR((VLOOKUP(A24,Hoja3!$A$2:$J$841,6,FALSE)),"")</f>
        <v>UNIVERSIDAD MANUELA BELTRAN-UMB-</v>
      </c>
      <c r="E24" s="35"/>
      <c r="F24" s="36"/>
      <c r="G24" s="33" t="str">
        <f>+IFERROR((VLOOKUP(A24,Hoja3!$A$2:$J$841,7,FALSE)),"")</f>
        <v>SANTANDER</v>
      </c>
      <c r="H24" s="33" t="str">
        <f>+IFERROR((VLOOKUP(A24,Hoja3!$A$2:$J$841,8,FALSE)),"")</f>
        <v>PRIVADA</v>
      </c>
      <c r="I24" s="37" t="str">
        <f>+IFERROR((VLOOKUP(A24,Hoja3!$A$2:$J$841,9,FALSE)),"")</f>
        <v>Universidad</v>
      </c>
      <c r="J24" s="135">
        <f>+IFERROR((VLOOKUP(A24,Hoja3!$A$2:$J$841,10,FALSE)),"")</f>
        <v>872</v>
      </c>
    </row>
    <row r="25" spans="1:10" x14ac:dyDescent="0.25">
      <c r="A25" s="134">
        <v>14</v>
      </c>
      <c r="B25" s="32">
        <f>+IFERROR((VLOOKUP(A25,Hoja3!$A$2:$J$841,4,FALSE)),"")</f>
        <v>1806</v>
      </c>
      <c r="C25" s="33">
        <f>+IFERROR((VLOOKUP(A25,Hoja3!$A$2:$J$841,5,FALSE)),"")</f>
        <v>1806</v>
      </c>
      <c r="D25" s="35" t="str">
        <f>+IFERROR((VLOOKUP(A25,Hoja3!$A$2:$J$841,6,FALSE)),"")</f>
        <v>UNIVERSIDAD LIBRE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PRIVADA</v>
      </c>
      <c r="I25" s="37" t="str">
        <f>+IFERROR((VLOOKUP(A25,Hoja3!$A$2:$J$841,9,FALSE)),"")</f>
        <v>Universidad</v>
      </c>
      <c r="J25" s="135">
        <f>+IFERROR((VLOOKUP(A25,Hoja3!$A$2:$J$841,10,FALSE)),"")</f>
        <v>33</v>
      </c>
    </row>
    <row r="26" spans="1:10" x14ac:dyDescent="0.25">
      <c r="A26" s="134">
        <v>15</v>
      </c>
      <c r="B26" s="32">
        <f>+IFERROR((VLOOKUP(A26,Hoja3!$A$2:$J$841,4,FALSE)),"")</f>
        <v>1806</v>
      </c>
      <c r="C26" s="33">
        <f>+IFERROR((VLOOKUP(A26,Hoja3!$A$2:$J$841,5,FALSE)),"")</f>
        <v>1811</v>
      </c>
      <c r="D26" s="35" t="str">
        <f>+IFERROR((VLOOKUP(A26,Hoja3!$A$2:$J$841,6,FALSE)),"")</f>
        <v>UNIVERSIDAD LIBRE</v>
      </c>
      <c r="E26" s="35"/>
      <c r="F26" s="36"/>
      <c r="G26" s="33" t="str">
        <f>+IFERROR((VLOOKUP(A26,Hoja3!$A$2:$J$841,7,FALSE)),"")</f>
        <v>SANTANDER</v>
      </c>
      <c r="H26" s="33" t="str">
        <f>+IFERROR((VLOOKUP(A26,Hoja3!$A$2:$J$841,8,FALSE)),"")</f>
        <v>PRIVADA</v>
      </c>
      <c r="I26" s="37" t="str">
        <f>+IFERROR((VLOOKUP(A26,Hoja3!$A$2:$J$841,9,FALSE)),"")</f>
        <v>Universidad</v>
      </c>
      <c r="J26" s="135">
        <f>+IFERROR((VLOOKUP(A26,Hoja3!$A$2:$J$841,10,FALSE)),"")</f>
        <v>1429</v>
      </c>
    </row>
    <row r="27" spans="1:10" x14ac:dyDescent="0.25">
      <c r="A27" s="134">
        <v>16</v>
      </c>
      <c r="B27" s="32">
        <f>+IFERROR((VLOOKUP(A27,Hoja3!$A$2:$J$841,4,FALSE)),"")</f>
        <v>1818</v>
      </c>
      <c r="C27" s="33">
        <f>+IFERROR((VLOOKUP(A27,Hoja3!$A$2:$J$841,5,FALSE)),"")</f>
        <v>1817</v>
      </c>
      <c r="D27" s="35" t="str">
        <f>+IFERROR((VLOOKUP(A27,Hoja3!$A$2:$J$841,6,FALSE)),"")</f>
        <v>UNIVERSIDAD COOPERATIVA DE COLOMBIA</v>
      </c>
      <c r="E27" s="35"/>
      <c r="F27" s="36"/>
      <c r="G27" s="33" t="str">
        <f>+IFERROR((VLOOKUP(A27,Hoja3!$A$2:$J$841,7,FALSE)),"")</f>
        <v>SANTANDER</v>
      </c>
      <c r="H27" s="33" t="str">
        <f>+IFERROR((VLOOKUP(A27,Hoja3!$A$2:$J$841,8,FALSE)),"")</f>
        <v>PRIVADA</v>
      </c>
      <c r="I27" s="37" t="str">
        <f>+IFERROR((VLOOKUP(A27,Hoja3!$A$2:$J$841,9,FALSE)),"")</f>
        <v>Universidad</v>
      </c>
      <c r="J27" s="135">
        <f>+IFERROR((VLOOKUP(A27,Hoja3!$A$2:$J$841,10,FALSE)),"")</f>
        <v>3893</v>
      </c>
    </row>
    <row r="28" spans="1:10" x14ac:dyDescent="0.25">
      <c r="A28" s="134">
        <v>17</v>
      </c>
      <c r="B28" s="32">
        <f>+IFERROR((VLOOKUP(A28,Hoja3!$A$2:$J$841,4,FALSE)),"")</f>
        <v>1818</v>
      </c>
      <c r="C28" s="33">
        <f>+IFERROR((VLOOKUP(A28,Hoja3!$A$2:$J$841,5,FALSE)),"")</f>
        <v>1819</v>
      </c>
      <c r="D28" s="35" t="str">
        <f>+IFERROR((VLOOKUP(A28,Hoja3!$A$2:$J$841,6,FALSE)),"")</f>
        <v>UNIVERSIDAD COOPERATIVA DE COLOMBIA</v>
      </c>
      <c r="E28" s="35"/>
      <c r="F28" s="36"/>
      <c r="G28" s="33" t="str">
        <f>+IFERROR((VLOOKUP(A28,Hoja3!$A$2:$J$841,7,FALSE)),"")</f>
        <v>SANTANDER</v>
      </c>
      <c r="H28" s="33" t="str">
        <f>+IFERROR((VLOOKUP(A28,Hoja3!$A$2:$J$841,8,FALSE)),"")</f>
        <v>PRIVADA</v>
      </c>
      <c r="I28" s="37" t="str">
        <f>+IFERROR((VLOOKUP(A28,Hoja3!$A$2:$J$841,9,FALSE)),"")</f>
        <v>Universidad</v>
      </c>
      <c r="J28" s="135">
        <f>+IFERROR((VLOOKUP(A28,Hoja3!$A$2:$J$841,10,FALSE)),"")</f>
        <v>1122</v>
      </c>
    </row>
    <row r="29" spans="1:10" x14ac:dyDescent="0.25">
      <c r="A29" s="134">
        <v>18</v>
      </c>
      <c r="B29" s="32">
        <f>+IFERROR((VLOOKUP(A29,Hoja3!$A$2:$J$841,4,FALSE)),"")</f>
        <v>1823</v>
      </c>
      <c r="C29" s="33">
        <f>+IFERROR((VLOOKUP(A29,Hoja3!$A$2:$J$841,5,FALSE)),"")</f>
        <v>1823</v>
      </c>
      <c r="D29" s="35" t="str">
        <f>+IFERROR((VLOOKUP(A29,Hoja3!$A$2:$J$841,6,FALSE)),"")</f>
        <v>UNIVERSIDAD AUTONOMA DE BUCARAMANGA-UNAB-</v>
      </c>
      <c r="E29" s="35"/>
      <c r="F29" s="36"/>
      <c r="G29" s="33" t="str">
        <f>+IFERROR((VLOOKUP(A29,Hoja3!$A$2:$J$841,7,FALSE)),"")</f>
        <v>SANTANDER</v>
      </c>
      <c r="H29" s="33" t="str">
        <f>+IFERROR((VLOOKUP(A29,Hoja3!$A$2:$J$841,8,FALSE)),"")</f>
        <v>PRIVADA</v>
      </c>
      <c r="I29" s="37" t="str">
        <f>+IFERROR((VLOOKUP(A29,Hoja3!$A$2:$J$841,9,FALSE)),"")</f>
        <v>Universidad</v>
      </c>
      <c r="J29" s="135">
        <f>+IFERROR((VLOOKUP(A29,Hoja3!$A$2:$J$841,10,FALSE)),"")</f>
        <v>10474</v>
      </c>
    </row>
    <row r="30" spans="1:10" x14ac:dyDescent="0.25">
      <c r="A30" s="134">
        <v>19</v>
      </c>
      <c r="B30" s="32">
        <f>+IFERROR((VLOOKUP(A30,Hoja3!$A$2:$J$841,4,FALSE)),"")</f>
        <v>1826</v>
      </c>
      <c r="C30" s="33">
        <f>+IFERROR((VLOOKUP(A30,Hoja3!$A$2:$J$841,5,FALSE)),"")</f>
        <v>1826</v>
      </c>
      <c r="D30" s="35" t="str">
        <f>+IFERROR((VLOOKUP(A30,Hoja3!$A$2:$J$841,6,FALSE)),"")</f>
        <v>UNIVERSIDAD ANTONIO NARI¿O</v>
      </c>
      <c r="E30" s="35"/>
      <c r="F30" s="36"/>
      <c r="G30" s="33" t="str">
        <f>+IFERROR((VLOOKUP(A30,Hoja3!$A$2:$J$841,7,FALSE)),"")</f>
        <v>BOGOTA D.C</v>
      </c>
      <c r="H30" s="33" t="str">
        <f>+IFERROR((VLOOKUP(A30,Hoja3!$A$2:$J$841,8,FALSE)),"")</f>
        <v>PRIVADA</v>
      </c>
      <c r="I30" s="37" t="str">
        <f>+IFERROR((VLOOKUP(A30,Hoja3!$A$2:$J$841,9,FALSE)),"")</f>
        <v>Universidad</v>
      </c>
      <c r="J30" s="135">
        <f>+IFERROR((VLOOKUP(A30,Hoja3!$A$2:$J$841,10,FALSE)),"")</f>
        <v>401</v>
      </c>
    </row>
    <row r="31" spans="1:10" x14ac:dyDescent="0.25">
      <c r="A31" s="134">
        <v>20</v>
      </c>
      <c r="B31" s="32">
        <f>+IFERROR((VLOOKUP(A31,Hoja3!$A$2:$J$841,4,FALSE)),"")</f>
        <v>2102</v>
      </c>
      <c r="C31" s="33">
        <f>+IFERROR((VLOOKUP(A31,Hoja3!$A$2:$J$841,5,FALSE)),"")</f>
        <v>2102</v>
      </c>
      <c r="D31" s="35" t="str">
        <f>+IFERROR((VLOOKUP(A31,Hoja3!$A$2:$J$841,6,FALSE)),"")</f>
        <v>UNIVERSIDAD NACIONAL ABIERTA Y A DISTANCIA UNAD</v>
      </c>
      <c r="E31" s="35"/>
      <c r="F31" s="36"/>
      <c r="G31" s="33" t="str">
        <f>+IFERROR((VLOOKUP(A31,Hoja3!$A$2:$J$841,7,FALSE)),"")</f>
        <v>BOGOTA D.C</v>
      </c>
      <c r="H31" s="33" t="str">
        <f>+IFERROR((VLOOKUP(A31,Hoja3!$A$2:$J$841,8,FALSE)),"")</f>
        <v>OFICIAL</v>
      </c>
      <c r="I31" s="37" t="str">
        <f>+IFERROR((VLOOKUP(A31,Hoja3!$A$2:$J$841,9,FALSE)),"")</f>
        <v>Universidad</v>
      </c>
      <c r="J31" s="135">
        <f>+IFERROR((VLOOKUP(A31,Hoja3!$A$2:$J$841,10,FALSE)),"")</f>
        <v>3785</v>
      </c>
    </row>
    <row r="32" spans="1:10" x14ac:dyDescent="0.25">
      <c r="A32" s="134">
        <v>21</v>
      </c>
      <c r="B32" s="32">
        <f>+IFERROR((VLOOKUP(A32,Hoja3!$A$2:$J$841,4,FALSE)),"")</f>
        <v>2104</v>
      </c>
      <c r="C32" s="33">
        <f>+IFERROR((VLOOKUP(A32,Hoja3!$A$2:$J$841,5,FALSE)),"")</f>
        <v>2104</v>
      </c>
      <c r="D32" s="35" t="str">
        <f>+IFERROR((VLOOKUP(A32,Hoja3!$A$2:$J$841,6,FALSE)),"")</f>
        <v>ESCUELA SUPERIOR DE ADMINISTRACION PUBLICA-ESAP-</v>
      </c>
      <c r="E32" s="35"/>
      <c r="F32" s="36"/>
      <c r="G32" s="33" t="str">
        <f>+IFERROR((VLOOKUP(A32,Hoja3!$A$2:$J$841,7,FALSE)),"")</f>
        <v>BOGOTA D.C</v>
      </c>
      <c r="H32" s="33" t="str">
        <f>+IFERROR((VLOOKUP(A32,Hoja3!$A$2:$J$841,8,FALSE)),"")</f>
        <v>OFICIAL</v>
      </c>
      <c r="I32" s="37" t="str">
        <f>+IFERROR((VLOOKUP(A32,Hoja3!$A$2:$J$841,9,FALSE)),"")</f>
        <v>Institución Universitaria/Escuela Tecnológica</v>
      </c>
      <c r="J32" s="135">
        <f>+IFERROR((VLOOKUP(A32,Hoja3!$A$2:$J$841,10,FALSE)),"")</f>
        <v>579</v>
      </c>
    </row>
    <row r="33" spans="1:10" x14ac:dyDescent="0.25">
      <c r="A33" s="134">
        <v>22</v>
      </c>
      <c r="B33" s="32">
        <f>+IFERROR((VLOOKUP(A33,Hoja3!$A$2:$J$841,4,FALSE)),"")</f>
        <v>2106</v>
      </c>
      <c r="C33" s="33">
        <f>+IFERROR((VLOOKUP(A33,Hoja3!$A$2:$J$841,5,FALSE)),"")</f>
        <v>2106</v>
      </c>
      <c r="D33" s="35" t="str">
        <f>+IFERROR((VLOOKUP(A33,Hoja3!$A$2:$J$841,6,FALSE)),"")</f>
        <v>DIRECCION NACIONAL DE ESCUELAS</v>
      </c>
      <c r="E33" s="35"/>
      <c r="F33" s="36"/>
      <c r="G33" s="33" t="str">
        <f>+IFERROR((VLOOKUP(A33,Hoja3!$A$2:$J$841,7,FALSE)),"")</f>
        <v>BOGOTA D.C</v>
      </c>
      <c r="H33" s="33" t="str">
        <f>+IFERROR((VLOOKUP(A33,Hoja3!$A$2:$J$841,8,FALSE)),"")</f>
        <v>OFICIAL</v>
      </c>
      <c r="I33" s="37" t="str">
        <f>+IFERROR((VLOOKUP(A33,Hoja3!$A$2:$J$841,9,FALSE)),"")</f>
        <v>Institución Universitaria/Escuela Tecnológica</v>
      </c>
      <c r="J33" s="135">
        <f>+IFERROR((VLOOKUP(A33,Hoja3!$A$2:$J$841,10,FALSE)),"")</f>
        <v>312</v>
      </c>
    </row>
    <row r="34" spans="1:10" x14ac:dyDescent="0.25">
      <c r="A34" s="134">
        <v>23</v>
      </c>
      <c r="B34" s="32">
        <f>+IFERROR((VLOOKUP(A34,Hoja3!$A$2:$J$841,4,FALSE)),"")</f>
        <v>2207</v>
      </c>
      <c r="C34" s="33">
        <f>+IFERROR((VLOOKUP(A34,Hoja3!$A$2:$J$841,5,FALSE)),"")</f>
        <v>2207</v>
      </c>
      <c r="D34" s="35" t="str">
        <f>+IFERROR((VLOOKUP(A34,Hoja3!$A$2:$J$841,6,FALSE)),"")</f>
        <v>INSTITUTO UNIVERSITARIO DE LA PAZ</v>
      </c>
      <c r="E34" s="35"/>
      <c r="F34" s="36"/>
      <c r="G34" s="33" t="str">
        <f>+IFERROR((VLOOKUP(A34,Hoja3!$A$2:$J$841,7,FALSE)),"")</f>
        <v>SANTANDER</v>
      </c>
      <c r="H34" s="33" t="str">
        <f>+IFERROR((VLOOKUP(A34,Hoja3!$A$2:$J$841,8,FALSE)),"")</f>
        <v>OFICIAL</v>
      </c>
      <c r="I34" s="37" t="str">
        <f>+IFERROR((VLOOKUP(A34,Hoja3!$A$2:$J$841,9,FALSE)),"")</f>
        <v>Institución Universitaria/Escuela Tecnológica</v>
      </c>
      <c r="J34" s="135">
        <f>+IFERROR((VLOOKUP(A34,Hoja3!$A$2:$J$841,10,FALSE)),"")</f>
        <v>4012</v>
      </c>
    </row>
    <row r="35" spans="1:10" x14ac:dyDescent="0.25">
      <c r="A35" s="134">
        <v>24</v>
      </c>
      <c r="B35" s="32">
        <f>+IFERROR((VLOOKUP(A35,Hoja3!$A$2:$J$841,4,FALSE)),"")</f>
        <v>2708</v>
      </c>
      <c r="C35" s="33">
        <f>+IFERROR((VLOOKUP(A35,Hoja3!$A$2:$J$841,5,FALSE)),"")</f>
        <v>2708</v>
      </c>
      <c r="D35" s="35" t="str">
        <f>+IFERROR((VLOOKUP(A35,Hoja3!$A$2:$J$841,6,FALSE)),"")</f>
        <v>UNIVERSIDAD CES</v>
      </c>
      <c r="E35" s="35"/>
      <c r="F35" s="36"/>
      <c r="G35" s="33" t="str">
        <f>+IFERROR((VLOOKUP(A35,Hoja3!$A$2:$J$841,7,FALSE)),"")</f>
        <v>ANTIOQUIA</v>
      </c>
      <c r="H35" s="33" t="str">
        <f>+IFERROR((VLOOKUP(A35,Hoja3!$A$2:$J$841,8,FALSE)),"")</f>
        <v>PRIVADA</v>
      </c>
      <c r="I35" s="37" t="str">
        <f>+IFERROR((VLOOKUP(A35,Hoja3!$A$2:$J$841,9,FALSE)),"")</f>
        <v>Universidad</v>
      </c>
      <c r="J35" s="135">
        <f>+IFERROR((VLOOKUP(A35,Hoja3!$A$2:$J$841,10,FALSE)),"")</f>
        <v>21</v>
      </c>
    </row>
    <row r="36" spans="1:10" x14ac:dyDescent="0.25">
      <c r="A36" s="134">
        <v>25</v>
      </c>
      <c r="B36" s="32">
        <f>+IFERROR((VLOOKUP(A36,Hoja3!$A$2:$J$841,4,FALSE)),"")</f>
        <v>2724</v>
      </c>
      <c r="C36" s="33">
        <f>+IFERROR((VLOOKUP(A36,Hoja3!$A$2:$J$841,5,FALSE)),"")</f>
        <v>2724</v>
      </c>
      <c r="D36" s="35" t="str">
        <f>+IFERROR((VLOOKUP(A36,Hoja3!$A$2:$J$841,6,FALSE)),"")</f>
        <v>FUNDACION UNIVERSITARIA DE SAN GIL - UNISANGIL -</v>
      </c>
      <c r="E36" s="35"/>
      <c r="F36" s="36"/>
      <c r="G36" s="33" t="str">
        <f>+IFERROR((VLOOKUP(A36,Hoja3!$A$2:$J$841,7,FALSE)),"")</f>
        <v>SANTANDER</v>
      </c>
      <c r="H36" s="33" t="str">
        <f>+IFERROR((VLOOKUP(A36,Hoja3!$A$2:$J$841,8,FALSE)),"")</f>
        <v>PRIVADA</v>
      </c>
      <c r="I36" s="37" t="str">
        <f>+IFERROR((VLOOKUP(A36,Hoja3!$A$2:$J$841,9,FALSE)),"")</f>
        <v>Institución Universitaria/Escuela Tecnológica</v>
      </c>
      <c r="J36" s="135">
        <f>+IFERROR((VLOOKUP(A36,Hoja3!$A$2:$J$841,10,FALSE)),"")</f>
        <v>1925</v>
      </c>
    </row>
    <row r="37" spans="1:10" x14ac:dyDescent="0.25">
      <c r="A37" s="134">
        <v>26</v>
      </c>
      <c r="B37" s="32">
        <f>+IFERROR((VLOOKUP(A37,Hoja3!$A$2:$J$841,4,FALSE)),"")</f>
        <v>2812</v>
      </c>
      <c r="C37" s="33">
        <f>+IFERROR((VLOOKUP(A37,Hoja3!$A$2:$J$841,5,FALSE)),"")</f>
        <v>2812</v>
      </c>
      <c r="D37" s="35" t="str">
        <f>+IFERROR((VLOOKUP(A37,Hoja3!$A$2:$J$841,6,FALSE)),"")</f>
        <v>UNIVERSIDAD EAN</v>
      </c>
      <c r="E37" s="35"/>
      <c r="F37" s="36"/>
      <c r="G37" s="33" t="str">
        <f>+IFERROR((VLOOKUP(A37,Hoja3!$A$2:$J$841,7,FALSE)),"")</f>
        <v>BOGOTA D.C</v>
      </c>
      <c r="H37" s="33" t="str">
        <f>+IFERROR((VLOOKUP(A37,Hoja3!$A$2:$J$841,8,FALSE)),"")</f>
        <v>PRIVADA</v>
      </c>
      <c r="I37" s="37" t="str">
        <f>+IFERROR((VLOOKUP(A37,Hoja3!$A$2:$J$841,9,FALSE)),"")</f>
        <v>Universidad</v>
      </c>
      <c r="J37" s="135">
        <f>+IFERROR((VLOOKUP(A37,Hoja3!$A$2:$J$841,10,FALSE)),"")</f>
        <v>2</v>
      </c>
    </row>
    <row r="38" spans="1:10" x14ac:dyDescent="0.25">
      <c r="A38" s="134">
        <v>27</v>
      </c>
      <c r="B38" s="32">
        <f>+IFERROR((VLOOKUP(A38,Hoja3!$A$2:$J$841,4,FALSE)),"")</f>
        <v>2829</v>
      </c>
      <c r="C38" s="33">
        <f>+IFERROR((VLOOKUP(A38,Hoja3!$A$2:$J$841,5,FALSE)),"")</f>
        <v>2829</v>
      </c>
      <c r="D38" s="35" t="str">
        <f>+IFERROR((VLOOKUP(A38,Hoja3!$A$2:$J$841,6,FALSE)),"")</f>
        <v>CORPORACION UNIVERSITARIA MINUTO DE DIOS -UNIMINUTO-</v>
      </c>
      <c r="E38" s="35"/>
      <c r="F38" s="36"/>
      <c r="G38" s="33" t="str">
        <f>+IFERROR((VLOOKUP(A38,Hoja3!$A$2:$J$841,7,FALSE)),"")</f>
        <v>BOGOTA D.C</v>
      </c>
      <c r="H38" s="33" t="str">
        <f>+IFERROR((VLOOKUP(A38,Hoja3!$A$2:$J$841,8,FALSE)),"")</f>
        <v>PRIVADA</v>
      </c>
      <c r="I38" s="37" t="str">
        <f>+IFERROR((VLOOKUP(A38,Hoja3!$A$2:$J$841,9,FALSE)),"")</f>
        <v>Institución Universitaria/Escuela Tecnológica</v>
      </c>
      <c r="J38" s="135">
        <f>+IFERROR((VLOOKUP(A38,Hoja3!$A$2:$J$841,10,FALSE)),"")</f>
        <v>635</v>
      </c>
    </row>
    <row r="39" spans="1:10" x14ac:dyDescent="0.25">
      <c r="A39" s="134">
        <v>28</v>
      </c>
      <c r="B39" s="32">
        <f>+IFERROR((VLOOKUP(A39,Hoja3!$A$2:$J$841,4,FALSE)),"")</f>
        <v>2831</v>
      </c>
      <c r="C39" s="33">
        <f>+IFERROR((VLOOKUP(A39,Hoja3!$A$2:$J$841,5,FALSE)),"")</f>
        <v>2831</v>
      </c>
      <c r="D39" s="35" t="str">
        <f>+IFERROR((VLOOKUP(A39,Hoja3!$A$2:$J$841,6,FALSE)),"")</f>
        <v>CORPORACION UNIVERSITARIA DE CIENCIA Y DESARROLLO - UNICIENCIA</v>
      </c>
      <c r="E39" s="35"/>
      <c r="F39" s="36"/>
      <c r="G39" s="33" t="str">
        <f>+IFERROR((VLOOKUP(A39,Hoja3!$A$2:$J$841,7,FALSE)),"")</f>
        <v>BOGOTA D.C</v>
      </c>
      <c r="H39" s="33" t="str">
        <f>+IFERROR((VLOOKUP(A39,Hoja3!$A$2:$J$841,8,FALSE)),"")</f>
        <v>PRIVADA</v>
      </c>
      <c r="I39" s="37" t="str">
        <f>+IFERROR((VLOOKUP(A39,Hoja3!$A$2:$J$841,9,FALSE)),"")</f>
        <v>Institución Universitaria/Escuela Tecnológica</v>
      </c>
      <c r="J39" s="135">
        <f>+IFERROR((VLOOKUP(A39,Hoja3!$A$2:$J$841,10,FALSE)),"")</f>
        <v>2368</v>
      </c>
    </row>
    <row r="40" spans="1:10" x14ac:dyDescent="0.25">
      <c r="A40" s="134">
        <v>29</v>
      </c>
      <c r="B40" s="32">
        <f>+IFERROR((VLOOKUP(A40,Hoja3!$A$2:$J$841,4,FALSE)),"")</f>
        <v>2832</v>
      </c>
      <c r="C40" s="33">
        <f>+IFERROR((VLOOKUP(A40,Hoja3!$A$2:$J$841,5,FALSE)),"")</f>
        <v>2832</v>
      </c>
      <c r="D40" s="35" t="str">
        <f>+IFERROR((VLOOKUP(A40,Hoja3!$A$2:$J$841,6,FALSE)),"")</f>
        <v>UNIVERSIDAD DE SANTANDER - UDES</v>
      </c>
      <c r="E40" s="35"/>
      <c r="F40" s="36"/>
      <c r="G40" s="33" t="str">
        <f>+IFERROR((VLOOKUP(A40,Hoja3!$A$2:$J$841,7,FALSE)),"")</f>
        <v>SANTANDER</v>
      </c>
      <c r="H40" s="33" t="str">
        <f>+IFERROR((VLOOKUP(A40,Hoja3!$A$2:$J$841,8,FALSE)),"")</f>
        <v>PRIVADA</v>
      </c>
      <c r="I40" s="37" t="str">
        <f>+IFERROR((VLOOKUP(A40,Hoja3!$A$2:$J$841,9,FALSE)),"")</f>
        <v>Universidad</v>
      </c>
      <c r="J40" s="135">
        <f>+IFERROR((VLOOKUP(A40,Hoja3!$A$2:$J$841,10,FALSE)),"")</f>
        <v>16836</v>
      </c>
    </row>
    <row r="41" spans="1:10" x14ac:dyDescent="0.25">
      <c r="A41" s="134">
        <v>30</v>
      </c>
      <c r="B41" s="32">
        <f>+IFERROR((VLOOKUP(A41,Hoja3!$A$2:$J$841,4,FALSE)),"")</f>
        <v>2833</v>
      </c>
      <c r="C41" s="33">
        <f>+IFERROR((VLOOKUP(A41,Hoja3!$A$2:$J$841,5,FALSE)),"")</f>
        <v>2833</v>
      </c>
      <c r="D41" s="35" t="str">
        <f>+IFERROR((VLOOKUP(A41,Hoja3!$A$2:$J$841,6,FALSE)),"")</f>
        <v>CORPORACION UNIVERSITARIA REMINGTON</v>
      </c>
      <c r="E41" s="35"/>
      <c r="F41" s="36"/>
      <c r="G41" s="33" t="str">
        <f>+IFERROR((VLOOKUP(A41,Hoja3!$A$2:$J$841,7,FALSE)),"")</f>
        <v>ANTIOQUIA</v>
      </c>
      <c r="H41" s="33" t="str">
        <f>+IFERROR((VLOOKUP(A41,Hoja3!$A$2:$J$841,8,FALSE)),"")</f>
        <v>PRIVADA</v>
      </c>
      <c r="I41" s="37" t="str">
        <f>+IFERROR((VLOOKUP(A41,Hoja3!$A$2:$J$841,9,FALSE)),"")</f>
        <v>Institución Universitaria/Escuela Tecnológica</v>
      </c>
      <c r="J41" s="135">
        <f>+IFERROR((VLOOKUP(A41,Hoja3!$A$2:$J$841,10,FALSE)),"")</f>
        <v>160</v>
      </c>
    </row>
    <row r="42" spans="1:10" x14ac:dyDescent="0.25">
      <c r="A42" s="134">
        <v>31</v>
      </c>
      <c r="B42" s="32">
        <f>+IFERROR((VLOOKUP(A42,Hoja3!$A$2:$J$841,4,FALSE)),"")</f>
        <v>2847</v>
      </c>
      <c r="C42" s="33">
        <f>+IFERROR((VLOOKUP(A42,Hoja3!$A$2:$J$841,5,FALSE)),"")</f>
        <v>2847</v>
      </c>
      <c r="D42" s="35" t="str">
        <f>+IFERROR((VLOOKUP(A42,Hoja3!$A$2:$J$841,6,FALSE)),"")</f>
        <v>CORPORACION UNIVERSIDAD DE INVESTIGACION Y DESARROLLO - UDI</v>
      </c>
      <c r="E42" s="35"/>
      <c r="F42" s="36"/>
      <c r="G42" s="33" t="str">
        <f>+IFERROR((VLOOKUP(A42,Hoja3!$A$2:$J$841,7,FALSE)),"")</f>
        <v>SANTANDER</v>
      </c>
      <c r="H42" s="33" t="str">
        <f>+IFERROR((VLOOKUP(A42,Hoja3!$A$2:$J$841,8,FALSE)),"")</f>
        <v>PRIVADA</v>
      </c>
      <c r="I42" s="37" t="str">
        <f>+IFERROR((VLOOKUP(A42,Hoja3!$A$2:$J$841,9,FALSE)),"")</f>
        <v>Universidad</v>
      </c>
      <c r="J42" s="135">
        <f>+IFERROR((VLOOKUP(A42,Hoja3!$A$2:$J$841,10,FALSE)),"")</f>
        <v>7655</v>
      </c>
    </row>
    <row r="43" spans="1:10" x14ac:dyDescent="0.25">
      <c r="A43" s="134">
        <v>32</v>
      </c>
      <c r="B43" s="32">
        <f>+IFERROR((VLOOKUP(A43,Hoja3!$A$2:$J$841,4,FALSE)),"")</f>
        <v>3201</v>
      </c>
      <c r="C43" s="33">
        <f>+IFERROR((VLOOKUP(A43,Hoja3!$A$2:$J$841,5,FALSE)),"")</f>
        <v>3201</v>
      </c>
      <c r="D43" s="35" t="str">
        <f>+IFERROR((VLOOKUP(A43,Hoja3!$A$2:$J$841,6,FALSE)),"")</f>
        <v>UNIDADES TECNOLOGICAS DE SANTANDER</v>
      </c>
      <c r="E43" s="35"/>
      <c r="F43" s="36"/>
      <c r="G43" s="33" t="str">
        <f>+IFERROR((VLOOKUP(A43,Hoja3!$A$2:$J$841,7,FALSE)),"")</f>
        <v>SANTANDER</v>
      </c>
      <c r="H43" s="33" t="str">
        <f>+IFERROR((VLOOKUP(A43,Hoja3!$A$2:$J$841,8,FALSE)),"")</f>
        <v>OFICIAL</v>
      </c>
      <c r="I43" s="37" t="str">
        <f>+IFERROR((VLOOKUP(A43,Hoja3!$A$2:$J$841,9,FALSE)),"")</f>
        <v>Institución Tecnológica</v>
      </c>
      <c r="J43" s="135">
        <f>+IFERROR((VLOOKUP(A43,Hoja3!$A$2:$J$841,10,FALSE)),"")</f>
        <v>16483</v>
      </c>
    </row>
    <row r="44" spans="1:10" x14ac:dyDescent="0.25">
      <c r="A44" s="134">
        <v>33</v>
      </c>
      <c r="B44" s="32">
        <f>+IFERROR((VLOOKUP(A44,Hoja3!$A$2:$J$841,4,FALSE)),"")</f>
        <v>3716</v>
      </c>
      <c r="C44" s="33">
        <f>+IFERROR((VLOOKUP(A44,Hoja3!$A$2:$J$841,5,FALSE)),"")</f>
        <v>3716</v>
      </c>
      <c r="D44" s="35" t="str">
        <f>+IFERROR((VLOOKUP(A44,Hoja3!$A$2:$J$841,6,FALSE)),"")</f>
        <v>TECNOLOGICA FITEC</v>
      </c>
      <c r="E44" s="35"/>
      <c r="F44" s="36"/>
      <c r="G44" s="33" t="str">
        <f>+IFERROR((VLOOKUP(A44,Hoja3!$A$2:$J$841,7,FALSE)),"")</f>
        <v>SANTANDER</v>
      </c>
      <c r="H44" s="33" t="str">
        <f>+IFERROR((VLOOKUP(A44,Hoja3!$A$2:$J$841,8,FALSE)),"")</f>
        <v>PRIVADA</v>
      </c>
      <c r="I44" s="37" t="str">
        <f>+IFERROR((VLOOKUP(A44,Hoja3!$A$2:$J$841,9,FALSE)),"")</f>
        <v>Institución Tecnológica</v>
      </c>
      <c r="J44" s="135">
        <f>+IFERROR((VLOOKUP(A44,Hoja3!$A$2:$J$841,10,FALSE)),"")</f>
        <v>576</v>
      </c>
    </row>
    <row r="45" spans="1:10" x14ac:dyDescent="0.25">
      <c r="A45" s="134">
        <v>34</v>
      </c>
      <c r="B45" s="32">
        <f>+IFERROR((VLOOKUP(A45,Hoja3!$A$2:$J$841,4,FALSE)),"")</f>
        <v>3810</v>
      </c>
      <c r="C45" s="33">
        <f>+IFERROR((VLOOKUP(A45,Hoja3!$A$2:$J$841,5,FALSE)),"")</f>
        <v>3810</v>
      </c>
      <c r="D45" s="35" t="str">
        <f>+IFERROR((VLOOKUP(A45,Hoja3!$A$2:$J$841,6,FALSE)),"")</f>
        <v>CORPORACION EDUCATIVA -ITAE-</v>
      </c>
      <c r="E45" s="35"/>
      <c r="F45" s="36"/>
      <c r="G45" s="33" t="str">
        <f>+IFERROR((VLOOKUP(A45,Hoja3!$A$2:$J$841,7,FALSE)),"")</f>
        <v>SANTANDER</v>
      </c>
      <c r="H45" s="33" t="str">
        <f>+IFERROR((VLOOKUP(A45,Hoja3!$A$2:$J$841,8,FALSE)),"")</f>
        <v>PRIVADA</v>
      </c>
      <c r="I45" s="37" t="str">
        <f>+IFERROR((VLOOKUP(A45,Hoja3!$A$2:$J$841,9,FALSE)),"")</f>
        <v>Institución Tecnológica</v>
      </c>
      <c r="J45" s="135">
        <f>+IFERROR((VLOOKUP(A45,Hoja3!$A$2:$J$841,10,FALSE)),"")</f>
        <v>157</v>
      </c>
    </row>
    <row r="46" spans="1:10" x14ac:dyDescent="0.25">
      <c r="A46" s="134">
        <v>35</v>
      </c>
      <c r="B46" s="32">
        <f>+IFERROR((VLOOKUP(A46,Hoja3!$A$2:$J$841,4,FALSE)),"")</f>
        <v>4829</v>
      </c>
      <c r="C46" s="33">
        <f>+IFERROR((VLOOKUP(A46,Hoja3!$A$2:$J$841,5,FALSE)),"")</f>
        <v>4829</v>
      </c>
      <c r="D46" s="35" t="str">
        <f>+IFERROR((VLOOKUP(A46,Hoja3!$A$2:$J$841,6,FALSE)),"")</f>
        <v>CORPORACION INTERAMERICANA DE EDUCACION SUPERIOR-CORPOCIDES</v>
      </c>
      <c r="E46" s="35"/>
      <c r="F46" s="36"/>
      <c r="G46" s="33" t="str">
        <f>+IFERROR((VLOOKUP(A46,Hoja3!$A$2:$J$841,7,FALSE)),"")</f>
        <v>SANTANDER</v>
      </c>
      <c r="H46" s="33" t="str">
        <f>+IFERROR((VLOOKUP(A46,Hoja3!$A$2:$J$841,8,FALSE)),"")</f>
        <v>PRIVADA</v>
      </c>
      <c r="I46" s="37" t="str">
        <f>+IFERROR((VLOOKUP(A46,Hoja3!$A$2:$J$841,9,FALSE)),"")</f>
        <v>Institución Técnica Profesional</v>
      </c>
      <c r="J46" s="135">
        <f>+IFERROR((VLOOKUP(A46,Hoja3!$A$2:$J$841,10,FALSE)),"")</f>
        <v>120</v>
      </c>
    </row>
    <row r="47" spans="1:10" x14ac:dyDescent="0.25">
      <c r="A47" s="134">
        <v>36</v>
      </c>
      <c r="B47" s="32">
        <f>+IFERROR((VLOOKUP(A47,Hoja3!$A$2:$J$841,4,FALSE)),"")</f>
        <v>5801</v>
      </c>
      <c r="C47" s="33">
        <f>+IFERROR((VLOOKUP(A47,Hoja3!$A$2:$J$841,5,FALSE)),"")</f>
        <v>5801</v>
      </c>
      <c r="D47" s="35" t="str">
        <f>+IFERROR((VLOOKUP(A47,Hoja3!$A$2:$J$841,6,FALSE)),"")</f>
        <v>CORPORACION ESCUELA TECNOLOGICA DEL ORIENTE</v>
      </c>
      <c r="E47" s="35"/>
      <c r="F47" s="36"/>
      <c r="G47" s="33" t="str">
        <f>+IFERROR((VLOOKUP(A47,Hoja3!$A$2:$J$841,7,FALSE)),"")</f>
        <v>SANTANDER</v>
      </c>
      <c r="H47" s="33" t="str">
        <f>+IFERROR((VLOOKUP(A47,Hoja3!$A$2:$J$841,8,FALSE)),"")</f>
        <v>PRIVADA</v>
      </c>
      <c r="I47" s="37" t="str">
        <f>+IFERROR((VLOOKUP(A47,Hoja3!$A$2:$J$841,9,FALSE)),"")</f>
        <v>Institución Universitaria/Escuela Tecnológica</v>
      </c>
      <c r="J47" s="135">
        <f>+IFERROR((VLOOKUP(A47,Hoja3!$A$2:$J$841,10,FALSE)),"")</f>
        <v>472</v>
      </c>
    </row>
    <row r="48" spans="1:10" x14ac:dyDescent="0.25">
      <c r="A48" s="134">
        <v>37</v>
      </c>
      <c r="B48" s="32">
        <f>+IFERROR((VLOOKUP(A48,Hoja3!$A$2:$J$841,4,FALSE)),"")</f>
        <v>9110</v>
      </c>
      <c r="C48" s="33">
        <f>+IFERROR((VLOOKUP(A48,Hoja3!$A$2:$J$841,5,FALSE)),"")</f>
        <v>9110</v>
      </c>
      <c r="D48" s="35" t="str">
        <f>+IFERROR((VLOOKUP(A48,Hoja3!$A$2:$J$841,6,FALSE)),"")</f>
        <v>SERVICIO NACIONAL DE APRENDIZAJE-SENA-</v>
      </c>
      <c r="E48" s="35"/>
      <c r="F48" s="36"/>
      <c r="G48" s="33" t="str">
        <f>+IFERROR((VLOOKUP(A48,Hoja3!$A$2:$J$841,7,FALSE)),"")</f>
        <v>BOGOTA D.C</v>
      </c>
      <c r="H48" s="33" t="str">
        <f>+IFERROR((VLOOKUP(A48,Hoja3!$A$2:$J$841,8,FALSE)),"")</f>
        <v>OFICIAL</v>
      </c>
      <c r="I48" s="37" t="str">
        <f>+IFERROR((VLOOKUP(A48,Hoja3!$A$2:$J$841,9,FALSE)),"")</f>
        <v>Institución Tecnológica</v>
      </c>
      <c r="J48" s="135">
        <f>+IFERROR((VLOOKUP(A48,Hoja3!$A$2:$J$841,10,FALSE)),"")</f>
        <v>21706</v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SANTANDER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68001</v>
      </c>
      <c r="C12" s="39" t="str">
        <f>+IFERROR((VLOOKUP(A12,Hoja4!$A$2:$M$1051,5,FALSE)),"")</f>
        <v>BUCARAMANGA</v>
      </c>
      <c r="D12" s="40">
        <f>+IFERROR((VLOOKUP(A12,Hoja4!$A$2:$AA$1051,6,FALSE)),"")</f>
        <v>75848</v>
      </c>
      <c r="E12" s="40">
        <f>+IFERROR((VLOOKUP(A12,Hoja4!$A$2:$AA$1051,7,FALSE)),"")</f>
        <v>93095</v>
      </c>
      <c r="F12" s="40">
        <f>+IFERROR((VLOOKUP(A12,Hoja4!$A$2:$AA$1051,8,FALSE)),"")</f>
        <v>99588</v>
      </c>
      <c r="G12" s="40">
        <f>+IFERROR((VLOOKUP(A12,Hoja4!$A$2:$AA$1051,9,FALSE)),"")</f>
        <v>99844</v>
      </c>
      <c r="H12" s="40">
        <f>+IFERROR((VLOOKUP(A12,Hoja4!$A$2:$AA$1051,10,FALSE)),"")</f>
        <v>103199</v>
      </c>
      <c r="I12" s="40">
        <f>+IFERROR((VLOOKUP(A12,Hoja4!$A$2:$AA$1051,11,FALSE)),"")</f>
        <v>99158</v>
      </c>
      <c r="J12" s="40">
        <f>+IFERROR((VLOOKUP(A12,Hoja4!$A$2:$AA$1051,12,FALSE)),"")</f>
        <v>97531</v>
      </c>
      <c r="K12" s="149">
        <f>+IFERROR((VLOOKUP(A12,Hoja4!$A$2:$AA$1051,13,FALSE)),"")</f>
        <v>95381</v>
      </c>
      <c r="L12" s="144">
        <f>+IFERROR((VLOOKUP(A12,Hoja4!$A$2:$AA$1051,14,FALSE)),"")</f>
        <v>97861</v>
      </c>
    </row>
    <row r="13" spans="1:12" x14ac:dyDescent="0.25">
      <c r="A13" s="145">
        <v>2</v>
      </c>
      <c r="B13" s="41">
        <f>+IFERROR((VLOOKUP(A13,Hoja4!$A$2:$M$1051,4,FALSE)),"")</f>
        <v>68013</v>
      </c>
      <c r="C13" s="41" t="str">
        <f>+IFERROR((VLOOKUP(A13,Hoja4!$A$2:$M$1051,5,FALSE)),"")</f>
        <v>AGUADA</v>
      </c>
      <c r="D13" s="42">
        <f>+IFERROR((VLOOKUP(A13,Hoja4!$A$2:$AA$1051,6,FALSE)),"")</f>
        <v>1</v>
      </c>
      <c r="E13" s="42" t="str">
        <f>+IFERROR((VLOOKUP(A13,Hoja4!$A$2:$AA$1051,7,FALSE)),"")</f>
        <v>-</v>
      </c>
      <c r="F13" s="42" t="str">
        <f>+IFERROR((VLOOKUP(A13,Hoja4!$A$2:$AA$1051,8,FALSE)),"")</f>
        <v>-</v>
      </c>
      <c r="G13" s="42" t="str">
        <f>+IFERROR((VLOOKUP(A13,Hoja4!$A$2:$AA$1051,9,FALSE)),"")</f>
        <v>-</v>
      </c>
      <c r="H13" s="42" t="str">
        <f>+IFERROR((VLOOKUP(A13,Hoja4!$A$2:$AA$1051,10,FALSE)),"")</f>
        <v>-</v>
      </c>
      <c r="I13" s="42" t="str">
        <f>+IFERROR((VLOOKUP(A13,Hoja4!$A$2:$AA$1051,11,FALSE)),"")</f>
        <v>-</v>
      </c>
      <c r="J13" s="42" t="str">
        <f>+IFERROR((VLOOKUP(A13,Hoja4!$A$2:$AA$1051,12,FALSE)),"")</f>
        <v>-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68020</v>
      </c>
      <c r="C14" s="41" t="str">
        <f>+IFERROR((VLOOKUP(A14,Hoja4!$A$2:$M$1051,5,FALSE)),"")</f>
        <v>ALBANIA</v>
      </c>
      <c r="D14" s="42">
        <f>+IFERROR((VLOOKUP(A14,Hoja4!$A$2:$AA$1051,6,FALSE)),"")</f>
        <v>115</v>
      </c>
      <c r="E14" s="42">
        <f>+IFERROR((VLOOKUP(A14,Hoja4!$A$2:$AA$1051,7,FALSE)),"")</f>
        <v>66</v>
      </c>
      <c r="F14" s="42">
        <f>+IFERROR((VLOOKUP(A14,Hoja4!$A$2:$AA$1051,8,FALSE)),"")</f>
        <v>1</v>
      </c>
      <c r="G14" s="42">
        <f>+IFERROR((VLOOKUP(A14,Hoja4!$A$2:$AA$1051,9,FALSE)),"")</f>
        <v>1</v>
      </c>
      <c r="H14" s="42" t="str">
        <f>+IFERROR((VLOOKUP(A14,Hoja4!$A$2:$AA$1051,10,FALSE)),"")</f>
        <v>-</v>
      </c>
      <c r="I14" s="42" t="str">
        <f>+IFERROR((VLOOKUP(A14,Hoja4!$A$2:$AA$1051,11,FALSE)),"")</f>
        <v>-</v>
      </c>
      <c r="J14" s="42">
        <f>+IFERROR((VLOOKUP(A14,Hoja4!$A$2:$AA$1051,12,FALSE)),"")</f>
        <v>1</v>
      </c>
      <c r="K14" s="149">
        <f>+IFERROR((VLOOKUP(A14,Hoja4!$A$2:$AA$1051,13,FALSE)),"")</f>
        <v>25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68051</v>
      </c>
      <c r="C15" s="41" t="str">
        <f>+IFERROR((VLOOKUP(A15,Hoja4!$A$2:$M$1051,5,FALSE)),"")</f>
        <v>ARATOCA</v>
      </c>
      <c r="D15" s="42" t="str">
        <f>+IFERROR((VLOOKUP(A15,Hoja4!$A$2:$AA$1051,6,FALSE)),"")</f>
        <v>-</v>
      </c>
      <c r="E15" s="42" t="str">
        <f>+IFERROR((VLOOKUP(A15,Hoja4!$A$2:$AA$1051,7,FALSE)),"")</f>
        <v>-</v>
      </c>
      <c r="F15" s="42" t="str">
        <f>+IFERROR((VLOOKUP(A15,Hoja4!$A$2:$AA$1051,8,FALSE)),"")</f>
        <v>-</v>
      </c>
      <c r="G15" s="42" t="str">
        <f>+IFERROR((VLOOKUP(A15,Hoja4!$A$2:$AA$1051,9,FALSE)),"")</f>
        <v>-</v>
      </c>
      <c r="H15" s="42" t="str">
        <f>+IFERROR((VLOOKUP(A15,Hoja4!$A$2:$AA$1051,10,FALSE)),"")</f>
        <v>-</v>
      </c>
      <c r="I15" s="42">
        <f>+IFERROR((VLOOKUP(A15,Hoja4!$A$2:$AA$1051,11,FALSE)),"")</f>
        <v>4</v>
      </c>
      <c r="J15" s="42" t="str">
        <f>+IFERROR((VLOOKUP(A15,Hoja4!$A$2:$AA$1051,12,FALSE)),"")</f>
        <v>-</v>
      </c>
      <c r="K15" s="149" t="str">
        <f>+IFERROR((VLOOKUP(A15,Hoja4!$A$2:$AA$1051,13,FALSE)),"")</f>
        <v>-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68077</v>
      </c>
      <c r="C16" s="41" t="str">
        <f>+IFERROR((VLOOKUP(A16,Hoja4!$A$2:$M$1051,5,FALSE)),"")</f>
        <v>BARBOSA</v>
      </c>
      <c r="D16" s="42">
        <f>+IFERROR((VLOOKUP(A16,Hoja4!$A$2:$AA$1051,6,FALSE)),"")</f>
        <v>652</v>
      </c>
      <c r="E16" s="42">
        <f>+IFERROR((VLOOKUP(A16,Hoja4!$A$2:$AA$1051,7,FALSE)),"")</f>
        <v>497</v>
      </c>
      <c r="F16" s="42">
        <f>+IFERROR((VLOOKUP(A16,Hoja4!$A$2:$AA$1051,8,FALSE)),"")</f>
        <v>305</v>
      </c>
      <c r="G16" s="42">
        <f>+IFERROR((VLOOKUP(A16,Hoja4!$A$2:$AA$1051,9,FALSE)),"")</f>
        <v>352</v>
      </c>
      <c r="H16" s="42">
        <f>+IFERROR((VLOOKUP(A16,Hoja4!$A$2:$AA$1051,10,FALSE)),"")</f>
        <v>256</v>
      </c>
      <c r="I16" s="42">
        <f>+IFERROR((VLOOKUP(A16,Hoja4!$A$2:$AA$1051,11,FALSE)),"")</f>
        <v>185</v>
      </c>
      <c r="J16" s="42">
        <f>+IFERROR((VLOOKUP(A16,Hoja4!$A$2:$AA$1051,12,FALSE)),"")</f>
        <v>65</v>
      </c>
      <c r="K16" s="149">
        <f>+IFERROR((VLOOKUP(A16,Hoja4!$A$2:$AA$1051,13,FALSE)),"")</f>
        <v>2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68079</v>
      </c>
      <c r="C17" s="41" t="str">
        <f>+IFERROR((VLOOKUP(A17,Hoja4!$A$2:$M$1051,5,FALSE)),"")</f>
        <v>BARICHARA</v>
      </c>
      <c r="D17" s="42">
        <f>+IFERROR((VLOOKUP(A17,Hoja4!$A$2:$AA$1051,6,FALSE)),"")</f>
        <v>32</v>
      </c>
      <c r="E17" s="42">
        <f>+IFERROR((VLOOKUP(A17,Hoja4!$A$2:$AA$1051,7,FALSE)),"")</f>
        <v>124</v>
      </c>
      <c r="F17" s="42">
        <f>+IFERROR((VLOOKUP(A17,Hoja4!$A$2:$AA$1051,8,FALSE)),"")</f>
        <v>79</v>
      </c>
      <c r="G17" s="42">
        <f>+IFERROR((VLOOKUP(A17,Hoja4!$A$2:$AA$1051,9,FALSE)),"")</f>
        <v>45</v>
      </c>
      <c r="H17" s="42" t="str">
        <f>+IFERROR((VLOOKUP(A17,Hoja4!$A$2:$AA$1051,10,FALSE)),"")</f>
        <v>-</v>
      </c>
      <c r="I17" s="42">
        <f>+IFERROR((VLOOKUP(A17,Hoja4!$A$2:$AA$1051,11,FALSE)),"")</f>
        <v>17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68081</v>
      </c>
      <c r="C18" s="41" t="str">
        <f>+IFERROR((VLOOKUP(A18,Hoja4!$A$2:$M$1051,5,FALSE)),"")</f>
        <v>BARRANCABERMEJA</v>
      </c>
      <c r="D18" s="42">
        <f>+IFERROR((VLOOKUP(A18,Hoja4!$A$2:$AA$1051,6,FALSE)),"")</f>
        <v>4204</v>
      </c>
      <c r="E18" s="42">
        <f>+IFERROR((VLOOKUP(A18,Hoja4!$A$2:$AA$1051,7,FALSE)),"")</f>
        <v>8769</v>
      </c>
      <c r="F18" s="42">
        <f>+IFERROR((VLOOKUP(A18,Hoja4!$A$2:$AA$1051,8,FALSE)),"")</f>
        <v>8760</v>
      </c>
      <c r="G18" s="42">
        <f>+IFERROR((VLOOKUP(A18,Hoja4!$A$2:$AA$1051,9,FALSE)),"")</f>
        <v>10923</v>
      </c>
      <c r="H18" s="42">
        <f>+IFERROR((VLOOKUP(A18,Hoja4!$A$2:$AA$1051,10,FALSE)),"")</f>
        <v>10473</v>
      </c>
      <c r="I18" s="42">
        <f>+IFERROR((VLOOKUP(A18,Hoja4!$A$2:$AA$1051,11,FALSE)),"")</f>
        <v>11075</v>
      </c>
      <c r="J18" s="42">
        <f>+IFERROR((VLOOKUP(A18,Hoja4!$A$2:$AA$1051,12,FALSE)),"")</f>
        <v>11327</v>
      </c>
      <c r="K18" s="149">
        <f>+IFERROR((VLOOKUP(A18,Hoja4!$A$2:$AA$1051,13,FALSE)),"")</f>
        <v>10904</v>
      </c>
      <c r="L18" s="144">
        <f>+IFERROR((VLOOKUP(A18,Hoja4!$A$2:$AA$1051,14,FALSE)),"")</f>
        <v>10700</v>
      </c>
    </row>
    <row r="19" spans="1:12" x14ac:dyDescent="0.25">
      <c r="A19" s="145">
        <v>8</v>
      </c>
      <c r="B19" s="41">
        <f>+IFERROR((VLOOKUP(A19,Hoja4!$A$2:$M$1051,4,FALSE)),"")</f>
        <v>68092</v>
      </c>
      <c r="C19" s="41" t="str">
        <f>+IFERROR((VLOOKUP(A19,Hoja4!$A$2:$M$1051,5,FALSE)),"")</f>
        <v>BETULIA</v>
      </c>
      <c r="D19" s="42" t="str">
        <f>+IFERROR((VLOOKUP(A19,Hoja4!$A$2:$AA$1051,6,FALSE)),"")</f>
        <v>-</v>
      </c>
      <c r="E19" s="42" t="str">
        <f>+IFERROR((VLOOKUP(A19,Hoja4!$A$2:$AA$1051,7,FALSE)),"")</f>
        <v>-</v>
      </c>
      <c r="F19" s="42">
        <f>+IFERROR((VLOOKUP(A19,Hoja4!$A$2:$AA$1051,8,FALSE)),"")</f>
        <v>1</v>
      </c>
      <c r="G19" s="42">
        <f>+IFERROR((VLOOKUP(A19,Hoja4!$A$2:$AA$1051,9,FALSE)),"")</f>
        <v>1</v>
      </c>
      <c r="H19" s="42" t="str">
        <f>+IFERROR((VLOOKUP(A19,Hoja4!$A$2:$AA$1051,10,FALSE)),"")</f>
        <v>-</v>
      </c>
      <c r="I19" s="42" t="str">
        <f>+IFERROR((VLOOKUP(A19,Hoja4!$A$2:$AA$1051,11,FALSE)),"")</f>
        <v>-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68101</v>
      </c>
      <c r="C20" s="41" t="str">
        <f>+IFERROR((VLOOKUP(A20,Hoja4!$A$2:$M$1051,5,FALSE)),"")</f>
        <v>BOLIVAR</v>
      </c>
      <c r="D20" s="42">
        <f>+IFERROR((VLOOKUP(A20,Hoja4!$A$2:$AA$1051,6,FALSE)),"")</f>
        <v>31</v>
      </c>
      <c r="E20" s="42" t="str">
        <f>+IFERROR((VLOOKUP(A20,Hoja4!$A$2:$AA$1051,7,FALSE)),"")</f>
        <v>-</v>
      </c>
      <c r="F20" s="42" t="str">
        <f>+IFERROR((VLOOKUP(A20,Hoja4!$A$2:$AA$1051,8,FALSE)),"")</f>
        <v>-</v>
      </c>
      <c r="G20" s="42" t="str">
        <f>+IFERROR((VLOOKUP(A20,Hoja4!$A$2:$AA$1051,9,FALSE)),"")</f>
        <v>-</v>
      </c>
      <c r="H20" s="42" t="str">
        <f>+IFERROR((VLOOKUP(A20,Hoja4!$A$2:$AA$1051,10,FALSE)),"")</f>
        <v>-</v>
      </c>
      <c r="I20" s="42">
        <f>+IFERROR((VLOOKUP(A20,Hoja4!$A$2:$AA$1051,11,FALSE)),"")</f>
        <v>2</v>
      </c>
      <c r="J20" s="42" t="str">
        <f>+IFERROR((VLOOKUP(A20,Hoja4!$A$2:$AA$1051,12,FALSE)),"")</f>
        <v>-</v>
      </c>
      <c r="K20" s="149" t="str">
        <f>+IFERROR((VLOOKUP(A20,Hoja4!$A$2:$AA$1051,13,FALSE)),"")</f>
        <v>-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68121</v>
      </c>
      <c r="C21" s="41" t="str">
        <f>+IFERROR((VLOOKUP(A21,Hoja4!$A$2:$M$1051,5,FALSE)),"")</f>
        <v>CABRERA</v>
      </c>
      <c r="D21" s="42" t="str">
        <f>+IFERROR((VLOOKUP(A21,Hoja4!$A$2:$AA$1051,6,FALSE)),"")</f>
        <v>-</v>
      </c>
      <c r="E21" s="42" t="str">
        <f>+IFERROR((VLOOKUP(A21,Hoja4!$A$2:$AA$1051,7,FALSE)),"")</f>
        <v>-</v>
      </c>
      <c r="F21" s="42" t="str">
        <f>+IFERROR((VLOOKUP(A21,Hoja4!$A$2:$AA$1051,8,FALSE)),"")</f>
        <v>-</v>
      </c>
      <c r="G21" s="42" t="str">
        <f>+IFERROR((VLOOKUP(A21,Hoja4!$A$2:$AA$1051,9,FALSE)),"")</f>
        <v>-</v>
      </c>
      <c r="H21" s="42" t="str">
        <f>+IFERROR((VLOOKUP(A21,Hoja4!$A$2:$AA$1051,10,FALSE)),"")</f>
        <v>-</v>
      </c>
      <c r="I21" s="42">
        <f>+IFERROR((VLOOKUP(A21,Hoja4!$A$2:$AA$1051,11,FALSE)),"")</f>
        <v>1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68147</v>
      </c>
      <c r="C22" s="41" t="str">
        <f>+IFERROR((VLOOKUP(A22,Hoja4!$A$2:$M$1051,5,FALSE)),"")</f>
        <v>CAPITANEJO</v>
      </c>
      <c r="D22" s="42">
        <f>+IFERROR((VLOOKUP(A22,Hoja4!$A$2:$AA$1051,6,FALSE)),"")</f>
        <v>59</v>
      </c>
      <c r="E22" s="42">
        <f>+IFERROR((VLOOKUP(A22,Hoja4!$A$2:$AA$1051,7,FALSE)),"")</f>
        <v>62</v>
      </c>
      <c r="F22" s="42">
        <f>+IFERROR((VLOOKUP(A22,Hoja4!$A$2:$AA$1051,8,FALSE)),"")</f>
        <v>57</v>
      </c>
      <c r="G22" s="42">
        <f>+IFERROR((VLOOKUP(A22,Hoja4!$A$2:$AA$1051,9,FALSE)),"")</f>
        <v>41</v>
      </c>
      <c r="H22" s="42">
        <f>+IFERROR((VLOOKUP(A22,Hoja4!$A$2:$AA$1051,10,FALSE)),"")</f>
        <v>15</v>
      </c>
      <c r="I22" s="42">
        <f>+IFERROR((VLOOKUP(A22,Hoja4!$A$2:$AA$1051,11,FALSE)),"")</f>
        <v>1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68152</v>
      </c>
      <c r="C23" s="41" t="str">
        <f>+IFERROR((VLOOKUP(A23,Hoja4!$A$2:$M$1051,5,FALSE)),"")</f>
        <v>CARCASI</v>
      </c>
      <c r="D23" s="42" t="str">
        <f>+IFERROR((VLOOKUP(A23,Hoja4!$A$2:$AA$1051,6,FALSE)),"")</f>
        <v>-</v>
      </c>
      <c r="E23" s="42">
        <f>+IFERROR((VLOOKUP(A23,Hoja4!$A$2:$AA$1051,7,FALSE)),"")</f>
        <v>29</v>
      </c>
      <c r="F23" s="42">
        <f>+IFERROR((VLOOKUP(A23,Hoja4!$A$2:$AA$1051,8,FALSE)),"")</f>
        <v>22</v>
      </c>
      <c r="G23" s="42">
        <f>+IFERROR((VLOOKUP(A23,Hoja4!$A$2:$AA$1051,9,FALSE)),"")</f>
        <v>11</v>
      </c>
      <c r="H23" s="42" t="str">
        <f>+IFERROR((VLOOKUP(A23,Hoja4!$A$2:$AA$1051,10,FALSE)),"")</f>
        <v>-</v>
      </c>
      <c r="I23" s="42" t="str">
        <f>+IFERROR((VLOOKUP(A23,Hoja4!$A$2:$AA$1051,11,FALSE)),"")</f>
        <v>-</v>
      </c>
      <c r="J23" s="42" t="str">
        <f>+IFERROR((VLOOKUP(A23,Hoja4!$A$2:$AA$1051,12,FALSE)),"")</f>
        <v>-</v>
      </c>
      <c r="K23" s="149" t="str">
        <f>+IFERROR((VLOOKUP(A23,Hoja4!$A$2:$AA$1051,13,FALSE)),"")</f>
        <v>-</v>
      </c>
      <c r="L23" s="144">
        <f>+IFERROR((VLOOKUP(A23,Hoja4!$A$2:$AA$1051,14,FALSE)),"")</f>
        <v>0</v>
      </c>
    </row>
    <row r="24" spans="1:12" x14ac:dyDescent="0.25">
      <c r="A24" s="145">
        <v>13</v>
      </c>
      <c r="B24" s="41">
        <f>+IFERROR((VLOOKUP(A24,Hoja4!$A$2:$M$1051,4,FALSE)),"")</f>
        <v>68162</v>
      </c>
      <c r="C24" s="41" t="str">
        <f>+IFERROR((VLOOKUP(A24,Hoja4!$A$2:$M$1051,5,FALSE)),"")</f>
        <v>CERRITO</v>
      </c>
      <c r="D24" s="42">
        <f>+IFERROR((VLOOKUP(A24,Hoja4!$A$2:$AA$1051,6,FALSE)),"")</f>
        <v>31</v>
      </c>
      <c r="E24" s="42">
        <f>+IFERROR((VLOOKUP(A24,Hoja4!$A$2:$AA$1051,7,FALSE)),"")</f>
        <v>92</v>
      </c>
      <c r="F24" s="42">
        <f>+IFERROR((VLOOKUP(A24,Hoja4!$A$2:$AA$1051,8,FALSE)),"")</f>
        <v>56</v>
      </c>
      <c r="G24" s="42">
        <f>+IFERROR((VLOOKUP(A24,Hoja4!$A$2:$AA$1051,9,FALSE)),"")</f>
        <v>52</v>
      </c>
      <c r="H24" s="42" t="str">
        <f>+IFERROR((VLOOKUP(A24,Hoja4!$A$2:$AA$1051,10,FALSE)),"")</f>
        <v>-</v>
      </c>
      <c r="I24" s="42" t="str">
        <f>+IFERROR((VLOOKUP(A24,Hoja4!$A$2:$AA$1051,11,FALSE)),"")</f>
        <v>-</v>
      </c>
      <c r="J24" s="42" t="str">
        <f>+IFERROR((VLOOKUP(A24,Hoja4!$A$2:$AA$1051,12,FALSE)),"")</f>
        <v>-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68167</v>
      </c>
      <c r="C25" s="41" t="str">
        <f>+IFERROR((VLOOKUP(A25,Hoja4!$A$2:$M$1051,5,FALSE)),"")</f>
        <v>CHARALA</v>
      </c>
      <c r="D25" s="42">
        <f>+IFERROR((VLOOKUP(A25,Hoja4!$A$2:$AA$1051,6,FALSE)),"")</f>
        <v>69</v>
      </c>
      <c r="E25" s="42">
        <f>+IFERROR((VLOOKUP(A25,Hoja4!$A$2:$AA$1051,7,FALSE)),"")</f>
        <v>83</v>
      </c>
      <c r="F25" s="42">
        <f>+IFERROR((VLOOKUP(A25,Hoja4!$A$2:$AA$1051,8,FALSE)),"")</f>
        <v>63</v>
      </c>
      <c r="G25" s="42">
        <f>+IFERROR((VLOOKUP(A25,Hoja4!$A$2:$AA$1051,9,FALSE)),"")</f>
        <v>38</v>
      </c>
      <c r="H25" s="42" t="str">
        <f>+IFERROR((VLOOKUP(A25,Hoja4!$A$2:$AA$1051,10,FALSE)),"")</f>
        <v>-</v>
      </c>
      <c r="I25" s="42">
        <f>+IFERROR((VLOOKUP(A25,Hoja4!$A$2:$AA$1051,11,FALSE)),"")</f>
        <v>9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68176</v>
      </c>
      <c r="C26" s="41" t="str">
        <f>+IFERROR((VLOOKUP(A26,Hoja4!$A$2:$M$1051,5,FALSE)),"")</f>
        <v>CHIMA</v>
      </c>
      <c r="D26" s="42" t="str">
        <f>+IFERROR((VLOOKUP(A26,Hoja4!$A$2:$AA$1051,6,FALSE)),"")</f>
        <v>-</v>
      </c>
      <c r="E26" s="42" t="str">
        <f>+IFERROR((VLOOKUP(A26,Hoja4!$A$2:$AA$1051,7,FALSE)),"")</f>
        <v>-</v>
      </c>
      <c r="F26" s="42">
        <f>+IFERROR((VLOOKUP(A26,Hoja4!$A$2:$AA$1051,8,FALSE)),"")</f>
        <v>31</v>
      </c>
      <c r="G26" s="42">
        <f>+IFERROR((VLOOKUP(A26,Hoja4!$A$2:$AA$1051,9,FALSE)),"")</f>
        <v>21</v>
      </c>
      <c r="H26" s="42">
        <f>+IFERROR((VLOOKUP(A26,Hoja4!$A$2:$AA$1051,10,FALSE)),"")</f>
        <v>17</v>
      </c>
      <c r="I26" s="42">
        <f>+IFERROR((VLOOKUP(A26,Hoja4!$A$2:$AA$1051,11,FALSE)),"")</f>
        <v>21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68179</v>
      </c>
      <c r="C27" s="41" t="str">
        <f>+IFERROR((VLOOKUP(A27,Hoja4!$A$2:$M$1051,5,FALSE)),"")</f>
        <v>CHIPATA</v>
      </c>
      <c r="D27" s="42" t="str">
        <f>+IFERROR((VLOOKUP(A27,Hoja4!$A$2:$AA$1051,6,FALSE)),"")</f>
        <v>-</v>
      </c>
      <c r="E27" s="42">
        <f>+IFERROR((VLOOKUP(A27,Hoja4!$A$2:$AA$1051,7,FALSE)),"")</f>
        <v>41</v>
      </c>
      <c r="F27" s="42">
        <f>+IFERROR((VLOOKUP(A27,Hoja4!$A$2:$AA$1051,8,FALSE)),"")</f>
        <v>41</v>
      </c>
      <c r="G27" s="42">
        <f>+IFERROR((VLOOKUP(A27,Hoja4!$A$2:$AA$1051,9,FALSE)),"")</f>
        <v>29</v>
      </c>
      <c r="H27" s="42" t="str">
        <f>+IFERROR((VLOOKUP(A27,Hoja4!$A$2:$AA$1051,10,FALSE)),"")</f>
        <v>-</v>
      </c>
      <c r="I27" s="42" t="str">
        <f>+IFERROR((VLOOKUP(A27,Hoja4!$A$2:$AA$1051,11,FALSE)),"")</f>
        <v>-</v>
      </c>
      <c r="J27" s="42" t="str">
        <f>+IFERROR((VLOOKUP(A27,Hoja4!$A$2:$AA$1051,12,FALSE)),"")</f>
        <v>-</v>
      </c>
      <c r="K27" s="149" t="str">
        <f>+IFERROR((VLOOKUP(A27,Hoja4!$A$2:$AA$1051,13,FALSE)),"")</f>
        <v>-</v>
      </c>
      <c r="L27" s="144">
        <f>+IFERROR((VLOOKUP(A27,Hoja4!$A$2:$AA$1051,14,FALSE)),"")</f>
        <v>0</v>
      </c>
    </row>
    <row r="28" spans="1:12" x14ac:dyDescent="0.25">
      <c r="A28" s="145">
        <v>17</v>
      </c>
      <c r="B28" s="41">
        <f>+IFERROR((VLOOKUP(A28,Hoja4!$A$2:$M$1051,4,FALSE)),"")</f>
        <v>68190</v>
      </c>
      <c r="C28" s="41" t="str">
        <f>+IFERROR((VLOOKUP(A28,Hoja4!$A$2:$M$1051,5,FALSE)),"")</f>
        <v>CIMITARRA</v>
      </c>
      <c r="D28" s="42">
        <f>+IFERROR((VLOOKUP(A28,Hoja4!$A$2:$AA$1051,6,FALSE)),"")</f>
        <v>303</v>
      </c>
      <c r="E28" s="42">
        <f>+IFERROR((VLOOKUP(A28,Hoja4!$A$2:$AA$1051,7,FALSE)),"")</f>
        <v>158</v>
      </c>
      <c r="F28" s="42">
        <f>+IFERROR((VLOOKUP(A28,Hoja4!$A$2:$AA$1051,8,FALSE)),"")</f>
        <v>78</v>
      </c>
      <c r="G28" s="42">
        <f>+IFERROR((VLOOKUP(A28,Hoja4!$A$2:$AA$1051,9,FALSE)),"")</f>
        <v>28</v>
      </c>
      <c r="H28" s="42">
        <f>+IFERROR((VLOOKUP(A28,Hoja4!$A$2:$AA$1051,10,FALSE)),"")</f>
        <v>23</v>
      </c>
      <c r="I28" s="42">
        <f>+IFERROR((VLOOKUP(A28,Hoja4!$A$2:$AA$1051,11,FALSE)),"")</f>
        <v>13</v>
      </c>
      <c r="J28" s="42">
        <f>+IFERROR((VLOOKUP(A28,Hoja4!$A$2:$AA$1051,12,FALSE)),"")</f>
        <v>1</v>
      </c>
      <c r="K28" s="149">
        <f>+IFERROR((VLOOKUP(A28,Hoja4!$A$2:$AA$1051,13,FALSE)),"")</f>
        <v>3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68207</v>
      </c>
      <c r="C29" s="41" t="str">
        <f>+IFERROR((VLOOKUP(A29,Hoja4!$A$2:$M$1051,5,FALSE)),"")</f>
        <v>CONCEPCION</v>
      </c>
      <c r="D29" s="42">
        <f>+IFERROR((VLOOKUP(A29,Hoja4!$A$2:$AA$1051,6,FALSE)),"")</f>
        <v>36</v>
      </c>
      <c r="E29" s="42">
        <f>+IFERROR((VLOOKUP(A29,Hoja4!$A$2:$AA$1051,7,FALSE)),"")</f>
        <v>36</v>
      </c>
      <c r="F29" s="42">
        <f>+IFERROR((VLOOKUP(A29,Hoja4!$A$2:$AA$1051,8,FALSE)),"")</f>
        <v>33</v>
      </c>
      <c r="G29" s="42">
        <f>+IFERROR((VLOOKUP(A29,Hoja4!$A$2:$AA$1051,9,FALSE)),"")</f>
        <v>24</v>
      </c>
      <c r="H29" s="42">
        <f>+IFERROR((VLOOKUP(A29,Hoja4!$A$2:$AA$1051,10,FALSE)),"")</f>
        <v>14</v>
      </c>
      <c r="I29" s="42" t="str">
        <f>+IFERROR((VLOOKUP(A29,Hoja4!$A$2:$AA$1051,11,FALSE)),"")</f>
        <v>-</v>
      </c>
      <c r="J29" s="42">
        <f>+IFERROR((VLOOKUP(A29,Hoja4!$A$2:$AA$1051,12,FALSE)),"")</f>
        <v>1</v>
      </c>
      <c r="K29" s="149" t="str">
        <f>+IFERROR((VLOOKUP(A29,Hoja4!$A$2:$AA$1051,13,FALSE)),"")</f>
        <v>-</v>
      </c>
      <c r="L29" s="144">
        <f>+IFERROR((VLOOKUP(A29,Hoja4!$A$2:$AA$1051,14,FALSE)),"")</f>
        <v>0</v>
      </c>
    </row>
    <row r="30" spans="1:12" x14ac:dyDescent="0.25">
      <c r="A30" s="145">
        <v>19</v>
      </c>
      <c r="B30" s="41">
        <f>+IFERROR((VLOOKUP(A30,Hoja4!$A$2:$M$1051,4,FALSE)),"")</f>
        <v>68209</v>
      </c>
      <c r="C30" s="41" t="str">
        <f>+IFERROR((VLOOKUP(A30,Hoja4!$A$2:$M$1051,5,FALSE)),"")</f>
        <v>CONFINES</v>
      </c>
      <c r="D30" s="42">
        <f>+IFERROR((VLOOKUP(A30,Hoja4!$A$2:$AA$1051,6,FALSE)),"")</f>
        <v>30</v>
      </c>
      <c r="E30" s="42" t="str">
        <f>+IFERROR((VLOOKUP(A30,Hoja4!$A$2:$AA$1051,7,FALSE)),"")</f>
        <v>-</v>
      </c>
      <c r="F30" s="42" t="str">
        <f>+IFERROR((VLOOKUP(A30,Hoja4!$A$2:$AA$1051,8,FALSE)),"")</f>
        <v>-</v>
      </c>
      <c r="G30" s="42" t="str">
        <f>+IFERROR((VLOOKUP(A30,Hoja4!$A$2:$AA$1051,9,FALSE)),"")</f>
        <v>-</v>
      </c>
      <c r="H30" s="42" t="str">
        <f>+IFERROR((VLOOKUP(A30,Hoja4!$A$2:$AA$1051,10,FALSE)),"")</f>
        <v>-</v>
      </c>
      <c r="I30" s="42" t="str">
        <f>+IFERROR((VLOOKUP(A30,Hoja4!$A$2:$AA$1051,11,FALSE)),"")</f>
        <v>-</v>
      </c>
      <c r="J30" s="42" t="str">
        <f>+IFERROR((VLOOKUP(A30,Hoja4!$A$2:$AA$1051,12,FALSE)),"")</f>
        <v>-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68211</v>
      </c>
      <c r="C31" s="41" t="str">
        <f>+IFERROR((VLOOKUP(A31,Hoja4!$A$2:$M$1051,5,FALSE)),"")</f>
        <v>CONTRATACION</v>
      </c>
      <c r="D31" s="42" t="str">
        <f>+IFERROR((VLOOKUP(A31,Hoja4!$A$2:$AA$1051,6,FALSE)),"")</f>
        <v>-</v>
      </c>
      <c r="E31" s="42" t="str">
        <f>+IFERROR((VLOOKUP(A31,Hoja4!$A$2:$AA$1051,7,FALSE)),"")</f>
        <v>-</v>
      </c>
      <c r="F31" s="42" t="str">
        <f>+IFERROR((VLOOKUP(A31,Hoja4!$A$2:$AA$1051,8,FALSE)),"")</f>
        <v>-</v>
      </c>
      <c r="G31" s="42" t="str">
        <f>+IFERROR((VLOOKUP(A31,Hoja4!$A$2:$AA$1051,9,FALSE)),"")</f>
        <v>-</v>
      </c>
      <c r="H31" s="42" t="str">
        <f>+IFERROR((VLOOKUP(A31,Hoja4!$A$2:$AA$1051,10,FALSE)),"")</f>
        <v>-</v>
      </c>
      <c r="I31" s="42">
        <f>+IFERROR((VLOOKUP(A31,Hoja4!$A$2:$AA$1051,11,FALSE)),"")</f>
        <v>2</v>
      </c>
      <c r="J31" s="42" t="str">
        <f>+IFERROR((VLOOKUP(A31,Hoja4!$A$2:$AA$1051,12,FALSE)),"")</f>
        <v>-</v>
      </c>
      <c r="K31" s="149">
        <f>+IFERROR((VLOOKUP(A31,Hoja4!$A$2:$AA$1051,13,FALSE)),"")</f>
        <v>1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68229</v>
      </c>
      <c r="C32" s="41" t="str">
        <f>+IFERROR((VLOOKUP(A32,Hoja4!$A$2:$M$1051,5,FALSE)),"")</f>
        <v>CURITI</v>
      </c>
      <c r="D32" s="42" t="str">
        <f>+IFERROR((VLOOKUP(A32,Hoja4!$A$2:$AA$1051,6,FALSE)),"")</f>
        <v>-</v>
      </c>
      <c r="E32" s="42">
        <f>+IFERROR((VLOOKUP(A32,Hoja4!$A$2:$AA$1051,7,FALSE)),"")</f>
        <v>68</v>
      </c>
      <c r="F32" s="42">
        <f>+IFERROR((VLOOKUP(A32,Hoja4!$A$2:$AA$1051,8,FALSE)),"")</f>
        <v>93</v>
      </c>
      <c r="G32" s="42">
        <f>+IFERROR((VLOOKUP(A32,Hoja4!$A$2:$AA$1051,9,FALSE)),"")</f>
        <v>86</v>
      </c>
      <c r="H32" s="42">
        <f>+IFERROR((VLOOKUP(A32,Hoja4!$A$2:$AA$1051,10,FALSE)),"")</f>
        <v>19</v>
      </c>
      <c r="I32" s="42">
        <f>+IFERROR((VLOOKUP(A32,Hoja4!$A$2:$AA$1051,11,FALSE)),"")</f>
        <v>21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68235</v>
      </c>
      <c r="C33" s="41" t="str">
        <f>+IFERROR((VLOOKUP(A33,Hoja4!$A$2:$M$1051,5,FALSE)),"")</f>
        <v>EL CARMEN DE CHUCURI</v>
      </c>
      <c r="D33" s="42">
        <f>+IFERROR((VLOOKUP(A33,Hoja4!$A$2:$AA$1051,6,FALSE)),"")</f>
        <v>33</v>
      </c>
      <c r="E33" s="42">
        <f>+IFERROR((VLOOKUP(A33,Hoja4!$A$2:$AA$1051,7,FALSE)),"")</f>
        <v>50</v>
      </c>
      <c r="F33" s="42">
        <f>+IFERROR((VLOOKUP(A33,Hoja4!$A$2:$AA$1051,8,FALSE)),"")</f>
        <v>42</v>
      </c>
      <c r="G33" s="42" t="str">
        <f>+IFERROR((VLOOKUP(A33,Hoja4!$A$2:$AA$1051,9,FALSE)),"")</f>
        <v>-</v>
      </c>
      <c r="H33" s="42" t="str">
        <f>+IFERROR((VLOOKUP(A33,Hoja4!$A$2:$AA$1051,10,FALSE)),"")</f>
        <v>-</v>
      </c>
      <c r="I33" s="42" t="str">
        <f>+IFERROR((VLOOKUP(A33,Hoja4!$A$2:$AA$1051,11,FALSE)),"")</f>
        <v>-</v>
      </c>
      <c r="J33" s="42" t="str">
        <f>+IFERROR((VLOOKUP(A33,Hoja4!$A$2:$AA$1051,12,FALSE)),"")</f>
        <v>-</v>
      </c>
      <c r="K33" s="149" t="str">
        <f>+IFERROR((VLOOKUP(A33,Hoja4!$A$2:$AA$1051,13,FALSE)),"")</f>
        <v>-</v>
      </c>
      <c r="L33" s="144">
        <f>+IFERROR((VLOOKUP(A33,Hoja4!$A$2:$AA$1051,14,FALSE)),"")</f>
        <v>0</v>
      </c>
    </row>
    <row r="34" spans="1:12" x14ac:dyDescent="0.25">
      <c r="A34" s="145">
        <v>23</v>
      </c>
      <c r="B34" s="41">
        <f>+IFERROR((VLOOKUP(A34,Hoja4!$A$2:$M$1051,4,FALSE)),"")</f>
        <v>68245</v>
      </c>
      <c r="C34" s="41" t="str">
        <f>+IFERROR((VLOOKUP(A34,Hoja4!$A$2:$M$1051,5,FALSE)),"")</f>
        <v>EL GUACAMAYO</v>
      </c>
      <c r="D34" s="42" t="str">
        <f>+IFERROR((VLOOKUP(A34,Hoja4!$A$2:$AA$1051,6,FALSE)),"")</f>
        <v>-</v>
      </c>
      <c r="E34" s="42">
        <f>+IFERROR((VLOOKUP(A34,Hoja4!$A$2:$AA$1051,7,FALSE)),"")</f>
        <v>26</v>
      </c>
      <c r="F34" s="42">
        <f>+IFERROR((VLOOKUP(A34,Hoja4!$A$2:$AA$1051,8,FALSE)),"")</f>
        <v>26</v>
      </c>
      <c r="G34" s="42">
        <f>+IFERROR((VLOOKUP(A34,Hoja4!$A$2:$AA$1051,9,FALSE)),"")</f>
        <v>20</v>
      </c>
      <c r="H34" s="42" t="str">
        <f>+IFERROR((VLOOKUP(A34,Hoja4!$A$2:$AA$1051,10,FALSE)),"")</f>
        <v>-</v>
      </c>
      <c r="I34" s="42">
        <f>+IFERROR((VLOOKUP(A34,Hoja4!$A$2:$AA$1051,11,FALSE)),"")</f>
        <v>1</v>
      </c>
      <c r="J34" s="42" t="str">
        <f>+IFERROR((VLOOKUP(A34,Hoja4!$A$2:$AA$1051,12,FALSE)),"")</f>
        <v>-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68250</v>
      </c>
      <c r="C35" s="41" t="str">
        <f>+IFERROR((VLOOKUP(A35,Hoja4!$A$2:$M$1051,5,FALSE)),"")</f>
        <v>EL PEÑON</v>
      </c>
      <c r="D35" s="42" t="str">
        <f>+IFERROR((VLOOKUP(A35,Hoja4!$A$2:$AA$1051,6,FALSE)),"")</f>
        <v>-</v>
      </c>
      <c r="E35" s="42" t="str">
        <f>+IFERROR((VLOOKUP(A35,Hoja4!$A$2:$AA$1051,7,FALSE)),"")</f>
        <v>-</v>
      </c>
      <c r="F35" s="42" t="str">
        <f>+IFERROR((VLOOKUP(A35,Hoja4!$A$2:$AA$1051,8,FALSE)),"")</f>
        <v>-</v>
      </c>
      <c r="G35" s="42" t="str">
        <f>+IFERROR((VLOOKUP(A35,Hoja4!$A$2:$AA$1051,9,FALSE)),"")</f>
        <v>-</v>
      </c>
      <c r="H35" s="42" t="str">
        <f>+IFERROR((VLOOKUP(A35,Hoja4!$A$2:$AA$1051,10,FALSE)),"")</f>
        <v>-</v>
      </c>
      <c r="I35" s="42">
        <f>+IFERROR((VLOOKUP(A35,Hoja4!$A$2:$AA$1051,11,FALSE)),"")</f>
        <v>4</v>
      </c>
      <c r="J35" s="42" t="str">
        <f>+IFERROR((VLOOKUP(A35,Hoja4!$A$2:$AA$1051,12,FALSE)),"")</f>
        <v>-</v>
      </c>
      <c r="K35" s="149" t="str">
        <f>+IFERROR((VLOOKUP(A35,Hoja4!$A$2:$AA$1051,13,FALSE)),"")</f>
        <v>-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68255</v>
      </c>
      <c r="C36" s="41" t="str">
        <f>+IFERROR((VLOOKUP(A36,Hoja4!$A$2:$M$1051,5,FALSE)),"")</f>
        <v>EL PLAYON</v>
      </c>
      <c r="D36" s="42">
        <f>+IFERROR((VLOOKUP(A36,Hoja4!$A$2:$AA$1051,6,FALSE)),"")</f>
        <v>180</v>
      </c>
      <c r="E36" s="42">
        <f>+IFERROR((VLOOKUP(A36,Hoja4!$A$2:$AA$1051,7,FALSE)),"")</f>
        <v>217</v>
      </c>
      <c r="F36" s="42">
        <f>+IFERROR((VLOOKUP(A36,Hoja4!$A$2:$AA$1051,8,FALSE)),"")</f>
        <v>283</v>
      </c>
      <c r="G36" s="42">
        <f>+IFERROR((VLOOKUP(A36,Hoja4!$A$2:$AA$1051,9,FALSE)),"")</f>
        <v>268</v>
      </c>
      <c r="H36" s="42">
        <f>+IFERROR((VLOOKUP(A36,Hoja4!$A$2:$AA$1051,10,FALSE)),"")</f>
        <v>185</v>
      </c>
      <c r="I36" s="42">
        <f>+IFERROR((VLOOKUP(A36,Hoja4!$A$2:$AA$1051,11,FALSE)),"")</f>
        <v>102</v>
      </c>
      <c r="J36" s="42">
        <f>+IFERROR((VLOOKUP(A36,Hoja4!$A$2:$AA$1051,12,FALSE)),"")</f>
        <v>127</v>
      </c>
      <c r="K36" s="149">
        <f>+IFERROR((VLOOKUP(A36,Hoja4!$A$2:$AA$1051,13,FALSE)),"")</f>
        <v>189</v>
      </c>
      <c r="L36" s="144">
        <f>+IFERROR((VLOOKUP(A36,Hoja4!$A$2:$AA$1051,14,FALSE)),"")</f>
        <v>199</v>
      </c>
    </row>
    <row r="37" spans="1:12" x14ac:dyDescent="0.25">
      <c r="A37" s="145">
        <v>26</v>
      </c>
      <c r="B37" s="41">
        <f>+IFERROR((VLOOKUP(A37,Hoja4!$A$2:$M$1051,4,FALSE)),"")</f>
        <v>68264</v>
      </c>
      <c r="C37" s="41" t="str">
        <f>+IFERROR((VLOOKUP(A37,Hoja4!$A$2:$M$1051,5,FALSE)),"")</f>
        <v>ENCINO</v>
      </c>
      <c r="D37" s="42" t="str">
        <f>+IFERROR((VLOOKUP(A37,Hoja4!$A$2:$AA$1051,6,FALSE)),"")</f>
        <v>-</v>
      </c>
      <c r="E37" s="42" t="str">
        <f>+IFERROR((VLOOKUP(A37,Hoja4!$A$2:$AA$1051,7,FALSE)),"")</f>
        <v>-</v>
      </c>
      <c r="F37" s="42" t="str">
        <f>+IFERROR((VLOOKUP(A37,Hoja4!$A$2:$AA$1051,8,FALSE)),"")</f>
        <v>-</v>
      </c>
      <c r="G37" s="42" t="str">
        <f>+IFERROR((VLOOKUP(A37,Hoja4!$A$2:$AA$1051,9,FALSE)),"")</f>
        <v>-</v>
      </c>
      <c r="H37" s="42" t="str">
        <f>+IFERROR((VLOOKUP(A37,Hoja4!$A$2:$AA$1051,10,FALSE)),"")</f>
        <v>-</v>
      </c>
      <c r="I37" s="42">
        <f>+IFERROR((VLOOKUP(A37,Hoja4!$A$2:$AA$1051,11,FALSE)),"")</f>
        <v>2</v>
      </c>
      <c r="J37" s="42" t="str">
        <f>+IFERROR((VLOOKUP(A37,Hoja4!$A$2:$AA$1051,12,FALSE)),"")</f>
        <v>-</v>
      </c>
      <c r="K37" s="149" t="str">
        <f>+IFERROR((VLOOKUP(A37,Hoja4!$A$2:$AA$1051,13,FALSE)),"")</f>
        <v>-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68266</v>
      </c>
      <c r="C38" s="41" t="str">
        <f>+IFERROR((VLOOKUP(A38,Hoja4!$A$2:$M$1051,5,FALSE)),"")</f>
        <v>ENCISO</v>
      </c>
      <c r="D38" s="42">
        <f>+IFERROR((VLOOKUP(A38,Hoja4!$A$2:$AA$1051,6,FALSE)),"")</f>
        <v>47</v>
      </c>
      <c r="E38" s="42">
        <f>+IFERROR((VLOOKUP(A38,Hoja4!$A$2:$AA$1051,7,FALSE)),"")</f>
        <v>34</v>
      </c>
      <c r="F38" s="42">
        <f>+IFERROR((VLOOKUP(A38,Hoja4!$A$2:$AA$1051,8,FALSE)),"")</f>
        <v>43</v>
      </c>
      <c r="G38" s="42">
        <f>+IFERROR((VLOOKUP(A38,Hoja4!$A$2:$AA$1051,9,FALSE)),"")</f>
        <v>35</v>
      </c>
      <c r="H38" s="42">
        <f>+IFERROR((VLOOKUP(A38,Hoja4!$A$2:$AA$1051,10,FALSE)),"")</f>
        <v>29</v>
      </c>
      <c r="I38" s="42">
        <f>+IFERROR((VLOOKUP(A38,Hoja4!$A$2:$AA$1051,11,FALSE)),"")</f>
        <v>12</v>
      </c>
      <c r="J38" s="42" t="str">
        <f>+IFERROR((VLOOKUP(A38,Hoja4!$A$2:$AA$1051,12,FALSE)),"")</f>
        <v>-</v>
      </c>
      <c r="K38" s="149" t="str">
        <f>+IFERROR((VLOOKUP(A38,Hoja4!$A$2:$AA$1051,13,FALSE)),"")</f>
        <v>-</v>
      </c>
      <c r="L38" s="144">
        <f>+IFERROR((VLOOKUP(A38,Hoja4!$A$2:$AA$1051,14,FALSE)),"")</f>
        <v>0</v>
      </c>
    </row>
    <row r="39" spans="1:12" x14ac:dyDescent="0.25">
      <c r="A39" s="145">
        <v>28</v>
      </c>
      <c r="B39" s="41">
        <f>+IFERROR((VLOOKUP(A39,Hoja4!$A$2:$M$1051,4,FALSE)),"")</f>
        <v>68271</v>
      </c>
      <c r="C39" s="41" t="str">
        <f>+IFERROR((VLOOKUP(A39,Hoja4!$A$2:$M$1051,5,FALSE)),"")</f>
        <v>FLORIAN</v>
      </c>
      <c r="D39" s="42">
        <f>+IFERROR((VLOOKUP(A39,Hoja4!$A$2:$AA$1051,6,FALSE)),"")</f>
        <v>74</v>
      </c>
      <c r="E39" s="42">
        <f>+IFERROR((VLOOKUP(A39,Hoja4!$A$2:$AA$1051,7,FALSE)),"")</f>
        <v>60</v>
      </c>
      <c r="F39" s="42">
        <f>+IFERROR((VLOOKUP(A39,Hoja4!$A$2:$AA$1051,8,FALSE)),"")</f>
        <v>37</v>
      </c>
      <c r="G39" s="42">
        <f>+IFERROR((VLOOKUP(A39,Hoja4!$A$2:$AA$1051,9,FALSE)),"")</f>
        <v>22</v>
      </c>
      <c r="H39" s="42" t="str">
        <f>+IFERROR((VLOOKUP(A39,Hoja4!$A$2:$AA$1051,10,FALSE)),"")</f>
        <v>-</v>
      </c>
      <c r="I39" s="42" t="str">
        <f>+IFERROR((VLOOKUP(A39,Hoja4!$A$2:$AA$1051,11,FALSE)),"")</f>
        <v>-</v>
      </c>
      <c r="J39" s="42" t="str">
        <f>+IFERROR((VLOOKUP(A39,Hoja4!$A$2:$AA$1051,12,FALSE)),"")</f>
        <v>-</v>
      </c>
      <c r="K39" s="149" t="str">
        <f>+IFERROR((VLOOKUP(A39,Hoja4!$A$2:$AA$1051,13,FALSE)),"")</f>
        <v>-</v>
      </c>
      <c r="L39" s="144">
        <f>+IFERROR((VLOOKUP(A39,Hoja4!$A$2:$AA$1051,14,FALSE)),"")</f>
        <v>0</v>
      </c>
    </row>
    <row r="40" spans="1:12" x14ac:dyDescent="0.25">
      <c r="A40" s="145">
        <v>29</v>
      </c>
      <c r="B40" s="41">
        <f>+IFERROR((VLOOKUP(A40,Hoja4!$A$2:$M$1051,4,FALSE)),"")</f>
        <v>68276</v>
      </c>
      <c r="C40" s="41" t="str">
        <f>+IFERROR((VLOOKUP(A40,Hoja4!$A$2:$M$1051,5,FALSE)),"")</f>
        <v>FLORIDABLANCA</v>
      </c>
      <c r="D40" s="42">
        <f>+IFERROR((VLOOKUP(A40,Hoja4!$A$2:$AA$1051,6,FALSE)),"")</f>
        <v>1208</v>
      </c>
      <c r="E40" s="42">
        <f>+IFERROR((VLOOKUP(A40,Hoja4!$A$2:$AA$1051,7,FALSE)),"")</f>
        <v>1353</v>
      </c>
      <c r="F40" s="42">
        <f>+IFERROR((VLOOKUP(A40,Hoja4!$A$2:$AA$1051,8,FALSE)),"")</f>
        <v>1587</v>
      </c>
      <c r="G40" s="42">
        <f>+IFERROR((VLOOKUP(A40,Hoja4!$A$2:$AA$1051,9,FALSE)),"")</f>
        <v>1783</v>
      </c>
      <c r="H40" s="42">
        <f>+IFERROR((VLOOKUP(A40,Hoja4!$A$2:$AA$1051,10,FALSE)),"")</f>
        <v>2055</v>
      </c>
      <c r="I40" s="42">
        <f>+IFERROR((VLOOKUP(A40,Hoja4!$A$2:$AA$1051,11,FALSE)),"")</f>
        <v>2020</v>
      </c>
      <c r="J40" s="42">
        <f>+IFERROR((VLOOKUP(A40,Hoja4!$A$2:$AA$1051,12,FALSE)),"")</f>
        <v>1912</v>
      </c>
      <c r="K40" s="149">
        <f>+IFERROR((VLOOKUP(A40,Hoja4!$A$2:$AA$1051,13,FALSE)),"")</f>
        <v>2238</v>
      </c>
      <c r="L40" s="144">
        <f>+IFERROR((VLOOKUP(A40,Hoja4!$A$2:$AA$1051,14,FALSE)),"")</f>
        <v>2330</v>
      </c>
    </row>
    <row r="41" spans="1:12" x14ac:dyDescent="0.25">
      <c r="A41" s="145">
        <v>30</v>
      </c>
      <c r="B41" s="41">
        <f>+IFERROR((VLOOKUP(A41,Hoja4!$A$2:$M$1051,4,FALSE)),"")</f>
        <v>68296</v>
      </c>
      <c r="C41" s="41" t="str">
        <f>+IFERROR((VLOOKUP(A41,Hoja4!$A$2:$M$1051,5,FALSE)),"")</f>
        <v>GALAN</v>
      </c>
      <c r="D41" s="42" t="str">
        <f>+IFERROR((VLOOKUP(A41,Hoja4!$A$2:$AA$1051,6,FALSE)),"")</f>
        <v>-</v>
      </c>
      <c r="E41" s="42">
        <f>+IFERROR((VLOOKUP(A41,Hoja4!$A$2:$AA$1051,7,FALSE)),"")</f>
        <v>29</v>
      </c>
      <c r="F41" s="42">
        <f>+IFERROR((VLOOKUP(A41,Hoja4!$A$2:$AA$1051,8,FALSE)),"")</f>
        <v>30</v>
      </c>
      <c r="G41" s="42">
        <f>+IFERROR((VLOOKUP(A41,Hoja4!$A$2:$AA$1051,9,FALSE)),"")</f>
        <v>18</v>
      </c>
      <c r="H41" s="42" t="str">
        <f>+IFERROR((VLOOKUP(A41,Hoja4!$A$2:$AA$1051,10,FALSE)),"")</f>
        <v>-</v>
      </c>
      <c r="I41" s="42">
        <f>+IFERROR((VLOOKUP(A41,Hoja4!$A$2:$AA$1051,11,FALSE)),"")</f>
        <v>4</v>
      </c>
      <c r="J41" s="42" t="str">
        <f>+IFERROR((VLOOKUP(A41,Hoja4!$A$2:$AA$1051,12,FALSE)),"")</f>
        <v>-</v>
      </c>
      <c r="K41" s="149">
        <f>+IFERROR((VLOOKUP(A41,Hoja4!$A$2:$AA$1051,13,FALSE)),"")</f>
        <v>1</v>
      </c>
      <c r="L41" s="144">
        <f>+IFERROR((VLOOKUP(A41,Hoja4!$A$2:$AA$1051,14,FALSE)),"")</f>
        <v>0</v>
      </c>
    </row>
    <row r="42" spans="1:12" x14ac:dyDescent="0.25">
      <c r="A42" s="145">
        <v>31</v>
      </c>
      <c r="B42" s="41">
        <f>+IFERROR((VLOOKUP(A42,Hoja4!$A$2:$M$1051,4,FALSE)),"")</f>
        <v>68298</v>
      </c>
      <c r="C42" s="41" t="str">
        <f>+IFERROR((VLOOKUP(A42,Hoja4!$A$2:$M$1051,5,FALSE)),"")</f>
        <v>GAMBITA</v>
      </c>
      <c r="D42" s="42" t="str">
        <f>+IFERROR((VLOOKUP(A42,Hoja4!$A$2:$AA$1051,6,FALSE)),"")</f>
        <v>-</v>
      </c>
      <c r="E42" s="42">
        <f>+IFERROR((VLOOKUP(A42,Hoja4!$A$2:$AA$1051,7,FALSE)),"")</f>
        <v>7</v>
      </c>
      <c r="F42" s="42" t="str">
        <f>+IFERROR((VLOOKUP(A42,Hoja4!$A$2:$AA$1051,8,FALSE)),"")</f>
        <v>-</v>
      </c>
      <c r="G42" s="42" t="str">
        <f>+IFERROR((VLOOKUP(A42,Hoja4!$A$2:$AA$1051,9,FALSE)),"")</f>
        <v>-</v>
      </c>
      <c r="H42" s="42" t="str">
        <f>+IFERROR((VLOOKUP(A42,Hoja4!$A$2:$AA$1051,10,FALSE)),"")</f>
        <v>-</v>
      </c>
      <c r="I42" s="42" t="str">
        <f>+IFERROR((VLOOKUP(A42,Hoja4!$A$2:$AA$1051,11,FALSE)),"")</f>
        <v>-</v>
      </c>
      <c r="J42" s="42" t="str">
        <f>+IFERROR((VLOOKUP(A42,Hoja4!$A$2:$AA$1051,12,FALSE)),"")</f>
        <v>-</v>
      </c>
      <c r="K42" s="149">
        <f>+IFERROR((VLOOKUP(A42,Hoja4!$A$2:$AA$1051,13,FALSE)),"")</f>
        <v>2</v>
      </c>
      <c r="L42" s="144">
        <f>+IFERROR((VLOOKUP(A42,Hoja4!$A$2:$AA$1051,14,FALSE)),"")</f>
        <v>0</v>
      </c>
    </row>
    <row r="43" spans="1:12" x14ac:dyDescent="0.25">
      <c r="A43" s="145">
        <v>32</v>
      </c>
      <c r="B43" s="41">
        <f>+IFERROR((VLOOKUP(A43,Hoja4!$A$2:$M$1051,4,FALSE)),"")</f>
        <v>68307</v>
      </c>
      <c r="C43" s="41" t="str">
        <f>+IFERROR((VLOOKUP(A43,Hoja4!$A$2:$M$1051,5,FALSE)),"")</f>
        <v>GIRON</v>
      </c>
      <c r="D43" s="42">
        <f>+IFERROR((VLOOKUP(A43,Hoja4!$A$2:$AA$1051,6,FALSE)),"")</f>
        <v>1754</v>
      </c>
      <c r="E43" s="42">
        <f>+IFERROR((VLOOKUP(A43,Hoja4!$A$2:$AA$1051,7,FALSE)),"")</f>
        <v>2135</v>
      </c>
      <c r="F43" s="42">
        <f>+IFERROR((VLOOKUP(A43,Hoja4!$A$2:$AA$1051,8,FALSE)),"")</f>
        <v>2121</v>
      </c>
      <c r="G43" s="42">
        <f>+IFERROR((VLOOKUP(A43,Hoja4!$A$2:$AA$1051,9,FALSE)),"")</f>
        <v>2578</v>
      </c>
      <c r="H43" s="42">
        <f>+IFERROR((VLOOKUP(A43,Hoja4!$A$2:$AA$1051,10,FALSE)),"")</f>
        <v>2823</v>
      </c>
      <c r="I43" s="42">
        <f>+IFERROR((VLOOKUP(A43,Hoja4!$A$2:$AA$1051,11,FALSE)),"")</f>
        <v>2954</v>
      </c>
      <c r="J43" s="42">
        <f>+IFERROR((VLOOKUP(A43,Hoja4!$A$2:$AA$1051,12,FALSE)),"")</f>
        <v>2946</v>
      </c>
      <c r="K43" s="149">
        <f>+IFERROR((VLOOKUP(A43,Hoja4!$A$2:$AA$1051,13,FALSE)),"")</f>
        <v>3558</v>
      </c>
      <c r="L43" s="144">
        <f>+IFERROR((VLOOKUP(A43,Hoja4!$A$2:$AA$1051,14,FALSE)),"")</f>
        <v>2867</v>
      </c>
    </row>
    <row r="44" spans="1:12" x14ac:dyDescent="0.25">
      <c r="A44" s="145">
        <v>33</v>
      </c>
      <c r="B44" s="41">
        <f>+IFERROR((VLOOKUP(A44,Hoja4!$A$2:$M$1051,4,FALSE)),"")</f>
        <v>68318</v>
      </c>
      <c r="C44" s="41" t="str">
        <f>+IFERROR((VLOOKUP(A44,Hoja4!$A$2:$M$1051,5,FALSE)),"")</f>
        <v>GUACA</v>
      </c>
      <c r="D44" s="42">
        <f>+IFERROR((VLOOKUP(A44,Hoja4!$A$2:$AA$1051,6,FALSE)),"")</f>
        <v>5</v>
      </c>
      <c r="E44" s="42" t="str">
        <f>+IFERROR((VLOOKUP(A44,Hoja4!$A$2:$AA$1051,7,FALSE)),"")</f>
        <v>-</v>
      </c>
      <c r="F44" s="42">
        <f>+IFERROR((VLOOKUP(A44,Hoja4!$A$2:$AA$1051,8,FALSE)),"")</f>
        <v>59</v>
      </c>
      <c r="G44" s="42">
        <f>+IFERROR((VLOOKUP(A44,Hoja4!$A$2:$AA$1051,9,FALSE)),"")</f>
        <v>41</v>
      </c>
      <c r="H44" s="42">
        <f>+IFERROR((VLOOKUP(A44,Hoja4!$A$2:$AA$1051,10,FALSE)),"")</f>
        <v>31</v>
      </c>
      <c r="I44" s="42" t="str">
        <f>+IFERROR((VLOOKUP(A44,Hoja4!$A$2:$AA$1051,11,FALSE)),"")</f>
        <v>-</v>
      </c>
      <c r="J44" s="42" t="str">
        <f>+IFERROR((VLOOKUP(A44,Hoja4!$A$2:$AA$1051,12,FALSE)),"")</f>
        <v>-</v>
      </c>
      <c r="K44" s="149" t="str">
        <f>+IFERROR((VLOOKUP(A44,Hoja4!$A$2:$AA$1051,13,FALSE)),"")</f>
        <v>-</v>
      </c>
      <c r="L44" s="144">
        <f>+IFERROR((VLOOKUP(A44,Hoja4!$A$2:$AA$1051,14,FALSE)),"")</f>
        <v>0</v>
      </c>
    </row>
    <row r="45" spans="1:12" x14ac:dyDescent="0.25">
      <c r="A45" s="145">
        <v>34</v>
      </c>
      <c r="B45" s="41">
        <f>+IFERROR((VLOOKUP(A45,Hoja4!$A$2:$M$1051,4,FALSE)),"")</f>
        <v>68320</v>
      </c>
      <c r="C45" s="41" t="str">
        <f>+IFERROR((VLOOKUP(A45,Hoja4!$A$2:$M$1051,5,FALSE)),"")</f>
        <v>GUADALUPE</v>
      </c>
      <c r="D45" s="42" t="str">
        <f>+IFERROR((VLOOKUP(A45,Hoja4!$A$2:$AA$1051,6,FALSE)),"")</f>
        <v>-</v>
      </c>
      <c r="E45" s="42">
        <f>+IFERROR((VLOOKUP(A45,Hoja4!$A$2:$AA$1051,7,FALSE)),"")</f>
        <v>40</v>
      </c>
      <c r="F45" s="42">
        <f>+IFERROR((VLOOKUP(A45,Hoja4!$A$2:$AA$1051,8,FALSE)),"")</f>
        <v>63</v>
      </c>
      <c r="G45" s="42">
        <f>+IFERROR((VLOOKUP(A45,Hoja4!$A$2:$AA$1051,9,FALSE)),"")</f>
        <v>55</v>
      </c>
      <c r="H45" s="42">
        <f>+IFERROR((VLOOKUP(A45,Hoja4!$A$2:$AA$1051,10,FALSE)),"")</f>
        <v>15</v>
      </c>
      <c r="I45" s="42">
        <f>+IFERROR((VLOOKUP(A45,Hoja4!$A$2:$AA$1051,11,FALSE)),"")</f>
        <v>1</v>
      </c>
      <c r="J45" s="42" t="str">
        <f>+IFERROR((VLOOKUP(A45,Hoja4!$A$2:$AA$1051,12,FALSE)),"")</f>
        <v>-</v>
      </c>
      <c r="K45" s="149" t="str">
        <f>+IFERROR((VLOOKUP(A45,Hoja4!$A$2:$AA$1051,13,FALSE)),"")</f>
        <v>-</v>
      </c>
      <c r="L45" s="144">
        <f>+IFERROR((VLOOKUP(A45,Hoja4!$A$2:$AA$1051,14,FALSE)),"")</f>
        <v>0</v>
      </c>
    </row>
    <row r="46" spans="1:12" x14ac:dyDescent="0.25">
      <c r="A46" s="145">
        <v>35</v>
      </c>
      <c r="B46" s="41">
        <f>+IFERROR((VLOOKUP(A46,Hoja4!$A$2:$M$1051,4,FALSE)),"")</f>
        <v>68322</v>
      </c>
      <c r="C46" s="41" t="str">
        <f>+IFERROR((VLOOKUP(A46,Hoja4!$A$2:$M$1051,5,FALSE)),"")</f>
        <v>GUAPOTA</v>
      </c>
      <c r="D46" s="42">
        <f>+IFERROR((VLOOKUP(A46,Hoja4!$A$2:$AA$1051,6,FALSE)),"")</f>
        <v>33</v>
      </c>
      <c r="E46" s="42">
        <f>+IFERROR((VLOOKUP(A46,Hoja4!$A$2:$AA$1051,7,FALSE)),"")</f>
        <v>21</v>
      </c>
      <c r="F46" s="42">
        <f>+IFERROR((VLOOKUP(A46,Hoja4!$A$2:$AA$1051,8,FALSE)),"")</f>
        <v>17</v>
      </c>
      <c r="G46" s="42" t="str">
        <f>+IFERROR((VLOOKUP(A46,Hoja4!$A$2:$AA$1051,9,FALSE)),"")</f>
        <v>-</v>
      </c>
      <c r="H46" s="42" t="str">
        <f>+IFERROR((VLOOKUP(A46,Hoja4!$A$2:$AA$1051,10,FALSE)),"")</f>
        <v>-</v>
      </c>
      <c r="I46" s="42" t="str">
        <f>+IFERROR((VLOOKUP(A46,Hoja4!$A$2:$AA$1051,11,FALSE)),"")</f>
        <v>-</v>
      </c>
      <c r="J46" s="42" t="str">
        <f>+IFERROR((VLOOKUP(A46,Hoja4!$A$2:$AA$1051,12,FALSE)),"")</f>
        <v>-</v>
      </c>
      <c r="K46" s="149" t="str">
        <f>+IFERROR((VLOOKUP(A46,Hoja4!$A$2:$AA$1051,13,FALSE)),"")</f>
        <v>-</v>
      </c>
      <c r="L46" s="144">
        <f>+IFERROR((VLOOKUP(A46,Hoja4!$A$2:$AA$1051,14,FALSE)),"")</f>
        <v>0</v>
      </c>
    </row>
    <row r="47" spans="1:12" x14ac:dyDescent="0.25">
      <c r="A47" s="145">
        <v>36</v>
      </c>
      <c r="B47" s="41">
        <f>+IFERROR((VLOOKUP(A47,Hoja4!$A$2:$M$1051,4,FALSE)),"")</f>
        <v>68327</v>
      </c>
      <c r="C47" s="41" t="str">
        <f>+IFERROR((VLOOKUP(A47,Hoja4!$A$2:$M$1051,5,FALSE)),"")</f>
        <v>GUEPSA</v>
      </c>
      <c r="D47" s="42" t="str">
        <f>+IFERROR((VLOOKUP(A47,Hoja4!$A$2:$AA$1051,6,FALSE)),"")</f>
        <v>-</v>
      </c>
      <c r="E47" s="42" t="str">
        <f>+IFERROR((VLOOKUP(A47,Hoja4!$A$2:$AA$1051,7,FALSE)),"")</f>
        <v>-</v>
      </c>
      <c r="F47" s="42" t="str">
        <f>+IFERROR((VLOOKUP(A47,Hoja4!$A$2:$AA$1051,8,FALSE)),"")</f>
        <v>-</v>
      </c>
      <c r="G47" s="42" t="str">
        <f>+IFERROR((VLOOKUP(A47,Hoja4!$A$2:$AA$1051,9,FALSE)),"")</f>
        <v>-</v>
      </c>
      <c r="H47" s="42" t="str">
        <f>+IFERROR((VLOOKUP(A47,Hoja4!$A$2:$AA$1051,10,FALSE)),"")</f>
        <v>-</v>
      </c>
      <c r="I47" s="42">
        <f>+IFERROR((VLOOKUP(A47,Hoja4!$A$2:$AA$1051,11,FALSE)),"")</f>
        <v>2</v>
      </c>
      <c r="J47" s="42" t="str">
        <f>+IFERROR((VLOOKUP(A47,Hoja4!$A$2:$AA$1051,12,FALSE)),"")</f>
        <v>-</v>
      </c>
      <c r="K47" s="149" t="str">
        <f>+IFERROR((VLOOKUP(A47,Hoja4!$A$2:$AA$1051,13,FALSE)),"")</f>
        <v>-</v>
      </c>
      <c r="L47" s="144">
        <f>+IFERROR((VLOOKUP(A47,Hoja4!$A$2:$AA$1051,14,FALSE)),"")</f>
        <v>0</v>
      </c>
    </row>
    <row r="48" spans="1:12" x14ac:dyDescent="0.25">
      <c r="A48" s="145">
        <v>37</v>
      </c>
      <c r="B48" s="41">
        <f>+IFERROR((VLOOKUP(A48,Hoja4!$A$2:$M$1051,4,FALSE)),"")</f>
        <v>68344</v>
      </c>
      <c r="C48" s="41" t="str">
        <f>+IFERROR((VLOOKUP(A48,Hoja4!$A$2:$M$1051,5,FALSE)),"")</f>
        <v>HATO</v>
      </c>
      <c r="D48" s="42">
        <f>+IFERROR((VLOOKUP(A48,Hoja4!$A$2:$AA$1051,6,FALSE)),"")</f>
        <v>31</v>
      </c>
      <c r="E48" s="42">
        <f>+IFERROR((VLOOKUP(A48,Hoja4!$A$2:$AA$1051,7,FALSE)),"")</f>
        <v>31</v>
      </c>
      <c r="F48" s="42">
        <f>+IFERROR((VLOOKUP(A48,Hoja4!$A$2:$AA$1051,8,FALSE)),"")</f>
        <v>32</v>
      </c>
      <c r="G48" s="42">
        <f>+IFERROR((VLOOKUP(A48,Hoja4!$A$2:$AA$1051,9,FALSE)),"")</f>
        <v>32</v>
      </c>
      <c r="H48" s="42" t="str">
        <f>+IFERROR((VLOOKUP(A48,Hoja4!$A$2:$AA$1051,10,FALSE)),"")</f>
        <v>-</v>
      </c>
      <c r="I48" s="42">
        <f>+IFERROR((VLOOKUP(A48,Hoja4!$A$2:$AA$1051,11,FALSE)),"")</f>
        <v>2</v>
      </c>
      <c r="J48" s="42" t="str">
        <f>+IFERROR((VLOOKUP(A48,Hoja4!$A$2:$AA$1051,12,FALSE)),"")</f>
        <v>-</v>
      </c>
      <c r="K48" s="149" t="str">
        <f>+IFERROR((VLOOKUP(A48,Hoja4!$A$2:$AA$1051,13,FALSE)),"")</f>
        <v>-</v>
      </c>
      <c r="L48" s="144">
        <f>+IFERROR((VLOOKUP(A48,Hoja4!$A$2:$AA$1051,14,FALSE)),"")</f>
        <v>0</v>
      </c>
    </row>
    <row r="49" spans="1:12" x14ac:dyDescent="0.25">
      <c r="A49" s="145">
        <v>38</v>
      </c>
      <c r="B49" s="41">
        <f>+IFERROR((VLOOKUP(A49,Hoja4!$A$2:$M$1051,4,FALSE)),"")</f>
        <v>68368</v>
      </c>
      <c r="C49" s="41" t="str">
        <f>+IFERROR((VLOOKUP(A49,Hoja4!$A$2:$M$1051,5,FALSE)),"")</f>
        <v>JESUS MARIA</v>
      </c>
      <c r="D49" s="42">
        <f>+IFERROR((VLOOKUP(A49,Hoja4!$A$2:$AA$1051,6,FALSE)),"")</f>
        <v>31</v>
      </c>
      <c r="E49" s="42" t="str">
        <f>+IFERROR((VLOOKUP(A49,Hoja4!$A$2:$AA$1051,7,FALSE)),"")</f>
        <v>-</v>
      </c>
      <c r="F49" s="42" t="str">
        <f>+IFERROR((VLOOKUP(A49,Hoja4!$A$2:$AA$1051,8,FALSE)),"")</f>
        <v>-</v>
      </c>
      <c r="G49" s="42" t="str">
        <f>+IFERROR((VLOOKUP(A49,Hoja4!$A$2:$AA$1051,9,FALSE)),"")</f>
        <v>-</v>
      </c>
      <c r="H49" s="42" t="str">
        <f>+IFERROR((VLOOKUP(A49,Hoja4!$A$2:$AA$1051,10,FALSE)),"")</f>
        <v>-</v>
      </c>
      <c r="I49" s="42">
        <f>+IFERROR((VLOOKUP(A49,Hoja4!$A$2:$AA$1051,11,FALSE)),"")</f>
        <v>1</v>
      </c>
      <c r="J49" s="42" t="str">
        <f>+IFERROR((VLOOKUP(A49,Hoja4!$A$2:$AA$1051,12,FALSE)),"")</f>
        <v>-</v>
      </c>
      <c r="K49" s="149" t="str">
        <f>+IFERROR((VLOOKUP(A49,Hoja4!$A$2:$AA$1051,13,FALSE)),"")</f>
        <v>-</v>
      </c>
      <c r="L49" s="144">
        <f>+IFERROR((VLOOKUP(A49,Hoja4!$A$2:$AA$1051,14,FALSE)),"")</f>
        <v>0</v>
      </c>
    </row>
    <row r="50" spans="1:12" x14ac:dyDescent="0.25">
      <c r="A50" s="145">
        <v>39</v>
      </c>
      <c r="B50" s="41">
        <f>+IFERROR((VLOOKUP(A50,Hoja4!$A$2:$M$1051,4,FALSE)),"")</f>
        <v>68377</v>
      </c>
      <c r="C50" s="41" t="str">
        <f>+IFERROR((VLOOKUP(A50,Hoja4!$A$2:$M$1051,5,FALSE)),"")</f>
        <v>LA BELLEZA</v>
      </c>
      <c r="D50" s="42" t="str">
        <f>+IFERROR((VLOOKUP(A50,Hoja4!$A$2:$AA$1051,6,FALSE)),"")</f>
        <v>-</v>
      </c>
      <c r="E50" s="42" t="str">
        <f>+IFERROR((VLOOKUP(A50,Hoja4!$A$2:$AA$1051,7,FALSE)),"")</f>
        <v>-</v>
      </c>
      <c r="F50" s="42">
        <f>+IFERROR((VLOOKUP(A50,Hoja4!$A$2:$AA$1051,8,FALSE)),"")</f>
        <v>30</v>
      </c>
      <c r="G50" s="42">
        <f>+IFERROR((VLOOKUP(A50,Hoja4!$A$2:$AA$1051,9,FALSE)),"")</f>
        <v>17</v>
      </c>
      <c r="H50" s="42">
        <f>+IFERROR((VLOOKUP(A50,Hoja4!$A$2:$AA$1051,10,FALSE)),"")</f>
        <v>15</v>
      </c>
      <c r="I50" s="42">
        <f>+IFERROR((VLOOKUP(A50,Hoja4!$A$2:$AA$1051,11,FALSE)),"")</f>
        <v>1</v>
      </c>
      <c r="J50" s="42">
        <f>+IFERROR((VLOOKUP(A50,Hoja4!$A$2:$AA$1051,12,FALSE)),"")</f>
        <v>1</v>
      </c>
      <c r="K50" s="149" t="str">
        <f>+IFERROR((VLOOKUP(A50,Hoja4!$A$2:$AA$1051,13,FALSE)),"")</f>
        <v>-</v>
      </c>
      <c r="L50" s="144">
        <f>+IFERROR((VLOOKUP(A50,Hoja4!$A$2:$AA$1051,14,FALSE)),"")</f>
        <v>0</v>
      </c>
    </row>
    <row r="51" spans="1:12" x14ac:dyDescent="0.25">
      <c r="A51" s="145">
        <v>40</v>
      </c>
      <c r="B51" s="41">
        <f>+IFERROR((VLOOKUP(A51,Hoja4!$A$2:$M$1051,4,FALSE)),"")</f>
        <v>68385</v>
      </c>
      <c r="C51" s="41" t="str">
        <f>+IFERROR((VLOOKUP(A51,Hoja4!$A$2:$M$1051,5,FALSE)),"")</f>
        <v>LANDAZURI</v>
      </c>
      <c r="D51" s="42">
        <f>+IFERROR((VLOOKUP(A51,Hoja4!$A$2:$AA$1051,6,FALSE)),"")</f>
        <v>92</v>
      </c>
      <c r="E51" s="42">
        <f>+IFERROR((VLOOKUP(A51,Hoja4!$A$2:$AA$1051,7,FALSE)),"")</f>
        <v>135</v>
      </c>
      <c r="F51" s="42">
        <f>+IFERROR((VLOOKUP(A51,Hoja4!$A$2:$AA$1051,8,FALSE)),"")</f>
        <v>99</v>
      </c>
      <c r="G51" s="42">
        <f>+IFERROR((VLOOKUP(A51,Hoja4!$A$2:$AA$1051,9,FALSE)),"")</f>
        <v>84</v>
      </c>
      <c r="H51" s="42">
        <f>+IFERROR((VLOOKUP(A51,Hoja4!$A$2:$AA$1051,10,FALSE)),"")</f>
        <v>55</v>
      </c>
      <c r="I51" s="42">
        <f>+IFERROR((VLOOKUP(A51,Hoja4!$A$2:$AA$1051,11,FALSE)),"")</f>
        <v>4</v>
      </c>
      <c r="J51" s="42" t="str">
        <f>+IFERROR((VLOOKUP(A51,Hoja4!$A$2:$AA$1051,12,FALSE)),"")</f>
        <v>-</v>
      </c>
      <c r="K51" s="149" t="str">
        <f>+IFERROR((VLOOKUP(A51,Hoja4!$A$2:$AA$1051,13,FALSE)),"")</f>
        <v>-</v>
      </c>
      <c r="L51" s="144">
        <f>+IFERROR((VLOOKUP(A51,Hoja4!$A$2:$AA$1051,14,FALSE)),"")</f>
        <v>0</v>
      </c>
    </row>
    <row r="52" spans="1:12" x14ac:dyDescent="0.25">
      <c r="A52" s="145">
        <v>41</v>
      </c>
      <c r="B52" s="41">
        <f>+IFERROR((VLOOKUP(A52,Hoja4!$A$2:$M$1051,4,FALSE)),"")</f>
        <v>68397</v>
      </c>
      <c r="C52" s="41" t="str">
        <f>+IFERROR((VLOOKUP(A52,Hoja4!$A$2:$M$1051,5,FALSE)),"")</f>
        <v>LA PAZ</v>
      </c>
      <c r="D52" s="42">
        <f>+IFERROR((VLOOKUP(A52,Hoja4!$A$2:$AA$1051,6,FALSE)),"")</f>
        <v>113</v>
      </c>
      <c r="E52" s="42">
        <f>+IFERROR((VLOOKUP(A52,Hoja4!$A$2:$AA$1051,7,FALSE)),"")</f>
        <v>18</v>
      </c>
      <c r="F52" s="42" t="str">
        <f>+IFERROR((VLOOKUP(A52,Hoja4!$A$2:$AA$1051,8,FALSE)),"")</f>
        <v>-</v>
      </c>
      <c r="G52" s="42" t="str">
        <f>+IFERROR((VLOOKUP(A52,Hoja4!$A$2:$AA$1051,9,FALSE)),"")</f>
        <v>-</v>
      </c>
      <c r="H52" s="42" t="str">
        <f>+IFERROR((VLOOKUP(A52,Hoja4!$A$2:$AA$1051,10,FALSE)),"")</f>
        <v>-</v>
      </c>
      <c r="I52" s="42">
        <f>+IFERROR((VLOOKUP(A52,Hoja4!$A$2:$AA$1051,11,FALSE)),"")</f>
        <v>2</v>
      </c>
      <c r="J52" s="42" t="str">
        <f>+IFERROR((VLOOKUP(A52,Hoja4!$A$2:$AA$1051,12,FALSE)),"")</f>
        <v>-</v>
      </c>
      <c r="K52" s="149" t="str">
        <f>+IFERROR((VLOOKUP(A52,Hoja4!$A$2:$AA$1051,13,FALSE)),"")</f>
        <v>-</v>
      </c>
      <c r="L52" s="144">
        <f>+IFERROR((VLOOKUP(A52,Hoja4!$A$2:$AA$1051,14,FALSE)),"")</f>
        <v>0</v>
      </c>
    </row>
    <row r="53" spans="1:12" x14ac:dyDescent="0.25">
      <c r="A53" s="145">
        <v>42</v>
      </c>
      <c r="B53" s="41">
        <f>+IFERROR((VLOOKUP(A53,Hoja4!$A$2:$M$1051,4,FALSE)),"")</f>
        <v>68406</v>
      </c>
      <c r="C53" s="41" t="str">
        <f>+IFERROR((VLOOKUP(A53,Hoja4!$A$2:$M$1051,5,FALSE)),"")</f>
        <v>LEBRIJA</v>
      </c>
      <c r="D53" s="42">
        <f>+IFERROR((VLOOKUP(A53,Hoja4!$A$2:$AA$1051,6,FALSE)),"")</f>
        <v>33</v>
      </c>
      <c r="E53" s="42">
        <f>+IFERROR((VLOOKUP(A53,Hoja4!$A$2:$AA$1051,7,FALSE)),"")</f>
        <v>66</v>
      </c>
      <c r="F53" s="42">
        <f>+IFERROR((VLOOKUP(A53,Hoja4!$A$2:$AA$1051,8,FALSE)),"")</f>
        <v>33</v>
      </c>
      <c r="G53" s="42">
        <f>+IFERROR((VLOOKUP(A53,Hoja4!$A$2:$AA$1051,9,FALSE)),"")</f>
        <v>32</v>
      </c>
      <c r="H53" s="42" t="str">
        <f>+IFERROR((VLOOKUP(A53,Hoja4!$A$2:$AA$1051,10,FALSE)),"")</f>
        <v>-</v>
      </c>
      <c r="I53" s="42" t="str">
        <f>+IFERROR((VLOOKUP(A53,Hoja4!$A$2:$AA$1051,11,FALSE)),"")</f>
        <v>-</v>
      </c>
      <c r="J53" s="42" t="str">
        <f>+IFERROR((VLOOKUP(A53,Hoja4!$A$2:$AA$1051,12,FALSE)),"")</f>
        <v>-</v>
      </c>
      <c r="K53" s="149" t="str">
        <f>+IFERROR((VLOOKUP(A53,Hoja4!$A$2:$AA$1051,13,FALSE)),"")</f>
        <v>-</v>
      </c>
      <c r="L53" s="144">
        <f>+IFERROR((VLOOKUP(A53,Hoja4!$A$2:$AA$1051,14,FALSE)),"")</f>
        <v>0</v>
      </c>
    </row>
    <row r="54" spans="1:12" x14ac:dyDescent="0.25">
      <c r="A54" s="145">
        <v>43</v>
      </c>
      <c r="B54" s="41">
        <f>+IFERROR((VLOOKUP(A54,Hoja4!$A$2:$M$1051,4,FALSE)),"")</f>
        <v>68425</v>
      </c>
      <c r="C54" s="41" t="str">
        <f>+IFERROR((VLOOKUP(A54,Hoja4!$A$2:$M$1051,5,FALSE)),"")</f>
        <v>MACARAVITA</v>
      </c>
      <c r="D54" s="42" t="str">
        <f>+IFERROR((VLOOKUP(A54,Hoja4!$A$2:$AA$1051,6,FALSE)),"")</f>
        <v>-</v>
      </c>
      <c r="E54" s="42" t="str">
        <f>+IFERROR((VLOOKUP(A54,Hoja4!$A$2:$AA$1051,7,FALSE)),"")</f>
        <v>-</v>
      </c>
      <c r="F54" s="42">
        <f>+IFERROR((VLOOKUP(A54,Hoja4!$A$2:$AA$1051,8,FALSE)),"")</f>
        <v>28</v>
      </c>
      <c r="G54" s="42">
        <f>+IFERROR((VLOOKUP(A54,Hoja4!$A$2:$AA$1051,9,FALSE)),"")</f>
        <v>18</v>
      </c>
      <c r="H54" s="42">
        <f>+IFERROR((VLOOKUP(A54,Hoja4!$A$2:$AA$1051,10,FALSE)),"")</f>
        <v>16</v>
      </c>
      <c r="I54" s="42" t="str">
        <f>+IFERROR((VLOOKUP(A54,Hoja4!$A$2:$AA$1051,11,FALSE)),"")</f>
        <v>-</v>
      </c>
      <c r="J54" s="42">
        <f>+IFERROR((VLOOKUP(A54,Hoja4!$A$2:$AA$1051,12,FALSE)),"")</f>
        <v>1</v>
      </c>
      <c r="K54" s="149" t="str">
        <f>+IFERROR((VLOOKUP(A54,Hoja4!$A$2:$AA$1051,13,FALSE)),"")</f>
        <v>-</v>
      </c>
      <c r="L54" s="144">
        <f>+IFERROR((VLOOKUP(A54,Hoja4!$A$2:$AA$1051,14,FALSE)),"")</f>
        <v>0</v>
      </c>
    </row>
    <row r="55" spans="1:12" x14ac:dyDescent="0.25">
      <c r="A55" s="145">
        <v>44</v>
      </c>
      <c r="B55" s="41">
        <f>+IFERROR((VLOOKUP(A55,Hoja4!$A$2:$M$1051,4,FALSE)),"")</f>
        <v>68432</v>
      </c>
      <c r="C55" s="41" t="str">
        <f>+IFERROR((VLOOKUP(A55,Hoja4!$A$2:$M$1051,5,FALSE)),"")</f>
        <v>MALAGA</v>
      </c>
      <c r="D55" s="42">
        <f>+IFERROR((VLOOKUP(A55,Hoja4!$A$2:$AA$1051,6,FALSE)),"")</f>
        <v>1206</v>
      </c>
      <c r="E55" s="42">
        <f>+IFERROR((VLOOKUP(A55,Hoja4!$A$2:$AA$1051,7,FALSE)),"")</f>
        <v>1247</v>
      </c>
      <c r="F55" s="42">
        <f>+IFERROR((VLOOKUP(A55,Hoja4!$A$2:$AA$1051,8,FALSE)),"")</f>
        <v>1097</v>
      </c>
      <c r="G55" s="42">
        <f>+IFERROR((VLOOKUP(A55,Hoja4!$A$2:$AA$1051,9,FALSE)),"")</f>
        <v>1399</v>
      </c>
      <c r="H55" s="42">
        <f>+IFERROR((VLOOKUP(A55,Hoja4!$A$2:$AA$1051,10,FALSE)),"")</f>
        <v>1721</v>
      </c>
      <c r="I55" s="42">
        <f>+IFERROR((VLOOKUP(A55,Hoja4!$A$2:$AA$1051,11,FALSE)),"")</f>
        <v>1846</v>
      </c>
      <c r="J55" s="42">
        <f>+IFERROR((VLOOKUP(A55,Hoja4!$A$2:$AA$1051,12,FALSE)),"")</f>
        <v>1917</v>
      </c>
      <c r="K55" s="149">
        <f>+IFERROR((VLOOKUP(A55,Hoja4!$A$2:$AA$1051,13,FALSE)),"")</f>
        <v>1986</v>
      </c>
      <c r="L55" s="144">
        <f>+IFERROR((VLOOKUP(A55,Hoja4!$A$2:$AA$1051,14,FALSE)),"")</f>
        <v>1981</v>
      </c>
    </row>
    <row r="56" spans="1:12" x14ac:dyDescent="0.25">
      <c r="A56" s="145">
        <v>45</v>
      </c>
      <c r="B56" s="41">
        <f>+IFERROR((VLOOKUP(A56,Hoja4!$A$2:$M$1051,4,FALSE)),"")</f>
        <v>68444</v>
      </c>
      <c r="C56" s="41" t="str">
        <f>+IFERROR((VLOOKUP(A56,Hoja4!$A$2:$M$1051,5,FALSE)),"")</f>
        <v>MATANZA</v>
      </c>
      <c r="D56" s="42">
        <f>+IFERROR((VLOOKUP(A56,Hoja4!$A$2:$AA$1051,6,FALSE)),"")</f>
        <v>1</v>
      </c>
      <c r="E56" s="42" t="str">
        <f>+IFERROR((VLOOKUP(A56,Hoja4!$A$2:$AA$1051,7,FALSE)),"")</f>
        <v>-</v>
      </c>
      <c r="F56" s="42">
        <f>+IFERROR((VLOOKUP(A56,Hoja4!$A$2:$AA$1051,8,FALSE)),"")</f>
        <v>1</v>
      </c>
      <c r="G56" s="42">
        <f>+IFERROR((VLOOKUP(A56,Hoja4!$A$2:$AA$1051,9,FALSE)),"")</f>
        <v>1</v>
      </c>
      <c r="H56" s="42" t="str">
        <f>+IFERROR((VLOOKUP(A56,Hoja4!$A$2:$AA$1051,10,FALSE)),"")</f>
        <v>-</v>
      </c>
      <c r="I56" s="42" t="str">
        <f>+IFERROR((VLOOKUP(A56,Hoja4!$A$2:$AA$1051,11,FALSE)),"")</f>
        <v>-</v>
      </c>
      <c r="J56" s="42" t="str">
        <f>+IFERROR((VLOOKUP(A56,Hoja4!$A$2:$AA$1051,12,FALSE)),"")</f>
        <v>-</v>
      </c>
      <c r="K56" s="149" t="str">
        <f>+IFERROR((VLOOKUP(A56,Hoja4!$A$2:$AA$1051,13,FALSE)),"")</f>
        <v>-</v>
      </c>
      <c r="L56" s="144">
        <f>+IFERROR((VLOOKUP(A56,Hoja4!$A$2:$AA$1051,14,FALSE)),"")</f>
        <v>0</v>
      </c>
    </row>
    <row r="57" spans="1:12" x14ac:dyDescent="0.25">
      <c r="A57" s="145">
        <v>46</v>
      </c>
      <c r="B57" s="41">
        <f>+IFERROR((VLOOKUP(A57,Hoja4!$A$2:$M$1051,4,FALSE)),"")</f>
        <v>68464</v>
      </c>
      <c r="C57" s="41" t="str">
        <f>+IFERROR((VLOOKUP(A57,Hoja4!$A$2:$M$1051,5,FALSE)),"")</f>
        <v>MOGOTES</v>
      </c>
      <c r="D57" s="42">
        <f>+IFERROR((VLOOKUP(A57,Hoja4!$A$2:$AA$1051,6,FALSE)),"")</f>
        <v>72</v>
      </c>
      <c r="E57" s="42">
        <f>+IFERROR((VLOOKUP(A57,Hoja4!$A$2:$AA$1051,7,FALSE)),"")</f>
        <v>103</v>
      </c>
      <c r="F57" s="42">
        <f>+IFERROR((VLOOKUP(A57,Hoja4!$A$2:$AA$1051,8,FALSE)),"")</f>
        <v>57</v>
      </c>
      <c r="G57" s="42">
        <f>+IFERROR((VLOOKUP(A57,Hoja4!$A$2:$AA$1051,9,FALSE)),"")</f>
        <v>22</v>
      </c>
      <c r="H57" s="42" t="str">
        <f>+IFERROR((VLOOKUP(A57,Hoja4!$A$2:$AA$1051,10,FALSE)),"")</f>
        <v>-</v>
      </c>
      <c r="I57" s="42">
        <f>+IFERROR((VLOOKUP(A57,Hoja4!$A$2:$AA$1051,11,FALSE)),"")</f>
        <v>6</v>
      </c>
      <c r="J57" s="42" t="str">
        <f>+IFERROR((VLOOKUP(A57,Hoja4!$A$2:$AA$1051,12,FALSE)),"")</f>
        <v>-</v>
      </c>
      <c r="K57" s="149" t="str">
        <f>+IFERROR((VLOOKUP(A57,Hoja4!$A$2:$AA$1051,13,FALSE)),"")</f>
        <v>-</v>
      </c>
      <c r="L57" s="144">
        <f>+IFERROR((VLOOKUP(A57,Hoja4!$A$2:$AA$1051,14,FALSE)),"")</f>
        <v>0</v>
      </c>
    </row>
    <row r="58" spans="1:12" x14ac:dyDescent="0.25">
      <c r="A58" s="145">
        <v>47</v>
      </c>
      <c r="B58" s="41">
        <f>+IFERROR((VLOOKUP(A58,Hoja4!$A$2:$M$1051,4,FALSE)),"")</f>
        <v>68468</v>
      </c>
      <c r="C58" s="41" t="str">
        <f>+IFERROR((VLOOKUP(A58,Hoja4!$A$2:$M$1051,5,FALSE)),"")</f>
        <v>MOLAGAVITA</v>
      </c>
      <c r="D58" s="42" t="str">
        <f>+IFERROR((VLOOKUP(A58,Hoja4!$A$2:$AA$1051,6,FALSE)),"")</f>
        <v>-</v>
      </c>
      <c r="E58" s="42" t="str">
        <f>+IFERROR((VLOOKUP(A58,Hoja4!$A$2:$AA$1051,7,FALSE)),"")</f>
        <v>-</v>
      </c>
      <c r="F58" s="42" t="str">
        <f>+IFERROR((VLOOKUP(A58,Hoja4!$A$2:$AA$1051,8,FALSE)),"")</f>
        <v>-</v>
      </c>
      <c r="G58" s="42">
        <f>+IFERROR((VLOOKUP(A58,Hoja4!$A$2:$AA$1051,9,FALSE)),"")</f>
        <v>20</v>
      </c>
      <c r="H58" s="42">
        <f>+IFERROR((VLOOKUP(A58,Hoja4!$A$2:$AA$1051,10,FALSE)),"")</f>
        <v>19</v>
      </c>
      <c r="I58" s="42" t="str">
        <f>+IFERROR((VLOOKUP(A58,Hoja4!$A$2:$AA$1051,11,FALSE)),"")</f>
        <v>-</v>
      </c>
      <c r="J58" s="42">
        <f>+IFERROR((VLOOKUP(A58,Hoja4!$A$2:$AA$1051,12,FALSE)),"")</f>
        <v>1</v>
      </c>
      <c r="K58" s="149" t="str">
        <f>+IFERROR((VLOOKUP(A58,Hoja4!$A$2:$AA$1051,13,FALSE)),"")</f>
        <v>-</v>
      </c>
      <c r="L58" s="144">
        <f>+IFERROR((VLOOKUP(A58,Hoja4!$A$2:$AA$1051,14,FALSE)),"")</f>
        <v>0</v>
      </c>
    </row>
    <row r="59" spans="1:12" x14ac:dyDescent="0.25">
      <c r="A59" s="145">
        <v>48</v>
      </c>
      <c r="B59" s="41">
        <f>+IFERROR((VLOOKUP(A59,Hoja4!$A$2:$M$1051,4,FALSE)),"")</f>
        <v>68498</v>
      </c>
      <c r="C59" s="41" t="str">
        <f>+IFERROR((VLOOKUP(A59,Hoja4!$A$2:$M$1051,5,FALSE)),"")</f>
        <v>OCAMONTE</v>
      </c>
      <c r="D59" s="42" t="str">
        <f>+IFERROR((VLOOKUP(A59,Hoja4!$A$2:$AA$1051,6,FALSE)),"")</f>
        <v>-</v>
      </c>
      <c r="E59" s="42" t="str">
        <f>+IFERROR((VLOOKUP(A59,Hoja4!$A$2:$AA$1051,7,FALSE)),"")</f>
        <v>-</v>
      </c>
      <c r="F59" s="42" t="str">
        <f>+IFERROR((VLOOKUP(A59,Hoja4!$A$2:$AA$1051,8,FALSE)),"")</f>
        <v>-</v>
      </c>
      <c r="G59" s="42" t="str">
        <f>+IFERROR((VLOOKUP(A59,Hoja4!$A$2:$AA$1051,9,FALSE)),"")</f>
        <v>-</v>
      </c>
      <c r="H59" s="42" t="str">
        <f>+IFERROR((VLOOKUP(A59,Hoja4!$A$2:$AA$1051,10,FALSE)),"")</f>
        <v>-</v>
      </c>
      <c r="I59" s="42">
        <f>+IFERROR((VLOOKUP(A59,Hoja4!$A$2:$AA$1051,11,FALSE)),"")</f>
        <v>5</v>
      </c>
      <c r="J59" s="42" t="str">
        <f>+IFERROR((VLOOKUP(A59,Hoja4!$A$2:$AA$1051,12,FALSE)),"")</f>
        <v>-</v>
      </c>
      <c r="K59" s="149" t="str">
        <f>+IFERROR((VLOOKUP(A59,Hoja4!$A$2:$AA$1051,13,FALSE)),"")</f>
        <v>-</v>
      </c>
      <c r="L59" s="144">
        <f>+IFERROR((VLOOKUP(A59,Hoja4!$A$2:$AA$1051,14,FALSE)),"")</f>
        <v>0</v>
      </c>
    </row>
    <row r="60" spans="1:12" x14ac:dyDescent="0.25">
      <c r="A60" s="145">
        <v>49</v>
      </c>
      <c r="B60" s="41">
        <f>+IFERROR((VLOOKUP(A60,Hoja4!$A$2:$M$1051,4,FALSE)),"")</f>
        <v>68500</v>
      </c>
      <c r="C60" s="41" t="str">
        <f>+IFERROR((VLOOKUP(A60,Hoja4!$A$2:$M$1051,5,FALSE)),"")</f>
        <v>OIBA</v>
      </c>
      <c r="D60" s="42">
        <f>+IFERROR((VLOOKUP(A60,Hoja4!$A$2:$AA$1051,6,FALSE)),"")</f>
        <v>82</v>
      </c>
      <c r="E60" s="42">
        <f>+IFERROR((VLOOKUP(A60,Hoja4!$A$2:$AA$1051,7,FALSE)),"")</f>
        <v>108</v>
      </c>
      <c r="F60" s="42">
        <f>+IFERROR((VLOOKUP(A60,Hoja4!$A$2:$AA$1051,8,FALSE)),"")</f>
        <v>108</v>
      </c>
      <c r="G60" s="42">
        <f>+IFERROR((VLOOKUP(A60,Hoja4!$A$2:$AA$1051,9,FALSE)),"")</f>
        <v>87</v>
      </c>
      <c r="H60" s="42">
        <f>+IFERROR((VLOOKUP(A60,Hoja4!$A$2:$AA$1051,10,FALSE)),"")</f>
        <v>91</v>
      </c>
      <c r="I60" s="42">
        <f>+IFERROR((VLOOKUP(A60,Hoja4!$A$2:$AA$1051,11,FALSE)),"")</f>
        <v>60</v>
      </c>
      <c r="J60" s="42">
        <f>+IFERROR((VLOOKUP(A60,Hoja4!$A$2:$AA$1051,12,FALSE)),"")</f>
        <v>77</v>
      </c>
      <c r="K60" s="149">
        <f>+IFERROR((VLOOKUP(A60,Hoja4!$A$2:$AA$1051,13,FALSE)),"")</f>
        <v>40</v>
      </c>
      <c r="L60" s="144">
        <f>+IFERROR((VLOOKUP(A60,Hoja4!$A$2:$AA$1051,14,FALSE)),"")</f>
        <v>65</v>
      </c>
    </row>
    <row r="61" spans="1:12" x14ac:dyDescent="0.25">
      <c r="A61" s="145">
        <v>50</v>
      </c>
      <c r="B61" s="41">
        <f>+IFERROR((VLOOKUP(A61,Hoja4!$A$2:$M$1051,4,FALSE)),"")</f>
        <v>68502</v>
      </c>
      <c r="C61" s="41" t="str">
        <f>+IFERROR((VLOOKUP(A61,Hoja4!$A$2:$M$1051,5,FALSE)),"")</f>
        <v>ONZAGA</v>
      </c>
      <c r="D61" s="42">
        <f>+IFERROR((VLOOKUP(A61,Hoja4!$A$2:$AA$1051,6,FALSE)),"")</f>
        <v>31</v>
      </c>
      <c r="E61" s="42">
        <f>+IFERROR((VLOOKUP(A61,Hoja4!$A$2:$AA$1051,7,FALSE)),"")</f>
        <v>21</v>
      </c>
      <c r="F61" s="42" t="str">
        <f>+IFERROR((VLOOKUP(A61,Hoja4!$A$2:$AA$1051,8,FALSE)),"")</f>
        <v>-</v>
      </c>
      <c r="G61" s="42" t="str">
        <f>+IFERROR((VLOOKUP(A61,Hoja4!$A$2:$AA$1051,9,FALSE)),"")</f>
        <v>-</v>
      </c>
      <c r="H61" s="42" t="str">
        <f>+IFERROR((VLOOKUP(A61,Hoja4!$A$2:$AA$1051,10,FALSE)),"")</f>
        <v>-</v>
      </c>
      <c r="I61" s="42">
        <f>+IFERROR((VLOOKUP(A61,Hoja4!$A$2:$AA$1051,11,FALSE)),"")</f>
        <v>4</v>
      </c>
      <c r="J61" s="42" t="str">
        <f>+IFERROR((VLOOKUP(A61,Hoja4!$A$2:$AA$1051,12,FALSE)),"")</f>
        <v>-</v>
      </c>
      <c r="K61" s="149" t="str">
        <f>+IFERROR((VLOOKUP(A61,Hoja4!$A$2:$AA$1051,13,FALSE)),"")</f>
        <v>-</v>
      </c>
      <c r="L61" s="144">
        <f>+IFERROR((VLOOKUP(A61,Hoja4!$A$2:$AA$1051,14,FALSE)),"")</f>
        <v>0</v>
      </c>
    </row>
    <row r="62" spans="1:12" x14ac:dyDescent="0.25">
      <c r="A62" s="145">
        <v>51</v>
      </c>
      <c r="B62" s="41">
        <f>+IFERROR((VLOOKUP(A62,Hoja4!$A$2:$M$1051,4,FALSE)),"")</f>
        <v>68522</v>
      </c>
      <c r="C62" s="41" t="str">
        <f>+IFERROR((VLOOKUP(A62,Hoja4!$A$2:$M$1051,5,FALSE)),"")</f>
        <v>PALMAR</v>
      </c>
      <c r="D62" s="42" t="str">
        <f>+IFERROR((VLOOKUP(A62,Hoja4!$A$2:$AA$1051,6,FALSE)),"")</f>
        <v>-</v>
      </c>
      <c r="E62" s="42">
        <f>+IFERROR((VLOOKUP(A62,Hoja4!$A$2:$AA$1051,7,FALSE)),"")</f>
        <v>19</v>
      </c>
      <c r="F62" s="42">
        <f>+IFERROR((VLOOKUP(A62,Hoja4!$A$2:$AA$1051,8,FALSE)),"")</f>
        <v>19</v>
      </c>
      <c r="G62" s="42" t="str">
        <f>+IFERROR((VLOOKUP(A62,Hoja4!$A$2:$AA$1051,9,FALSE)),"")</f>
        <v>-</v>
      </c>
      <c r="H62" s="42" t="str">
        <f>+IFERROR((VLOOKUP(A62,Hoja4!$A$2:$AA$1051,10,FALSE)),"")</f>
        <v>-</v>
      </c>
      <c r="I62" s="42" t="str">
        <f>+IFERROR((VLOOKUP(A62,Hoja4!$A$2:$AA$1051,11,FALSE)),"")</f>
        <v>-</v>
      </c>
      <c r="J62" s="42" t="str">
        <f>+IFERROR((VLOOKUP(A62,Hoja4!$A$2:$AA$1051,12,FALSE)),"")</f>
        <v>-</v>
      </c>
      <c r="K62" s="149" t="str">
        <f>+IFERROR((VLOOKUP(A62,Hoja4!$A$2:$AA$1051,13,FALSE)),"")</f>
        <v>-</v>
      </c>
      <c r="L62" s="144">
        <f>+IFERROR((VLOOKUP(A62,Hoja4!$A$2:$AA$1051,14,FALSE)),"")</f>
        <v>0</v>
      </c>
    </row>
    <row r="63" spans="1:12" x14ac:dyDescent="0.25">
      <c r="A63" s="145">
        <v>52</v>
      </c>
      <c r="B63" s="41">
        <f>+IFERROR((VLOOKUP(A63,Hoja4!$A$2:$M$1051,4,FALSE)),"")</f>
        <v>68524</v>
      </c>
      <c r="C63" s="41" t="str">
        <f>+IFERROR((VLOOKUP(A63,Hoja4!$A$2:$M$1051,5,FALSE)),"")</f>
        <v>PALMAS DEL SOCORRO</v>
      </c>
      <c r="D63" s="42">
        <f>+IFERROR((VLOOKUP(A63,Hoja4!$A$2:$AA$1051,6,FALSE)),"")</f>
        <v>38</v>
      </c>
      <c r="E63" s="42">
        <f>+IFERROR((VLOOKUP(A63,Hoja4!$A$2:$AA$1051,7,FALSE)),"")</f>
        <v>1</v>
      </c>
      <c r="F63" s="42" t="str">
        <f>+IFERROR((VLOOKUP(A63,Hoja4!$A$2:$AA$1051,8,FALSE)),"")</f>
        <v>-</v>
      </c>
      <c r="G63" s="42" t="str">
        <f>+IFERROR((VLOOKUP(A63,Hoja4!$A$2:$AA$1051,9,FALSE)),"")</f>
        <v>-</v>
      </c>
      <c r="H63" s="42" t="str">
        <f>+IFERROR((VLOOKUP(A63,Hoja4!$A$2:$AA$1051,10,FALSE)),"")</f>
        <v>-</v>
      </c>
      <c r="I63" s="42">
        <f>+IFERROR((VLOOKUP(A63,Hoja4!$A$2:$AA$1051,11,FALSE)),"")</f>
        <v>2</v>
      </c>
      <c r="J63" s="42" t="str">
        <f>+IFERROR((VLOOKUP(A63,Hoja4!$A$2:$AA$1051,12,FALSE)),"")</f>
        <v>-</v>
      </c>
      <c r="K63" s="149" t="str">
        <f>+IFERROR((VLOOKUP(A63,Hoja4!$A$2:$AA$1051,13,FALSE)),"")</f>
        <v>-</v>
      </c>
      <c r="L63" s="144">
        <f>+IFERROR((VLOOKUP(A63,Hoja4!$A$2:$AA$1051,14,FALSE)),"")</f>
        <v>0</v>
      </c>
    </row>
    <row r="64" spans="1:12" x14ac:dyDescent="0.25">
      <c r="A64" s="145">
        <v>53</v>
      </c>
      <c r="B64" s="41">
        <f>+IFERROR((VLOOKUP(A64,Hoja4!$A$2:$M$1051,4,FALSE)),"")</f>
        <v>68533</v>
      </c>
      <c r="C64" s="41" t="str">
        <f>+IFERROR((VLOOKUP(A64,Hoja4!$A$2:$M$1051,5,FALSE)),"")</f>
        <v>PARAMO</v>
      </c>
      <c r="D64" s="42">
        <f>+IFERROR((VLOOKUP(A64,Hoja4!$A$2:$AA$1051,6,FALSE)),"")</f>
        <v>63</v>
      </c>
      <c r="E64" s="42">
        <f>+IFERROR((VLOOKUP(A64,Hoja4!$A$2:$AA$1051,7,FALSE)),"")</f>
        <v>71</v>
      </c>
      <c r="F64" s="42">
        <f>+IFERROR((VLOOKUP(A64,Hoja4!$A$2:$AA$1051,8,FALSE)),"")</f>
        <v>69</v>
      </c>
      <c r="G64" s="42">
        <f>+IFERROR((VLOOKUP(A64,Hoja4!$A$2:$AA$1051,9,FALSE)),"")</f>
        <v>50</v>
      </c>
      <c r="H64" s="42">
        <f>+IFERROR((VLOOKUP(A64,Hoja4!$A$2:$AA$1051,10,FALSE)),"")</f>
        <v>16</v>
      </c>
      <c r="I64" s="42">
        <f>+IFERROR((VLOOKUP(A64,Hoja4!$A$2:$AA$1051,11,FALSE)),"")</f>
        <v>22</v>
      </c>
      <c r="J64" s="42" t="str">
        <f>+IFERROR((VLOOKUP(A64,Hoja4!$A$2:$AA$1051,12,FALSE)),"")</f>
        <v>-</v>
      </c>
      <c r="K64" s="149" t="str">
        <f>+IFERROR((VLOOKUP(A64,Hoja4!$A$2:$AA$1051,13,FALSE)),"")</f>
        <v>-</v>
      </c>
      <c r="L64" s="144">
        <f>+IFERROR((VLOOKUP(A64,Hoja4!$A$2:$AA$1051,14,FALSE)),"")</f>
        <v>0</v>
      </c>
    </row>
    <row r="65" spans="1:12" x14ac:dyDescent="0.25">
      <c r="A65" s="145">
        <v>54</v>
      </c>
      <c r="B65" s="41">
        <f>+IFERROR((VLOOKUP(A65,Hoja4!$A$2:$M$1051,4,FALSE)),"")</f>
        <v>68547</v>
      </c>
      <c r="C65" s="41" t="str">
        <f>+IFERROR((VLOOKUP(A65,Hoja4!$A$2:$M$1051,5,FALSE)),"")</f>
        <v>PIEDECUESTA</v>
      </c>
      <c r="D65" s="42">
        <f>+IFERROR((VLOOKUP(A65,Hoja4!$A$2:$AA$1051,6,FALSE)),"")</f>
        <v>1139</v>
      </c>
      <c r="E65" s="42">
        <f>+IFERROR((VLOOKUP(A65,Hoja4!$A$2:$AA$1051,7,FALSE)),"")</f>
        <v>1196</v>
      </c>
      <c r="F65" s="42">
        <f>+IFERROR((VLOOKUP(A65,Hoja4!$A$2:$AA$1051,8,FALSE)),"")</f>
        <v>1187</v>
      </c>
      <c r="G65" s="42">
        <f>+IFERROR((VLOOKUP(A65,Hoja4!$A$2:$AA$1051,9,FALSE)),"")</f>
        <v>1718</v>
      </c>
      <c r="H65" s="42">
        <f>+IFERROR((VLOOKUP(A65,Hoja4!$A$2:$AA$1051,10,FALSE)),"")</f>
        <v>2087</v>
      </c>
      <c r="I65" s="42">
        <f>+IFERROR((VLOOKUP(A65,Hoja4!$A$2:$AA$1051,11,FALSE)),"")</f>
        <v>1709</v>
      </c>
      <c r="J65" s="42">
        <f>+IFERROR((VLOOKUP(A65,Hoja4!$A$2:$AA$1051,12,FALSE)),"")</f>
        <v>1668</v>
      </c>
      <c r="K65" s="149">
        <f>+IFERROR((VLOOKUP(A65,Hoja4!$A$2:$AA$1051,13,FALSE)),"")</f>
        <v>1695</v>
      </c>
      <c r="L65" s="144">
        <f>+IFERROR((VLOOKUP(A65,Hoja4!$A$2:$AA$1051,14,FALSE)),"")</f>
        <v>1220</v>
      </c>
    </row>
    <row r="66" spans="1:12" x14ac:dyDescent="0.25">
      <c r="A66" s="145">
        <v>55</v>
      </c>
      <c r="B66" s="41">
        <f>+IFERROR((VLOOKUP(A66,Hoja4!$A$2:$M$1051,4,FALSE)),"")</f>
        <v>68549</v>
      </c>
      <c r="C66" s="41" t="str">
        <f>+IFERROR((VLOOKUP(A66,Hoja4!$A$2:$M$1051,5,FALSE)),"")</f>
        <v>PINCHOTE</v>
      </c>
      <c r="D66" s="42" t="str">
        <f>+IFERROR((VLOOKUP(A66,Hoja4!$A$2:$AA$1051,6,FALSE)),"")</f>
        <v>-</v>
      </c>
      <c r="E66" s="42" t="str">
        <f>+IFERROR((VLOOKUP(A66,Hoja4!$A$2:$AA$1051,7,FALSE)),"")</f>
        <v>-</v>
      </c>
      <c r="F66" s="42" t="str">
        <f>+IFERROR((VLOOKUP(A66,Hoja4!$A$2:$AA$1051,8,FALSE)),"")</f>
        <v>-</v>
      </c>
      <c r="G66" s="42" t="str">
        <f>+IFERROR((VLOOKUP(A66,Hoja4!$A$2:$AA$1051,9,FALSE)),"")</f>
        <v>-</v>
      </c>
      <c r="H66" s="42" t="str">
        <f>+IFERROR((VLOOKUP(A66,Hoja4!$A$2:$AA$1051,10,FALSE)),"")</f>
        <v>-</v>
      </c>
      <c r="I66" s="42">
        <f>+IFERROR((VLOOKUP(A66,Hoja4!$A$2:$AA$1051,11,FALSE)),"")</f>
        <v>2</v>
      </c>
      <c r="J66" s="42" t="str">
        <f>+IFERROR((VLOOKUP(A66,Hoja4!$A$2:$AA$1051,12,FALSE)),"")</f>
        <v>-</v>
      </c>
      <c r="K66" s="149" t="str">
        <f>+IFERROR((VLOOKUP(A66,Hoja4!$A$2:$AA$1051,13,FALSE)),"")</f>
        <v>-</v>
      </c>
      <c r="L66" s="144">
        <f>+IFERROR((VLOOKUP(A66,Hoja4!$A$2:$AA$1051,14,FALSE)),"")</f>
        <v>0</v>
      </c>
    </row>
    <row r="67" spans="1:12" x14ac:dyDescent="0.25">
      <c r="A67" s="145">
        <v>56</v>
      </c>
      <c r="B67" s="41">
        <f>+IFERROR((VLOOKUP(A67,Hoja4!$A$2:$M$1051,4,FALSE)),"")</f>
        <v>68572</v>
      </c>
      <c r="C67" s="41" t="str">
        <f>+IFERROR((VLOOKUP(A67,Hoja4!$A$2:$M$1051,5,FALSE)),"")</f>
        <v>PUENTE NACIONAL</v>
      </c>
      <c r="D67" s="42">
        <f>+IFERROR((VLOOKUP(A67,Hoja4!$A$2:$AA$1051,6,FALSE)),"")</f>
        <v>79</v>
      </c>
      <c r="E67" s="42">
        <f>+IFERROR((VLOOKUP(A67,Hoja4!$A$2:$AA$1051,7,FALSE)),"")</f>
        <v>22</v>
      </c>
      <c r="F67" s="42" t="str">
        <f>+IFERROR((VLOOKUP(A67,Hoja4!$A$2:$AA$1051,8,FALSE)),"")</f>
        <v>-</v>
      </c>
      <c r="G67" s="42">
        <f>+IFERROR((VLOOKUP(A67,Hoja4!$A$2:$AA$1051,9,FALSE)),"")</f>
        <v>1</v>
      </c>
      <c r="H67" s="42" t="str">
        <f>+IFERROR((VLOOKUP(A67,Hoja4!$A$2:$AA$1051,10,FALSE)),"")</f>
        <v>-</v>
      </c>
      <c r="I67" s="42">
        <f>+IFERROR((VLOOKUP(A67,Hoja4!$A$2:$AA$1051,11,FALSE)),"")</f>
        <v>7</v>
      </c>
      <c r="J67" s="42" t="str">
        <f>+IFERROR((VLOOKUP(A67,Hoja4!$A$2:$AA$1051,12,FALSE)),"")</f>
        <v>-</v>
      </c>
      <c r="K67" s="149" t="str">
        <f>+IFERROR((VLOOKUP(A67,Hoja4!$A$2:$AA$1051,13,FALSE)),"")</f>
        <v>-</v>
      </c>
      <c r="L67" s="144">
        <f>+IFERROR((VLOOKUP(A67,Hoja4!$A$2:$AA$1051,14,FALSE)),"")</f>
        <v>0</v>
      </c>
    </row>
    <row r="68" spans="1:12" x14ac:dyDescent="0.25">
      <c r="A68" s="145">
        <v>57</v>
      </c>
      <c r="B68" s="41">
        <f>+IFERROR((VLOOKUP(A68,Hoja4!$A$2:$M$1051,4,FALSE)),"")</f>
        <v>68575</v>
      </c>
      <c r="C68" s="41" t="str">
        <f>+IFERROR((VLOOKUP(A68,Hoja4!$A$2:$M$1051,5,FALSE)),"")</f>
        <v>PUERTO WILCHES</v>
      </c>
      <c r="D68" s="42">
        <f>+IFERROR((VLOOKUP(A68,Hoja4!$A$2:$AA$1051,6,FALSE)),"")</f>
        <v>71</v>
      </c>
      <c r="E68" s="42">
        <f>+IFERROR((VLOOKUP(A68,Hoja4!$A$2:$AA$1051,7,FALSE)),"")</f>
        <v>78</v>
      </c>
      <c r="F68" s="42">
        <f>+IFERROR((VLOOKUP(A68,Hoja4!$A$2:$AA$1051,8,FALSE)),"")</f>
        <v>87</v>
      </c>
      <c r="G68" s="42">
        <f>+IFERROR((VLOOKUP(A68,Hoja4!$A$2:$AA$1051,9,FALSE)),"")</f>
        <v>62</v>
      </c>
      <c r="H68" s="42">
        <f>+IFERROR((VLOOKUP(A68,Hoja4!$A$2:$AA$1051,10,FALSE)),"")</f>
        <v>34</v>
      </c>
      <c r="I68" s="42">
        <f>+IFERROR((VLOOKUP(A68,Hoja4!$A$2:$AA$1051,11,FALSE)),"")</f>
        <v>34</v>
      </c>
      <c r="J68" s="42">
        <f>+IFERROR((VLOOKUP(A68,Hoja4!$A$2:$AA$1051,12,FALSE)),"")</f>
        <v>1</v>
      </c>
      <c r="K68" s="149" t="str">
        <f>+IFERROR((VLOOKUP(A68,Hoja4!$A$2:$AA$1051,13,FALSE)),"")</f>
        <v>-</v>
      </c>
      <c r="L68" s="144">
        <f>+IFERROR((VLOOKUP(A68,Hoja4!$A$2:$AA$1051,14,FALSE)),"")</f>
        <v>0</v>
      </c>
    </row>
    <row r="69" spans="1:12" x14ac:dyDescent="0.25">
      <c r="A69" s="145">
        <v>58</v>
      </c>
      <c r="B69" s="41">
        <f>+IFERROR((VLOOKUP(A69,Hoja4!$A$2:$M$1051,4,FALSE)),"")</f>
        <v>68615</v>
      </c>
      <c r="C69" s="41" t="str">
        <f>+IFERROR((VLOOKUP(A69,Hoja4!$A$2:$M$1051,5,FALSE)),"")</f>
        <v>RIONEGRO</v>
      </c>
      <c r="D69" s="42">
        <f>+IFERROR((VLOOKUP(A69,Hoja4!$A$2:$AA$1051,6,FALSE)),"")</f>
        <v>84</v>
      </c>
      <c r="E69" s="42">
        <f>+IFERROR((VLOOKUP(A69,Hoja4!$A$2:$AA$1051,7,FALSE)),"")</f>
        <v>63</v>
      </c>
      <c r="F69" s="42">
        <f>+IFERROR((VLOOKUP(A69,Hoja4!$A$2:$AA$1051,8,FALSE)),"")</f>
        <v>32</v>
      </c>
      <c r="G69" s="42" t="str">
        <f>+IFERROR((VLOOKUP(A69,Hoja4!$A$2:$AA$1051,9,FALSE)),"")</f>
        <v>-</v>
      </c>
      <c r="H69" s="42" t="str">
        <f>+IFERROR((VLOOKUP(A69,Hoja4!$A$2:$AA$1051,10,FALSE)),"")</f>
        <v>-</v>
      </c>
      <c r="I69" s="42">
        <f>+IFERROR((VLOOKUP(A69,Hoja4!$A$2:$AA$1051,11,FALSE)),"")</f>
        <v>1</v>
      </c>
      <c r="J69" s="42">
        <f>+IFERROR((VLOOKUP(A69,Hoja4!$A$2:$AA$1051,12,FALSE)),"")</f>
        <v>1</v>
      </c>
      <c r="K69" s="149" t="str">
        <f>+IFERROR((VLOOKUP(A69,Hoja4!$A$2:$AA$1051,13,FALSE)),"")</f>
        <v>-</v>
      </c>
      <c r="L69" s="144">
        <f>+IFERROR((VLOOKUP(A69,Hoja4!$A$2:$AA$1051,14,FALSE)),"")</f>
        <v>0</v>
      </c>
    </row>
    <row r="70" spans="1:12" x14ac:dyDescent="0.25">
      <c r="A70" s="145">
        <v>59</v>
      </c>
      <c r="B70" s="41">
        <f>+IFERROR((VLOOKUP(A70,Hoja4!$A$2:$M$1051,4,FALSE)),"")</f>
        <v>68655</v>
      </c>
      <c r="C70" s="41" t="str">
        <f>+IFERROR((VLOOKUP(A70,Hoja4!$A$2:$M$1051,5,FALSE)),"")</f>
        <v>SABANA DE TORRES</v>
      </c>
      <c r="D70" s="42">
        <f>+IFERROR((VLOOKUP(A70,Hoja4!$A$2:$AA$1051,6,FALSE)),"")</f>
        <v>86</v>
      </c>
      <c r="E70" s="42">
        <f>+IFERROR((VLOOKUP(A70,Hoja4!$A$2:$AA$1051,7,FALSE)),"")</f>
        <v>69</v>
      </c>
      <c r="F70" s="42">
        <f>+IFERROR((VLOOKUP(A70,Hoja4!$A$2:$AA$1051,8,FALSE)),"")</f>
        <v>138</v>
      </c>
      <c r="G70" s="42">
        <f>+IFERROR((VLOOKUP(A70,Hoja4!$A$2:$AA$1051,9,FALSE)),"")</f>
        <v>102</v>
      </c>
      <c r="H70" s="42">
        <f>+IFERROR((VLOOKUP(A70,Hoja4!$A$2:$AA$1051,10,FALSE)),"")</f>
        <v>50</v>
      </c>
      <c r="I70" s="42">
        <f>+IFERROR((VLOOKUP(A70,Hoja4!$A$2:$AA$1051,11,FALSE)),"")</f>
        <v>2</v>
      </c>
      <c r="J70" s="42" t="str">
        <f>+IFERROR((VLOOKUP(A70,Hoja4!$A$2:$AA$1051,12,FALSE)),"")</f>
        <v>-</v>
      </c>
      <c r="K70" s="149" t="str">
        <f>+IFERROR((VLOOKUP(A70,Hoja4!$A$2:$AA$1051,13,FALSE)),"")</f>
        <v>-</v>
      </c>
      <c r="L70" s="144">
        <f>+IFERROR((VLOOKUP(A70,Hoja4!$A$2:$AA$1051,14,FALSE)),"")</f>
        <v>0</v>
      </c>
    </row>
    <row r="71" spans="1:12" x14ac:dyDescent="0.25">
      <c r="A71" s="145">
        <v>60</v>
      </c>
      <c r="B71" s="41">
        <f>+IFERROR((VLOOKUP(A71,Hoja4!$A$2:$M$1051,4,FALSE)),"")</f>
        <v>68669</v>
      </c>
      <c r="C71" s="41" t="str">
        <f>+IFERROR((VLOOKUP(A71,Hoja4!$A$2:$M$1051,5,FALSE)),"")</f>
        <v>SAN ANDRES</v>
      </c>
      <c r="D71" s="42">
        <f>+IFERROR((VLOOKUP(A71,Hoja4!$A$2:$AA$1051,6,FALSE)),"")</f>
        <v>52</v>
      </c>
      <c r="E71" s="42">
        <f>+IFERROR((VLOOKUP(A71,Hoja4!$A$2:$AA$1051,7,FALSE)),"")</f>
        <v>43</v>
      </c>
      <c r="F71" s="42">
        <f>+IFERROR((VLOOKUP(A71,Hoja4!$A$2:$AA$1051,8,FALSE)),"")</f>
        <v>70</v>
      </c>
      <c r="G71" s="42">
        <f>+IFERROR((VLOOKUP(A71,Hoja4!$A$2:$AA$1051,9,FALSE)),"")</f>
        <v>45</v>
      </c>
      <c r="H71" s="42">
        <f>+IFERROR((VLOOKUP(A71,Hoja4!$A$2:$AA$1051,10,FALSE)),"")</f>
        <v>18</v>
      </c>
      <c r="I71" s="42">
        <f>+IFERROR((VLOOKUP(A71,Hoja4!$A$2:$AA$1051,11,FALSE)),"")</f>
        <v>1</v>
      </c>
      <c r="J71" s="42" t="str">
        <f>+IFERROR((VLOOKUP(A71,Hoja4!$A$2:$AA$1051,12,FALSE)),"")</f>
        <v>-</v>
      </c>
      <c r="K71" s="149" t="str">
        <f>+IFERROR((VLOOKUP(A71,Hoja4!$A$2:$AA$1051,13,FALSE)),"")</f>
        <v>-</v>
      </c>
      <c r="L71" s="144">
        <f>+IFERROR((VLOOKUP(A71,Hoja4!$A$2:$AA$1051,14,FALSE)),"")</f>
        <v>0</v>
      </c>
    </row>
    <row r="72" spans="1:12" x14ac:dyDescent="0.25">
      <c r="A72" s="145">
        <v>61</v>
      </c>
      <c r="B72" s="41">
        <f>+IFERROR((VLOOKUP(A72,Hoja4!$A$2:$M$1051,4,FALSE)),"")</f>
        <v>68673</v>
      </c>
      <c r="C72" s="41" t="str">
        <f>+IFERROR((VLOOKUP(A72,Hoja4!$A$2:$M$1051,5,FALSE)),"")</f>
        <v>SAN BENITO</v>
      </c>
      <c r="D72" s="42">
        <f>+IFERROR((VLOOKUP(A72,Hoja4!$A$2:$AA$1051,6,FALSE)),"")</f>
        <v>20</v>
      </c>
      <c r="E72" s="42">
        <f>+IFERROR((VLOOKUP(A72,Hoja4!$A$2:$AA$1051,7,FALSE)),"")</f>
        <v>20</v>
      </c>
      <c r="F72" s="42" t="str">
        <f>+IFERROR((VLOOKUP(A72,Hoja4!$A$2:$AA$1051,8,FALSE)),"")</f>
        <v>-</v>
      </c>
      <c r="G72" s="42" t="str">
        <f>+IFERROR((VLOOKUP(A72,Hoja4!$A$2:$AA$1051,9,FALSE)),"")</f>
        <v>-</v>
      </c>
      <c r="H72" s="42" t="str">
        <f>+IFERROR((VLOOKUP(A72,Hoja4!$A$2:$AA$1051,10,FALSE)),"")</f>
        <v>-</v>
      </c>
      <c r="I72" s="42">
        <f>+IFERROR((VLOOKUP(A72,Hoja4!$A$2:$AA$1051,11,FALSE)),"")</f>
        <v>1</v>
      </c>
      <c r="J72" s="42" t="str">
        <f>+IFERROR((VLOOKUP(A72,Hoja4!$A$2:$AA$1051,12,FALSE)),"")</f>
        <v>-</v>
      </c>
      <c r="K72" s="149" t="str">
        <f>+IFERROR((VLOOKUP(A72,Hoja4!$A$2:$AA$1051,13,FALSE)),"")</f>
        <v>-</v>
      </c>
      <c r="L72" s="144">
        <f>+IFERROR((VLOOKUP(A72,Hoja4!$A$2:$AA$1051,14,FALSE)),"")</f>
        <v>0</v>
      </c>
    </row>
    <row r="73" spans="1:12" x14ac:dyDescent="0.25">
      <c r="A73" s="145">
        <v>62</v>
      </c>
      <c r="B73" s="41">
        <f>+IFERROR((VLOOKUP(A73,Hoja4!$A$2:$M$1051,4,FALSE)),"")</f>
        <v>68679</v>
      </c>
      <c r="C73" s="41" t="str">
        <f>+IFERROR((VLOOKUP(A73,Hoja4!$A$2:$M$1051,5,FALSE)),"")</f>
        <v>SAN GIL</v>
      </c>
      <c r="D73" s="42">
        <f>+IFERROR((VLOOKUP(A73,Hoja4!$A$2:$AA$1051,6,FALSE)),"")</f>
        <v>3526</v>
      </c>
      <c r="E73" s="42">
        <f>+IFERROR((VLOOKUP(A73,Hoja4!$A$2:$AA$1051,7,FALSE)),"")</f>
        <v>3996</v>
      </c>
      <c r="F73" s="42">
        <f>+IFERROR((VLOOKUP(A73,Hoja4!$A$2:$AA$1051,8,FALSE)),"")</f>
        <v>3888</v>
      </c>
      <c r="G73" s="42">
        <f>+IFERROR((VLOOKUP(A73,Hoja4!$A$2:$AA$1051,9,FALSE)),"")</f>
        <v>5080</v>
      </c>
      <c r="H73" s="42">
        <f>+IFERROR((VLOOKUP(A73,Hoja4!$A$2:$AA$1051,10,FALSE)),"")</f>
        <v>5167</v>
      </c>
      <c r="I73" s="42">
        <f>+IFERROR((VLOOKUP(A73,Hoja4!$A$2:$AA$1051,11,FALSE)),"")</f>
        <v>6132</v>
      </c>
      <c r="J73" s="42">
        <f>+IFERROR((VLOOKUP(A73,Hoja4!$A$2:$AA$1051,12,FALSE)),"")</f>
        <v>6530</v>
      </c>
      <c r="K73" s="149">
        <f>+IFERROR((VLOOKUP(A73,Hoja4!$A$2:$AA$1051,13,FALSE)),"")</f>
        <v>7426</v>
      </c>
      <c r="L73" s="144">
        <f>+IFERROR((VLOOKUP(A73,Hoja4!$A$2:$AA$1051,14,FALSE)),"")</f>
        <v>7019</v>
      </c>
    </row>
    <row r="74" spans="1:12" x14ac:dyDescent="0.25">
      <c r="A74" s="145">
        <v>63</v>
      </c>
      <c r="B74" s="41">
        <f>+IFERROR((VLOOKUP(A74,Hoja4!$A$2:$M$1051,4,FALSE)),"")</f>
        <v>68682</v>
      </c>
      <c r="C74" s="41" t="str">
        <f>+IFERROR((VLOOKUP(A74,Hoja4!$A$2:$M$1051,5,FALSE)),"")</f>
        <v>SAN JOAQUIN</v>
      </c>
      <c r="D74" s="42" t="str">
        <f>+IFERROR((VLOOKUP(A74,Hoja4!$A$2:$AA$1051,6,FALSE)),"")</f>
        <v>-</v>
      </c>
      <c r="E74" s="42" t="str">
        <f>+IFERROR((VLOOKUP(A74,Hoja4!$A$2:$AA$1051,7,FALSE)),"")</f>
        <v>-</v>
      </c>
      <c r="F74" s="42" t="str">
        <f>+IFERROR((VLOOKUP(A74,Hoja4!$A$2:$AA$1051,8,FALSE)),"")</f>
        <v>-</v>
      </c>
      <c r="G74" s="42" t="str">
        <f>+IFERROR((VLOOKUP(A74,Hoja4!$A$2:$AA$1051,9,FALSE)),"")</f>
        <v>-</v>
      </c>
      <c r="H74" s="42" t="str">
        <f>+IFERROR((VLOOKUP(A74,Hoja4!$A$2:$AA$1051,10,FALSE)),"")</f>
        <v>-</v>
      </c>
      <c r="I74" s="42">
        <f>+IFERROR((VLOOKUP(A74,Hoja4!$A$2:$AA$1051,11,FALSE)),"")</f>
        <v>2</v>
      </c>
      <c r="J74" s="42">
        <f>+IFERROR((VLOOKUP(A74,Hoja4!$A$2:$AA$1051,12,FALSE)),"")</f>
        <v>2</v>
      </c>
      <c r="K74" s="149" t="str">
        <f>+IFERROR((VLOOKUP(A74,Hoja4!$A$2:$AA$1051,13,FALSE)),"")</f>
        <v>-</v>
      </c>
      <c r="L74" s="144">
        <f>+IFERROR((VLOOKUP(A74,Hoja4!$A$2:$AA$1051,14,FALSE)),"")</f>
        <v>0</v>
      </c>
    </row>
    <row r="75" spans="1:12" x14ac:dyDescent="0.25">
      <c r="A75" s="145">
        <v>64</v>
      </c>
      <c r="B75" s="41">
        <f>+IFERROR((VLOOKUP(A75,Hoja4!$A$2:$M$1051,4,FALSE)),"")</f>
        <v>68684</v>
      </c>
      <c r="C75" s="41" t="str">
        <f>+IFERROR((VLOOKUP(A75,Hoja4!$A$2:$M$1051,5,FALSE)),"")</f>
        <v>SAN JOSE DE MIRANDA</v>
      </c>
      <c r="D75" s="42" t="str">
        <f>+IFERROR((VLOOKUP(A75,Hoja4!$A$2:$AA$1051,6,FALSE)),"")</f>
        <v>-</v>
      </c>
      <c r="E75" s="42" t="str">
        <f>+IFERROR((VLOOKUP(A75,Hoja4!$A$2:$AA$1051,7,FALSE)),"")</f>
        <v>-</v>
      </c>
      <c r="F75" s="42" t="str">
        <f>+IFERROR((VLOOKUP(A75,Hoja4!$A$2:$AA$1051,8,FALSE)),"")</f>
        <v>-</v>
      </c>
      <c r="G75" s="42">
        <f>+IFERROR((VLOOKUP(A75,Hoja4!$A$2:$AA$1051,9,FALSE)),"")</f>
        <v>22</v>
      </c>
      <c r="H75" s="42">
        <f>+IFERROR((VLOOKUP(A75,Hoja4!$A$2:$AA$1051,10,FALSE)),"")</f>
        <v>9</v>
      </c>
      <c r="I75" s="42" t="str">
        <f>+IFERROR((VLOOKUP(A75,Hoja4!$A$2:$AA$1051,11,FALSE)),"")</f>
        <v>-</v>
      </c>
      <c r="J75" s="42" t="str">
        <f>+IFERROR((VLOOKUP(A75,Hoja4!$A$2:$AA$1051,12,FALSE)),"")</f>
        <v>-</v>
      </c>
      <c r="K75" s="149" t="str">
        <f>+IFERROR((VLOOKUP(A75,Hoja4!$A$2:$AA$1051,13,FALSE)),"")</f>
        <v>-</v>
      </c>
      <c r="L75" s="144">
        <f>+IFERROR((VLOOKUP(A75,Hoja4!$A$2:$AA$1051,14,FALSE)),"")</f>
        <v>0</v>
      </c>
    </row>
    <row r="76" spans="1:12" x14ac:dyDescent="0.25">
      <c r="A76" s="145">
        <v>65</v>
      </c>
      <c r="B76" s="41">
        <f>+IFERROR((VLOOKUP(A76,Hoja4!$A$2:$M$1051,4,FALSE)),"")</f>
        <v>68686</v>
      </c>
      <c r="C76" s="41" t="str">
        <f>+IFERROR((VLOOKUP(A76,Hoja4!$A$2:$M$1051,5,FALSE)),"")</f>
        <v>SAN MIGUEL</v>
      </c>
      <c r="D76" s="42" t="str">
        <f>+IFERROR((VLOOKUP(A76,Hoja4!$A$2:$AA$1051,6,FALSE)),"")</f>
        <v>-</v>
      </c>
      <c r="E76" s="42" t="str">
        <f>+IFERROR((VLOOKUP(A76,Hoja4!$A$2:$AA$1051,7,FALSE)),"")</f>
        <v>-</v>
      </c>
      <c r="F76" s="42">
        <f>+IFERROR((VLOOKUP(A76,Hoja4!$A$2:$AA$1051,8,FALSE)),"")</f>
        <v>35</v>
      </c>
      <c r="G76" s="42">
        <f>+IFERROR((VLOOKUP(A76,Hoja4!$A$2:$AA$1051,9,FALSE)),"")</f>
        <v>27</v>
      </c>
      <c r="H76" s="42">
        <f>+IFERROR((VLOOKUP(A76,Hoja4!$A$2:$AA$1051,10,FALSE)),"")</f>
        <v>24</v>
      </c>
      <c r="I76" s="42" t="str">
        <f>+IFERROR((VLOOKUP(A76,Hoja4!$A$2:$AA$1051,11,FALSE)),"")</f>
        <v>-</v>
      </c>
      <c r="J76" s="42" t="str">
        <f>+IFERROR((VLOOKUP(A76,Hoja4!$A$2:$AA$1051,12,FALSE)),"")</f>
        <v>-</v>
      </c>
      <c r="K76" s="149" t="str">
        <f>+IFERROR((VLOOKUP(A76,Hoja4!$A$2:$AA$1051,13,FALSE)),"")</f>
        <v>-</v>
      </c>
      <c r="L76" s="144">
        <f>+IFERROR((VLOOKUP(A76,Hoja4!$A$2:$AA$1051,14,FALSE)),"")</f>
        <v>0</v>
      </c>
    </row>
    <row r="77" spans="1:12" x14ac:dyDescent="0.25">
      <c r="A77" s="145">
        <v>66</v>
      </c>
      <c r="B77" s="41">
        <f>+IFERROR((VLOOKUP(A77,Hoja4!$A$2:$M$1051,4,FALSE)),"")</f>
        <v>68689</v>
      </c>
      <c r="C77" s="41" t="str">
        <f>+IFERROR((VLOOKUP(A77,Hoja4!$A$2:$M$1051,5,FALSE)),"")</f>
        <v>SAN VICENTE DE CHUCURI</v>
      </c>
      <c r="D77" s="42" t="str">
        <f>+IFERROR((VLOOKUP(A77,Hoja4!$A$2:$AA$1051,6,FALSE)),"")</f>
        <v>-</v>
      </c>
      <c r="E77" s="42">
        <f>+IFERROR((VLOOKUP(A77,Hoja4!$A$2:$AA$1051,7,FALSE)),"")</f>
        <v>163</v>
      </c>
      <c r="F77" s="42">
        <f>+IFERROR((VLOOKUP(A77,Hoja4!$A$2:$AA$1051,8,FALSE)),"")</f>
        <v>64</v>
      </c>
      <c r="G77" s="42">
        <f>+IFERROR((VLOOKUP(A77,Hoja4!$A$2:$AA$1051,9,FALSE)),"")</f>
        <v>56</v>
      </c>
      <c r="H77" s="42">
        <f>+IFERROR((VLOOKUP(A77,Hoja4!$A$2:$AA$1051,10,FALSE)),"")</f>
        <v>43</v>
      </c>
      <c r="I77" s="42">
        <f>+IFERROR((VLOOKUP(A77,Hoja4!$A$2:$AA$1051,11,FALSE)),"")</f>
        <v>1</v>
      </c>
      <c r="J77" s="42">
        <f>+IFERROR((VLOOKUP(A77,Hoja4!$A$2:$AA$1051,12,FALSE)),"")</f>
        <v>1</v>
      </c>
      <c r="K77" s="149" t="str">
        <f>+IFERROR((VLOOKUP(A77,Hoja4!$A$2:$AA$1051,13,FALSE)),"")</f>
        <v>-</v>
      </c>
      <c r="L77" s="144">
        <f>+IFERROR((VLOOKUP(A77,Hoja4!$A$2:$AA$1051,14,FALSE)),"")</f>
        <v>0</v>
      </c>
    </row>
    <row r="78" spans="1:12" x14ac:dyDescent="0.25">
      <c r="A78" s="145">
        <v>67</v>
      </c>
      <c r="B78" s="41">
        <f>+IFERROR((VLOOKUP(A78,Hoja4!$A$2:$M$1051,4,FALSE)),"")</f>
        <v>68720</v>
      </c>
      <c r="C78" s="41" t="str">
        <f>+IFERROR((VLOOKUP(A78,Hoja4!$A$2:$M$1051,5,FALSE)),"")</f>
        <v>SANTA HELENA DEL OPON</v>
      </c>
      <c r="D78" s="42" t="str">
        <f>+IFERROR((VLOOKUP(A78,Hoja4!$A$2:$AA$1051,6,FALSE)),"")</f>
        <v>-</v>
      </c>
      <c r="E78" s="42" t="str">
        <f>+IFERROR((VLOOKUP(A78,Hoja4!$A$2:$AA$1051,7,FALSE)),"")</f>
        <v>-</v>
      </c>
      <c r="F78" s="42" t="str">
        <f>+IFERROR((VLOOKUP(A78,Hoja4!$A$2:$AA$1051,8,FALSE)),"")</f>
        <v>-</v>
      </c>
      <c r="G78" s="42" t="str">
        <f>+IFERROR((VLOOKUP(A78,Hoja4!$A$2:$AA$1051,9,FALSE)),"")</f>
        <v>-</v>
      </c>
      <c r="H78" s="42" t="str">
        <f>+IFERROR((VLOOKUP(A78,Hoja4!$A$2:$AA$1051,10,FALSE)),"")</f>
        <v>-</v>
      </c>
      <c r="I78" s="42">
        <f>+IFERROR((VLOOKUP(A78,Hoja4!$A$2:$AA$1051,11,FALSE)),"")</f>
        <v>1</v>
      </c>
      <c r="J78" s="42" t="str">
        <f>+IFERROR((VLOOKUP(A78,Hoja4!$A$2:$AA$1051,12,FALSE)),"")</f>
        <v>-</v>
      </c>
      <c r="K78" s="149" t="str">
        <f>+IFERROR((VLOOKUP(A78,Hoja4!$A$2:$AA$1051,13,FALSE)),"")</f>
        <v>-</v>
      </c>
      <c r="L78" s="144">
        <f>+IFERROR((VLOOKUP(A78,Hoja4!$A$2:$AA$1051,14,FALSE)),"")</f>
        <v>0</v>
      </c>
    </row>
    <row r="79" spans="1:12" x14ac:dyDescent="0.25">
      <c r="A79" s="145">
        <v>68</v>
      </c>
      <c r="B79" s="41">
        <f>+IFERROR((VLOOKUP(A79,Hoja4!$A$2:$M$1051,4,FALSE)),"")</f>
        <v>68745</v>
      </c>
      <c r="C79" s="41" t="str">
        <f>+IFERROR((VLOOKUP(A79,Hoja4!$A$2:$M$1051,5,FALSE)),"")</f>
        <v>SIMACOTA</v>
      </c>
      <c r="D79" s="42">
        <f>+IFERROR((VLOOKUP(A79,Hoja4!$A$2:$AA$1051,6,FALSE)),"")</f>
        <v>45</v>
      </c>
      <c r="E79" s="42">
        <f>+IFERROR((VLOOKUP(A79,Hoja4!$A$2:$AA$1051,7,FALSE)),"")</f>
        <v>21</v>
      </c>
      <c r="F79" s="42">
        <f>+IFERROR((VLOOKUP(A79,Hoja4!$A$2:$AA$1051,8,FALSE)),"")</f>
        <v>21</v>
      </c>
      <c r="G79" s="42">
        <f>+IFERROR((VLOOKUP(A79,Hoja4!$A$2:$AA$1051,9,FALSE)),"")</f>
        <v>20</v>
      </c>
      <c r="H79" s="42" t="str">
        <f>+IFERROR((VLOOKUP(A79,Hoja4!$A$2:$AA$1051,10,FALSE)),"")</f>
        <v>-</v>
      </c>
      <c r="I79" s="42">
        <f>+IFERROR((VLOOKUP(A79,Hoja4!$A$2:$AA$1051,11,FALSE)),"")</f>
        <v>7</v>
      </c>
      <c r="J79" s="42">
        <f>+IFERROR((VLOOKUP(A79,Hoja4!$A$2:$AA$1051,12,FALSE)),"")</f>
        <v>1</v>
      </c>
      <c r="K79" s="149" t="str">
        <f>+IFERROR((VLOOKUP(A79,Hoja4!$A$2:$AA$1051,13,FALSE)),"")</f>
        <v>-</v>
      </c>
      <c r="L79" s="144">
        <f>+IFERROR((VLOOKUP(A79,Hoja4!$A$2:$AA$1051,14,FALSE)),"")</f>
        <v>0</v>
      </c>
    </row>
    <row r="80" spans="1:12" x14ac:dyDescent="0.25">
      <c r="A80" s="145">
        <v>69</v>
      </c>
      <c r="B80" s="41">
        <f>+IFERROR((VLOOKUP(A80,Hoja4!$A$2:$M$1051,4,FALSE)),"")</f>
        <v>68755</v>
      </c>
      <c r="C80" s="41" t="str">
        <f>+IFERROR((VLOOKUP(A80,Hoja4!$A$2:$M$1051,5,FALSE)),"")</f>
        <v>SOCORRO</v>
      </c>
      <c r="D80" s="42">
        <f>+IFERROR((VLOOKUP(A80,Hoja4!$A$2:$AA$1051,6,FALSE)),"")</f>
        <v>1611</v>
      </c>
      <c r="E80" s="42">
        <f>+IFERROR((VLOOKUP(A80,Hoja4!$A$2:$AA$1051,7,FALSE)),"")</f>
        <v>1765</v>
      </c>
      <c r="F80" s="42">
        <f>+IFERROR((VLOOKUP(A80,Hoja4!$A$2:$AA$1051,8,FALSE)),"")</f>
        <v>1745</v>
      </c>
      <c r="G80" s="42">
        <f>+IFERROR((VLOOKUP(A80,Hoja4!$A$2:$AA$1051,9,FALSE)),"")</f>
        <v>1756</v>
      </c>
      <c r="H80" s="42">
        <f>+IFERROR((VLOOKUP(A80,Hoja4!$A$2:$AA$1051,10,FALSE)),"")</f>
        <v>1578</v>
      </c>
      <c r="I80" s="42">
        <f>+IFERROR((VLOOKUP(A80,Hoja4!$A$2:$AA$1051,11,FALSE)),"")</f>
        <v>1677</v>
      </c>
      <c r="J80" s="42">
        <f>+IFERROR((VLOOKUP(A80,Hoja4!$A$2:$AA$1051,12,FALSE)),"")</f>
        <v>1678</v>
      </c>
      <c r="K80" s="149">
        <f>+IFERROR((VLOOKUP(A80,Hoja4!$A$2:$AA$1051,13,FALSE)),"")</f>
        <v>1679</v>
      </c>
      <c r="L80" s="144">
        <f>+IFERROR((VLOOKUP(A80,Hoja4!$A$2:$AA$1051,14,FALSE)),"")</f>
        <v>1771</v>
      </c>
    </row>
    <row r="81" spans="1:12" x14ac:dyDescent="0.25">
      <c r="A81" s="145">
        <v>70</v>
      </c>
      <c r="B81" s="41">
        <f>+IFERROR((VLOOKUP(A81,Hoja4!$A$2:$M$1051,4,FALSE)),"")</f>
        <v>68770</v>
      </c>
      <c r="C81" s="41" t="str">
        <f>+IFERROR((VLOOKUP(A81,Hoja4!$A$2:$M$1051,5,FALSE)),"")</f>
        <v>SUAITA</v>
      </c>
      <c r="D81" s="42">
        <f>+IFERROR((VLOOKUP(A81,Hoja4!$A$2:$AA$1051,6,FALSE)),"")</f>
        <v>57</v>
      </c>
      <c r="E81" s="42">
        <f>+IFERROR((VLOOKUP(A81,Hoja4!$A$2:$AA$1051,7,FALSE)),"")</f>
        <v>28</v>
      </c>
      <c r="F81" s="42">
        <f>+IFERROR((VLOOKUP(A81,Hoja4!$A$2:$AA$1051,8,FALSE)),"")</f>
        <v>40</v>
      </c>
      <c r="G81" s="42">
        <f>+IFERROR((VLOOKUP(A81,Hoja4!$A$2:$AA$1051,9,FALSE)),"")</f>
        <v>68</v>
      </c>
      <c r="H81" s="42">
        <f>+IFERROR((VLOOKUP(A81,Hoja4!$A$2:$AA$1051,10,FALSE)),"")</f>
        <v>41</v>
      </c>
      <c r="I81" s="42">
        <f>+IFERROR((VLOOKUP(A81,Hoja4!$A$2:$AA$1051,11,FALSE)),"")</f>
        <v>1</v>
      </c>
      <c r="J81" s="42" t="str">
        <f>+IFERROR((VLOOKUP(A81,Hoja4!$A$2:$AA$1051,12,FALSE)),"")</f>
        <v>-</v>
      </c>
      <c r="K81" s="149" t="str">
        <f>+IFERROR((VLOOKUP(A81,Hoja4!$A$2:$AA$1051,13,FALSE)),"")</f>
        <v>-</v>
      </c>
      <c r="L81" s="144">
        <f>+IFERROR((VLOOKUP(A81,Hoja4!$A$2:$AA$1051,14,FALSE)),"")</f>
        <v>0</v>
      </c>
    </row>
    <row r="82" spans="1:12" x14ac:dyDescent="0.25">
      <c r="A82" s="145">
        <v>71</v>
      </c>
      <c r="B82" s="41">
        <f>+IFERROR((VLOOKUP(A82,Hoja4!$A$2:$M$1051,4,FALSE)),"")</f>
        <v>68773</v>
      </c>
      <c r="C82" s="41" t="str">
        <f>+IFERROR((VLOOKUP(A82,Hoja4!$A$2:$M$1051,5,FALSE)),"")</f>
        <v>SUCRE</v>
      </c>
      <c r="D82" s="42">
        <f>+IFERROR((VLOOKUP(A82,Hoja4!$A$2:$AA$1051,6,FALSE)),"")</f>
        <v>30</v>
      </c>
      <c r="E82" s="42">
        <f>+IFERROR((VLOOKUP(A82,Hoja4!$A$2:$AA$1051,7,FALSE)),"")</f>
        <v>19</v>
      </c>
      <c r="F82" s="42" t="str">
        <f>+IFERROR((VLOOKUP(A82,Hoja4!$A$2:$AA$1051,8,FALSE)),"")</f>
        <v>-</v>
      </c>
      <c r="G82" s="42" t="str">
        <f>+IFERROR((VLOOKUP(A82,Hoja4!$A$2:$AA$1051,9,FALSE)),"")</f>
        <v>-</v>
      </c>
      <c r="H82" s="42" t="str">
        <f>+IFERROR((VLOOKUP(A82,Hoja4!$A$2:$AA$1051,10,FALSE)),"")</f>
        <v>-</v>
      </c>
      <c r="I82" s="42" t="str">
        <f>+IFERROR((VLOOKUP(A82,Hoja4!$A$2:$AA$1051,11,FALSE)),"")</f>
        <v>-</v>
      </c>
      <c r="J82" s="42" t="str">
        <f>+IFERROR((VLOOKUP(A82,Hoja4!$A$2:$AA$1051,12,FALSE)),"")</f>
        <v>-</v>
      </c>
      <c r="K82" s="149" t="str">
        <f>+IFERROR((VLOOKUP(A82,Hoja4!$A$2:$AA$1051,13,FALSE)),"")</f>
        <v>-</v>
      </c>
      <c r="L82" s="144">
        <f>+IFERROR((VLOOKUP(A82,Hoja4!$A$2:$AA$1051,14,FALSE)),"")</f>
        <v>0</v>
      </c>
    </row>
    <row r="83" spans="1:12" x14ac:dyDescent="0.25">
      <c r="A83" s="145">
        <v>72</v>
      </c>
      <c r="B83" s="41">
        <f>+IFERROR((VLOOKUP(A83,Hoja4!$A$2:$M$1051,4,FALSE)),"")</f>
        <v>68780</v>
      </c>
      <c r="C83" s="41" t="str">
        <f>+IFERROR((VLOOKUP(A83,Hoja4!$A$2:$M$1051,5,FALSE)),"")</f>
        <v>SURATA</v>
      </c>
      <c r="D83" s="42" t="str">
        <f>+IFERROR((VLOOKUP(A83,Hoja4!$A$2:$AA$1051,6,FALSE)),"")</f>
        <v>-</v>
      </c>
      <c r="E83" s="42">
        <f>+IFERROR((VLOOKUP(A83,Hoja4!$A$2:$AA$1051,7,FALSE)),"")</f>
        <v>14</v>
      </c>
      <c r="F83" s="42" t="str">
        <f>+IFERROR((VLOOKUP(A83,Hoja4!$A$2:$AA$1051,8,FALSE)),"")</f>
        <v>-</v>
      </c>
      <c r="G83" s="42">
        <f>+IFERROR((VLOOKUP(A83,Hoja4!$A$2:$AA$1051,9,FALSE)),"")</f>
        <v>95</v>
      </c>
      <c r="H83" s="42">
        <f>+IFERROR((VLOOKUP(A83,Hoja4!$A$2:$AA$1051,10,FALSE)),"")</f>
        <v>237</v>
      </c>
      <c r="I83" s="42">
        <f>+IFERROR((VLOOKUP(A83,Hoja4!$A$2:$AA$1051,11,FALSE)),"")</f>
        <v>58</v>
      </c>
      <c r="J83" s="42">
        <f>+IFERROR((VLOOKUP(A83,Hoja4!$A$2:$AA$1051,12,FALSE)),"")</f>
        <v>15</v>
      </c>
      <c r="K83" s="149" t="str">
        <f>+IFERROR((VLOOKUP(A83,Hoja4!$A$2:$AA$1051,13,FALSE)),"")</f>
        <v>-</v>
      </c>
      <c r="L83" s="144">
        <f>+IFERROR((VLOOKUP(A83,Hoja4!$A$2:$AA$1051,14,FALSE)),"")</f>
        <v>0</v>
      </c>
    </row>
    <row r="84" spans="1:12" x14ac:dyDescent="0.25">
      <c r="A84" s="145">
        <v>73</v>
      </c>
      <c r="B84" s="41">
        <f>+IFERROR((VLOOKUP(A84,Hoja4!$A$2:$M$1051,4,FALSE)),"")</f>
        <v>68820</v>
      </c>
      <c r="C84" s="41" t="str">
        <f>+IFERROR((VLOOKUP(A84,Hoja4!$A$2:$M$1051,5,FALSE)),"")</f>
        <v>TONA</v>
      </c>
      <c r="D84" s="42" t="str">
        <f>+IFERROR((VLOOKUP(A84,Hoja4!$A$2:$AA$1051,6,FALSE)),"")</f>
        <v>-</v>
      </c>
      <c r="E84" s="42" t="str">
        <f>+IFERROR((VLOOKUP(A84,Hoja4!$A$2:$AA$1051,7,FALSE)),"")</f>
        <v>-</v>
      </c>
      <c r="F84" s="42" t="str">
        <f>+IFERROR((VLOOKUP(A84,Hoja4!$A$2:$AA$1051,8,FALSE)),"")</f>
        <v>-</v>
      </c>
      <c r="G84" s="42" t="str">
        <f>+IFERROR((VLOOKUP(A84,Hoja4!$A$2:$AA$1051,9,FALSE)),"")</f>
        <v>-</v>
      </c>
      <c r="H84" s="42" t="str">
        <f>+IFERROR((VLOOKUP(A84,Hoja4!$A$2:$AA$1051,10,FALSE)),"")</f>
        <v>-</v>
      </c>
      <c r="I84" s="42" t="str">
        <f>+IFERROR((VLOOKUP(A84,Hoja4!$A$2:$AA$1051,11,FALSE)),"")</f>
        <v>-</v>
      </c>
      <c r="J84" s="42" t="str">
        <f>+IFERROR((VLOOKUP(A84,Hoja4!$A$2:$AA$1051,12,FALSE)),"")</f>
        <v>-</v>
      </c>
      <c r="K84" s="149" t="str">
        <f>+IFERROR((VLOOKUP(A84,Hoja4!$A$2:$AA$1051,13,FALSE)),"")</f>
        <v>-</v>
      </c>
      <c r="L84" s="144">
        <f>+IFERROR((VLOOKUP(A84,Hoja4!$A$2:$AA$1051,14,FALSE)),"")</f>
        <v>0</v>
      </c>
    </row>
    <row r="85" spans="1:12" x14ac:dyDescent="0.25">
      <c r="A85" s="145">
        <v>74</v>
      </c>
      <c r="B85" s="41">
        <f>+IFERROR((VLOOKUP(A85,Hoja4!$A$2:$M$1051,4,FALSE)),"")</f>
        <v>68855</v>
      </c>
      <c r="C85" s="41" t="str">
        <f>+IFERROR((VLOOKUP(A85,Hoja4!$A$2:$M$1051,5,FALSE)),"")</f>
        <v>VALLE DE SAN JOSE</v>
      </c>
      <c r="D85" s="42" t="str">
        <f>+IFERROR((VLOOKUP(A85,Hoja4!$A$2:$AA$1051,6,FALSE)),"")</f>
        <v>-</v>
      </c>
      <c r="E85" s="42">
        <f>+IFERROR((VLOOKUP(A85,Hoja4!$A$2:$AA$1051,7,FALSE)),"")</f>
        <v>26</v>
      </c>
      <c r="F85" s="42">
        <f>+IFERROR((VLOOKUP(A85,Hoja4!$A$2:$AA$1051,8,FALSE)),"")</f>
        <v>33</v>
      </c>
      <c r="G85" s="42">
        <f>+IFERROR((VLOOKUP(A85,Hoja4!$A$2:$AA$1051,9,FALSE)),"")</f>
        <v>20</v>
      </c>
      <c r="H85" s="42">
        <f>+IFERROR((VLOOKUP(A85,Hoja4!$A$2:$AA$1051,10,FALSE)),"")</f>
        <v>8</v>
      </c>
      <c r="I85" s="42">
        <f>+IFERROR((VLOOKUP(A85,Hoja4!$A$2:$AA$1051,11,FALSE)),"")</f>
        <v>3</v>
      </c>
      <c r="J85" s="42" t="str">
        <f>+IFERROR((VLOOKUP(A85,Hoja4!$A$2:$AA$1051,12,FALSE)),"")</f>
        <v>-</v>
      </c>
      <c r="K85" s="149" t="str">
        <f>+IFERROR((VLOOKUP(A85,Hoja4!$A$2:$AA$1051,13,FALSE)),"")</f>
        <v>-</v>
      </c>
      <c r="L85" s="144">
        <f>+IFERROR((VLOOKUP(A85,Hoja4!$A$2:$AA$1051,14,FALSE)),"")</f>
        <v>0</v>
      </c>
    </row>
    <row r="86" spans="1:12" x14ac:dyDescent="0.25">
      <c r="A86" s="145">
        <v>75</v>
      </c>
      <c r="B86" s="41">
        <f>+IFERROR((VLOOKUP(A86,Hoja4!$A$2:$M$1051,4,FALSE)),"")</f>
        <v>68861</v>
      </c>
      <c r="C86" s="41" t="str">
        <f>+IFERROR((VLOOKUP(A86,Hoja4!$A$2:$M$1051,5,FALSE)),"")</f>
        <v>VELEZ</v>
      </c>
      <c r="D86" s="42">
        <f>+IFERROR((VLOOKUP(A86,Hoja4!$A$2:$AA$1051,6,FALSE)),"")</f>
        <v>1333</v>
      </c>
      <c r="E86" s="42">
        <f>+IFERROR((VLOOKUP(A86,Hoja4!$A$2:$AA$1051,7,FALSE)),"")</f>
        <v>1217</v>
      </c>
      <c r="F86" s="42">
        <f>+IFERROR((VLOOKUP(A86,Hoja4!$A$2:$AA$1051,8,FALSE)),"")</f>
        <v>978</v>
      </c>
      <c r="G86" s="42">
        <f>+IFERROR((VLOOKUP(A86,Hoja4!$A$2:$AA$1051,9,FALSE)),"")</f>
        <v>1555</v>
      </c>
      <c r="H86" s="42">
        <f>+IFERROR((VLOOKUP(A86,Hoja4!$A$2:$AA$1051,10,FALSE)),"")</f>
        <v>2339</v>
      </c>
      <c r="I86" s="42">
        <f>+IFERROR((VLOOKUP(A86,Hoja4!$A$2:$AA$1051,11,FALSE)),"")</f>
        <v>2294</v>
      </c>
      <c r="J86" s="42">
        <f>+IFERROR((VLOOKUP(A86,Hoja4!$A$2:$AA$1051,12,FALSE)),"")</f>
        <v>2609</v>
      </c>
      <c r="K86" s="149">
        <f>+IFERROR((VLOOKUP(A86,Hoja4!$A$2:$AA$1051,13,FALSE)),"")</f>
        <v>2799</v>
      </c>
      <c r="L86" s="144">
        <f>+IFERROR((VLOOKUP(A86,Hoja4!$A$2:$AA$1051,14,FALSE)),"")</f>
        <v>3378</v>
      </c>
    </row>
    <row r="87" spans="1:12" x14ac:dyDescent="0.25">
      <c r="A87" s="145">
        <v>76</v>
      </c>
      <c r="B87" s="41">
        <f>+IFERROR((VLOOKUP(A87,Hoja4!$A$2:$M$1051,4,FALSE)),"")</f>
        <v>68867</v>
      </c>
      <c r="C87" s="41" t="str">
        <f>+IFERROR((VLOOKUP(A87,Hoja4!$A$2:$M$1051,5,FALSE)),"")</f>
        <v>VETAS</v>
      </c>
      <c r="D87" s="42" t="str">
        <f>+IFERROR((VLOOKUP(A87,Hoja4!$A$2:$AA$1051,6,FALSE)),"")</f>
        <v>-</v>
      </c>
      <c r="E87" s="42" t="str">
        <f>+IFERROR((VLOOKUP(A87,Hoja4!$A$2:$AA$1051,7,FALSE)),"")</f>
        <v>-</v>
      </c>
      <c r="F87" s="42">
        <f>+IFERROR((VLOOKUP(A87,Hoja4!$A$2:$AA$1051,8,FALSE)),"")</f>
        <v>43</v>
      </c>
      <c r="G87" s="42">
        <f>+IFERROR((VLOOKUP(A87,Hoja4!$A$2:$AA$1051,9,FALSE)),"")</f>
        <v>29</v>
      </c>
      <c r="H87" s="42">
        <f>+IFERROR((VLOOKUP(A87,Hoja4!$A$2:$AA$1051,10,FALSE)),"")</f>
        <v>29</v>
      </c>
      <c r="I87" s="42" t="str">
        <f>+IFERROR((VLOOKUP(A87,Hoja4!$A$2:$AA$1051,11,FALSE)),"")</f>
        <v>-</v>
      </c>
      <c r="J87" s="42" t="str">
        <f>+IFERROR((VLOOKUP(A87,Hoja4!$A$2:$AA$1051,12,FALSE)),"")</f>
        <v>-</v>
      </c>
      <c r="K87" s="149" t="str">
        <f>+IFERROR((VLOOKUP(A87,Hoja4!$A$2:$AA$1051,13,FALSE)),"")</f>
        <v>-</v>
      </c>
      <c r="L87" s="144">
        <f>+IFERROR((VLOOKUP(A87,Hoja4!$A$2:$AA$1051,14,FALSE)),"")</f>
        <v>0</v>
      </c>
    </row>
    <row r="88" spans="1:12" x14ac:dyDescent="0.25">
      <c r="A88" s="145">
        <v>77</v>
      </c>
      <c r="B88" s="41">
        <f>+IFERROR((VLOOKUP(A88,Hoja4!$A$2:$M$1051,4,FALSE)),"")</f>
        <v>68872</v>
      </c>
      <c r="C88" s="41" t="str">
        <f>+IFERROR((VLOOKUP(A88,Hoja4!$A$2:$M$1051,5,FALSE)),"")</f>
        <v>VILLANUEVA</v>
      </c>
      <c r="D88" s="42">
        <f>+IFERROR((VLOOKUP(A88,Hoja4!$A$2:$AA$1051,6,FALSE)),"")</f>
        <v>99</v>
      </c>
      <c r="E88" s="42">
        <f>+IFERROR((VLOOKUP(A88,Hoja4!$A$2:$AA$1051,7,FALSE)),"")</f>
        <v>99</v>
      </c>
      <c r="F88" s="42">
        <f>+IFERROR((VLOOKUP(A88,Hoja4!$A$2:$AA$1051,8,FALSE)),"")</f>
        <v>47</v>
      </c>
      <c r="G88" s="42">
        <f>+IFERROR((VLOOKUP(A88,Hoja4!$A$2:$AA$1051,9,FALSE)),"")</f>
        <v>42</v>
      </c>
      <c r="H88" s="42">
        <f>+IFERROR((VLOOKUP(A88,Hoja4!$A$2:$AA$1051,10,FALSE)),"")</f>
        <v>13</v>
      </c>
      <c r="I88" s="42">
        <f>+IFERROR((VLOOKUP(A88,Hoja4!$A$2:$AA$1051,11,FALSE)),"")</f>
        <v>24</v>
      </c>
      <c r="J88" s="42" t="str">
        <f>+IFERROR((VLOOKUP(A88,Hoja4!$A$2:$AA$1051,12,FALSE)),"")</f>
        <v>-</v>
      </c>
      <c r="K88" s="149" t="str">
        <f>+IFERROR((VLOOKUP(A88,Hoja4!$A$2:$AA$1051,13,FALSE)),"")</f>
        <v>-</v>
      </c>
      <c r="L88" s="144">
        <f>+IFERROR((VLOOKUP(A88,Hoja4!$A$2:$AA$1051,14,FALSE)),"")</f>
        <v>0</v>
      </c>
    </row>
    <row r="89" spans="1:12" x14ac:dyDescent="0.25">
      <c r="A89" s="145">
        <v>78</v>
      </c>
      <c r="B89" s="41">
        <f>+IFERROR((VLOOKUP(A89,Hoja4!$A$2:$M$1051,4,FALSE)),"")</f>
        <v>68895</v>
      </c>
      <c r="C89" s="41" t="str">
        <f>+IFERROR((VLOOKUP(A89,Hoja4!$A$2:$M$1051,5,FALSE)),"")</f>
        <v>ZAPATOCA</v>
      </c>
      <c r="D89" s="42">
        <f>+IFERROR((VLOOKUP(A89,Hoja4!$A$2:$AA$1051,6,FALSE)),"")</f>
        <v>50</v>
      </c>
      <c r="E89" s="42">
        <f>+IFERROR((VLOOKUP(A89,Hoja4!$A$2:$AA$1051,7,FALSE)),"")</f>
        <v>43</v>
      </c>
      <c r="F89" s="42">
        <f>+IFERROR((VLOOKUP(A89,Hoja4!$A$2:$AA$1051,8,FALSE)),"")</f>
        <v>2</v>
      </c>
      <c r="G89" s="42">
        <f>+IFERROR((VLOOKUP(A89,Hoja4!$A$2:$AA$1051,9,FALSE)),"")</f>
        <v>2</v>
      </c>
      <c r="H89" s="42" t="str">
        <f>+IFERROR((VLOOKUP(A89,Hoja4!$A$2:$AA$1051,10,FALSE)),"")</f>
        <v>-</v>
      </c>
      <c r="I89" s="42" t="str">
        <f>+IFERROR((VLOOKUP(A89,Hoja4!$A$2:$AA$1051,11,FALSE)),"")</f>
        <v>-</v>
      </c>
      <c r="J89" s="42" t="str">
        <f>+IFERROR((VLOOKUP(A89,Hoja4!$A$2:$AA$1051,12,FALSE)),"")</f>
        <v>-</v>
      </c>
      <c r="K89" s="149" t="str">
        <f>+IFERROR((VLOOKUP(A89,Hoja4!$A$2:$AA$1051,13,FALSE)),"")</f>
        <v>-</v>
      </c>
      <c r="L89" s="144">
        <f>+IFERROR((VLOOKUP(A89,Hoja4!$A$2:$AA$1051,14,FALSE)),"")</f>
        <v>0</v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SANTANDER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68001</v>
      </c>
      <c r="C12" s="39" t="str">
        <f>+IFERROR(VLOOKUP($A12,Hoja5!$A$2:$M$2116,4,FALSE),"")</f>
        <v>BUCARAMANGA</v>
      </c>
      <c r="D12" s="163">
        <f>+IFERROR(VLOOKUP($A12,Hoja5!$A$2:$M$2116,5,FALSE),"")</f>
        <v>1.53414348150517</v>
      </c>
      <c r="E12" s="163">
        <f>+IFERROR(VLOOKUP($A12,Hoja5!$A$2:$M$2116,6,FALSE),"")</f>
        <v>1.6796450600584352</v>
      </c>
      <c r="F12" s="163">
        <f>+IFERROR(VLOOKUP($A12,Hoja5!$A$2:$M$2116,7,FALSE),"")</f>
        <v>1.7166630172980075</v>
      </c>
      <c r="G12" s="163">
        <f>+IFERROR(VLOOKUP($A12,Hoja5!$A$2:$M$2116,8,FALSE),"")</f>
        <v>1.8097122143141329</v>
      </c>
      <c r="H12" s="163">
        <f>+IFERROR(VLOOKUP($A12,Hoja5!$A$2:$M$2116,9,FALSE),"")</f>
        <v>1.8700392401676624</v>
      </c>
      <c r="I12" s="163">
        <f>+IFERROR(VLOOKUP($A12,Hoja5!$A$2:$M$2116,10,FALSE),"")</f>
        <v>1.9399648838465695</v>
      </c>
      <c r="J12" s="163">
        <f>+IFERROR(VLOOKUP($A12,Hoja5!$A$2:$M$2116,11,FALSE),"")</f>
        <v>1.9353854560356996</v>
      </c>
      <c r="K12" s="164">
        <f>+IFERROR(VLOOKUP($A12,Hoja5!$A$2:$M$2116,12,FALSE),"")</f>
        <v>1.9087718488074072</v>
      </c>
      <c r="L12" s="165">
        <f>+IFERROR(VLOOKUP($A12,Hoja5!$A$2:$M$2116,13,FALSE),"")</f>
        <v>1.9035938123518228</v>
      </c>
    </row>
    <row r="13" spans="1:12" x14ac:dyDescent="0.25">
      <c r="A13" s="145">
        <v>2</v>
      </c>
      <c r="B13" s="41">
        <f>+IFERROR(VLOOKUP($A13,Hoja5!$A$2:$M$2116,3,FALSE),"")</f>
        <v>68013</v>
      </c>
      <c r="C13" s="41" t="str">
        <f>+IFERROR(VLOOKUP($A13,Hoja5!$A$2:$M$2116,4,FALSE),"")</f>
        <v>AGUADA</v>
      </c>
      <c r="D13" s="166">
        <f>+IFERROR(VLOOKUP($A13,Hoja5!$A$2:$M$2116,5,FALSE),"")</f>
        <v>4.8543689320388345E-3</v>
      </c>
      <c r="E13" s="166">
        <f>+IFERROR(VLOOKUP($A13,Hoja5!$A$2:$M$2116,6,FALSE),"")</f>
        <v>0</v>
      </c>
      <c r="F13" s="166">
        <f>+IFERROR(VLOOKUP($A13,Hoja5!$A$2:$M$2116,7,FALSE),"")</f>
        <v>0</v>
      </c>
      <c r="G13" s="166">
        <f>+IFERROR(VLOOKUP($A13,Hoja5!$A$2:$M$2116,8,FALSE),"")</f>
        <v>0</v>
      </c>
      <c r="H13" s="166">
        <f>+IFERROR(VLOOKUP($A13,Hoja5!$A$2:$M$2116,9,FALSE),"")</f>
        <v>0</v>
      </c>
      <c r="I13" s="166">
        <f>+IFERROR(VLOOKUP($A13,Hoja5!$A$2:$M$2116,10,FALSE),"")</f>
        <v>0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68020</v>
      </c>
      <c r="C14" s="41" t="str">
        <f>+IFERROR(VLOOKUP($A14,Hoja5!$A$2:$M$2116,4,FALSE),"")</f>
        <v>ALBANIA</v>
      </c>
      <c r="D14" s="166">
        <f>+IFERROR(VLOOKUP($A14,Hoja5!$A$2:$M$2116,5,FALSE),"")</f>
        <v>0.24261603375527427</v>
      </c>
      <c r="E14" s="166">
        <f>+IFERROR(VLOOKUP($A14,Hoja5!$A$2:$M$2116,6,FALSE),"")</f>
        <v>0.13692946058091288</v>
      </c>
      <c r="F14" s="166">
        <f>+IFERROR(VLOOKUP($A14,Hoja5!$A$2:$M$2116,7,FALSE),"")</f>
        <v>2.0491803278688526E-3</v>
      </c>
      <c r="G14" s="166">
        <f>+IFERROR(VLOOKUP($A14,Hoja5!$A$2:$M$2116,8,FALSE),"")</f>
        <v>2.0161290322580645E-3</v>
      </c>
      <c r="H14" s="166">
        <f>+IFERROR(VLOOKUP($A14,Hoja5!$A$2:$M$2116,9,FALSE),"")</f>
        <v>0</v>
      </c>
      <c r="I14" s="166">
        <f>+IFERROR(VLOOKUP($A14,Hoja5!$A$2:$M$2116,10,FALSE),"")</f>
        <v>0</v>
      </c>
      <c r="J14" s="166">
        <f>+IFERROR(VLOOKUP($A14,Hoja5!$A$2:$M$2116,11,FALSE),"")</f>
        <v>1.976284584980237E-3</v>
      </c>
      <c r="K14" s="164">
        <f>+IFERROR(VLOOKUP($A14,Hoja5!$A$2:$M$2116,12,FALSE),"")</f>
        <v>4.9504950495049507E-2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68051</v>
      </c>
      <c r="C15" s="41" t="str">
        <f>+IFERROR(VLOOKUP($A15,Hoja5!$A$2:$M$2116,4,FALSE),"")</f>
        <v>ARATOCA</v>
      </c>
      <c r="D15" s="166">
        <f>+IFERROR(VLOOKUP($A15,Hoja5!$A$2:$M$2116,5,FALSE),"")</f>
        <v>0</v>
      </c>
      <c r="E15" s="166">
        <f>+IFERROR(VLOOKUP($A15,Hoja5!$A$2:$M$2116,6,FALSE),"")</f>
        <v>0</v>
      </c>
      <c r="F15" s="166">
        <f>+IFERROR(VLOOKUP($A15,Hoja5!$A$2:$M$2116,7,FALSE),"")</f>
        <v>0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5.0505050505050509E-3</v>
      </c>
      <c r="J15" s="166">
        <f>+IFERROR(VLOOKUP($A15,Hoja5!$A$2:$M$2116,11,FALSE),"")</f>
        <v>0</v>
      </c>
      <c r="K15" s="164">
        <f>+IFERROR(VLOOKUP($A15,Hoja5!$A$2:$M$2116,12,FALSE),"")</f>
        <v>0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68077</v>
      </c>
      <c r="C16" s="41" t="str">
        <f>+IFERROR(VLOOKUP($A16,Hoja5!$A$2:$M$2116,4,FALSE),"")</f>
        <v>BARBOSA</v>
      </c>
      <c r="D16" s="166">
        <f>+IFERROR(VLOOKUP($A16,Hoja5!$A$2:$M$2116,5,FALSE),"")</f>
        <v>0.23210161662817552</v>
      </c>
      <c r="E16" s="166">
        <f>+IFERROR(VLOOKUP($A16,Hoja5!$A$2:$M$2116,6,FALSE),"")</f>
        <v>0.17816091954022989</v>
      </c>
      <c r="F16" s="166">
        <f>+IFERROR(VLOOKUP($A16,Hoja5!$A$2:$M$2116,7,FALSE),"")</f>
        <v>0.11744320369657296</v>
      </c>
      <c r="G16" s="166">
        <f>+IFERROR(VLOOKUP($A16,Hoja5!$A$2:$M$2116,8,FALSE),"")</f>
        <v>0.13664596273291926</v>
      </c>
      <c r="H16" s="166">
        <f>+IFERROR(VLOOKUP($A16,Hoja5!$A$2:$M$2116,9,FALSE),"")</f>
        <v>0.1007081038552321</v>
      </c>
      <c r="I16" s="166">
        <f>+IFERROR(VLOOKUP($A16,Hoja5!$A$2:$M$2116,10,FALSE),"")</f>
        <v>7.3881789137380194E-2</v>
      </c>
      <c r="J16" s="166">
        <f>+IFERROR(VLOOKUP($A16,Hoja5!$A$2:$M$2116,11,FALSE),"")</f>
        <v>2.6433509556730378E-2</v>
      </c>
      <c r="K16" s="164">
        <f>+IFERROR(VLOOKUP($A16,Hoja5!$A$2:$M$2116,12,FALSE),"")</f>
        <v>4.1459369817578774E-4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68079</v>
      </c>
      <c r="C17" s="41" t="str">
        <f>+IFERROR(VLOOKUP($A17,Hoja5!$A$2:$M$2116,4,FALSE),"")</f>
        <v>BARICHARA</v>
      </c>
      <c r="D17" s="166">
        <f>+IFERROR(VLOOKUP($A17,Hoja5!$A$2:$M$2116,5,FALSE),"")</f>
        <v>4.4016506189821183E-2</v>
      </c>
      <c r="E17" s="166">
        <f>+IFERROR(VLOOKUP($A17,Hoja5!$A$2:$M$2116,6,FALSE),"")</f>
        <v>0.1715076071922545</v>
      </c>
      <c r="F17" s="166">
        <f>+IFERROR(VLOOKUP($A17,Hoja5!$A$2:$M$2116,7,FALSE),"")</f>
        <v>0.11079943899018233</v>
      </c>
      <c r="G17" s="166">
        <f>+IFERROR(VLOOKUP($A17,Hoja5!$A$2:$M$2116,8,FALSE),"")</f>
        <v>6.4285714285714279E-2</v>
      </c>
      <c r="H17" s="166">
        <f>+IFERROR(VLOOKUP($A17,Hoja5!$A$2:$M$2116,9,FALSE),"")</f>
        <v>0</v>
      </c>
      <c r="I17" s="166">
        <f>+IFERROR(VLOOKUP($A17,Hoja5!$A$2:$M$2116,10,FALSE),"")</f>
        <v>2.3952095808383235E-2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68081</v>
      </c>
      <c r="C18" s="41" t="str">
        <f>+IFERROR(VLOOKUP($A18,Hoja5!$A$2:$M$2116,4,FALSE),"")</f>
        <v>BARRANCABERMEJA</v>
      </c>
      <c r="D18" s="166">
        <f>+IFERROR(VLOOKUP($A18,Hoja5!$A$2:$M$2116,5,FALSE),"")</f>
        <v>0.21748745887048923</v>
      </c>
      <c r="E18" s="166">
        <f>+IFERROR(VLOOKUP($A18,Hoja5!$A$2:$M$2116,6,FALSE),"")</f>
        <v>0.46195417207090361</v>
      </c>
      <c r="F18" s="166">
        <f>+IFERROR(VLOOKUP($A18,Hoja5!$A$2:$M$2116,7,FALSE),"")</f>
        <v>0.4586801588596921</v>
      </c>
      <c r="G18" s="166">
        <f>+IFERROR(VLOOKUP($A18,Hoja5!$A$2:$M$2116,8,FALSE),"")</f>
        <v>0.58626382697705137</v>
      </c>
      <c r="H18" s="166">
        <f>+IFERROR(VLOOKUP($A18,Hoja5!$A$2:$M$2116,9,FALSE),"")</f>
        <v>0.57194023168616037</v>
      </c>
      <c r="I18" s="166">
        <f>+IFERROR(VLOOKUP($A18,Hoja5!$A$2:$M$2116,10,FALSE),"")</f>
        <v>0.61975619527270642</v>
      </c>
      <c r="J18" s="166">
        <f>+IFERROR(VLOOKUP($A18,Hoja5!$A$2:$M$2116,11,FALSE),"")</f>
        <v>0.64358356357650937</v>
      </c>
      <c r="K18" s="164">
        <f>+IFERROR(VLOOKUP($A18,Hoja5!$A$2:$M$2116,12,FALSE),"")</f>
        <v>0.64828171404327539</v>
      </c>
      <c r="L18" s="165">
        <f>+IFERROR(VLOOKUP($A18,Hoja5!$A$2:$M$2116,13,FALSE),"")</f>
        <v>0.65704265046658739</v>
      </c>
    </row>
    <row r="19" spans="1:12" x14ac:dyDescent="0.25">
      <c r="A19" s="145">
        <v>8</v>
      </c>
      <c r="B19" s="41">
        <f>+IFERROR(VLOOKUP($A19,Hoja5!$A$2:$M$2116,3,FALSE),"")</f>
        <v>68092</v>
      </c>
      <c r="C19" s="41" t="str">
        <f>+IFERROR(VLOOKUP($A19,Hoja5!$A$2:$M$2116,4,FALSE),"")</f>
        <v>BETULIA</v>
      </c>
      <c r="D19" s="166">
        <f>+IFERROR(VLOOKUP($A19,Hoja5!$A$2:$M$2116,5,FALSE),"")</f>
        <v>0</v>
      </c>
      <c r="E19" s="166">
        <f>+IFERROR(VLOOKUP($A19,Hoja5!$A$2:$M$2116,6,FALSE),"")</f>
        <v>0</v>
      </c>
      <c r="F19" s="166">
        <f>+IFERROR(VLOOKUP($A19,Hoja5!$A$2:$M$2116,7,FALSE),"")</f>
        <v>2.05761316872428E-3</v>
      </c>
      <c r="G19" s="166">
        <f>+IFERROR(VLOOKUP($A19,Hoja5!$A$2:$M$2116,8,FALSE),"")</f>
        <v>2.0790020790020791E-3</v>
      </c>
      <c r="H19" s="166">
        <f>+IFERROR(VLOOKUP($A19,Hoja5!$A$2:$M$2116,9,FALSE),"")</f>
        <v>0</v>
      </c>
      <c r="I19" s="166">
        <f>+IFERROR(VLOOKUP($A19,Hoja5!$A$2:$M$2116,10,FALSE),"")</f>
        <v>0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68101</v>
      </c>
      <c r="C20" s="41" t="str">
        <f>+IFERROR(VLOOKUP($A20,Hoja5!$A$2:$M$2116,4,FALSE),"")</f>
        <v>BOLIVAR</v>
      </c>
      <c r="D20" s="166">
        <f>+IFERROR(VLOOKUP($A20,Hoja5!$A$2:$M$2116,5,FALSE),"")</f>
        <v>2.5162337662337664E-2</v>
      </c>
      <c r="E20" s="166">
        <f>+IFERROR(VLOOKUP($A20,Hoja5!$A$2:$M$2116,6,FALSE),"")</f>
        <v>0</v>
      </c>
      <c r="F20" s="166">
        <f>+IFERROR(VLOOKUP($A20,Hoja5!$A$2:$M$2116,7,FALSE),"")</f>
        <v>0</v>
      </c>
      <c r="G20" s="166">
        <f>+IFERROR(VLOOKUP($A20,Hoja5!$A$2:$M$2116,8,FALSE),"")</f>
        <v>0</v>
      </c>
      <c r="H20" s="166">
        <f>+IFERROR(VLOOKUP($A20,Hoja5!$A$2:$M$2116,9,FALSE),"")</f>
        <v>0</v>
      </c>
      <c r="I20" s="166">
        <f>+IFERROR(VLOOKUP($A20,Hoja5!$A$2:$M$2116,10,FALSE),"")</f>
        <v>1.7714791851195749E-3</v>
      </c>
      <c r="J20" s="166">
        <f>+IFERROR(VLOOKUP($A20,Hoja5!$A$2:$M$2116,11,FALSE),"")</f>
        <v>0</v>
      </c>
      <c r="K20" s="164">
        <f>+IFERROR(VLOOKUP($A20,Hoja5!$A$2:$M$2116,12,FALSE),"")</f>
        <v>0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68121</v>
      </c>
      <c r="C21" s="41" t="str">
        <f>+IFERROR(VLOOKUP($A21,Hoja5!$A$2:$M$2116,4,FALSE),"")</f>
        <v>CABRERA</v>
      </c>
      <c r="D21" s="166">
        <f>+IFERROR(VLOOKUP($A21,Hoja5!$A$2:$M$2116,5,FALSE),"")</f>
        <v>0</v>
      </c>
      <c r="E21" s="166">
        <f>+IFERROR(VLOOKUP($A21,Hoja5!$A$2:$M$2116,6,FALSE),"")</f>
        <v>0</v>
      </c>
      <c r="F21" s="166">
        <f>+IFERROR(VLOOKUP($A21,Hoja5!$A$2:$M$2116,7,FALSE),"")</f>
        <v>0</v>
      </c>
      <c r="G21" s="166">
        <f>+IFERROR(VLOOKUP($A21,Hoja5!$A$2:$M$2116,8,FALSE),"")</f>
        <v>0</v>
      </c>
      <c r="H21" s="166">
        <f>+IFERROR(VLOOKUP($A21,Hoja5!$A$2:$M$2116,9,FALSE),"")</f>
        <v>0</v>
      </c>
      <c r="I21" s="166">
        <f>+IFERROR(VLOOKUP($A21,Hoja5!$A$2:$M$2116,10,FALSE),"")</f>
        <v>4.6511627906976744E-3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68132</v>
      </c>
      <c r="C22" s="41" t="str">
        <f>+IFERROR(VLOOKUP($A22,Hoja5!$A$2:$M$2116,4,FALSE),"")</f>
        <v>CALIFORNIA</v>
      </c>
      <c r="D22" s="166">
        <f>+IFERROR(VLOOKUP($A22,Hoja5!$A$2:$M$2116,5,FALSE),"")</f>
        <v>0</v>
      </c>
      <c r="E22" s="166">
        <f>+IFERROR(VLOOKUP($A22,Hoja5!$A$2:$M$2116,6,FALSE),"")</f>
        <v>0</v>
      </c>
      <c r="F22" s="166">
        <f>+IFERROR(VLOOKUP($A22,Hoja5!$A$2:$M$2116,7,FALSE),"")</f>
        <v>0</v>
      </c>
      <c r="G22" s="166">
        <f>+IFERROR(VLOOKUP($A22,Hoja5!$A$2:$M$2116,8,FALSE),"")</f>
        <v>0</v>
      </c>
      <c r="H22" s="166">
        <f>+IFERROR(VLOOKUP($A22,Hoja5!$A$2:$M$2116,9,FALSE),"")</f>
        <v>0</v>
      </c>
      <c r="I22" s="166">
        <f>+IFERROR(VLOOKUP($A22,Hoja5!$A$2:$M$2116,10,FALSE),"")</f>
        <v>0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68147</v>
      </c>
      <c r="C23" s="41" t="str">
        <f>+IFERROR(VLOOKUP($A23,Hoja5!$A$2:$M$2116,4,FALSE),"")</f>
        <v>CAPITANEJO</v>
      </c>
      <c r="D23" s="166">
        <f>+IFERROR(VLOOKUP($A23,Hoja5!$A$2:$M$2116,5,FALSE),"")</f>
        <v>0.10460992907801418</v>
      </c>
      <c r="E23" s="166">
        <f>+IFERROR(VLOOKUP($A23,Hoja5!$A$2:$M$2116,6,FALSE),"")</f>
        <v>0.11131059245960502</v>
      </c>
      <c r="F23" s="166">
        <f>+IFERROR(VLOOKUP($A23,Hoja5!$A$2:$M$2116,7,FALSE),"")</f>
        <v>0.10477941176470588</v>
      </c>
      <c r="G23" s="166">
        <f>+IFERROR(VLOOKUP($A23,Hoja5!$A$2:$M$2116,8,FALSE),"")</f>
        <v>7.8095238095238093E-2</v>
      </c>
      <c r="H23" s="166">
        <f>+IFERROR(VLOOKUP($A23,Hoja5!$A$2:$M$2116,9,FALSE),"")</f>
        <v>2.9702970297029702E-2</v>
      </c>
      <c r="I23" s="166">
        <f>+IFERROR(VLOOKUP($A23,Hoja5!$A$2:$M$2116,10,FALSE),"")</f>
        <v>2.0618556701030928E-3</v>
      </c>
      <c r="J23" s="166">
        <f>+IFERROR(VLOOKUP($A23,Hoja5!$A$2:$M$2116,11,FALSE),"")</f>
        <v>0</v>
      </c>
      <c r="K23" s="164">
        <f>+IFERROR(VLOOKUP($A23,Hoja5!$A$2:$M$2116,12,FALSE),"")</f>
        <v>0</v>
      </c>
      <c r="L23" s="165">
        <f>+IFERROR(VLOOKUP($A23,Hoja5!$A$2:$M$2116,13,FALSE),"")</f>
        <v>0</v>
      </c>
    </row>
    <row r="24" spans="1:12" x14ac:dyDescent="0.25">
      <c r="A24" s="145">
        <v>13</v>
      </c>
      <c r="B24" s="41">
        <f>+IFERROR(VLOOKUP($A24,Hoja5!$A$2:$M$2116,3,FALSE),"")</f>
        <v>68152</v>
      </c>
      <c r="C24" s="41" t="str">
        <f>+IFERROR(VLOOKUP($A24,Hoja5!$A$2:$M$2116,4,FALSE),"")</f>
        <v>CARCASI</v>
      </c>
      <c r="D24" s="166">
        <f>+IFERROR(VLOOKUP($A24,Hoja5!$A$2:$M$2116,5,FALSE),"")</f>
        <v>0</v>
      </c>
      <c r="E24" s="166">
        <f>+IFERROR(VLOOKUP($A24,Hoja5!$A$2:$M$2116,6,FALSE),"")</f>
        <v>5.8350100603621731E-2</v>
      </c>
      <c r="F24" s="166">
        <f>+IFERROR(VLOOKUP($A24,Hoja5!$A$2:$M$2116,7,FALSE),"")</f>
        <v>4.5548654244306416E-2</v>
      </c>
      <c r="G24" s="166">
        <f>+IFERROR(VLOOKUP($A24,Hoja5!$A$2:$M$2116,8,FALSE),"")</f>
        <v>2.3255813953488372E-2</v>
      </c>
      <c r="H24" s="166">
        <f>+IFERROR(VLOOKUP($A24,Hoja5!$A$2:$M$2116,9,FALSE),"")</f>
        <v>0</v>
      </c>
      <c r="I24" s="166">
        <f>+IFERROR(VLOOKUP($A24,Hoja5!$A$2:$M$2116,10,FALSE),"")</f>
        <v>0</v>
      </c>
      <c r="J24" s="166">
        <f>+IFERROR(VLOOKUP($A24,Hoja5!$A$2:$M$2116,11,FALSE),"")</f>
        <v>0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68160</v>
      </c>
      <c r="C25" s="41" t="str">
        <f>+IFERROR(VLOOKUP($A25,Hoja5!$A$2:$M$2116,4,FALSE),"")</f>
        <v>CEPITÁ</v>
      </c>
      <c r="D25" s="166">
        <f>+IFERROR(VLOOKUP($A25,Hoja5!$A$2:$M$2116,5,FALSE),"")</f>
        <v>0</v>
      </c>
      <c r="E25" s="166">
        <f>+IFERROR(VLOOKUP($A25,Hoja5!$A$2:$M$2116,6,FALSE),"")</f>
        <v>0</v>
      </c>
      <c r="F25" s="166">
        <f>+IFERROR(VLOOKUP($A25,Hoja5!$A$2:$M$2116,7,FALSE),"")</f>
        <v>0</v>
      </c>
      <c r="G25" s="166">
        <f>+IFERROR(VLOOKUP($A25,Hoja5!$A$2:$M$2116,8,FALSE),"")</f>
        <v>0</v>
      </c>
      <c r="H25" s="166">
        <f>+IFERROR(VLOOKUP($A25,Hoja5!$A$2:$M$2116,9,FALSE),"")</f>
        <v>0</v>
      </c>
      <c r="I25" s="166">
        <f>+IFERROR(VLOOKUP($A25,Hoja5!$A$2:$M$2116,10,FALSE),"")</f>
        <v>0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68162</v>
      </c>
      <c r="C26" s="41" t="str">
        <f>+IFERROR(VLOOKUP($A26,Hoja5!$A$2:$M$2116,4,FALSE),"")</f>
        <v>CERRITO</v>
      </c>
      <c r="D26" s="166">
        <f>+IFERROR(VLOOKUP($A26,Hoja5!$A$2:$M$2116,5,FALSE),"")</f>
        <v>5.2013422818791948E-2</v>
      </c>
      <c r="E26" s="166">
        <f>+IFERROR(VLOOKUP($A26,Hoja5!$A$2:$M$2116,6,FALSE),"")</f>
        <v>0.15619694397283532</v>
      </c>
      <c r="F26" s="166">
        <f>+IFERROR(VLOOKUP($A26,Hoja5!$A$2:$M$2116,7,FALSE),"")</f>
        <v>9.6219931271477668E-2</v>
      </c>
      <c r="G26" s="166">
        <f>+IFERROR(VLOOKUP($A26,Hoja5!$A$2:$M$2116,8,FALSE),"")</f>
        <v>9.0121317157712308E-2</v>
      </c>
      <c r="H26" s="166">
        <f>+IFERROR(VLOOKUP($A26,Hoja5!$A$2:$M$2116,9,FALSE),"")</f>
        <v>0</v>
      </c>
      <c r="I26" s="166">
        <f>+IFERROR(VLOOKUP($A26,Hoja5!$A$2:$M$2116,10,FALSE),"")</f>
        <v>0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68167</v>
      </c>
      <c r="C27" s="41" t="str">
        <f>+IFERROR(VLOOKUP($A27,Hoja5!$A$2:$M$2116,4,FALSE),"")</f>
        <v>CHARALA</v>
      </c>
      <c r="D27" s="166">
        <f>+IFERROR(VLOOKUP($A27,Hoja5!$A$2:$M$2116,5,FALSE),"")</f>
        <v>6.4910630291627469E-2</v>
      </c>
      <c r="E27" s="166">
        <f>+IFERROR(VLOOKUP($A27,Hoja5!$A$2:$M$2116,6,FALSE),"")</f>
        <v>7.927411652340019E-2</v>
      </c>
      <c r="F27" s="166">
        <f>+IFERROR(VLOOKUP($A27,Hoja5!$A$2:$M$2116,7,FALSE),"")</f>
        <v>6.1343719571567673E-2</v>
      </c>
      <c r="G27" s="166">
        <f>+IFERROR(VLOOKUP($A27,Hoja5!$A$2:$M$2116,8,FALSE),"")</f>
        <v>3.7924151696606789E-2</v>
      </c>
      <c r="H27" s="166">
        <f>+IFERROR(VLOOKUP($A27,Hoja5!$A$2:$M$2116,9,FALSE),"")</f>
        <v>0</v>
      </c>
      <c r="I27" s="166">
        <f>+IFERROR(VLOOKUP($A27,Hoja5!$A$2:$M$2116,10,FALSE),"")</f>
        <v>9.5238095238095247E-3</v>
      </c>
      <c r="J27" s="166">
        <f>+IFERROR(VLOOKUP($A27,Hoja5!$A$2:$M$2116,11,FALSE),"")</f>
        <v>0</v>
      </c>
      <c r="K27" s="164">
        <f>+IFERROR(VLOOKUP($A27,Hoja5!$A$2:$M$2116,12,FALSE),"")</f>
        <v>0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68169</v>
      </c>
      <c r="C28" s="41" t="str">
        <f>+IFERROR(VLOOKUP($A28,Hoja5!$A$2:$M$2116,4,FALSE),"")</f>
        <v>CHARTA</v>
      </c>
      <c r="D28" s="166">
        <f>+IFERROR(VLOOKUP($A28,Hoja5!$A$2:$M$2116,5,FALSE),"")</f>
        <v>0</v>
      </c>
      <c r="E28" s="166">
        <f>+IFERROR(VLOOKUP($A28,Hoja5!$A$2:$M$2116,6,FALSE),"")</f>
        <v>0</v>
      </c>
      <c r="F28" s="166">
        <f>+IFERROR(VLOOKUP($A28,Hoja5!$A$2:$M$2116,7,FALSE),"")</f>
        <v>0</v>
      </c>
      <c r="G28" s="166">
        <f>+IFERROR(VLOOKUP($A28,Hoja5!$A$2:$M$2116,8,FALSE),"")</f>
        <v>0</v>
      </c>
      <c r="H28" s="166">
        <f>+IFERROR(VLOOKUP($A28,Hoja5!$A$2:$M$2116,9,FALSE),"")</f>
        <v>0</v>
      </c>
      <c r="I28" s="166">
        <f>+IFERROR(VLOOKUP($A28,Hoja5!$A$2:$M$2116,10,FALSE),"")</f>
        <v>0</v>
      </c>
      <c r="J28" s="166">
        <f>+IFERROR(VLOOKUP($A28,Hoja5!$A$2:$M$2116,11,FALSE),"")</f>
        <v>0</v>
      </c>
      <c r="K28" s="164">
        <f>+IFERROR(VLOOKUP($A28,Hoja5!$A$2:$M$2116,12,FALSE),"")</f>
        <v>0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68176</v>
      </c>
      <c r="C29" s="41" t="str">
        <f>+IFERROR(VLOOKUP($A29,Hoja5!$A$2:$M$2116,4,FALSE),"")</f>
        <v>CHIMA</v>
      </c>
      <c r="D29" s="166">
        <f>+IFERROR(VLOOKUP($A29,Hoja5!$A$2:$M$2116,5,FALSE),"")</f>
        <v>0</v>
      </c>
      <c r="E29" s="166">
        <f>+IFERROR(VLOOKUP($A29,Hoja5!$A$2:$M$2116,6,FALSE),"")</f>
        <v>0</v>
      </c>
      <c r="F29" s="166">
        <f>+IFERROR(VLOOKUP($A29,Hoja5!$A$2:$M$2116,7,FALSE),"")</f>
        <v>0.10264900662251655</v>
      </c>
      <c r="G29" s="166">
        <f>+IFERROR(VLOOKUP($A29,Hoja5!$A$2:$M$2116,8,FALSE),"")</f>
        <v>7.1186440677966104E-2</v>
      </c>
      <c r="H29" s="166">
        <f>+IFERROR(VLOOKUP($A29,Hoja5!$A$2:$M$2116,9,FALSE),"")</f>
        <v>5.944055944055944E-2</v>
      </c>
      <c r="I29" s="166">
        <f>+IFERROR(VLOOKUP($A29,Hoja5!$A$2:$M$2116,10,FALSE),"")</f>
        <v>7.6923076923076927E-2</v>
      </c>
      <c r="J29" s="166">
        <f>+IFERROR(VLOOKUP($A29,Hoja5!$A$2:$M$2116,11,FALSE),"")</f>
        <v>0</v>
      </c>
      <c r="K29" s="164">
        <f>+IFERROR(VLOOKUP($A29,Hoja5!$A$2:$M$2116,12,FALSE),"")</f>
        <v>0</v>
      </c>
      <c r="L29" s="165">
        <f>+IFERROR(VLOOKUP($A29,Hoja5!$A$2:$M$2116,13,FALSE),"")</f>
        <v>0</v>
      </c>
    </row>
    <row r="30" spans="1:12" x14ac:dyDescent="0.25">
      <c r="A30" s="145">
        <v>19</v>
      </c>
      <c r="B30" s="41">
        <f>+IFERROR(VLOOKUP($A30,Hoja5!$A$2:$M$2116,3,FALSE),"")</f>
        <v>68179</v>
      </c>
      <c r="C30" s="41" t="str">
        <f>+IFERROR(VLOOKUP($A30,Hoja5!$A$2:$M$2116,4,FALSE),"")</f>
        <v>CHIPATA</v>
      </c>
      <c r="D30" s="166">
        <f>+IFERROR(VLOOKUP($A30,Hoja5!$A$2:$M$2116,5,FALSE),"")</f>
        <v>0</v>
      </c>
      <c r="E30" s="166">
        <f>+IFERROR(VLOOKUP($A30,Hoja5!$A$2:$M$2116,6,FALSE),"")</f>
        <v>8.5416666666666669E-2</v>
      </c>
      <c r="F30" s="166">
        <f>+IFERROR(VLOOKUP($A30,Hoja5!$A$2:$M$2116,7,FALSE),"")</f>
        <v>8.5774058577405859E-2</v>
      </c>
      <c r="G30" s="166">
        <f>+IFERROR(VLOOKUP($A30,Hoja5!$A$2:$M$2116,8,FALSE),"")</f>
        <v>6.2231759656652362E-2</v>
      </c>
      <c r="H30" s="166">
        <f>+IFERROR(VLOOKUP($A30,Hoja5!$A$2:$M$2116,9,FALSE),"")</f>
        <v>0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68190</v>
      </c>
      <c r="C31" s="41" t="str">
        <f>+IFERROR(VLOOKUP($A31,Hoja5!$A$2:$M$2116,4,FALSE),"")</f>
        <v>CIMITARRA</v>
      </c>
      <c r="D31" s="166">
        <f>+IFERROR(VLOOKUP($A31,Hoja5!$A$2:$M$2116,5,FALSE),"")</f>
        <v>8.0585106382978722E-2</v>
      </c>
      <c r="E31" s="166">
        <f>+IFERROR(VLOOKUP($A31,Hoja5!$A$2:$M$2116,6,FALSE),"")</f>
        <v>4.0669240669240672E-2</v>
      </c>
      <c r="F31" s="166">
        <f>+IFERROR(VLOOKUP($A31,Hoja5!$A$2:$M$2116,7,FALSE),"")</f>
        <v>1.947565543071161E-2</v>
      </c>
      <c r="G31" s="166">
        <f>+IFERROR(VLOOKUP($A31,Hoja5!$A$2:$M$2116,8,FALSE),"")</f>
        <v>6.8109948917538313E-3</v>
      </c>
      <c r="H31" s="166">
        <f>+IFERROR(VLOOKUP($A31,Hoja5!$A$2:$M$2116,9,FALSE),"")</f>
        <v>5.4657794676806083E-3</v>
      </c>
      <c r="I31" s="166">
        <f>+IFERROR(VLOOKUP($A31,Hoja5!$A$2:$M$2116,10,FALSE),"")</f>
        <v>3.0317164179104478E-3</v>
      </c>
      <c r="J31" s="166">
        <f>+IFERROR(VLOOKUP($A31,Hoja5!$A$2:$M$2116,11,FALSE),"")</f>
        <v>0</v>
      </c>
      <c r="K31" s="164">
        <f>+IFERROR(VLOOKUP($A31,Hoja5!$A$2:$M$2116,12,FALSE),"")</f>
        <v>0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68207</v>
      </c>
      <c r="C32" s="41" t="str">
        <f>+IFERROR(VLOOKUP($A32,Hoja5!$A$2:$M$2116,4,FALSE),"")</f>
        <v>CONCEPCION</v>
      </c>
      <c r="D32" s="166">
        <f>+IFERROR(VLOOKUP($A32,Hoja5!$A$2:$M$2116,5,FALSE),"")</f>
        <v>7.7586206896551727E-2</v>
      </c>
      <c r="E32" s="166">
        <f>+IFERROR(VLOOKUP($A32,Hoja5!$A$2:$M$2116,6,FALSE),"")</f>
        <v>7.8947368421052627E-2</v>
      </c>
      <c r="F32" s="166">
        <f>+IFERROR(VLOOKUP($A32,Hoja5!$A$2:$M$2116,7,FALSE),"")</f>
        <v>7.3333333333333334E-2</v>
      </c>
      <c r="G32" s="166">
        <f>+IFERROR(VLOOKUP($A32,Hoja5!$A$2:$M$2116,8,FALSE),"")</f>
        <v>5.3932584269662923E-2</v>
      </c>
      <c r="H32" s="166">
        <f>+IFERROR(VLOOKUP($A32,Hoja5!$A$2:$M$2116,9,FALSE),"")</f>
        <v>3.1963470319634701E-2</v>
      </c>
      <c r="I32" s="166">
        <f>+IFERROR(VLOOKUP($A32,Hoja5!$A$2:$M$2116,10,FALSE),"")</f>
        <v>0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68209</v>
      </c>
      <c r="C33" s="41" t="str">
        <f>+IFERROR(VLOOKUP($A33,Hoja5!$A$2:$M$2116,4,FALSE),"")</f>
        <v>CONFINES</v>
      </c>
      <c r="D33" s="166">
        <f>+IFERROR(VLOOKUP($A33,Hoja5!$A$2:$M$2116,5,FALSE),"")</f>
        <v>0.13157894736842105</v>
      </c>
      <c r="E33" s="166">
        <f>+IFERROR(VLOOKUP($A33,Hoja5!$A$2:$M$2116,6,FALSE),"")</f>
        <v>0</v>
      </c>
      <c r="F33" s="166">
        <f>+IFERROR(VLOOKUP($A33,Hoja5!$A$2:$M$2116,7,FALSE),"")</f>
        <v>0</v>
      </c>
      <c r="G33" s="166">
        <f>+IFERROR(VLOOKUP($A33,Hoja5!$A$2:$M$2116,8,FALSE),"")</f>
        <v>0</v>
      </c>
      <c r="H33" s="166">
        <f>+IFERROR(VLOOKUP($A33,Hoja5!$A$2:$M$2116,9,FALSE),"")</f>
        <v>0</v>
      </c>
      <c r="I33" s="166">
        <f>+IFERROR(VLOOKUP($A33,Hoja5!$A$2:$M$2116,10,FALSE),"")</f>
        <v>0</v>
      </c>
      <c r="J33" s="166">
        <f>+IFERROR(VLOOKUP($A33,Hoja5!$A$2:$M$2116,11,FALSE),"")</f>
        <v>0</v>
      </c>
      <c r="K33" s="164">
        <f>+IFERROR(VLOOKUP($A33,Hoja5!$A$2:$M$2116,12,FALSE),"")</f>
        <v>0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68211</v>
      </c>
      <c r="C34" s="41" t="str">
        <f>+IFERROR(VLOOKUP($A34,Hoja5!$A$2:$M$2116,4,FALSE),"")</f>
        <v>CONTRATACION</v>
      </c>
      <c r="D34" s="166">
        <f>+IFERROR(VLOOKUP($A34,Hoja5!$A$2:$M$2116,5,FALSE),"")</f>
        <v>0</v>
      </c>
      <c r="E34" s="166">
        <f>+IFERROR(VLOOKUP($A34,Hoja5!$A$2:$M$2116,6,FALSE),"")</f>
        <v>0</v>
      </c>
      <c r="F34" s="166">
        <f>+IFERROR(VLOOKUP($A34,Hoja5!$A$2:$M$2116,7,FALSE),"")</f>
        <v>0</v>
      </c>
      <c r="G34" s="166">
        <f>+IFERROR(VLOOKUP($A34,Hoja5!$A$2:$M$2116,8,FALSE),"")</f>
        <v>0</v>
      </c>
      <c r="H34" s="166">
        <f>+IFERROR(VLOOKUP($A34,Hoja5!$A$2:$M$2116,9,FALSE),"")</f>
        <v>0</v>
      </c>
      <c r="I34" s="166">
        <f>+IFERROR(VLOOKUP($A34,Hoja5!$A$2:$M$2116,10,FALSE),"")</f>
        <v>5.4054054054054057E-3</v>
      </c>
      <c r="J34" s="166">
        <f>+IFERROR(VLOOKUP($A34,Hoja5!$A$2:$M$2116,11,FALSE),"")</f>
        <v>0</v>
      </c>
      <c r="K34" s="164">
        <f>+IFERROR(VLOOKUP($A34,Hoja5!$A$2:$M$2116,12,FALSE),"")</f>
        <v>2.8490028490028491E-3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68217</v>
      </c>
      <c r="C35" s="41" t="str">
        <f>+IFERROR(VLOOKUP($A35,Hoja5!$A$2:$M$2116,4,FALSE),"")</f>
        <v>COROMORO</v>
      </c>
      <c r="D35" s="166">
        <f>+IFERROR(VLOOKUP($A35,Hoja5!$A$2:$M$2116,5,FALSE),"")</f>
        <v>0</v>
      </c>
      <c r="E35" s="166">
        <f>+IFERROR(VLOOKUP($A35,Hoja5!$A$2:$M$2116,6,FALSE),"")</f>
        <v>0</v>
      </c>
      <c r="F35" s="166">
        <f>+IFERROR(VLOOKUP($A35,Hoja5!$A$2:$M$2116,7,FALSE),"")</f>
        <v>0</v>
      </c>
      <c r="G35" s="166">
        <f>+IFERROR(VLOOKUP($A35,Hoja5!$A$2:$M$2116,8,FALSE),"")</f>
        <v>0</v>
      </c>
      <c r="H35" s="166">
        <f>+IFERROR(VLOOKUP($A35,Hoja5!$A$2:$M$2116,9,FALSE),"")</f>
        <v>0</v>
      </c>
      <c r="I35" s="166">
        <f>+IFERROR(VLOOKUP($A35,Hoja5!$A$2:$M$2116,10,FALSE),"")</f>
        <v>0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68229</v>
      </c>
      <c r="C36" s="41" t="str">
        <f>+IFERROR(VLOOKUP($A36,Hoja5!$A$2:$M$2116,4,FALSE),"")</f>
        <v>CURITI</v>
      </c>
      <c r="D36" s="166">
        <f>+IFERROR(VLOOKUP($A36,Hoja5!$A$2:$M$2116,5,FALSE),"")</f>
        <v>0</v>
      </c>
      <c r="E36" s="166">
        <f>+IFERROR(VLOOKUP($A36,Hoja5!$A$2:$M$2116,6,FALSE),"")</f>
        <v>6.3314711359404099E-2</v>
      </c>
      <c r="F36" s="166">
        <f>+IFERROR(VLOOKUP($A36,Hoja5!$A$2:$M$2116,7,FALSE),"")</f>
        <v>8.7406015037593987E-2</v>
      </c>
      <c r="G36" s="166">
        <f>+IFERROR(VLOOKUP($A36,Hoja5!$A$2:$M$2116,8,FALSE),"")</f>
        <v>8.2061068702290074E-2</v>
      </c>
      <c r="H36" s="166">
        <f>+IFERROR(VLOOKUP($A36,Hoja5!$A$2:$M$2116,9,FALSE),"")</f>
        <v>1.8357487922705314E-2</v>
      </c>
      <c r="I36" s="166">
        <f>+IFERROR(VLOOKUP($A36,Hoja5!$A$2:$M$2116,10,FALSE),"")</f>
        <v>1.9569471624266144E-2</v>
      </c>
      <c r="J36" s="166">
        <f>+IFERROR(VLOOKUP($A36,Hoja5!$A$2:$M$2116,11,FALSE),"")</f>
        <v>0</v>
      </c>
      <c r="K36" s="164">
        <f>+IFERROR(VLOOKUP($A36,Hoja5!$A$2:$M$2116,12,FALSE),"")</f>
        <v>0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68235</v>
      </c>
      <c r="C37" s="41" t="str">
        <f>+IFERROR(VLOOKUP($A37,Hoja5!$A$2:$M$2116,4,FALSE),"")</f>
        <v>EL CARMEN DE CHUCURI</v>
      </c>
      <c r="D37" s="166">
        <f>+IFERROR(VLOOKUP($A37,Hoja5!$A$2:$M$2116,5,FALSE),"")</f>
        <v>1.7125064867669952E-2</v>
      </c>
      <c r="E37" s="166">
        <f>+IFERROR(VLOOKUP($A37,Hoja5!$A$2:$M$2116,6,FALSE),"")</f>
        <v>2.540650406504065E-2</v>
      </c>
      <c r="F37" s="166">
        <f>+IFERROR(VLOOKUP($A37,Hoja5!$A$2:$M$2116,7,FALSE),"")</f>
        <v>2.1052631578947368E-2</v>
      </c>
      <c r="G37" s="166">
        <f>+IFERROR(VLOOKUP($A37,Hoja5!$A$2:$M$2116,8,FALSE),"")</f>
        <v>0</v>
      </c>
      <c r="H37" s="166">
        <f>+IFERROR(VLOOKUP($A37,Hoja5!$A$2:$M$2116,9,FALSE),"")</f>
        <v>0</v>
      </c>
      <c r="I37" s="166">
        <f>+IFERROR(VLOOKUP($A37,Hoja5!$A$2:$M$2116,10,FALSE),"")</f>
        <v>0</v>
      </c>
      <c r="J37" s="166">
        <f>+IFERROR(VLOOKUP($A37,Hoja5!$A$2:$M$2116,11,FALSE),"")</f>
        <v>0</v>
      </c>
      <c r="K37" s="164">
        <f>+IFERROR(VLOOKUP($A37,Hoja5!$A$2:$M$2116,12,FALSE),"")</f>
        <v>0</v>
      </c>
      <c r="L37" s="165">
        <f>+IFERROR(VLOOKUP($A37,Hoja5!$A$2:$M$2116,13,FALSE),"")</f>
        <v>0</v>
      </c>
    </row>
    <row r="38" spans="1:12" x14ac:dyDescent="0.25">
      <c r="A38" s="145">
        <v>27</v>
      </c>
      <c r="B38" s="41">
        <f>+IFERROR(VLOOKUP($A38,Hoja5!$A$2:$M$2116,3,FALSE),"")</f>
        <v>68245</v>
      </c>
      <c r="C38" s="41" t="str">
        <f>+IFERROR(VLOOKUP($A38,Hoja5!$A$2:$M$2116,4,FALSE),"")</f>
        <v>EL GUACAMAYO</v>
      </c>
      <c r="D38" s="166">
        <f>+IFERROR(VLOOKUP($A38,Hoja5!$A$2:$M$2116,5,FALSE),"")</f>
        <v>0</v>
      </c>
      <c r="E38" s="166">
        <f>+IFERROR(VLOOKUP($A38,Hoja5!$A$2:$M$2116,6,FALSE),"")</f>
        <v>0.12745098039215685</v>
      </c>
      <c r="F38" s="166">
        <f>+IFERROR(VLOOKUP($A38,Hoja5!$A$2:$M$2116,7,FALSE),"")</f>
        <v>0.1326530612244898</v>
      </c>
      <c r="G38" s="166">
        <f>+IFERROR(VLOOKUP($A38,Hoja5!$A$2:$M$2116,8,FALSE),"")</f>
        <v>0.10582010582010581</v>
      </c>
      <c r="H38" s="166">
        <f>+IFERROR(VLOOKUP($A38,Hoja5!$A$2:$M$2116,9,FALSE),"")</f>
        <v>0</v>
      </c>
      <c r="I38" s="166">
        <f>+IFERROR(VLOOKUP($A38,Hoja5!$A$2:$M$2116,10,FALSE),"")</f>
        <v>5.5865921787709499E-3</v>
      </c>
      <c r="J38" s="166">
        <f>+IFERROR(VLOOKUP($A38,Hoja5!$A$2:$M$2116,11,FALSE),"")</f>
        <v>0</v>
      </c>
      <c r="K38" s="164">
        <f>+IFERROR(VLOOKUP($A38,Hoja5!$A$2:$M$2116,12,FALSE),"")</f>
        <v>0</v>
      </c>
      <c r="L38" s="165">
        <f>+IFERROR(VLOOKUP($A38,Hoja5!$A$2:$M$2116,13,FALSE),"")</f>
        <v>0</v>
      </c>
    </row>
    <row r="39" spans="1:12" x14ac:dyDescent="0.25">
      <c r="A39" s="145">
        <v>28</v>
      </c>
      <c r="B39" s="41">
        <f>+IFERROR(VLOOKUP($A39,Hoja5!$A$2:$M$2116,3,FALSE),"")</f>
        <v>68250</v>
      </c>
      <c r="C39" s="41" t="str">
        <f>+IFERROR(VLOOKUP($A39,Hoja5!$A$2:$M$2116,4,FALSE),"")</f>
        <v>EL PEÑON</v>
      </c>
      <c r="D39" s="166">
        <f>+IFERROR(VLOOKUP($A39,Hoja5!$A$2:$M$2116,5,FALSE),"")</f>
        <v>0</v>
      </c>
      <c r="E39" s="166">
        <f>+IFERROR(VLOOKUP($A39,Hoja5!$A$2:$M$2116,6,FALSE),"")</f>
        <v>0</v>
      </c>
      <c r="F39" s="166">
        <f>+IFERROR(VLOOKUP($A39,Hoja5!$A$2:$M$2116,7,FALSE),"")</f>
        <v>0</v>
      </c>
      <c r="G39" s="166">
        <f>+IFERROR(VLOOKUP($A39,Hoja5!$A$2:$M$2116,8,FALSE),"")</f>
        <v>0</v>
      </c>
      <c r="H39" s="166">
        <f>+IFERROR(VLOOKUP($A39,Hoja5!$A$2:$M$2116,9,FALSE),"")</f>
        <v>0</v>
      </c>
      <c r="I39" s="166">
        <f>+IFERROR(VLOOKUP($A39,Hoja5!$A$2:$M$2116,10,FALSE),"")</f>
        <v>6.688963210702341E-3</v>
      </c>
      <c r="J39" s="166">
        <f>+IFERROR(VLOOKUP($A39,Hoja5!$A$2:$M$2116,11,FALSE),"")</f>
        <v>0</v>
      </c>
      <c r="K39" s="164">
        <f>+IFERROR(VLOOKUP($A39,Hoja5!$A$2:$M$2116,12,FALSE),"")</f>
        <v>0</v>
      </c>
      <c r="L39" s="165">
        <f>+IFERROR(VLOOKUP($A39,Hoja5!$A$2:$M$2116,13,FALSE),"")</f>
        <v>0</v>
      </c>
    </row>
    <row r="40" spans="1:12" x14ac:dyDescent="0.25">
      <c r="A40" s="145">
        <v>29</v>
      </c>
      <c r="B40" s="41">
        <f>+IFERROR(VLOOKUP($A40,Hoja5!$A$2:$M$2116,3,FALSE),"")</f>
        <v>68255</v>
      </c>
      <c r="C40" s="41" t="str">
        <f>+IFERROR(VLOOKUP($A40,Hoja5!$A$2:$M$2116,4,FALSE),"")</f>
        <v>EL PLAYON</v>
      </c>
      <c r="D40" s="166">
        <f>+IFERROR(VLOOKUP($A40,Hoja5!$A$2:$M$2116,5,FALSE),"")</f>
        <v>0.14354066985645933</v>
      </c>
      <c r="E40" s="166">
        <f>+IFERROR(VLOOKUP($A40,Hoja5!$A$2:$M$2116,6,FALSE),"")</f>
        <v>0.17585089141004862</v>
      </c>
      <c r="F40" s="166">
        <f>+IFERROR(VLOOKUP($A40,Hoja5!$A$2:$M$2116,7,FALSE),"")</f>
        <v>0.23485477178423236</v>
      </c>
      <c r="G40" s="166">
        <f>+IFERROR(VLOOKUP($A40,Hoja5!$A$2:$M$2116,8,FALSE),"")</f>
        <v>0.22886421861656703</v>
      </c>
      <c r="H40" s="166">
        <f>+IFERROR(VLOOKUP($A40,Hoja5!$A$2:$M$2116,9,FALSE),"")</f>
        <v>0.16371681415929204</v>
      </c>
      <c r="I40" s="166">
        <f>+IFERROR(VLOOKUP($A40,Hoja5!$A$2:$M$2116,10,FALSE),"")</f>
        <v>9.3836246550137989E-2</v>
      </c>
      <c r="J40" s="166">
        <f>+IFERROR(VLOOKUP($A40,Hoja5!$A$2:$M$2116,11,FALSE),"")</f>
        <v>0.12153110047846891</v>
      </c>
      <c r="K40" s="164">
        <f>+IFERROR(VLOOKUP($A40,Hoja5!$A$2:$M$2116,12,FALSE),"")</f>
        <v>0.1888111888111888</v>
      </c>
      <c r="L40" s="165">
        <f>+IFERROR(VLOOKUP($A40,Hoja5!$A$2:$M$2116,13,FALSE),"")</f>
        <v>0.20686070686070687</v>
      </c>
    </row>
    <row r="41" spans="1:12" x14ac:dyDescent="0.25">
      <c r="A41" s="145">
        <v>30</v>
      </c>
      <c r="B41" s="41">
        <f>+IFERROR(VLOOKUP($A41,Hoja5!$A$2:$M$2116,3,FALSE),"")</f>
        <v>68264</v>
      </c>
      <c r="C41" s="41" t="str">
        <f>+IFERROR(VLOOKUP($A41,Hoja5!$A$2:$M$2116,4,FALSE),"")</f>
        <v>ENCINO</v>
      </c>
      <c r="D41" s="166">
        <f>+IFERROR(VLOOKUP($A41,Hoja5!$A$2:$M$2116,5,FALSE),"")</f>
        <v>0</v>
      </c>
      <c r="E41" s="166">
        <f>+IFERROR(VLOOKUP($A41,Hoja5!$A$2:$M$2116,6,FALSE),"")</f>
        <v>0</v>
      </c>
      <c r="F41" s="166">
        <f>+IFERROR(VLOOKUP($A41,Hoja5!$A$2:$M$2116,7,FALSE),"")</f>
        <v>0</v>
      </c>
      <c r="G41" s="166">
        <f>+IFERROR(VLOOKUP($A41,Hoja5!$A$2:$M$2116,8,FALSE),"")</f>
        <v>0</v>
      </c>
      <c r="H41" s="166">
        <f>+IFERROR(VLOOKUP($A41,Hoja5!$A$2:$M$2116,9,FALSE),"")</f>
        <v>0</v>
      </c>
      <c r="I41" s="166">
        <f>+IFERROR(VLOOKUP($A41,Hoja5!$A$2:$M$2116,10,FALSE),"")</f>
        <v>9.5693779904306216E-3</v>
      </c>
      <c r="J41" s="166">
        <f>+IFERROR(VLOOKUP($A41,Hoja5!$A$2:$M$2116,11,FALSE),"")</f>
        <v>0</v>
      </c>
      <c r="K41" s="164">
        <f>+IFERROR(VLOOKUP($A41,Hoja5!$A$2:$M$2116,12,FALSE),"")</f>
        <v>0</v>
      </c>
      <c r="L41" s="165">
        <f>+IFERROR(VLOOKUP($A41,Hoja5!$A$2:$M$2116,13,FALSE),"")</f>
        <v>0</v>
      </c>
    </row>
    <row r="42" spans="1:12" x14ac:dyDescent="0.25">
      <c r="A42" s="145">
        <v>31</v>
      </c>
      <c r="B42" s="41">
        <f>+IFERROR(VLOOKUP($A42,Hoja5!$A$2:$M$2116,3,FALSE),"")</f>
        <v>68266</v>
      </c>
      <c r="C42" s="41" t="str">
        <f>+IFERROR(VLOOKUP($A42,Hoja5!$A$2:$M$2116,4,FALSE),"")</f>
        <v>ENCISO</v>
      </c>
      <c r="D42" s="166">
        <f>+IFERROR(VLOOKUP($A42,Hoja5!$A$2:$M$2116,5,FALSE),"")</f>
        <v>0.13823529411764707</v>
      </c>
      <c r="E42" s="166">
        <f>+IFERROR(VLOOKUP($A42,Hoja5!$A$2:$M$2116,6,FALSE),"")</f>
        <v>0.10365853658536585</v>
      </c>
      <c r="F42" s="166">
        <f>+IFERROR(VLOOKUP($A42,Hoja5!$A$2:$M$2116,7,FALSE),"")</f>
        <v>0.13395638629283488</v>
      </c>
      <c r="G42" s="166">
        <f>+IFERROR(VLOOKUP($A42,Hoja5!$A$2:$M$2116,8,FALSE),"")</f>
        <v>0.11254019292604502</v>
      </c>
      <c r="H42" s="166">
        <f>+IFERROR(VLOOKUP($A42,Hoja5!$A$2:$M$2116,9,FALSE),"")</f>
        <v>9.5709570957095716E-2</v>
      </c>
      <c r="I42" s="166">
        <f>+IFERROR(VLOOKUP($A42,Hoja5!$A$2:$M$2116,10,FALSE),"")</f>
        <v>4.1811846689895474E-2</v>
      </c>
      <c r="J42" s="166">
        <f>+IFERROR(VLOOKUP($A42,Hoja5!$A$2:$M$2116,11,FALSE),"")</f>
        <v>0</v>
      </c>
      <c r="K42" s="164">
        <f>+IFERROR(VLOOKUP($A42,Hoja5!$A$2:$M$2116,12,FALSE),"")</f>
        <v>0</v>
      </c>
      <c r="L42" s="165">
        <f>+IFERROR(VLOOKUP($A42,Hoja5!$A$2:$M$2116,13,FALSE),"")</f>
        <v>0</v>
      </c>
    </row>
    <row r="43" spans="1:12" x14ac:dyDescent="0.25">
      <c r="A43" s="145">
        <v>32</v>
      </c>
      <c r="B43" s="41">
        <f>+IFERROR(VLOOKUP($A43,Hoja5!$A$2:$M$2116,3,FALSE),"")</f>
        <v>68271</v>
      </c>
      <c r="C43" s="41" t="str">
        <f>+IFERROR(VLOOKUP($A43,Hoja5!$A$2:$M$2116,4,FALSE),"")</f>
        <v>FLORIAN</v>
      </c>
      <c r="D43" s="166">
        <f>+IFERROR(VLOOKUP($A43,Hoja5!$A$2:$M$2116,5,FALSE),"")</f>
        <v>0.11746031746031746</v>
      </c>
      <c r="E43" s="166">
        <f>+IFERROR(VLOOKUP($A43,Hoja5!$A$2:$M$2116,6,FALSE),"")</f>
        <v>9.4786729857819899E-2</v>
      </c>
      <c r="F43" s="166">
        <f>+IFERROR(VLOOKUP($A43,Hoja5!$A$2:$M$2116,7,FALSE),"")</f>
        <v>5.8637083993660855E-2</v>
      </c>
      <c r="G43" s="166">
        <f>+IFERROR(VLOOKUP($A43,Hoja5!$A$2:$M$2116,8,FALSE),"")</f>
        <v>3.4700315457413249E-2</v>
      </c>
      <c r="H43" s="166">
        <f>+IFERROR(VLOOKUP($A43,Hoja5!$A$2:$M$2116,9,FALSE),"")</f>
        <v>0</v>
      </c>
      <c r="I43" s="166">
        <f>+IFERROR(VLOOKUP($A43,Hoja5!$A$2:$M$2116,10,FALSE),"")</f>
        <v>0</v>
      </c>
      <c r="J43" s="166">
        <f>+IFERROR(VLOOKUP($A43,Hoja5!$A$2:$M$2116,11,FALSE),"")</f>
        <v>0</v>
      </c>
      <c r="K43" s="164">
        <f>+IFERROR(VLOOKUP($A43,Hoja5!$A$2:$M$2116,12,FALSE),"")</f>
        <v>0</v>
      </c>
      <c r="L43" s="165">
        <f>+IFERROR(VLOOKUP($A43,Hoja5!$A$2:$M$2116,13,FALSE),"")</f>
        <v>0</v>
      </c>
    </row>
    <row r="44" spans="1:12" x14ac:dyDescent="0.25">
      <c r="A44" s="145">
        <v>33</v>
      </c>
      <c r="B44" s="41">
        <f>+IFERROR(VLOOKUP($A44,Hoja5!$A$2:$M$2116,3,FALSE),"")</f>
        <v>68276</v>
      </c>
      <c r="C44" s="41" t="str">
        <f>+IFERROR(VLOOKUP($A44,Hoja5!$A$2:$M$2116,4,FALSE),"")</f>
        <v>FLORIDABLANCA</v>
      </c>
      <c r="D44" s="166">
        <f>+IFERROR(VLOOKUP($A44,Hoja5!$A$2:$M$2116,5,FALSE),"")</f>
        <v>5.1690201112537443E-2</v>
      </c>
      <c r="E44" s="166">
        <f>+IFERROR(VLOOKUP($A44,Hoja5!$A$2:$M$2116,6,FALSE),"")</f>
        <v>5.8283794262083223E-2</v>
      </c>
      <c r="F44" s="166">
        <f>+IFERROR(VLOOKUP($A44,Hoja5!$A$2:$M$2116,7,FALSE),"")</f>
        <v>6.8862275449101798E-2</v>
      </c>
      <c r="G44" s="166">
        <f>+IFERROR(VLOOKUP($A44,Hoja5!$A$2:$M$2116,8,FALSE),"")</f>
        <v>7.8013563771603595E-2</v>
      </c>
      <c r="H44" s="166">
        <f>+IFERROR(VLOOKUP($A44,Hoja5!$A$2:$M$2116,9,FALSE),"")</f>
        <v>9.0848806366047752E-2</v>
      </c>
      <c r="I44" s="166">
        <f>+IFERROR(VLOOKUP($A44,Hoja5!$A$2:$M$2116,10,FALSE),"")</f>
        <v>9.0530184197553001E-2</v>
      </c>
      <c r="J44" s="166">
        <f>+IFERROR(VLOOKUP($A44,Hoja5!$A$2:$M$2116,11,FALSE),"")</f>
        <v>8.7218319496396315E-2</v>
      </c>
      <c r="K44" s="164">
        <f>+IFERROR(VLOOKUP($A44,Hoja5!$A$2:$M$2116,12,FALSE),"")</f>
        <v>0.10393363161819538</v>
      </c>
      <c r="L44" s="165">
        <f>+IFERROR(VLOOKUP($A44,Hoja5!$A$2:$M$2116,13,FALSE),"")</f>
        <v>0.10862604540023894</v>
      </c>
    </row>
    <row r="45" spans="1:12" x14ac:dyDescent="0.25">
      <c r="A45" s="145">
        <v>34</v>
      </c>
      <c r="B45" s="41">
        <f>+IFERROR(VLOOKUP($A45,Hoja5!$A$2:$M$2116,3,FALSE),"")</f>
        <v>68296</v>
      </c>
      <c r="C45" s="41" t="str">
        <f>+IFERROR(VLOOKUP($A45,Hoja5!$A$2:$M$2116,4,FALSE),"")</f>
        <v>GALAN</v>
      </c>
      <c r="D45" s="166">
        <f>+IFERROR(VLOOKUP($A45,Hoja5!$A$2:$M$2116,5,FALSE),"")</f>
        <v>0</v>
      </c>
      <c r="E45" s="166">
        <f>+IFERROR(VLOOKUP($A45,Hoja5!$A$2:$M$2116,6,FALSE),"")</f>
        <v>0.11507936507936507</v>
      </c>
      <c r="F45" s="166">
        <f>+IFERROR(VLOOKUP($A45,Hoja5!$A$2:$M$2116,7,FALSE),"")</f>
        <v>0.12552301255230125</v>
      </c>
      <c r="G45" s="166">
        <f>+IFERROR(VLOOKUP($A45,Hoja5!$A$2:$M$2116,8,FALSE),"")</f>
        <v>7.9295154185022032E-2</v>
      </c>
      <c r="H45" s="166">
        <f>+IFERROR(VLOOKUP($A45,Hoja5!$A$2:$M$2116,9,FALSE),"")</f>
        <v>0</v>
      </c>
      <c r="I45" s="166">
        <f>+IFERROR(VLOOKUP($A45,Hoja5!$A$2:$M$2116,10,FALSE),"")</f>
        <v>2.0100502512562814E-2</v>
      </c>
      <c r="J45" s="166">
        <f>+IFERROR(VLOOKUP($A45,Hoja5!$A$2:$M$2116,11,FALSE),"")</f>
        <v>0</v>
      </c>
      <c r="K45" s="164">
        <f>+IFERROR(VLOOKUP($A45,Hoja5!$A$2:$M$2116,12,FALSE),"")</f>
        <v>6.024096385542169E-3</v>
      </c>
      <c r="L45" s="165">
        <f>+IFERROR(VLOOKUP($A45,Hoja5!$A$2:$M$2116,13,FALSE),"")</f>
        <v>0</v>
      </c>
    </row>
    <row r="46" spans="1:12" x14ac:dyDescent="0.25">
      <c r="A46" s="145">
        <v>35</v>
      </c>
      <c r="B46" s="41">
        <f>+IFERROR(VLOOKUP($A46,Hoja5!$A$2:$M$2116,3,FALSE),"")</f>
        <v>68298</v>
      </c>
      <c r="C46" s="41" t="str">
        <f>+IFERROR(VLOOKUP($A46,Hoja5!$A$2:$M$2116,4,FALSE),"")</f>
        <v>GAMBITA</v>
      </c>
      <c r="D46" s="166">
        <f>+IFERROR(VLOOKUP($A46,Hoja5!$A$2:$M$2116,5,FALSE),"")</f>
        <v>0</v>
      </c>
      <c r="E46" s="166">
        <f>+IFERROR(VLOOKUP($A46,Hoja5!$A$2:$M$2116,6,FALSE),"")</f>
        <v>0</v>
      </c>
      <c r="F46" s="166">
        <f>+IFERROR(VLOOKUP($A46,Hoja5!$A$2:$M$2116,7,FALSE),"")</f>
        <v>0</v>
      </c>
      <c r="G46" s="166">
        <f>+IFERROR(VLOOKUP($A46,Hoja5!$A$2:$M$2116,8,FALSE),"")</f>
        <v>0</v>
      </c>
      <c r="H46" s="166">
        <f>+IFERROR(VLOOKUP($A46,Hoja5!$A$2:$M$2116,9,FALSE),"")</f>
        <v>0</v>
      </c>
      <c r="I46" s="166">
        <f>+IFERROR(VLOOKUP($A46,Hoja5!$A$2:$M$2116,10,FALSE),"")</f>
        <v>0</v>
      </c>
      <c r="J46" s="166">
        <f>+IFERROR(VLOOKUP($A46,Hoja5!$A$2:$M$2116,11,FALSE),"")</f>
        <v>0</v>
      </c>
      <c r="K46" s="164">
        <f>+IFERROR(VLOOKUP($A46,Hoja5!$A$2:$M$2116,12,FALSE),"")</f>
        <v>4.7169811320754715E-3</v>
      </c>
      <c r="L46" s="165">
        <f>+IFERROR(VLOOKUP($A46,Hoja5!$A$2:$M$2116,13,FALSE),"")</f>
        <v>0</v>
      </c>
    </row>
    <row r="47" spans="1:12" x14ac:dyDescent="0.25">
      <c r="A47" s="145">
        <v>36</v>
      </c>
      <c r="B47" s="41">
        <f>+IFERROR(VLOOKUP($A47,Hoja5!$A$2:$M$2116,3,FALSE),"")</f>
        <v>68307</v>
      </c>
      <c r="C47" s="41" t="str">
        <f>+IFERROR(VLOOKUP($A47,Hoja5!$A$2:$M$2116,4,FALSE),"")</f>
        <v>GIRON</v>
      </c>
      <c r="D47" s="166">
        <f>+IFERROR(VLOOKUP($A47,Hoja5!$A$2:$M$2116,5,FALSE),"")</f>
        <v>0.11836955054663248</v>
      </c>
      <c r="E47" s="166">
        <f>+IFERROR(VLOOKUP($A47,Hoja5!$A$2:$M$2116,6,FALSE),"")</f>
        <v>0.14022988505747128</v>
      </c>
      <c r="F47" s="166">
        <f>+IFERROR(VLOOKUP($A47,Hoja5!$A$2:$M$2116,7,FALSE),"")</f>
        <v>0.13602257423202718</v>
      </c>
      <c r="G47" s="166">
        <f>+IFERROR(VLOOKUP($A47,Hoja5!$A$2:$M$2116,8,FALSE),"")</f>
        <v>0.16207720357097952</v>
      </c>
      <c r="H47" s="166">
        <f>+IFERROR(VLOOKUP($A47,Hoja5!$A$2:$M$2116,9,FALSE),"")</f>
        <v>0.17458256029684602</v>
      </c>
      <c r="I47" s="166">
        <f>+IFERROR(VLOOKUP($A47,Hoja5!$A$2:$M$2116,10,FALSE),"")</f>
        <v>0.1805402762498472</v>
      </c>
      <c r="J47" s="166">
        <f>+IFERROR(VLOOKUP($A47,Hoja5!$A$2:$M$2116,11,FALSE),"")</f>
        <v>0.17869707630716972</v>
      </c>
      <c r="K47" s="164">
        <f>+IFERROR(VLOOKUP($A47,Hoja5!$A$2:$M$2116,12,FALSE),"")</f>
        <v>0.21493294671982602</v>
      </c>
      <c r="L47" s="165">
        <f>+IFERROR(VLOOKUP($A47,Hoja5!$A$2:$M$2116,13,FALSE),"")</f>
        <v>0.16979085046109335</v>
      </c>
    </row>
    <row r="48" spans="1:12" x14ac:dyDescent="0.25">
      <c r="A48" s="145">
        <v>37</v>
      </c>
      <c r="B48" s="41">
        <f>+IFERROR(VLOOKUP($A48,Hoja5!$A$2:$M$2116,3,FALSE),"")</f>
        <v>68318</v>
      </c>
      <c r="C48" s="41" t="str">
        <f>+IFERROR(VLOOKUP($A48,Hoja5!$A$2:$M$2116,4,FALSE),"")</f>
        <v>GUACA</v>
      </c>
      <c r="D48" s="166">
        <f>+IFERROR(VLOOKUP($A48,Hoja5!$A$2:$M$2116,5,FALSE),"")</f>
        <v>8.291873963515755E-3</v>
      </c>
      <c r="E48" s="166">
        <f>+IFERROR(VLOOKUP($A48,Hoja5!$A$2:$M$2116,6,FALSE),"")</f>
        <v>0</v>
      </c>
      <c r="F48" s="166">
        <f>+IFERROR(VLOOKUP($A48,Hoja5!$A$2:$M$2116,7,FALSE),"")</f>
        <v>0.1013745704467354</v>
      </c>
      <c r="G48" s="166">
        <f>+IFERROR(VLOOKUP($A48,Hoja5!$A$2:$M$2116,8,FALSE),"")</f>
        <v>7.1803852889667244E-2</v>
      </c>
      <c r="H48" s="166">
        <f>+IFERROR(VLOOKUP($A48,Hoja5!$A$2:$M$2116,9,FALSE),"")</f>
        <v>5.5855855855855854E-2</v>
      </c>
      <c r="I48" s="166">
        <f>+IFERROR(VLOOKUP($A48,Hoja5!$A$2:$M$2116,10,FALSE),"")</f>
        <v>0</v>
      </c>
      <c r="J48" s="166">
        <f>+IFERROR(VLOOKUP($A48,Hoja5!$A$2:$M$2116,11,FALSE),"")</f>
        <v>0</v>
      </c>
      <c r="K48" s="164">
        <f>+IFERROR(VLOOKUP($A48,Hoja5!$A$2:$M$2116,12,FALSE),"")</f>
        <v>0</v>
      </c>
      <c r="L48" s="165">
        <f>+IFERROR(VLOOKUP($A48,Hoja5!$A$2:$M$2116,13,FALSE),"")</f>
        <v>0</v>
      </c>
    </row>
    <row r="49" spans="1:12" x14ac:dyDescent="0.25">
      <c r="A49" s="145">
        <v>38</v>
      </c>
      <c r="B49" s="41">
        <f>+IFERROR(VLOOKUP($A49,Hoja5!$A$2:$M$2116,3,FALSE),"")</f>
        <v>68320</v>
      </c>
      <c r="C49" s="41" t="str">
        <f>+IFERROR(VLOOKUP($A49,Hoja5!$A$2:$M$2116,4,FALSE),"")</f>
        <v>GUADALUPE</v>
      </c>
      <c r="D49" s="166">
        <f>+IFERROR(VLOOKUP($A49,Hoja5!$A$2:$M$2116,5,FALSE),"")</f>
        <v>0</v>
      </c>
      <c r="E49" s="166">
        <f>+IFERROR(VLOOKUP($A49,Hoja5!$A$2:$M$2116,6,FALSE),"")</f>
        <v>8.2304526748971193E-2</v>
      </c>
      <c r="F49" s="166">
        <f>+IFERROR(VLOOKUP($A49,Hoja5!$A$2:$M$2116,7,FALSE),"")</f>
        <v>0.13125000000000001</v>
      </c>
      <c r="G49" s="166">
        <f>+IFERROR(VLOOKUP($A49,Hoja5!$A$2:$M$2116,8,FALSE),"")</f>
        <v>0.11578947368421053</v>
      </c>
      <c r="H49" s="166">
        <f>+IFERROR(VLOOKUP($A49,Hoja5!$A$2:$M$2116,9,FALSE),"")</f>
        <v>3.2467532467532464E-2</v>
      </c>
      <c r="I49" s="166">
        <f>+IFERROR(VLOOKUP($A49,Hoja5!$A$2:$M$2116,10,FALSE),"")</f>
        <v>2.2371364653243847E-3</v>
      </c>
      <c r="J49" s="166">
        <f>+IFERROR(VLOOKUP($A49,Hoja5!$A$2:$M$2116,11,FALSE),"")</f>
        <v>0</v>
      </c>
      <c r="K49" s="164">
        <f>+IFERROR(VLOOKUP($A49,Hoja5!$A$2:$M$2116,12,FALSE),"")</f>
        <v>0</v>
      </c>
      <c r="L49" s="165">
        <f>+IFERROR(VLOOKUP($A49,Hoja5!$A$2:$M$2116,13,FALSE),"")</f>
        <v>0</v>
      </c>
    </row>
    <row r="50" spans="1:12" x14ac:dyDescent="0.25">
      <c r="A50" s="145">
        <v>39</v>
      </c>
      <c r="B50" s="41">
        <f>+IFERROR(VLOOKUP($A50,Hoja5!$A$2:$M$2116,3,FALSE),"")</f>
        <v>68322</v>
      </c>
      <c r="C50" s="41" t="str">
        <f>+IFERROR(VLOOKUP($A50,Hoja5!$A$2:$M$2116,4,FALSE),"")</f>
        <v>GUAPOTA</v>
      </c>
      <c r="D50" s="166">
        <f>+IFERROR(VLOOKUP($A50,Hoja5!$A$2:$M$2116,5,FALSE),"")</f>
        <v>0.14666666666666667</v>
      </c>
      <c r="E50" s="166">
        <f>+IFERROR(VLOOKUP($A50,Hoja5!$A$2:$M$2116,6,FALSE),"")</f>
        <v>9.2511013215859028E-2</v>
      </c>
      <c r="F50" s="166">
        <f>+IFERROR(VLOOKUP($A50,Hoja5!$A$2:$M$2116,7,FALSE),"")</f>
        <v>7.5555555555555556E-2</v>
      </c>
      <c r="G50" s="166">
        <f>+IFERROR(VLOOKUP($A50,Hoja5!$A$2:$M$2116,8,FALSE),"")</f>
        <v>0</v>
      </c>
      <c r="H50" s="166">
        <f>+IFERROR(VLOOKUP($A50,Hoja5!$A$2:$M$2116,9,FALSE),"")</f>
        <v>0</v>
      </c>
      <c r="I50" s="166">
        <f>+IFERROR(VLOOKUP($A50,Hoja5!$A$2:$M$2116,10,FALSE),"")</f>
        <v>0</v>
      </c>
      <c r="J50" s="166">
        <f>+IFERROR(VLOOKUP($A50,Hoja5!$A$2:$M$2116,11,FALSE),"")</f>
        <v>0</v>
      </c>
      <c r="K50" s="164">
        <f>+IFERROR(VLOOKUP($A50,Hoja5!$A$2:$M$2116,12,FALSE),"")</f>
        <v>0</v>
      </c>
      <c r="L50" s="165">
        <f>+IFERROR(VLOOKUP($A50,Hoja5!$A$2:$M$2116,13,FALSE),"")</f>
        <v>0</v>
      </c>
    </row>
    <row r="51" spans="1:12" x14ac:dyDescent="0.25">
      <c r="A51" s="145">
        <v>40</v>
      </c>
      <c r="B51" s="41">
        <f>+IFERROR(VLOOKUP($A51,Hoja5!$A$2:$M$2116,3,FALSE),"")</f>
        <v>68324</v>
      </c>
      <c r="C51" s="41" t="str">
        <f>+IFERROR(VLOOKUP($A51,Hoja5!$A$2:$M$2116,4,FALSE),"")</f>
        <v>GUAVATÁ</v>
      </c>
      <c r="D51" s="166">
        <f>+IFERROR(VLOOKUP($A51,Hoja5!$A$2:$M$2116,5,FALSE),"")</f>
        <v>0</v>
      </c>
      <c r="E51" s="166">
        <f>+IFERROR(VLOOKUP($A51,Hoja5!$A$2:$M$2116,6,FALSE),"")</f>
        <v>0</v>
      </c>
      <c r="F51" s="166">
        <f>+IFERROR(VLOOKUP($A51,Hoja5!$A$2:$M$2116,7,FALSE),"")</f>
        <v>0</v>
      </c>
      <c r="G51" s="166">
        <f>+IFERROR(VLOOKUP($A51,Hoja5!$A$2:$M$2116,8,FALSE),"")</f>
        <v>0</v>
      </c>
      <c r="H51" s="166">
        <f>+IFERROR(VLOOKUP($A51,Hoja5!$A$2:$M$2116,9,FALSE),"")</f>
        <v>0</v>
      </c>
      <c r="I51" s="166">
        <f>+IFERROR(VLOOKUP($A51,Hoja5!$A$2:$M$2116,10,FALSE),"")</f>
        <v>0</v>
      </c>
      <c r="J51" s="166">
        <f>+IFERROR(VLOOKUP($A51,Hoja5!$A$2:$M$2116,11,FALSE),"")</f>
        <v>0</v>
      </c>
      <c r="K51" s="164">
        <f>+IFERROR(VLOOKUP($A51,Hoja5!$A$2:$M$2116,12,FALSE),"")</f>
        <v>0</v>
      </c>
      <c r="L51" s="165">
        <f>+IFERROR(VLOOKUP($A51,Hoja5!$A$2:$M$2116,13,FALSE),"")</f>
        <v>0</v>
      </c>
    </row>
    <row r="52" spans="1:12" x14ac:dyDescent="0.25">
      <c r="A52" s="145">
        <v>41</v>
      </c>
      <c r="B52" s="41">
        <f>+IFERROR(VLOOKUP($A52,Hoja5!$A$2:$M$2116,3,FALSE),"")</f>
        <v>68327</v>
      </c>
      <c r="C52" s="41" t="str">
        <f>+IFERROR(VLOOKUP($A52,Hoja5!$A$2:$M$2116,4,FALSE),"")</f>
        <v>GUEPSA</v>
      </c>
      <c r="D52" s="166">
        <f>+IFERROR(VLOOKUP($A52,Hoja5!$A$2:$M$2116,5,FALSE),"")</f>
        <v>0</v>
      </c>
      <c r="E52" s="166">
        <f>+IFERROR(VLOOKUP($A52,Hoja5!$A$2:$M$2116,6,FALSE),"")</f>
        <v>0</v>
      </c>
      <c r="F52" s="166">
        <f>+IFERROR(VLOOKUP($A52,Hoja5!$A$2:$M$2116,7,FALSE),"")</f>
        <v>0</v>
      </c>
      <c r="G52" s="166">
        <f>+IFERROR(VLOOKUP($A52,Hoja5!$A$2:$M$2116,8,FALSE),"")</f>
        <v>0</v>
      </c>
      <c r="H52" s="166">
        <f>+IFERROR(VLOOKUP($A52,Hoja5!$A$2:$M$2116,9,FALSE),"")</f>
        <v>0</v>
      </c>
      <c r="I52" s="166">
        <f>+IFERROR(VLOOKUP($A52,Hoja5!$A$2:$M$2116,10,FALSE),"")</f>
        <v>5.8139534883720929E-3</v>
      </c>
      <c r="J52" s="166">
        <f>+IFERROR(VLOOKUP($A52,Hoja5!$A$2:$M$2116,11,FALSE),"")</f>
        <v>0</v>
      </c>
      <c r="K52" s="164">
        <f>+IFERROR(VLOOKUP($A52,Hoja5!$A$2:$M$2116,12,FALSE),"")</f>
        <v>0</v>
      </c>
      <c r="L52" s="165">
        <f>+IFERROR(VLOOKUP($A52,Hoja5!$A$2:$M$2116,13,FALSE),"")</f>
        <v>0</v>
      </c>
    </row>
    <row r="53" spans="1:12" x14ac:dyDescent="0.25">
      <c r="A53" s="145">
        <v>42</v>
      </c>
      <c r="B53" s="41">
        <f>+IFERROR(VLOOKUP($A53,Hoja5!$A$2:$M$2116,3,FALSE),"")</f>
        <v>68344</v>
      </c>
      <c r="C53" s="41" t="str">
        <f>+IFERROR(VLOOKUP($A53,Hoja5!$A$2:$M$2116,4,FALSE),"")</f>
        <v>HATO</v>
      </c>
      <c r="D53" s="166">
        <f>+IFERROR(VLOOKUP($A53,Hoja5!$A$2:$M$2116,5,FALSE),"")</f>
        <v>0.13478260869565217</v>
      </c>
      <c r="E53" s="166">
        <f>+IFERROR(VLOOKUP($A53,Hoja5!$A$2:$M$2116,6,FALSE),"")</f>
        <v>0.13596491228070176</v>
      </c>
      <c r="F53" s="166">
        <f>+IFERROR(VLOOKUP($A53,Hoja5!$A$2:$M$2116,7,FALSE),"")</f>
        <v>0.14479638009049775</v>
      </c>
      <c r="G53" s="166">
        <f>+IFERROR(VLOOKUP($A53,Hoja5!$A$2:$M$2116,8,FALSE),"")</f>
        <v>0.14883720930232558</v>
      </c>
      <c r="H53" s="166">
        <f>+IFERROR(VLOOKUP($A53,Hoja5!$A$2:$M$2116,9,FALSE),"")</f>
        <v>0</v>
      </c>
      <c r="I53" s="166">
        <f>+IFERROR(VLOOKUP($A53,Hoja5!$A$2:$M$2116,10,FALSE),"")</f>
        <v>9.9009900990099011E-3</v>
      </c>
      <c r="J53" s="166">
        <f>+IFERROR(VLOOKUP($A53,Hoja5!$A$2:$M$2116,11,FALSE),"")</f>
        <v>0</v>
      </c>
      <c r="K53" s="164">
        <f>+IFERROR(VLOOKUP($A53,Hoja5!$A$2:$M$2116,12,FALSE),"")</f>
        <v>0</v>
      </c>
      <c r="L53" s="165">
        <f>+IFERROR(VLOOKUP($A53,Hoja5!$A$2:$M$2116,13,FALSE),"")</f>
        <v>0</v>
      </c>
    </row>
    <row r="54" spans="1:12" x14ac:dyDescent="0.25">
      <c r="A54" s="145">
        <v>43</v>
      </c>
      <c r="B54" s="41">
        <f>+IFERROR(VLOOKUP($A54,Hoja5!$A$2:$M$2116,3,FALSE),"")</f>
        <v>68368</v>
      </c>
      <c r="C54" s="41" t="str">
        <f>+IFERROR(VLOOKUP($A54,Hoja5!$A$2:$M$2116,4,FALSE),"")</f>
        <v>JESUS MARIA</v>
      </c>
      <c r="D54" s="166">
        <f>+IFERROR(VLOOKUP($A54,Hoja5!$A$2:$M$2116,5,FALSE),"")</f>
        <v>9.7484276729559755E-2</v>
      </c>
      <c r="E54" s="166">
        <f>+IFERROR(VLOOKUP($A54,Hoja5!$A$2:$M$2116,6,FALSE),"")</f>
        <v>0</v>
      </c>
      <c r="F54" s="166">
        <f>+IFERROR(VLOOKUP($A54,Hoja5!$A$2:$M$2116,7,FALSE),"")</f>
        <v>0</v>
      </c>
      <c r="G54" s="166">
        <f>+IFERROR(VLOOKUP($A54,Hoja5!$A$2:$M$2116,8,FALSE),"")</f>
        <v>0</v>
      </c>
      <c r="H54" s="166">
        <f>+IFERROR(VLOOKUP($A54,Hoja5!$A$2:$M$2116,9,FALSE),"")</f>
        <v>0</v>
      </c>
      <c r="I54" s="166">
        <f>+IFERROR(VLOOKUP($A54,Hoja5!$A$2:$M$2116,10,FALSE),"")</f>
        <v>3.3898305084745762E-3</v>
      </c>
      <c r="J54" s="166">
        <f>+IFERROR(VLOOKUP($A54,Hoja5!$A$2:$M$2116,11,FALSE),"")</f>
        <v>0</v>
      </c>
      <c r="K54" s="164">
        <f>+IFERROR(VLOOKUP($A54,Hoja5!$A$2:$M$2116,12,FALSE),"")</f>
        <v>0</v>
      </c>
      <c r="L54" s="165">
        <f>+IFERROR(VLOOKUP($A54,Hoja5!$A$2:$M$2116,13,FALSE),"")</f>
        <v>0</v>
      </c>
    </row>
    <row r="55" spans="1:12" x14ac:dyDescent="0.25">
      <c r="A55" s="145">
        <v>44</v>
      </c>
      <c r="B55" s="41">
        <f>+IFERROR(VLOOKUP($A55,Hoja5!$A$2:$M$2116,3,FALSE),"")</f>
        <v>68370</v>
      </c>
      <c r="C55" s="41" t="str">
        <f>+IFERROR(VLOOKUP($A55,Hoja5!$A$2:$M$2116,4,FALSE),"")</f>
        <v>JORDÁN</v>
      </c>
      <c r="D55" s="166">
        <f>+IFERROR(VLOOKUP($A55,Hoja5!$A$2:$M$2116,5,FALSE),"")</f>
        <v>0</v>
      </c>
      <c r="E55" s="166">
        <f>+IFERROR(VLOOKUP($A55,Hoja5!$A$2:$M$2116,6,FALSE),"")</f>
        <v>0</v>
      </c>
      <c r="F55" s="166">
        <f>+IFERROR(VLOOKUP($A55,Hoja5!$A$2:$M$2116,7,FALSE),"")</f>
        <v>0</v>
      </c>
      <c r="G55" s="166">
        <f>+IFERROR(VLOOKUP($A55,Hoja5!$A$2:$M$2116,8,FALSE),"")</f>
        <v>0</v>
      </c>
      <c r="H55" s="166">
        <f>+IFERROR(VLOOKUP($A55,Hoja5!$A$2:$M$2116,9,FALSE),"")</f>
        <v>0</v>
      </c>
      <c r="I55" s="166">
        <f>+IFERROR(VLOOKUP($A55,Hoja5!$A$2:$M$2116,10,FALSE),"")</f>
        <v>0</v>
      </c>
      <c r="J55" s="166">
        <f>+IFERROR(VLOOKUP($A55,Hoja5!$A$2:$M$2116,11,FALSE),"")</f>
        <v>0</v>
      </c>
      <c r="K55" s="164">
        <f>+IFERROR(VLOOKUP($A55,Hoja5!$A$2:$M$2116,12,FALSE),"")</f>
        <v>0</v>
      </c>
      <c r="L55" s="165">
        <f>+IFERROR(VLOOKUP($A55,Hoja5!$A$2:$M$2116,13,FALSE),"")</f>
        <v>0</v>
      </c>
    </row>
    <row r="56" spans="1:12" x14ac:dyDescent="0.25">
      <c r="A56" s="145">
        <v>45</v>
      </c>
      <c r="B56" s="41">
        <f>+IFERROR(VLOOKUP($A56,Hoja5!$A$2:$M$2116,3,FALSE),"")</f>
        <v>68377</v>
      </c>
      <c r="C56" s="41" t="str">
        <f>+IFERROR(VLOOKUP($A56,Hoja5!$A$2:$M$2116,4,FALSE),"")</f>
        <v>LA BELLEZA</v>
      </c>
      <c r="D56" s="166">
        <f>+IFERROR(VLOOKUP($A56,Hoja5!$A$2:$M$2116,5,FALSE),"")</f>
        <v>0</v>
      </c>
      <c r="E56" s="166">
        <f>+IFERROR(VLOOKUP($A56,Hoja5!$A$2:$M$2116,6,FALSE),"")</f>
        <v>0</v>
      </c>
      <c r="F56" s="166">
        <f>+IFERROR(VLOOKUP($A56,Hoja5!$A$2:$M$2116,7,FALSE),"")</f>
        <v>3.6452004860267312E-2</v>
      </c>
      <c r="G56" s="166">
        <f>+IFERROR(VLOOKUP($A56,Hoja5!$A$2:$M$2116,8,FALSE),"")</f>
        <v>2.0656136087484813E-2</v>
      </c>
      <c r="H56" s="166">
        <f>+IFERROR(VLOOKUP($A56,Hoja5!$A$2:$M$2116,9,FALSE),"")</f>
        <v>1.8359853121175031E-2</v>
      </c>
      <c r="I56" s="166">
        <f>+IFERROR(VLOOKUP($A56,Hoja5!$A$2:$M$2116,10,FALSE),"")</f>
        <v>1.2345679012345679E-3</v>
      </c>
      <c r="J56" s="166">
        <f>+IFERROR(VLOOKUP($A56,Hoja5!$A$2:$M$2116,11,FALSE),"")</f>
        <v>0</v>
      </c>
      <c r="K56" s="164">
        <f>+IFERROR(VLOOKUP($A56,Hoja5!$A$2:$M$2116,12,FALSE),"")</f>
        <v>0</v>
      </c>
      <c r="L56" s="165">
        <f>+IFERROR(VLOOKUP($A56,Hoja5!$A$2:$M$2116,13,FALSE),"")</f>
        <v>0</v>
      </c>
    </row>
    <row r="57" spans="1:12" x14ac:dyDescent="0.25">
      <c r="A57" s="145">
        <v>46</v>
      </c>
      <c r="B57" s="41">
        <f>+IFERROR(VLOOKUP($A57,Hoja5!$A$2:$M$2116,3,FALSE),"")</f>
        <v>68385</v>
      </c>
      <c r="C57" s="41" t="str">
        <f>+IFERROR(VLOOKUP($A57,Hoja5!$A$2:$M$2116,4,FALSE),"")</f>
        <v>LANDAZURI</v>
      </c>
      <c r="D57" s="166">
        <f>+IFERROR(VLOOKUP($A57,Hoja5!$A$2:$M$2116,5,FALSE),"")</f>
        <v>6.3667820069204156E-2</v>
      </c>
      <c r="E57" s="166">
        <f>+IFERROR(VLOOKUP($A57,Hoja5!$A$2:$M$2116,6,FALSE),"")</f>
        <v>8.060109289617487E-2</v>
      </c>
      <c r="F57" s="166">
        <f>+IFERROR(VLOOKUP($A57,Hoja5!$A$2:$M$2116,7,FALSE),"")</f>
        <v>6.7164179104477612E-2</v>
      </c>
      <c r="G57" s="166">
        <f>+IFERROR(VLOOKUP($A57,Hoja5!$A$2:$M$2116,8,FALSE),"")</f>
        <v>5.6603773584905662E-2</v>
      </c>
      <c r="H57" s="166">
        <f>+IFERROR(VLOOKUP($A57,Hoja5!$A$2:$M$2116,9,FALSE),"")</f>
        <v>3.7212449255751012E-2</v>
      </c>
      <c r="I57" s="166">
        <f>+IFERROR(VLOOKUP($A57,Hoja5!$A$2:$M$2116,10,FALSE),"")</f>
        <v>2.7303754266211604E-3</v>
      </c>
      <c r="J57" s="166">
        <f>+IFERROR(VLOOKUP($A57,Hoja5!$A$2:$M$2116,11,FALSE),"")</f>
        <v>0</v>
      </c>
      <c r="K57" s="164">
        <f>+IFERROR(VLOOKUP($A57,Hoja5!$A$2:$M$2116,12,FALSE),"")</f>
        <v>0</v>
      </c>
      <c r="L57" s="165">
        <f>+IFERROR(VLOOKUP($A57,Hoja5!$A$2:$M$2116,13,FALSE),"")</f>
        <v>0</v>
      </c>
    </row>
    <row r="58" spans="1:12" x14ac:dyDescent="0.25">
      <c r="A58" s="145">
        <v>47</v>
      </c>
      <c r="B58" s="41">
        <f>+IFERROR(VLOOKUP($A58,Hoja5!$A$2:$M$2116,3,FALSE),"")</f>
        <v>68397</v>
      </c>
      <c r="C58" s="41" t="str">
        <f>+IFERROR(VLOOKUP($A58,Hoja5!$A$2:$M$2116,4,FALSE),"")</f>
        <v>LA PAZ</v>
      </c>
      <c r="D58" s="166">
        <f>+IFERROR(VLOOKUP($A58,Hoja5!$A$2:$M$2116,5,FALSE),"")</f>
        <v>0.22027290448343079</v>
      </c>
      <c r="E58" s="166">
        <f>+IFERROR(VLOOKUP($A58,Hoja5!$A$2:$M$2116,6,FALSE),"")</f>
        <v>3.5502958579881658E-2</v>
      </c>
      <c r="F58" s="166">
        <f>+IFERROR(VLOOKUP($A58,Hoja5!$A$2:$M$2116,7,FALSE),"")</f>
        <v>0</v>
      </c>
      <c r="G58" s="166">
        <f>+IFERROR(VLOOKUP($A58,Hoja5!$A$2:$M$2116,8,FALSE),"")</f>
        <v>0</v>
      </c>
      <c r="H58" s="166">
        <f>+IFERROR(VLOOKUP($A58,Hoja5!$A$2:$M$2116,9,FALSE),"")</f>
        <v>0</v>
      </c>
      <c r="I58" s="166">
        <f>+IFERROR(VLOOKUP($A58,Hoja5!$A$2:$M$2116,10,FALSE),"")</f>
        <v>4.3668122270742356E-3</v>
      </c>
      <c r="J58" s="166">
        <f>+IFERROR(VLOOKUP($A58,Hoja5!$A$2:$M$2116,11,FALSE),"")</f>
        <v>0</v>
      </c>
      <c r="K58" s="164">
        <f>+IFERROR(VLOOKUP($A58,Hoja5!$A$2:$M$2116,12,FALSE),"")</f>
        <v>0</v>
      </c>
      <c r="L58" s="165">
        <f>+IFERROR(VLOOKUP($A58,Hoja5!$A$2:$M$2116,13,FALSE),"")</f>
        <v>0</v>
      </c>
    </row>
    <row r="59" spans="1:12" x14ac:dyDescent="0.25">
      <c r="A59" s="145">
        <v>48</v>
      </c>
      <c r="B59" s="41">
        <f>+IFERROR(VLOOKUP($A59,Hoja5!$A$2:$M$2116,3,FALSE),"")</f>
        <v>68406</v>
      </c>
      <c r="C59" s="41" t="str">
        <f>+IFERROR(VLOOKUP($A59,Hoja5!$A$2:$M$2116,4,FALSE),"")</f>
        <v>LEBRIJA</v>
      </c>
      <c r="D59" s="166">
        <f>+IFERROR(VLOOKUP($A59,Hoja5!$A$2:$M$2116,5,FALSE),"")</f>
        <v>1.0104102878138396E-2</v>
      </c>
      <c r="E59" s="166">
        <f>+IFERROR(VLOOKUP($A59,Hoja5!$A$2:$M$2116,6,FALSE),"")</f>
        <v>1.9654556283502083E-2</v>
      </c>
      <c r="F59" s="166">
        <f>+IFERROR(VLOOKUP($A59,Hoja5!$A$2:$M$2116,7,FALSE),"")</f>
        <v>9.5958127362605408E-3</v>
      </c>
      <c r="G59" s="166">
        <f>+IFERROR(VLOOKUP($A59,Hoja5!$A$2:$M$2116,8,FALSE),"")</f>
        <v>9.1168091168091162E-3</v>
      </c>
      <c r="H59" s="166">
        <f>+IFERROR(VLOOKUP($A59,Hoja5!$A$2:$M$2116,9,FALSE),"")</f>
        <v>0</v>
      </c>
      <c r="I59" s="166">
        <f>+IFERROR(VLOOKUP($A59,Hoja5!$A$2:$M$2116,10,FALSE),"")</f>
        <v>0</v>
      </c>
      <c r="J59" s="166">
        <f>+IFERROR(VLOOKUP($A59,Hoja5!$A$2:$M$2116,11,FALSE),"")</f>
        <v>0</v>
      </c>
      <c r="K59" s="164">
        <f>+IFERROR(VLOOKUP($A59,Hoja5!$A$2:$M$2116,12,FALSE),"")</f>
        <v>0</v>
      </c>
      <c r="L59" s="165">
        <f>+IFERROR(VLOOKUP($A59,Hoja5!$A$2:$M$2116,13,FALSE),"")</f>
        <v>0</v>
      </c>
    </row>
    <row r="60" spans="1:12" x14ac:dyDescent="0.25">
      <c r="A60" s="145">
        <v>49</v>
      </c>
      <c r="B60" s="41">
        <f>+IFERROR(VLOOKUP($A60,Hoja5!$A$2:$M$2116,3,FALSE),"")</f>
        <v>68418</v>
      </c>
      <c r="C60" s="41" t="str">
        <f>+IFERROR(VLOOKUP($A60,Hoja5!$A$2:$M$2116,4,FALSE),"")</f>
        <v>LOS SANTOS</v>
      </c>
      <c r="D60" s="166">
        <f>+IFERROR(VLOOKUP($A60,Hoja5!$A$2:$M$2116,5,FALSE),"")</f>
        <v>0</v>
      </c>
      <c r="E60" s="166">
        <f>+IFERROR(VLOOKUP($A60,Hoja5!$A$2:$M$2116,6,FALSE),"")</f>
        <v>0</v>
      </c>
      <c r="F60" s="166">
        <f>+IFERROR(VLOOKUP($A60,Hoja5!$A$2:$M$2116,7,FALSE),"")</f>
        <v>0</v>
      </c>
      <c r="G60" s="166">
        <f>+IFERROR(VLOOKUP($A60,Hoja5!$A$2:$M$2116,8,FALSE),"")</f>
        <v>0</v>
      </c>
      <c r="H60" s="166">
        <f>+IFERROR(VLOOKUP($A60,Hoja5!$A$2:$M$2116,9,FALSE),"")</f>
        <v>0</v>
      </c>
      <c r="I60" s="166">
        <f>+IFERROR(VLOOKUP($A60,Hoja5!$A$2:$M$2116,10,FALSE),"")</f>
        <v>0</v>
      </c>
      <c r="J60" s="166">
        <f>+IFERROR(VLOOKUP($A60,Hoja5!$A$2:$M$2116,11,FALSE),"")</f>
        <v>0</v>
      </c>
      <c r="K60" s="164">
        <f>+IFERROR(VLOOKUP($A60,Hoja5!$A$2:$M$2116,12,FALSE),"")</f>
        <v>0</v>
      </c>
      <c r="L60" s="165">
        <f>+IFERROR(VLOOKUP($A60,Hoja5!$A$2:$M$2116,13,FALSE),"")</f>
        <v>0</v>
      </c>
    </row>
    <row r="61" spans="1:12" x14ac:dyDescent="0.25">
      <c r="A61" s="145">
        <v>50</v>
      </c>
      <c r="B61" s="41">
        <f>+IFERROR(VLOOKUP($A61,Hoja5!$A$2:$M$2116,3,FALSE),"")</f>
        <v>68425</v>
      </c>
      <c r="C61" s="41" t="str">
        <f>+IFERROR(VLOOKUP($A61,Hoja5!$A$2:$M$2116,4,FALSE),"")</f>
        <v>MACARAVITA</v>
      </c>
      <c r="D61" s="166">
        <f>+IFERROR(VLOOKUP($A61,Hoja5!$A$2:$M$2116,5,FALSE),"")</f>
        <v>0</v>
      </c>
      <c r="E61" s="166">
        <f>+IFERROR(VLOOKUP($A61,Hoja5!$A$2:$M$2116,6,FALSE),"")</f>
        <v>0</v>
      </c>
      <c r="F61" s="166">
        <f>+IFERROR(VLOOKUP($A61,Hoja5!$A$2:$M$2116,7,FALSE),"")</f>
        <v>0.11290322580645161</v>
      </c>
      <c r="G61" s="166">
        <f>+IFERROR(VLOOKUP($A61,Hoja5!$A$2:$M$2116,8,FALSE),"")</f>
        <v>7.6271186440677971E-2</v>
      </c>
      <c r="H61" s="166">
        <f>+IFERROR(VLOOKUP($A61,Hoja5!$A$2:$M$2116,9,FALSE),"")</f>
        <v>7.0796460176991149E-2</v>
      </c>
      <c r="I61" s="166">
        <f>+IFERROR(VLOOKUP($A61,Hoja5!$A$2:$M$2116,10,FALSE),"")</f>
        <v>0</v>
      </c>
      <c r="J61" s="166">
        <f>+IFERROR(VLOOKUP($A61,Hoja5!$A$2:$M$2116,11,FALSE),"")</f>
        <v>0</v>
      </c>
      <c r="K61" s="164">
        <f>+IFERROR(VLOOKUP($A61,Hoja5!$A$2:$M$2116,12,FALSE),"")</f>
        <v>0</v>
      </c>
      <c r="L61" s="165">
        <f>+IFERROR(VLOOKUP($A61,Hoja5!$A$2:$M$2116,13,FALSE),"")</f>
        <v>0</v>
      </c>
    </row>
    <row r="62" spans="1:12" x14ac:dyDescent="0.25">
      <c r="A62" s="145">
        <v>51</v>
      </c>
      <c r="B62" s="41">
        <f>+IFERROR(VLOOKUP($A62,Hoja5!$A$2:$M$2116,3,FALSE),"")</f>
        <v>68432</v>
      </c>
      <c r="C62" s="41" t="str">
        <f>+IFERROR(VLOOKUP($A62,Hoja5!$A$2:$M$2116,4,FALSE),"")</f>
        <v>MALAGA</v>
      </c>
      <c r="D62" s="166">
        <f>+IFERROR(VLOOKUP($A62,Hoja5!$A$2:$M$2116,5,FALSE),"")</f>
        <v>0.63809523809523805</v>
      </c>
      <c r="E62" s="166">
        <f>+IFERROR(VLOOKUP($A62,Hoja5!$A$2:$M$2116,6,FALSE),"")</f>
        <v>0.64470216130732738</v>
      </c>
      <c r="F62" s="166">
        <f>+IFERROR(VLOOKUP($A62,Hoja5!$A$2:$M$2116,7,FALSE),"")</f>
        <v>0.56914893617021278</v>
      </c>
      <c r="G62" s="166">
        <f>+IFERROR(VLOOKUP($A62,Hoja5!$A$2:$M$2116,8,FALSE),"")</f>
        <v>0.75054112554112551</v>
      </c>
      <c r="H62" s="166">
        <f>+IFERROR(VLOOKUP($A62,Hoja5!$A$2:$M$2116,9,FALSE),"")</f>
        <v>0.94786466999445373</v>
      </c>
      <c r="I62" s="166">
        <f>+IFERROR(VLOOKUP($A62,Hoja5!$A$2:$M$2116,10,FALSE),"")</f>
        <v>1.0342661336379211</v>
      </c>
      <c r="J62" s="166">
        <f>+IFERROR(VLOOKUP($A62,Hoja5!$A$2:$M$2116,11,FALSE),"")</f>
        <v>1.1161137440758293</v>
      </c>
      <c r="K62" s="164">
        <f>+IFERROR(VLOOKUP($A62,Hoja5!$A$2:$M$2116,12,FALSE),"")</f>
        <v>1.2093885114268066</v>
      </c>
      <c r="L62" s="165">
        <f>+IFERROR(VLOOKUP($A62,Hoja5!$A$2:$M$2116,13,FALSE),"")</f>
        <v>1.2224383916990922</v>
      </c>
    </row>
    <row r="63" spans="1:12" x14ac:dyDescent="0.25">
      <c r="A63" s="145">
        <v>52</v>
      </c>
      <c r="B63" s="41">
        <f>+IFERROR(VLOOKUP($A63,Hoja5!$A$2:$M$2116,3,FALSE),"")</f>
        <v>68444</v>
      </c>
      <c r="C63" s="41" t="str">
        <f>+IFERROR(VLOOKUP($A63,Hoja5!$A$2:$M$2116,4,FALSE),"")</f>
        <v>MATANZA</v>
      </c>
      <c r="D63" s="166">
        <f>+IFERROR(VLOOKUP($A63,Hoja5!$A$2:$M$2116,5,FALSE),"")</f>
        <v>1.8726591760299626E-3</v>
      </c>
      <c r="E63" s="166">
        <f>+IFERROR(VLOOKUP($A63,Hoja5!$A$2:$M$2116,6,FALSE),"")</f>
        <v>0</v>
      </c>
      <c r="F63" s="166">
        <f>+IFERROR(VLOOKUP($A63,Hoja5!$A$2:$M$2116,7,FALSE),"")</f>
        <v>1.9230769230769232E-3</v>
      </c>
      <c r="G63" s="166">
        <f>+IFERROR(VLOOKUP($A63,Hoja5!$A$2:$M$2116,8,FALSE),"")</f>
        <v>1.9723865877712033E-3</v>
      </c>
      <c r="H63" s="166">
        <f>+IFERROR(VLOOKUP($A63,Hoja5!$A$2:$M$2116,9,FALSE),"")</f>
        <v>0</v>
      </c>
      <c r="I63" s="166">
        <f>+IFERROR(VLOOKUP($A63,Hoja5!$A$2:$M$2116,10,FALSE),"")</f>
        <v>0</v>
      </c>
      <c r="J63" s="166">
        <f>+IFERROR(VLOOKUP($A63,Hoja5!$A$2:$M$2116,11,FALSE),"")</f>
        <v>0</v>
      </c>
      <c r="K63" s="164">
        <f>+IFERROR(VLOOKUP($A63,Hoja5!$A$2:$M$2116,12,FALSE),"")</f>
        <v>0</v>
      </c>
      <c r="L63" s="165">
        <f>+IFERROR(VLOOKUP($A63,Hoja5!$A$2:$M$2116,13,FALSE),"")</f>
        <v>0</v>
      </c>
    </row>
    <row r="64" spans="1:12" x14ac:dyDescent="0.25">
      <c r="A64" s="145">
        <v>53</v>
      </c>
      <c r="B64" s="41">
        <f>+IFERROR(VLOOKUP($A64,Hoja5!$A$2:$M$2116,3,FALSE),"")</f>
        <v>68464</v>
      </c>
      <c r="C64" s="41" t="str">
        <f>+IFERROR(VLOOKUP($A64,Hoja5!$A$2:$M$2116,4,FALSE),"")</f>
        <v>MOGOTES</v>
      </c>
      <c r="D64" s="166">
        <f>+IFERROR(VLOOKUP($A64,Hoja5!$A$2:$M$2116,5,FALSE),"")</f>
        <v>6.2554300608166816E-2</v>
      </c>
      <c r="E64" s="166">
        <f>+IFERROR(VLOOKUP($A64,Hoja5!$A$2:$M$2116,6,FALSE),"")</f>
        <v>9.0192644483362519E-2</v>
      </c>
      <c r="F64" s="166">
        <f>+IFERROR(VLOOKUP($A64,Hoja5!$A$2:$M$2116,7,FALSE),"")</f>
        <v>5.0847457627118647E-2</v>
      </c>
      <c r="G64" s="166">
        <f>+IFERROR(VLOOKUP($A64,Hoja5!$A$2:$M$2116,8,FALSE),"")</f>
        <v>2.0128087831655993E-2</v>
      </c>
      <c r="H64" s="166">
        <f>+IFERROR(VLOOKUP($A64,Hoja5!$A$2:$M$2116,9,FALSE),"")</f>
        <v>0</v>
      </c>
      <c r="I64" s="166">
        <f>+IFERROR(VLOOKUP($A64,Hoja5!$A$2:$M$2116,10,FALSE),"")</f>
        <v>5.9347181008902079E-3</v>
      </c>
      <c r="J64" s="166">
        <f>+IFERROR(VLOOKUP($A64,Hoja5!$A$2:$M$2116,11,FALSE),"")</f>
        <v>0</v>
      </c>
      <c r="K64" s="164">
        <f>+IFERROR(VLOOKUP($A64,Hoja5!$A$2:$M$2116,12,FALSE),"")</f>
        <v>0</v>
      </c>
      <c r="L64" s="165">
        <f>+IFERROR(VLOOKUP($A64,Hoja5!$A$2:$M$2116,13,FALSE),"")</f>
        <v>0</v>
      </c>
    </row>
    <row r="65" spans="1:12" x14ac:dyDescent="0.25">
      <c r="A65" s="145">
        <v>54</v>
      </c>
      <c r="B65" s="41">
        <f>+IFERROR(VLOOKUP($A65,Hoja5!$A$2:$M$2116,3,FALSE),"")</f>
        <v>68468</v>
      </c>
      <c r="C65" s="41" t="str">
        <f>+IFERROR(VLOOKUP($A65,Hoja5!$A$2:$M$2116,4,FALSE),"")</f>
        <v>MOLAGAVITA</v>
      </c>
      <c r="D65" s="166">
        <f>+IFERROR(VLOOKUP($A65,Hoja5!$A$2:$M$2116,5,FALSE),"")</f>
        <v>0</v>
      </c>
      <c r="E65" s="166">
        <f>+IFERROR(VLOOKUP($A65,Hoja5!$A$2:$M$2116,6,FALSE),"")</f>
        <v>0</v>
      </c>
      <c r="F65" s="166">
        <f>+IFERROR(VLOOKUP($A65,Hoja5!$A$2:$M$2116,7,FALSE),"")</f>
        <v>0</v>
      </c>
      <c r="G65" s="166">
        <f>+IFERROR(VLOOKUP($A65,Hoja5!$A$2:$M$2116,8,FALSE),"")</f>
        <v>3.7243947858473E-2</v>
      </c>
      <c r="H65" s="166">
        <f>+IFERROR(VLOOKUP($A65,Hoja5!$A$2:$M$2116,9,FALSE),"")</f>
        <v>3.5447761194029849E-2</v>
      </c>
      <c r="I65" s="166">
        <f>+IFERROR(VLOOKUP($A65,Hoja5!$A$2:$M$2116,10,FALSE),"")</f>
        <v>0</v>
      </c>
      <c r="J65" s="166">
        <f>+IFERROR(VLOOKUP($A65,Hoja5!$A$2:$M$2116,11,FALSE),"")</f>
        <v>0</v>
      </c>
      <c r="K65" s="164">
        <f>+IFERROR(VLOOKUP($A65,Hoja5!$A$2:$M$2116,12,FALSE),"")</f>
        <v>0</v>
      </c>
      <c r="L65" s="165">
        <f>+IFERROR(VLOOKUP($A65,Hoja5!$A$2:$M$2116,13,FALSE),"")</f>
        <v>0</v>
      </c>
    </row>
    <row r="66" spans="1:12" x14ac:dyDescent="0.25">
      <c r="A66" s="145">
        <v>55</v>
      </c>
      <c r="B66" s="41">
        <f>+IFERROR(VLOOKUP($A66,Hoja5!$A$2:$M$2116,3,FALSE),"")</f>
        <v>68498</v>
      </c>
      <c r="C66" s="41" t="str">
        <f>+IFERROR(VLOOKUP($A66,Hoja5!$A$2:$M$2116,4,FALSE),"")</f>
        <v>OCAMONTE</v>
      </c>
      <c r="D66" s="166">
        <f>+IFERROR(VLOOKUP($A66,Hoja5!$A$2:$M$2116,5,FALSE),"")</f>
        <v>0</v>
      </c>
      <c r="E66" s="166">
        <f>+IFERROR(VLOOKUP($A66,Hoja5!$A$2:$M$2116,6,FALSE),"")</f>
        <v>0</v>
      </c>
      <c r="F66" s="166">
        <f>+IFERROR(VLOOKUP($A66,Hoja5!$A$2:$M$2116,7,FALSE),"")</f>
        <v>0</v>
      </c>
      <c r="G66" s="166">
        <f>+IFERROR(VLOOKUP($A66,Hoja5!$A$2:$M$2116,8,FALSE),"")</f>
        <v>0</v>
      </c>
      <c r="H66" s="166">
        <f>+IFERROR(VLOOKUP($A66,Hoja5!$A$2:$M$2116,9,FALSE),"")</f>
        <v>0</v>
      </c>
      <c r="I66" s="166">
        <f>+IFERROR(VLOOKUP($A66,Hoja5!$A$2:$M$2116,10,FALSE),"")</f>
        <v>1.1764705882352941E-2</v>
      </c>
      <c r="J66" s="166">
        <f>+IFERROR(VLOOKUP($A66,Hoja5!$A$2:$M$2116,11,FALSE),"")</f>
        <v>0</v>
      </c>
      <c r="K66" s="164">
        <f>+IFERROR(VLOOKUP($A66,Hoja5!$A$2:$M$2116,12,FALSE),"")</f>
        <v>0</v>
      </c>
      <c r="L66" s="165">
        <f>+IFERROR(VLOOKUP($A66,Hoja5!$A$2:$M$2116,13,FALSE),"")</f>
        <v>0</v>
      </c>
    </row>
    <row r="67" spans="1:12" x14ac:dyDescent="0.25">
      <c r="A67" s="145">
        <v>56</v>
      </c>
      <c r="B67" s="41">
        <f>+IFERROR(VLOOKUP($A67,Hoja5!$A$2:$M$2116,3,FALSE),"")</f>
        <v>68500</v>
      </c>
      <c r="C67" s="41" t="str">
        <f>+IFERROR(VLOOKUP($A67,Hoja5!$A$2:$M$2116,4,FALSE),"")</f>
        <v>OIBA</v>
      </c>
      <c r="D67" s="166">
        <f>+IFERROR(VLOOKUP($A67,Hoja5!$A$2:$M$2116,5,FALSE),"")</f>
        <v>7.2566371681415928E-2</v>
      </c>
      <c r="E67" s="166">
        <f>+IFERROR(VLOOKUP($A67,Hoja5!$A$2:$M$2116,6,FALSE),"")</f>
        <v>9.498680738786279E-2</v>
      </c>
      <c r="F67" s="166">
        <f>+IFERROR(VLOOKUP($A67,Hoja5!$A$2:$M$2116,7,FALSE),"")</f>
        <v>9.5322153574580765E-2</v>
      </c>
      <c r="G67" s="166">
        <f>+IFERROR(VLOOKUP($A67,Hoja5!$A$2:$M$2116,8,FALSE),"")</f>
        <v>7.7471059661620656E-2</v>
      </c>
      <c r="H67" s="166">
        <f>+IFERROR(VLOOKUP($A67,Hoja5!$A$2:$M$2116,9,FALSE),"")</f>
        <v>8.2502266545784228E-2</v>
      </c>
      <c r="I67" s="166">
        <f>+IFERROR(VLOOKUP($A67,Hoja5!$A$2:$M$2116,10,FALSE),"")</f>
        <v>5.5762081784386616E-2</v>
      </c>
      <c r="J67" s="166">
        <f>+IFERROR(VLOOKUP($A67,Hoja5!$A$2:$M$2116,11,FALSE),"")</f>
        <v>5.1477597712106769E-2</v>
      </c>
      <c r="K67" s="164">
        <f>+IFERROR(VLOOKUP($A67,Hoja5!$A$2:$M$2116,12,FALSE),"")</f>
        <v>3.9331366764995081E-2</v>
      </c>
      <c r="L67" s="165">
        <f>+IFERROR(VLOOKUP($A67,Hoja5!$A$2:$M$2116,13,FALSE),"")</f>
        <v>6.5326633165829151E-2</v>
      </c>
    </row>
    <row r="68" spans="1:12" x14ac:dyDescent="0.25">
      <c r="A68" s="145">
        <v>57</v>
      </c>
      <c r="B68" s="41">
        <f>+IFERROR(VLOOKUP($A68,Hoja5!$A$2:$M$2116,3,FALSE),"")</f>
        <v>68502</v>
      </c>
      <c r="C68" s="41" t="str">
        <f>+IFERROR(VLOOKUP($A68,Hoja5!$A$2:$M$2116,4,FALSE),"")</f>
        <v>ONZAGA</v>
      </c>
      <c r="D68" s="166">
        <f>+IFERROR(VLOOKUP($A68,Hoja5!$A$2:$M$2116,5,FALSE),"")</f>
        <v>5.6466302367941715E-2</v>
      </c>
      <c r="E68" s="166">
        <f>+IFERROR(VLOOKUP($A68,Hoja5!$A$2:$M$2116,6,FALSE),"")</f>
        <v>3.8532110091743121E-2</v>
      </c>
      <c r="F68" s="166">
        <f>+IFERROR(VLOOKUP($A68,Hoja5!$A$2:$M$2116,7,FALSE),"")</f>
        <v>0</v>
      </c>
      <c r="G68" s="166">
        <f>+IFERROR(VLOOKUP($A68,Hoja5!$A$2:$M$2116,8,FALSE),"")</f>
        <v>0</v>
      </c>
      <c r="H68" s="166">
        <f>+IFERROR(VLOOKUP($A68,Hoja5!$A$2:$M$2116,9,FALSE),"")</f>
        <v>0</v>
      </c>
      <c r="I68" s="166">
        <f>+IFERROR(VLOOKUP($A68,Hoja5!$A$2:$M$2116,10,FALSE),"")</f>
        <v>8.2644628099173556E-3</v>
      </c>
      <c r="J68" s="166">
        <f>+IFERROR(VLOOKUP($A68,Hoja5!$A$2:$M$2116,11,FALSE),"")</f>
        <v>0</v>
      </c>
      <c r="K68" s="164">
        <f>+IFERROR(VLOOKUP($A68,Hoja5!$A$2:$M$2116,12,FALSE),"")</f>
        <v>0</v>
      </c>
      <c r="L68" s="165">
        <f>+IFERROR(VLOOKUP($A68,Hoja5!$A$2:$M$2116,13,FALSE),"")</f>
        <v>0</v>
      </c>
    </row>
    <row r="69" spans="1:12" x14ac:dyDescent="0.25">
      <c r="A69" s="145">
        <v>58</v>
      </c>
      <c r="B69" s="41">
        <f>+IFERROR(VLOOKUP($A69,Hoja5!$A$2:$M$2116,3,FALSE),"")</f>
        <v>68522</v>
      </c>
      <c r="C69" s="41" t="str">
        <f>+IFERROR(VLOOKUP($A69,Hoja5!$A$2:$M$2116,4,FALSE),"")</f>
        <v>PALMAR</v>
      </c>
      <c r="D69" s="166">
        <f>+IFERROR(VLOOKUP($A69,Hoja5!$A$2:$M$2116,5,FALSE),"")</f>
        <v>0</v>
      </c>
      <c r="E69" s="166">
        <f>+IFERROR(VLOOKUP($A69,Hoja5!$A$2:$M$2116,6,FALSE),"")</f>
        <v>6.2706270627062702E-2</v>
      </c>
      <c r="F69" s="166">
        <f>+IFERROR(VLOOKUP($A69,Hoja5!$A$2:$M$2116,7,FALSE),"")</f>
        <v>6.1889250814332247E-2</v>
      </c>
      <c r="G69" s="166">
        <f>+IFERROR(VLOOKUP($A69,Hoja5!$A$2:$M$2116,8,FALSE),"")</f>
        <v>0</v>
      </c>
      <c r="H69" s="166">
        <f>+IFERROR(VLOOKUP($A69,Hoja5!$A$2:$M$2116,9,FALSE),"")</f>
        <v>0</v>
      </c>
      <c r="I69" s="166">
        <f>+IFERROR(VLOOKUP($A69,Hoja5!$A$2:$M$2116,10,FALSE),"")</f>
        <v>0</v>
      </c>
      <c r="J69" s="166">
        <f>+IFERROR(VLOOKUP($A69,Hoja5!$A$2:$M$2116,11,FALSE),"")</f>
        <v>0</v>
      </c>
      <c r="K69" s="164">
        <f>+IFERROR(VLOOKUP($A69,Hoja5!$A$2:$M$2116,12,FALSE),"")</f>
        <v>0</v>
      </c>
      <c r="L69" s="165">
        <f>+IFERROR(VLOOKUP($A69,Hoja5!$A$2:$M$2116,13,FALSE),"")</f>
        <v>0</v>
      </c>
    </row>
    <row r="70" spans="1:12" x14ac:dyDescent="0.25">
      <c r="A70" s="145">
        <v>59</v>
      </c>
      <c r="B70" s="41">
        <f>+IFERROR(VLOOKUP($A70,Hoja5!$A$2:$M$2116,3,FALSE),"")</f>
        <v>68524</v>
      </c>
      <c r="C70" s="41" t="str">
        <f>+IFERROR(VLOOKUP($A70,Hoja5!$A$2:$M$2116,4,FALSE),"")</f>
        <v>PALMAS DEL SOCORRO</v>
      </c>
      <c r="D70" s="166">
        <f>+IFERROR(VLOOKUP($A70,Hoja5!$A$2:$M$2116,5,FALSE),"")</f>
        <v>0.16964285714285715</v>
      </c>
      <c r="E70" s="166">
        <f>+IFERROR(VLOOKUP($A70,Hoja5!$A$2:$M$2116,6,FALSE),"")</f>
        <v>4.4444444444444444E-3</v>
      </c>
      <c r="F70" s="166">
        <f>+IFERROR(VLOOKUP($A70,Hoja5!$A$2:$M$2116,7,FALSE),"")</f>
        <v>0</v>
      </c>
      <c r="G70" s="166">
        <f>+IFERROR(VLOOKUP($A70,Hoja5!$A$2:$M$2116,8,FALSE),"")</f>
        <v>0</v>
      </c>
      <c r="H70" s="166">
        <f>+IFERROR(VLOOKUP($A70,Hoja5!$A$2:$M$2116,9,FALSE),"")</f>
        <v>0</v>
      </c>
      <c r="I70" s="166">
        <f>+IFERROR(VLOOKUP($A70,Hoja5!$A$2:$M$2116,10,FALSE),"")</f>
        <v>9.9009900990099011E-3</v>
      </c>
      <c r="J70" s="166">
        <f>+IFERROR(VLOOKUP($A70,Hoja5!$A$2:$M$2116,11,FALSE),"")</f>
        <v>0</v>
      </c>
      <c r="K70" s="164">
        <f>+IFERROR(VLOOKUP($A70,Hoja5!$A$2:$M$2116,12,FALSE),"")</f>
        <v>0</v>
      </c>
      <c r="L70" s="165">
        <f>+IFERROR(VLOOKUP($A70,Hoja5!$A$2:$M$2116,13,FALSE),"")</f>
        <v>0</v>
      </c>
    </row>
    <row r="71" spans="1:12" x14ac:dyDescent="0.25">
      <c r="A71" s="145">
        <v>60</v>
      </c>
      <c r="B71" s="41">
        <f>+IFERROR(VLOOKUP($A71,Hoja5!$A$2:$M$2116,3,FALSE),"")</f>
        <v>68533</v>
      </c>
      <c r="C71" s="41" t="str">
        <f>+IFERROR(VLOOKUP($A71,Hoja5!$A$2:$M$2116,4,FALSE),"")</f>
        <v>PARAMO</v>
      </c>
      <c r="D71" s="166">
        <f>+IFERROR(VLOOKUP($A71,Hoja5!$A$2:$M$2116,5,FALSE),"")</f>
        <v>0.18421052631578946</v>
      </c>
      <c r="E71" s="166">
        <f>+IFERROR(VLOOKUP($A71,Hoja5!$A$2:$M$2116,6,FALSE),"")</f>
        <v>0.20461095100864554</v>
      </c>
      <c r="F71" s="166">
        <f>+IFERROR(VLOOKUP($A71,Hoja5!$A$2:$M$2116,7,FALSE),"")</f>
        <v>0.19658119658119658</v>
      </c>
      <c r="G71" s="166">
        <f>+IFERROR(VLOOKUP($A71,Hoja5!$A$2:$M$2116,8,FALSE),"")</f>
        <v>0.14285714285714285</v>
      </c>
      <c r="H71" s="166">
        <f>+IFERROR(VLOOKUP($A71,Hoja5!$A$2:$M$2116,9,FALSE),"")</f>
        <v>4.5714285714285714E-2</v>
      </c>
      <c r="I71" s="166">
        <f>+IFERROR(VLOOKUP($A71,Hoja5!$A$2:$M$2116,10,FALSE),"")</f>
        <v>6.2322946175637391E-2</v>
      </c>
      <c r="J71" s="166">
        <f>+IFERROR(VLOOKUP($A71,Hoja5!$A$2:$M$2116,11,FALSE),"")</f>
        <v>0</v>
      </c>
      <c r="K71" s="164">
        <f>+IFERROR(VLOOKUP($A71,Hoja5!$A$2:$M$2116,12,FALSE),"")</f>
        <v>0</v>
      </c>
      <c r="L71" s="165">
        <f>+IFERROR(VLOOKUP($A71,Hoja5!$A$2:$M$2116,13,FALSE),"")</f>
        <v>0</v>
      </c>
    </row>
    <row r="72" spans="1:12" x14ac:dyDescent="0.25">
      <c r="A72" s="145">
        <v>61</v>
      </c>
      <c r="B72" s="41">
        <f>+IFERROR(VLOOKUP($A72,Hoja5!$A$2:$M$2116,3,FALSE),"")</f>
        <v>68547</v>
      </c>
      <c r="C72" s="41" t="str">
        <f>+IFERROR(VLOOKUP($A72,Hoja5!$A$2:$M$2116,4,FALSE),"")</f>
        <v>PIEDECUESTA</v>
      </c>
      <c r="D72" s="166">
        <f>+IFERROR(VLOOKUP($A72,Hoja5!$A$2:$M$2116,5,FALSE),"")</f>
        <v>8.9586282837816583E-2</v>
      </c>
      <c r="E72" s="166">
        <f>+IFERROR(VLOOKUP($A72,Hoja5!$A$2:$M$2116,6,FALSE),"")</f>
        <v>9.2698806386606727E-2</v>
      </c>
      <c r="F72" s="166">
        <f>+IFERROR(VLOOKUP($A72,Hoja5!$A$2:$M$2116,7,FALSE),"")</f>
        <v>9.0923018000765993E-2</v>
      </c>
      <c r="G72" s="166">
        <f>+IFERROR(VLOOKUP($A72,Hoja5!$A$2:$M$2116,8,FALSE),"")</f>
        <v>0.13044798785117692</v>
      </c>
      <c r="H72" s="166">
        <f>+IFERROR(VLOOKUP($A72,Hoja5!$A$2:$M$2116,9,FALSE),"")</f>
        <v>0.15755699833912123</v>
      </c>
      <c r="I72" s="166">
        <f>+IFERROR(VLOOKUP($A72,Hoja5!$A$2:$M$2116,10,FALSE),"")</f>
        <v>0.12845418266696784</v>
      </c>
      <c r="J72" s="166">
        <f>+IFERROR(VLOOKUP($A72,Hoja5!$A$2:$M$2116,11,FALSE),"")</f>
        <v>0.12563117039716631</v>
      </c>
      <c r="K72" s="164">
        <f>+IFERROR(VLOOKUP($A72,Hoja5!$A$2:$M$2116,12,FALSE),"")</f>
        <v>0.12820512820512819</v>
      </c>
      <c r="L72" s="165">
        <f>+IFERROR(VLOOKUP($A72,Hoja5!$A$2:$M$2116,13,FALSE),"")</f>
        <v>8.8633597078514911E-2</v>
      </c>
    </row>
    <row r="73" spans="1:12" x14ac:dyDescent="0.25">
      <c r="A73" s="145">
        <v>62</v>
      </c>
      <c r="B73" s="41">
        <f>+IFERROR(VLOOKUP($A73,Hoja5!$A$2:$M$2116,3,FALSE),"")</f>
        <v>68549</v>
      </c>
      <c r="C73" s="41" t="str">
        <f>+IFERROR(VLOOKUP($A73,Hoja5!$A$2:$M$2116,4,FALSE),"")</f>
        <v>PINCHOTE</v>
      </c>
      <c r="D73" s="166">
        <f>+IFERROR(VLOOKUP($A73,Hoja5!$A$2:$M$2116,5,FALSE),"")</f>
        <v>0</v>
      </c>
      <c r="E73" s="166">
        <f>+IFERROR(VLOOKUP($A73,Hoja5!$A$2:$M$2116,6,FALSE),"")</f>
        <v>0</v>
      </c>
      <c r="F73" s="166">
        <f>+IFERROR(VLOOKUP($A73,Hoja5!$A$2:$M$2116,7,FALSE),"")</f>
        <v>0</v>
      </c>
      <c r="G73" s="166">
        <f>+IFERROR(VLOOKUP($A73,Hoja5!$A$2:$M$2116,8,FALSE),"")</f>
        <v>0</v>
      </c>
      <c r="H73" s="166">
        <f>+IFERROR(VLOOKUP($A73,Hoja5!$A$2:$M$2116,9,FALSE),"")</f>
        <v>0</v>
      </c>
      <c r="I73" s="166">
        <f>+IFERROR(VLOOKUP($A73,Hoja5!$A$2:$M$2116,10,FALSE),"")</f>
        <v>4.3383947939262474E-3</v>
      </c>
      <c r="J73" s="166">
        <f>+IFERROR(VLOOKUP($A73,Hoja5!$A$2:$M$2116,11,FALSE),"")</f>
        <v>0</v>
      </c>
      <c r="K73" s="164">
        <f>+IFERROR(VLOOKUP($A73,Hoja5!$A$2:$M$2116,12,FALSE),"")</f>
        <v>0</v>
      </c>
      <c r="L73" s="165">
        <f>+IFERROR(VLOOKUP($A73,Hoja5!$A$2:$M$2116,13,FALSE),"")</f>
        <v>0</v>
      </c>
    </row>
    <row r="74" spans="1:12" x14ac:dyDescent="0.25">
      <c r="A74" s="145">
        <v>63</v>
      </c>
      <c r="B74" s="41">
        <f>+IFERROR(VLOOKUP($A74,Hoja5!$A$2:$M$2116,3,FALSE),"")</f>
        <v>68572</v>
      </c>
      <c r="C74" s="41" t="str">
        <f>+IFERROR(VLOOKUP($A74,Hoja5!$A$2:$M$2116,4,FALSE),"")</f>
        <v>PUENTE NACIONAL</v>
      </c>
      <c r="D74" s="166">
        <f>+IFERROR(VLOOKUP($A74,Hoja5!$A$2:$M$2116,5,FALSE),"")</f>
        <v>6.3301282051282048E-2</v>
      </c>
      <c r="E74" s="166">
        <f>+IFERROR(VLOOKUP($A74,Hoja5!$A$2:$M$2116,6,FALSE),"")</f>
        <v>1.638001638001638E-2</v>
      </c>
      <c r="F74" s="166">
        <f>+IFERROR(VLOOKUP($A74,Hoja5!$A$2:$M$2116,7,FALSE),"")</f>
        <v>0</v>
      </c>
      <c r="G74" s="166">
        <f>+IFERROR(VLOOKUP($A74,Hoja5!$A$2:$M$2116,8,FALSE),"")</f>
        <v>8.8417329796640137E-4</v>
      </c>
      <c r="H74" s="166">
        <f>+IFERROR(VLOOKUP($A74,Hoja5!$A$2:$M$2116,9,FALSE),"")</f>
        <v>0</v>
      </c>
      <c r="I74" s="166">
        <f>+IFERROR(VLOOKUP($A74,Hoja5!$A$2:$M$2116,10,FALSE),"")</f>
        <v>6.8627450980392156E-3</v>
      </c>
      <c r="J74" s="166">
        <f>+IFERROR(VLOOKUP($A74,Hoja5!$A$2:$M$2116,11,FALSE),"")</f>
        <v>0</v>
      </c>
      <c r="K74" s="164">
        <f>+IFERROR(VLOOKUP($A74,Hoja5!$A$2:$M$2116,12,FALSE),"")</f>
        <v>0</v>
      </c>
      <c r="L74" s="165">
        <f>+IFERROR(VLOOKUP($A74,Hoja5!$A$2:$M$2116,13,FALSE),"")</f>
        <v>0</v>
      </c>
    </row>
    <row r="75" spans="1:12" x14ac:dyDescent="0.25">
      <c r="A75" s="145">
        <v>64</v>
      </c>
      <c r="B75" s="41">
        <f>+IFERROR(VLOOKUP($A75,Hoja5!$A$2:$M$2116,3,FALSE),"")</f>
        <v>68573</v>
      </c>
      <c r="C75" s="41" t="str">
        <f>+IFERROR(VLOOKUP($A75,Hoja5!$A$2:$M$2116,4,FALSE),"")</f>
        <v>PUERTO PARRA</v>
      </c>
      <c r="D75" s="166">
        <f>+IFERROR(VLOOKUP($A75,Hoja5!$A$2:$M$2116,5,FALSE),"")</f>
        <v>0</v>
      </c>
      <c r="E75" s="166">
        <f>+IFERROR(VLOOKUP($A75,Hoja5!$A$2:$M$2116,6,FALSE),"")</f>
        <v>0</v>
      </c>
      <c r="F75" s="166">
        <f>+IFERROR(VLOOKUP($A75,Hoja5!$A$2:$M$2116,7,FALSE),"")</f>
        <v>0</v>
      </c>
      <c r="G75" s="166">
        <f>+IFERROR(VLOOKUP($A75,Hoja5!$A$2:$M$2116,8,FALSE),"")</f>
        <v>0</v>
      </c>
      <c r="H75" s="166">
        <f>+IFERROR(VLOOKUP($A75,Hoja5!$A$2:$M$2116,9,FALSE),"")</f>
        <v>0</v>
      </c>
      <c r="I75" s="166">
        <f>+IFERROR(VLOOKUP($A75,Hoja5!$A$2:$M$2116,10,FALSE),"")</f>
        <v>0</v>
      </c>
      <c r="J75" s="166">
        <f>+IFERROR(VLOOKUP($A75,Hoja5!$A$2:$M$2116,11,FALSE),"")</f>
        <v>0</v>
      </c>
      <c r="K75" s="164">
        <f>+IFERROR(VLOOKUP($A75,Hoja5!$A$2:$M$2116,12,FALSE),"")</f>
        <v>0</v>
      </c>
      <c r="L75" s="165">
        <f>+IFERROR(VLOOKUP($A75,Hoja5!$A$2:$M$2116,13,FALSE),"")</f>
        <v>0</v>
      </c>
    </row>
    <row r="76" spans="1:12" x14ac:dyDescent="0.25">
      <c r="A76" s="145">
        <v>65</v>
      </c>
      <c r="B76" s="41">
        <f>+IFERROR(VLOOKUP($A76,Hoja5!$A$2:$M$2116,3,FALSE),"")</f>
        <v>68575</v>
      </c>
      <c r="C76" s="41" t="str">
        <f>+IFERROR(VLOOKUP($A76,Hoja5!$A$2:$M$2116,4,FALSE),"")</f>
        <v>PUERTO WILCHES</v>
      </c>
      <c r="D76" s="166">
        <f>+IFERROR(VLOOKUP($A76,Hoja5!$A$2:$M$2116,5,FALSE),"")</f>
        <v>1.6682113067655237E-2</v>
      </c>
      <c r="E76" s="166">
        <f>+IFERROR(VLOOKUP($A76,Hoja5!$A$2:$M$2116,6,FALSE),"")</f>
        <v>2.4022174314752079E-2</v>
      </c>
      <c r="F76" s="166">
        <f>+IFERROR(VLOOKUP($A76,Hoja5!$A$2:$M$2116,7,FALSE),"")</f>
        <v>2.0717377860235003E-2</v>
      </c>
      <c r="G76" s="166">
        <f>+IFERROR(VLOOKUP($A76,Hoja5!$A$2:$M$2116,8,FALSE),"")</f>
        <v>1.9375E-2</v>
      </c>
      <c r="H76" s="166">
        <f>+IFERROR(VLOOKUP($A76,Hoja5!$A$2:$M$2116,9,FALSE),"")</f>
        <v>1.0803940260565617E-2</v>
      </c>
      <c r="I76" s="166">
        <f>+IFERROR(VLOOKUP($A76,Hoja5!$A$2:$M$2116,10,FALSE),"")</f>
        <v>0</v>
      </c>
      <c r="J76" s="166">
        <f>+IFERROR(VLOOKUP($A76,Hoja5!$A$2:$M$2116,11,FALSE),"")</f>
        <v>0</v>
      </c>
      <c r="K76" s="164">
        <f>+IFERROR(VLOOKUP($A76,Hoja5!$A$2:$M$2116,12,FALSE),"")</f>
        <v>0</v>
      </c>
      <c r="L76" s="165">
        <f>+IFERROR(VLOOKUP($A76,Hoja5!$A$2:$M$2116,13,FALSE),"")</f>
        <v>0</v>
      </c>
    </row>
    <row r="77" spans="1:12" x14ac:dyDescent="0.25">
      <c r="A77" s="145">
        <v>66</v>
      </c>
      <c r="B77" s="41">
        <f>+IFERROR(VLOOKUP($A77,Hoja5!$A$2:$M$2116,3,FALSE),"")</f>
        <v>68615</v>
      </c>
      <c r="C77" s="41" t="str">
        <f>+IFERROR(VLOOKUP($A77,Hoja5!$A$2:$M$2116,4,FALSE),"")</f>
        <v>RIONEGRO</v>
      </c>
      <c r="D77" s="166">
        <f>+IFERROR(VLOOKUP($A77,Hoja5!$A$2:$M$2116,5,FALSE),"")</f>
        <v>2.993585174625802E-2</v>
      </c>
      <c r="E77" s="166">
        <f>+IFERROR(VLOOKUP($A77,Hoja5!$A$2:$M$2116,6,FALSE),"")</f>
        <v>2.2356281050390347E-2</v>
      </c>
      <c r="F77" s="166">
        <f>+IFERROR(VLOOKUP($A77,Hoja5!$A$2:$M$2116,7,FALSE),"")</f>
        <v>1.1400071250445315E-2</v>
      </c>
      <c r="G77" s="166">
        <f>+IFERROR(VLOOKUP($A77,Hoja5!$A$2:$M$2116,8,FALSE),"")</f>
        <v>0</v>
      </c>
      <c r="H77" s="166">
        <f>+IFERROR(VLOOKUP($A77,Hoja5!$A$2:$M$2116,9,FALSE),"")</f>
        <v>0</v>
      </c>
      <c r="I77" s="166">
        <f>+IFERROR(VLOOKUP($A77,Hoja5!$A$2:$M$2116,10,FALSE),"")</f>
        <v>3.7664783427495291E-4</v>
      </c>
      <c r="J77" s="166">
        <f>+IFERROR(VLOOKUP($A77,Hoja5!$A$2:$M$2116,11,FALSE),"")</f>
        <v>3.8986354775828459E-4</v>
      </c>
      <c r="K77" s="164">
        <f>+IFERROR(VLOOKUP($A77,Hoja5!$A$2:$M$2116,12,FALSE),"")</f>
        <v>0</v>
      </c>
      <c r="L77" s="165">
        <f>+IFERROR(VLOOKUP($A77,Hoja5!$A$2:$M$2116,13,FALSE),"")</f>
        <v>0</v>
      </c>
    </row>
    <row r="78" spans="1:12" x14ac:dyDescent="0.25">
      <c r="A78" s="145">
        <v>67</v>
      </c>
      <c r="B78" s="41">
        <f>+IFERROR(VLOOKUP($A78,Hoja5!$A$2:$M$2116,3,FALSE),"")</f>
        <v>68655</v>
      </c>
      <c r="C78" s="41" t="str">
        <f>+IFERROR(VLOOKUP($A78,Hoja5!$A$2:$M$2116,4,FALSE),"")</f>
        <v>SABANA DE TORRES</v>
      </c>
      <c r="D78" s="166">
        <f>+IFERROR(VLOOKUP($A78,Hoja5!$A$2:$M$2116,5,FALSE),"")</f>
        <v>4.3899948953547728E-2</v>
      </c>
      <c r="E78" s="166">
        <f>+IFERROR(VLOOKUP($A78,Hoja5!$A$2:$M$2116,6,FALSE),"")</f>
        <v>3.5567010309278349E-2</v>
      </c>
      <c r="F78" s="166">
        <f>+IFERROR(VLOOKUP($A78,Hoja5!$A$2:$M$2116,7,FALSE),"")</f>
        <v>7.2555205047318619E-2</v>
      </c>
      <c r="G78" s="166">
        <f>+IFERROR(VLOOKUP($A78,Hoja5!$A$2:$M$2116,8,FALSE),"")</f>
        <v>5.4897739504843918E-2</v>
      </c>
      <c r="H78" s="166">
        <f>+IFERROR(VLOOKUP($A78,Hoja5!$A$2:$M$2116,9,FALSE),"")</f>
        <v>2.77623542476402E-2</v>
      </c>
      <c r="I78" s="166">
        <f>+IFERROR(VLOOKUP($A78,Hoja5!$A$2:$M$2116,10,FALSE),"")</f>
        <v>1.1474469305794606E-3</v>
      </c>
      <c r="J78" s="166">
        <f>+IFERROR(VLOOKUP($A78,Hoja5!$A$2:$M$2116,11,FALSE),"")</f>
        <v>0</v>
      </c>
      <c r="K78" s="164">
        <f>+IFERROR(VLOOKUP($A78,Hoja5!$A$2:$M$2116,12,FALSE),"")</f>
        <v>0</v>
      </c>
      <c r="L78" s="165">
        <f>+IFERROR(VLOOKUP($A78,Hoja5!$A$2:$M$2116,13,FALSE),"")</f>
        <v>0</v>
      </c>
    </row>
    <row r="79" spans="1:12" x14ac:dyDescent="0.25">
      <c r="A79" s="145">
        <v>68</v>
      </c>
      <c r="B79" s="41">
        <f>+IFERROR(VLOOKUP($A79,Hoja5!$A$2:$M$2116,3,FALSE),"")</f>
        <v>68669</v>
      </c>
      <c r="C79" s="41" t="str">
        <f>+IFERROR(VLOOKUP($A79,Hoja5!$A$2:$M$2116,4,FALSE),"")</f>
        <v>SAN ANDRES</v>
      </c>
      <c r="D79" s="166">
        <f>+IFERROR(VLOOKUP($A79,Hoja5!$A$2:$M$2116,5,FALSE),"")</f>
        <v>5.7205720572057209E-2</v>
      </c>
      <c r="E79" s="166">
        <f>+IFERROR(VLOOKUP($A79,Hoja5!$A$2:$M$2116,6,FALSE),"")</f>
        <v>4.8260381593714929E-2</v>
      </c>
      <c r="F79" s="166">
        <f>+IFERROR(VLOOKUP($A79,Hoja5!$A$2:$M$2116,7,FALSE),"")</f>
        <v>8.1206496519721574E-2</v>
      </c>
      <c r="G79" s="166">
        <f>+IFERROR(VLOOKUP($A79,Hoja5!$A$2:$M$2116,8,FALSE),"")</f>
        <v>5.434782608695652E-2</v>
      </c>
      <c r="H79" s="166">
        <f>+IFERROR(VLOOKUP($A79,Hoja5!$A$2:$M$2116,9,FALSE),"")</f>
        <v>2.2900763358778626E-2</v>
      </c>
      <c r="I79" s="166">
        <f>+IFERROR(VLOOKUP($A79,Hoja5!$A$2:$M$2116,10,FALSE),"")</f>
        <v>1.3458950201884253E-3</v>
      </c>
      <c r="J79" s="166">
        <f>+IFERROR(VLOOKUP($A79,Hoja5!$A$2:$M$2116,11,FALSE),"")</f>
        <v>0</v>
      </c>
      <c r="K79" s="164">
        <f>+IFERROR(VLOOKUP($A79,Hoja5!$A$2:$M$2116,12,FALSE),"")</f>
        <v>0</v>
      </c>
      <c r="L79" s="165">
        <f>+IFERROR(VLOOKUP($A79,Hoja5!$A$2:$M$2116,13,FALSE),"")</f>
        <v>0</v>
      </c>
    </row>
    <row r="80" spans="1:12" x14ac:dyDescent="0.25">
      <c r="A80" s="145">
        <v>69</v>
      </c>
      <c r="B80" s="41">
        <f>+IFERROR(VLOOKUP($A80,Hoja5!$A$2:$M$2116,3,FALSE),"")</f>
        <v>68673</v>
      </c>
      <c r="C80" s="41" t="str">
        <f>+IFERROR(VLOOKUP($A80,Hoja5!$A$2:$M$2116,4,FALSE),"")</f>
        <v>SAN BENITO</v>
      </c>
      <c r="D80" s="166">
        <f>+IFERROR(VLOOKUP($A80,Hoja5!$A$2:$M$2116,5,FALSE),"")</f>
        <v>4.8309178743961352E-2</v>
      </c>
      <c r="E80" s="166">
        <f>+IFERROR(VLOOKUP($A80,Hoja5!$A$2:$M$2116,6,FALSE),"")</f>
        <v>4.7058823529411764E-2</v>
      </c>
      <c r="F80" s="166">
        <f>+IFERROR(VLOOKUP($A80,Hoja5!$A$2:$M$2116,7,FALSE),"")</f>
        <v>0</v>
      </c>
      <c r="G80" s="166">
        <f>+IFERROR(VLOOKUP($A80,Hoja5!$A$2:$M$2116,8,FALSE),"")</f>
        <v>0</v>
      </c>
      <c r="H80" s="166">
        <f>+IFERROR(VLOOKUP($A80,Hoja5!$A$2:$M$2116,9,FALSE),"")</f>
        <v>0</v>
      </c>
      <c r="I80" s="166">
        <f>+IFERROR(VLOOKUP($A80,Hoja5!$A$2:$M$2116,10,FALSE),"")</f>
        <v>2.4875621890547263E-3</v>
      </c>
      <c r="J80" s="166">
        <f>+IFERROR(VLOOKUP($A80,Hoja5!$A$2:$M$2116,11,FALSE),"")</f>
        <v>0</v>
      </c>
      <c r="K80" s="164">
        <f>+IFERROR(VLOOKUP($A80,Hoja5!$A$2:$M$2116,12,FALSE),"")</f>
        <v>0</v>
      </c>
      <c r="L80" s="165">
        <f>+IFERROR(VLOOKUP($A80,Hoja5!$A$2:$M$2116,13,FALSE),"")</f>
        <v>0</v>
      </c>
    </row>
    <row r="81" spans="1:12" x14ac:dyDescent="0.25">
      <c r="A81" s="145">
        <v>70</v>
      </c>
      <c r="B81" s="41">
        <f>+IFERROR(VLOOKUP($A81,Hoja5!$A$2:$M$2116,3,FALSE),"")</f>
        <v>68679</v>
      </c>
      <c r="C81" s="41" t="str">
        <f>+IFERROR(VLOOKUP($A81,Hoja5!$A$2:$M$2116,4,FALSE),"")</f>
        <v>SAN GIL</v>
      </c>
      <c r="D81" s="166">
        <f>+IFERROR(VLOOKUP($A81,Hoja5!$A$2:$M$2116,5,FALSE),"")</f>
        <v>0.83638583638583641</v>
      </c>
      <c r="E81" s="166">
        <f>+IFERROR(VLOOKUP($A81,Hoja5!$A$2:$M$2116,6,FALSE),"")</f>
        <v>0.95735294117647063</v>
      </c>
      <c r="F81" s="166">
        <f>+IFERROR(VLOOKUP($A81,Hoja5!$A$2:$M$2116,7,FALSE),"")</f>
        <v>0.9598214285714286</v>
      </c>
      <c r="G81" s="166">
        <f>+IFERROR(VLOOKUP($A81,Hoja5!$A$2:$M$2116,8,FALSE),"")</f>
        <v>1.2713924050632912</v>
      </c>
      <c r="H81" s="166">
        <f>+IFERROR(VLOOKUP($A81,Hoja5!$A$2:$M$2116,9,FALSE),"")</f>
        <v>1.3362808842652796</v>
      </c>
      <c r="I81" s="166">
        <f>+IFERROR(VLOOKUP($A81,Hoja5!$A$2:$M$2116,10,FALSE),"")</f>
        <v>1.628763440860215</v>
      </c>
      <c r="J81" s="166">
        <f>+IFERROR(VLOOKUP($A81,Hoja5!$A$2:$M$2116,11,FALSE),"")</f>
        <v>1.8117844177604021</v>
      </c>
      <c r="K81" s="164">
        <f>+IFERROR(VLOOKUP($A81,Hoja5!$A$2:$M$2116,12,FALSE),"")</f>
        <v>2.1338766006984864</v>
      </c>
      <c r="L81" s="165">
        <f>+IFERROR(VLOOKUP($A81,Hoja5!$A$2:$M$2116,13,FALSE),"")</f>
        <v>2.1210094253572516</v>
      </c>
    </row>
    <row r="82" spans="1:12" x14ac:dyDescent="0.25">
      <c r="A82" s="145">
        <v>71</v>
      </c>
      <c r="B82" s="41">
        <f>+IFERROR(VLOOKUP($A82,Hoja5!$A$2:$M$2116,3,FALSE),"")</f>
        <v>68682</v>
      </c>
      <c r="C82" s="41" t="str">
        <f>+IFERROR(VLOOKUP($A82,Hoja5!$A$2:$M$2116,4,FALSE),"")</f>
        <v>SAN JOAQUIN</v>
      </c>
      <c r="D82" s="166">
        <f>+IFERROR(VLOOKUP($A82,Hoja5!$A$2:$M$2116,5,FALSE),"")</f>
        <v>0</v>
      </c>
      <c r="E82" s="166">
        <f>+IFERROR(VLOOKUP($A82,Hoja5!$A$2:$M$2116,6,FALSE),"")</f>
        <v>0</v>
      </c>
      <c r="F82" s="166">
        <f>+IFERROR(VLOOKUP($A82,Hoja5!$A$2:$M$2116,7,FALSE),"")</f>
        <v>0</v>
      </c>
      <c r="G82" s="166">
        <f>+IFERROR(VLOOKUP($A82,Hoja5!$A$2:$M$2116,8,FALSE),"")</f>
        <v>0</v>
      </c>
      <c r="H82" s="166">
        <f>+IFERROR(VLOOKUP($A82,Hoja5!$A$2:$M$2116,9,FALSE),"")</f>
        <v>0</v>
      </c>
      <c r="I82" s="166">
        <f>+IFERROR(VLOOKUP($A82,Hoja5!$A$2:$M$2116,10,FALSE),"")</f>
        <v>8.8888888888888889E-3</v>
      </c>
      <c r="J82" s="166">
        <f>+IFERROR(VLOOKUP($A82,Hoja5!$A$2:$M$2116,11,FALSE),"")</f>
        <v>9.3457943925233638E-3</v>
      </c>
      <c r="K82" s="164">
        <f>+IFERROR(VLOOKUP($A82,Hoja5!$A$2:$M$2116,12,FALSE),"")</f>
        <v>0</v>
      </c>
      <c r="L82" s="165">
        <f>+IFERROR(VLOOKUP($A82,Hoja5!$A$2:$M$2116,13,FALSE),"")</f>
        <v>0</v>
      </c>
    </row>
    <row r="83" spans="1:12" x14ac:dyDescent="0.25">
      <c r="A83" s="145">
        <v>72</v>
      </c>
      <c r="B83" s="41">
        <f>+IFERROR(VLOOKUP($A83,Hoja5!$A$2:$M$2116,3,FALSE),"")</f>
        <v>68684</v>
      </c>
      <c r="C83" s="41" t="str">
        <f>+IFERROR(VLOOKUP($A83,Hoja5!$A$2:$M$2116,4,FALSE),"")</f>
        <v>SAN JOSE DE MIRANDA</v>
      </c>
      <c r="D83" s="166">
        <f>+IFERROR(VLOOKUP($A83,Hoja5!$A$2:$M$2116,5,FALSE),"")</f>
        <v>0</v>
      </c>
      <c r="E83" s="166">
        <f>+IFERROR(VLOOKUP($A83,Hoja5!$A$2:$M$2116,6,FALSE),"")</f>
        <v>0</v>
      </c>
      <c r="F83" s="166">
        <f>+IFERROR(VLOOKUP($A83,Hoja5!$A$2:$M$2116,7,FALSE),"")</f>
        <v>0</v>
      </c>
      <c r="G83" s="166">
        <f>+IFERROR(VLOOKUP($A83,Hoja5!$A$2:$M$2116,8,FALSE),"")</f>
        <v>5.057471264367816E-2</v>
      </c>
      <c r="H83" s="166">
        <f>+IFERROR(VLOOKUP($A83,Hoja5!$A$2:$M$2116,9,FALSE),"")</f>
        <v>2.1377672209026127E-2</v>
      </c>
      <c r="I83" s="166">
        <f>+IFERROR(VLOOKUP($A83,Hoja5!$A$2:$M$2116,10,FALSE),"")</f>
        <v>0</v>
      </c>
      <c r="J83" s="166">
        <f>+IFERROR(VLOOKUP($A83,Hoja5!$A$2:$M$2116,11,FALSE),"")</f>
        <v>0</v>
      </c>
      <c r="K83" s="164">
        <f>+IFERROR(VLOOKUP($A83,Hoja5!$A$2:$M$2116,12,FALSE),"")</f>
        <v>0</v>
      </c>
      <c r="L83" s="165">
        <f>+IFERROR(VLOOKUP($A83,Hoja5!$A$2:$M$2116,13,FALSE),"")</f>
        <v>0</v>
      </c>
    </row>
    <row r="84" spans="1:12" x14ac:dyDescent="0.25">
      <c r="A84" s="145">
        <v>73</v>
      </c>
      <c r="B84" s="41">
        <f>+IFERROR(VLOOKUP($A84,Hoja5!$A$2:$M$2116,3,FALSE),"")</f>
        <v>68686</v>
      </c>
      <c r="C84" s="41" t="str">
        <f>+IFERROR(VLOOKUP($A84,Hoja5!$A$2:$M$2116,4,FALSE),"")</f>
        <v>SAN MIGUEL</v>
      </c>
      <c r="D84" s="166">
        <f>+IFERROR(VLOOKUP($A84,Hoja5!$A$2:$M$2116,5,FALSE),"")</f>
        <v>0</v>
      </c>
      <c r="E84" s="166">
        <f>+IFERROR(VLOOKUP($A84,Hoja5!$A$2:$M$2116,6,FALSE),"")</f>
        <v>0</v>
      </c>
      <c r="F84" s="166">
        <f>+IFERROR(VLOOKUP($A84,Hoja5!$A$2:$M$2116,7,FALSE),"")</f>
        <v>0.14056224899598393</v>
      </c>
      <c r="G84" s="166">
        <f>+IFERROR(VLOOKUP($A84,Hoja5!$A$2:$M$2116,8,FALSE),"")</f>
        <v>0.1115702479338843</v>
      </c>
      <c r="H84" s="166">
        <f>+IFERROR(VLOOKUP($A84,Hoja5!$A$2:$M$2116,9,FALSE),"")</f>
        <v>0.10169491525423729</v>
      </c>
      <c r="I84" s="166">
        <f>+IFERROR(VLOOKUP($A84,Hoja5!$A$2:$M$2116,10,FALSE),"")</f>
        <v>0</v>
      </c>
      <c r="J84" s="166">
        <f>+IFERROR(VLOOKUP($A84,Hoja5!$A$2:$M$2116,11,FALSE),"")</f>
        <v>0</v>
      </c>
      <c r="K84" s="164">
        <f>+IFERROR(VLOOKUP($A84,Hoja5!$A$2:$M$2116,12,FALSE),"")</f>
        <v>0</v>
      </c>
      <c r="L84" s="165">
        <f>+IFERROR(VLOOKUP($A84,Hoja5!$A$2:$M$2116,13,FALSE),"")</f>
        <v>0</v>
      </c>
    </row>
    <row r="85" spans="1:12" x14ac:dyDescent="0.25">
      <c r="A85" s="145">
        <v>74</v>
      </c>
      <c r="B85" s="41">
        <f>+IFERROR(VLOOKUP($A85,Hoja5!$A$2:$M$2116,3,FALSE),"")</f>
        <v>68689</v>
      </c>
      <c r="C85" s="41" t="str">
        <f>+IFERROR(VLOOKUP($A85,Hoja5!$A$2:$M$2116,4,FALSE),"")</f>
        <v>SAN VICENTE DE CHUCURI</v>
      </c>
      <c r="D85" s="166">
        <f>+IFERROR(VLOOKUP($A85,Hoja5!$A$2:$M$2116,5,FALSE),"")</f>
        <v>0</v>
      </c>
      <c r="E85" s="166">
        <f>+IFERROR(VLOOKUP($A85,Hoja5!$A$2:$M$2116,6,FALSE),"")</f>
        <v>4.8339264531435347E-2</v>
      </c>
      <c r="F85" s="166">
        <f>+IFERROR(VLOOKUP($A85,Hoja5!$A$2:$M$2116,7,FALSE),"")</f>
        <v>1.9087384431852074E-2</v>
      </c>
      <c r="G85" s="166">
        <f>+IFERROR(VLOOKUP($A85,Hoja5!$A$2:$M$2116,8,FALSE),"")</f>
        <v>1.6887816646562123E-2</v>
      </c>
      <c r="H85" s="166">
        <f>+IFERROR(VLOOKUP($A85,Hoja5!$A$2:$M$2116,9,FALSE),"")</f>
        <v>1.3178057002758198E-2</v>
      </c>
      <c r="I85" s="166">
        <f>+IFERROR(VLOOKUP($A85,Hoja5!$A$2:$M$2116,10,FALSE),"")</f>
        <v>3.1318509238960227E-4</v>
      </c>
      <c r="J85" s="166">
        <f>+IFERROR(VLOOKUP($A85,Hoja5!$A$2:$M$2116,11,FALSE),"")</f>
        <v>3.2071840923669016E-4</v>
      </c>
      <c r="K85" s="164">
        <f>+IFERROR(VLOOKUP($A85,Hoja5!$A$2:$M$2116,12,FALSE),"")</f>
        <v>0</v>
      </c>
      <c r="L85" s="165">
        <f>+IFERROR(VLOOKUP($A85,Hoja5!$A$2:$M$2116,13,FALSE),"")</f>
        <v>0</v>
      </c>
    </row>
    <row r="86" spans="1:12" x14ac:dyDescent="0.25">
      <c r="A86" s="145">
        <v>75</v>
      </c>
      <c r="B86" s="41">
        <f>+IFERROR(VLOOKUP($A86,Hoja5!$A$2:$M$2116,3,FALSE),"")</f>
        <v>68705</v>
      </c>
      <c r="C86" s="41" t="str">
        <f>+IFERROR(VLOOKUP($A86,Hoja5!$A$2:$M$2116,4,FALSE),"")</f>
        <v>SANTA BÁRBARA</v>
      </c>
      <c r="D86" s="166">
        <f>+IFERROR(VLOOKUP($A86,Hoja5!$A$2:$M$2116,5,FALSE),"")</f>
        <v>0</v>
      </c>
      <c r="E86" s="166">
        <f>+IFERROR(VLOOKUP($A86,Hoja5!$A$2:$M$2116,6,FALSE),"")</f>
        <v>0</v>
      </c>
      <c r="F86" s="166">
        <f>+IFERROR(VLOOKUP($A86,Hoja5!$A$2:$M$2116,7,FALSE),"")</f>
        <v>0</v>
      </c>
      <c r="G86" s="166">
        <f>+IFERROR(VLOOKUP($A86,Hoja5!$A$2:$M$2116,8,FALSE),"")</f>
        <v>0</v>
      </c>
      <c r="H86" s="166">
        <f>+IFERROR(VLOOKUP($A86,Hoja5!$A$2:$M$2116,9,FALSE),"")</f>
        <v>0</v>
      </c>
      <c r="I86" s="166">
        <f>+IFERROR(VLOOKUP($A86,Hoja5!$A$2:$M$2116,10,FALSE),"")</f>
        <v>0</v>
      </c>
      <c r="J86" s="166">
        <f>+IFERROR(VLOOKUP($A86,Hoja5!$A$2:$M$2116,11,FALSE),"")</f>
        <v>0</v>
      </c>
      <c r="K86" s="164">
        <f>+IFERROR(VLOOKUP($A86,Hoja5!$A$2:$M$2116,12,FALSE),"")</f>
        <v>0</v>
      </c>
      <c r="L86" s="165">
        <f>+IFERROR(VLOOKUP($A86,Hoja5!$A$2:$M$2116,13,FALSE),"")</f>
        <v>0</v>
      </c>
    </row>
    <row r="87" spans="1:12" x14ac:dyDescent="0.25">
      <c r="A87" s="145">
        <v>76</v>
      </c>
      <c r="B87" s="41">
        <f>+IFERROR(VLOOKUP($A87,Hoja5!$A$2:$M$2116,3,FALSE),"")</f>
        <v>68720</v>
      </c>
      <c r="C87" s="41" t="str">
        <f>+IFERROR(VLOOKUP($A87,Hoja5!$A$2:$M$2116,4,FALSE),"")</f>
        <v>SANTA HELENA DEL OPON</v>
      </c>
      <c r="D87" s="166">
        <f>+IFERROR(VLOOKUP($A87,Hoja5!$A$2:$M$2116,5,FALSE),"")</f>
        <v>0</v>
      </c>
      <c r="E87" s="166">
        <f>+IFERROR(VLOOKUP($A87,Hoja5!$A$2:$M$2116,6,FALSE),"")</f>
        <v>0</v>
      </c>
      <c r="F87" s="166">
        <f>+IFERROR(VLOOKUP($A87,Hoja5!$A$2:$M$2116,7,FALSE),"")</f>
        <v>0</v>
      </c>
      <c r="G87" s="166">
        <f>+IFERROR(VLOOKUP($A87,Hoja5!$A$2:$M$2116,8,FALSE),"")</f>
        <v>0</v>
      </c>
      <c r="H87" s="166">
        <f>+IFERROR(VLOOKUP($A87,Hoja5!$A$2:$M$2116,9,FALSE),"")</f>
        <v>0</v>
      </c>
      <c r="I87" s="166">
        <f>+IFERROR(VLOOKUP($A87,Hoja5!$A$2:$M$2116,10,FALSE),"")</f>
        <v>2.1929824561403508E-3</v>
      </c>
      <c r="J87" s="166">
        <f>+IFERROR(VLOOKUP($A87,Hoja5!$A$2:$M$2116,11,FALSE),"")</f>
        <v>0</v>
      </c>
      <c r="K87" s="164">
        <f>+IFERROR(VLOOKUP($A87,Hoja5!$A$2:$M$2116,12,FALSE),"")</f>
        <v>0</v>
      </c>
      <c r="L87" s="165">
        <f>+IFERROR(VLOOKUP($A87,Hoja5!$A$2:$M$2116,13,FALSE),"")</f>
        <v>0</v>
      </c>
    </row>
    <row r="88" spans="1:12" x14ac:dyDescent="0.25">
      <c r="A88" s="145">
        <v>77</v>
      </c>
      <c r="B88" s="41">
        <f>+IFERROR(VLOOKUP($A88,Hoja5!$A$2:$M$2116,3,FALSE),"")</f>
        <v>68745</v>
      </c>
      <c r="C88" s="41" t="str">
        <f>+IFERROR(VLOOKUP($A88,Hoja5!$A$2:$M$2116,4,FALSE),"")</f>
        <v>SIMACOTA</v>
      </c>
      <c r="D88" s="166">
        <f>+IFERROR(VLOOKUP($A88,Hoja5!$A$2:$M$2116,5,FALSE),"")</f>
        <v>5.3763440860215055E-2</v>
      </c>
      <c r="E88" s="166">
        <f>+IFERROR(VLOOKUP($A88,Hoja5!$A$2:$M$2116,6,FALSE),"")</f>
        <v>2.5179856115107913E-2</v>
      </c>
      <c r="F88" s="166">
        <f>+IFERROR(VLOOKUP($A88,Hoja5!$A$2:$M$2116,7,FALSE),"")</f>
        <v>2.5578562728380026E-2</v>
      </c>
      <c r="G88" s="166">
        <f>+IFERROR(VLOOKUP($A88,Hoja5!$A$2:$M$2116,8,FALSE),"")</f>
        <v>2.4906600249066001E-2</v>
      </c>
      <c r="H88" s="166">
        <f>+IFERROR(VLOOKUP($A88,Hoja5!$A$2:$M$2116,9,FALSE),"")</f>
        <v>0</v>
      </c>
      <c r="I88" s="166">
        <f>+IFERROR(VLOOKUP($A88,Hoja5!$A$2:$M$2116,10,FALSE),"")</f>
        <v>9.247027741083224E-3</v>
      </c>
      <c r="J88" s="166">
        <f>+IFERROR(VLOOKUP($A88,Hoja5!$A$2:$M$2116,11,FALSE),"")</f>
        <v>0</v>
      </c>
      <c r="K88" s="164">
        <f>+IFERROR(VLOOKUP($A88,Hoja5!$A$2:$M$2116,12,FALSE),"")</f>
        <v>0</v>
      </c>
      <c r="L88" s="165">
        <f>+IFERROR(VLOOKUP($A88,Hoja5!$A$2:$M$2116,13,FALSE),"")</f>
        <v>0</v>
      </c>
    </row>
    <row r="89" spans="1:12" x14ac:dyDescent="0.25">
      <c r="A89" s="145">
        <v>78</v>
      </c>
      <c r="B89" s="41">
        <f>+IFERROR(VLOOKUP($A89,Hoja5!$A$2:$M$2116,3,FALSE),"")</f>
        <v>68755</v>
      </c>
      <c r="C89" s="41" t="str">
        <f>+IFERROR(VLOOKUP($A89,Hoja5!$A$2:$M$2116,4,FALSE),"")</f>
        <v>SOCORRO</v>
      </c>
      <c r="D89" s="166">
        <f>+IFERROR(VLOOKUP($A89,Hoja5!$A$2:$M$2116,5,FALSE),"")</f>
        <v>0.48669086509376891</v>
      </c>
      <c r="E89" s="166">
        <f>+IFERROR(VLOOKUP($A89,Hoja5!$A$2:$M$2116,6,FALSE),"")</f>
        <v>0.46461909063535078</v>
      </c>
      <c r="F89" s="166">
        <f>+IFERROR(VLOOKUP($A89,Hoja5!$A$2:$M$2116,7,FALSE),"")</f>
        <v>0.49729241877256319</v>
      </c>
      <c r="G89" s="166">
        <f>+IFERROR(VLOOKUP($A89,Hoja5!$A$2:$M$2116,8,FALSE),"")</f>
        <v>0.46807228915662652</v>
      </c>
      <c r="H89" s="166">
        <f>+IFERROR(VLOOKUP($A89,Hoja5!$A$2:$M$2116,9,FALSE),"")</f>
        <v>0.42118003025718609</v>
      </c>
      <c r="I89" s="166">
        <f>+IFERROR(VLOOKUP($A89,Hoja5!$A$2:$M$2116,10,FALSE),"")</f>
        <v>0.42682926829268292</v>
      </c>
      <c r="J89" s="166">
        <f>+IFERROR(VLOOKUP($A89,Hoja5!$A$2:$M$2116,11,FALSE),"")</f>
        <v>0.43474236346806538</v>
      </c>
      <c r="K89" s="164">
        <f>+IFERROR(VLOOKUP($A89,Hoja5!$A$2:$M$2116,12,FALSE),"")</f>
        <v>0.44973379267146885</v>
      </c>
      <c r="L89" s="165">
        <f>+IFERROR(VLOOKUP($A89,Hoja5!$A$2:$M$2116,13,FALSE),"")</f>
        <v>0.49633407714376793</v>
      </c>
    </row>
    <row r="90" spans="1:12" x14ac:dyDescent="0.25">
      <c r="A90" s="145">
        <v>79</v>
      </c>
      <c r="B90" s="41">
        <f>+IFERROR(VLOOKUP($A90,Hoja5!$A$2:$M$2116,3,FALSE),"")</f>
        <v>68770</v>
      </c>
      <c r="C90" s="41" t="str">
        <f>+IFERROR(VLOOKUP($A90,Hoja5!$A$2:$M$2116,4,FALSE),"")</f>
        <v>SUAITA</v>
      </c>
      <c r="D90" s="166">
        <f>+IFERROR(VLOOKUP($A90,Hoja5!$A$2:$M$2116,5,FALSE),"")</f>
        <v>5.7114228456913829E-2</v>
      </c>
      <c r="E90" s="166">
        <f>+IFERROR(VLOOKUP($A90,Hoja5!$A$2:$M$2116,6,FALSE),"")</f>
        <v>2.8282828282828285E-2</v>
      </c>
      <c r="F90" s="166">
        <f>+IFERROR(VLOOKUP($A90,Hoja5!$A$2:$M$2116,7,FALSE),"")</f>
        <v>4.1067761806981518E-2</v>
      </c>
      <c r="G90" s="166">
        <f>+IFERROR(VLOOKUP($A90,Hoja5!$A$2:$M$2116,8,FALSE),"")</f>
        <v>7.1654373024236037E-2</v>
      </c>
      <c r="H90" s="166">
        <f>+IFERROR(VLOOKUP($A90,Hoja5!$A$2:$M$2116,9,FALSE),"")</f>
        <v>4.4516829533116177E-2</v>
      </c>
      <c r="I90" s="166">
        <f>+IFERROR(VLOOKUP($A90,Hoja5!$A$2:$M$2116,10,FALSE),"")</f>
        <v>1.1235955056179776E-3</v>
      </c>
      <c r="J90" s="166">
        <f>+IFERROR(VLOOKUP($A90,Hoja5!$A$2:$M$2116,11,FALSE),"")</f>
        <v>0</v>
      </c>
      <c r="K90" s="164">
        <f>+IFERROR(VLOOKUP($A90,Hoja5!$A$2:$M$2116,12,FALSE),"")</f>
        <v>0</v>
      </c>
      <c r="L90" s="165">
        <f>+IFERROR(VLOOKUP($A90,Hoja5!$A$2:$M$2116,13,FALSE),"")</f>
        <v>0</v>
      </c>
    </row>
    <row r="91" spans="1:12" x14ac:dyDescent="0.25">
      <c r="A91" s="145">
        <v>80</v>
      </c>
      <c r="B91" s="41">
        <f>+IFERROR(VLOOKUP($A91,Hoja5!$A$2:$M$2116,3,FALSE),"")</f>
        <v>68773</v>
      </c>
      <c r="C91" s="41" t="str">
        <f>+IFERROR(VLOOKUP($A91,Hoja5!$A$2:$M$2116,4,FALSE),"")</f>
        <v>SUCRE</v>
      </c>
      <c r="D91" s="166">
        <f>+IFERROR(VLOOKUP($A91,Hoja5!$A$2:$M$2116,5,FALSE),"")</f>
        <v>3.5046728971962614E-2</v>
      </c>
      <c r="E91" s="166">
        <f>+IFERROR(VLOOKUP($A91,Hoja5!$A$2:$M$2116,6,FALSE),"")</f>
        <v>2.2405660377358489E-2</v>
      </c>
      <c r="F91" s="166">
        <f>+IFERROR(VLOOKUP($A91,Hoja5!$A$2:$M$2116,7,FALSE),"")</f>
        <v>0</v>
      </c>
      <c r="G91" s="166">
        <f>+IFERROR(VLOOKUP($A91,Hoja5!$A$2:$M$2116,8,FALSE),"")</f>
        <v>0</v>
      </c>
      <c r="H91" s="166">
        <f>+IFERROR(VLOOKUP($A91,Hoja5!$A$2:$M$2116,9,FALSE),"")</f>
        <v>0</v>
      </c>
      <c r="I91" s="166">
        <f>+IFERROR(VLOOKUP($A91,Hoja5!$A$2:$M$2116,10,FALSE),"")</f>
        <v>0</v>
      </c>
      <c r="J91" s="166">
        <f>+IFERROR(VLOOKUP($A91,Hoja5!$A$2:$M$2116,11,FALSE),"")</f>
        <v>0</v>
      </c>
      <c r="K91" s="164">
        <f>+IFERROR(VLOOKUP($A91,Hoja5!$A$2:$M$2116,12,FALSE),"")</f>
        <v>0</v>
      </c>
      <c r="L91" s="165">
        <f>+IFERROR(VLOOKUP($A91,Hoja5!$A$2:$M$2116,13,FALSE),"")</f>
        <v>0</v>
      </c>
    </row>
    <row r="92" spans="1:12" x14ac:dyDescent="0.25">
      <c r="A92" s="145">
        <v>81</v>
      </c>
      <c r="B92" s="41">
        <f>+IFERROR(VLOOKUP($A92,Hoja5!$A$2:$M$2116,3,FALSE),"")</f>
        <v>68780</v>
      </c>
      <c r="C92" s="41" t="str">
        <f>+IFERROR(VLOOKUP($A92,Hoja5!$A$2:$M$2116,4,FALSE),"")</f>
        <v>SURATA</v>
      </c>
      <c r="D92" s="166">
        <f>+IFERROR(VLOOKUP($A92,Hoja5!$A$2:$M$2116,5,FALSE),"")</f>
        <v>0</v>
      </c>
      <c r="E92" s="166">
        <f>+IFERROR(VLOOKUP($A92,Hoja5!$A$2:$M$2116,6,FALSE),"")</f>
        <v>4.4585987261146494E-2</v>
      </c>
      <c r="F92" s="166">
        <f>+IFERROR(VLOOKUP($A92,Hoja5!$A$2:$M$2116,7,FALSE),"")</f>
        <v>0</v>
      </c>
      <c r="G92" s="166">
        <f>+IFERROR(VLOOKUP($A92,Hoja5!$A$2:$M$2116,8,FALSE),"")</f>
        <v>0.30744336569579289</v>
      </c>
      <c r="H92" s="166">
        <f>+IFERROR(VLOOKUP($A92,Hoja5!$A$2:$M$2116,9,FALSE),"")</f>
        <v>0.78217821782178221</v>
      </c>
      <c r="I92" s="166">
        <f>+IFERROR(VLOOKUP($A92,Hoja5!$A$2:$M$2116,10,FALSE),"")</f>
        <v>0.2</v>
      </c>
      <c r="J92" s="166">
        <f>+IFERROR(VLOOKUP($A92,Hoja5!$A$2:$M$2116,11,FALSE),"")</f>
        <v>5.3763440860215055E-2</v>
      </c>
      <c r="K92" s="164">
        <f>+IFERROR(VLOOKUP($A92,Hoja5!$A$2:$M$2116,12,FALSE),"")</f>
        <v>0</v>
      </c>
      <c r="L92" s="165">
        <f>+IFERROR(VLOOKUP($A92,Hoja5!$A$2:$M$2116,13,FALSE),"")</f>
        <v>0</v>
      </c>
    </row>
    <row r="93" spans="1:12" x14ac:dyDescent="0.25">
      <c r="A93" s="145">
        <v>82</v>
      </c>
      <c r="B93" s="41">
        <f>+IFERROR(VLOOKUP($A93,Hoja5!$A$2:$M$2116,3,FALSE),"")</f>
        <v>68820</v>
      </c>
      <c r="C93" s="41" t="str">
        <f>+IFERROR(VLOOKUP($A93,Hoja5!$A$2:$M$2116,4,FALSE),"")</f>
        <v>TONA</v>
      </c>
      <c r="D93" s="166">
        <f>+IFERROR(VLOOKUP($A93,Hoja5!$A$2:$M$2116,5,FALSE),"")</f>
        <v>0</v>
      </c>
      <c r="E93" s="166">
        <f>+IFERROR(VLOOKUP($A93,Hoja5!$A$2:$M$2116,6,FALSE),"")</f>
        <v>0</v>
      </c>
      <c r="F93" s="166">
        <f>+IFERROR(VLOOKUP($A93,Hoja5!$A$2:$M$2116,7,FALSE),"")</f>
        <v>0</v>
      </c>
      <c r="G93" s="166">
        <f>+IFERROR(VLOOKUP($A93,Hoja5!$A$2:$M$2116,8,FALSE),"")</f>
        <v>0</v>
      </c>
      <c r="H93" s="166">
        <f>+IFERROR(VLOOKUP($A93,Hoja5!$A$2:$M$2116,9,FALSE),"")</f>
        <v>0</v>
      </c>
      <c r="I93" s="166">
        <f>+IFERROR(VLOOKUP($A93,Hoja5!$A$2:$M$2116,10,FALSE),"")</f>
        <v>0</v>
      </c>
      <c r="J93" s="166">
        <f>+IFERROR(VLOOKUP($A93,Hoja5!$A$2:$M$2116,11,FALSE),"")</f>
        <v>0</v>
      </c>
      <c r="K93" s="164">
        <f>+IFERROR(VLOOKUP($A93,Hoja5!$A$2:$M$2116,12,FALSE),"")</f>
        <v>0</v>
      </c>
      <c r="L93" s="165">
        <f>+IFERROR(VLOOKUP($A93,Hoja5!$A$2:$M$2116,13,FALSE),"")</f>
        <v>0</v>
      </c>
    </row>
    <row r="94" spans="1:12" x14ac:dyDescent="0.25">
      <c r="A94" s="145">
        <v>83</v>
      </c>
      <c r="B94" s="41">
        <f>+IFERROR(VLOOKUP($A94,Hoja5!$A$2:$M$2116,3,FALSE),"")</f>
        <v>68855</v>
      </c>
      <c r="C94" s="41" t="str">
        <f>+IFERROR(VLOOKUP($A94,Hoja5!$A$2:$M$2116,4,FALSE),"")</f>
        <v>VALLE DE SAN JOSE</v>
      </c>
      <c r="D94" s="166">
        <f>+IFERROR(VLOOKUP($A94,Hoja5!$A$2:$M$2116,5,FALSE),"")</f>
        <v>0</v>
      </c>
      <c r="E94" s="166">
        <f>+IFERROR(VLOOKUP($A94,Hoja5!$A$2:$M$2116,6,FALSE),"")</f>
        <v>5.7522123893805309E-2</v>
      </c>
      <c r="F94" s="166">
        <f>+IFERROR(VLOOKUP($A94,Hoja5!$A$2:$M$2116,7,FALSE),"")</f>
        <v>7.2368421052631582E-2</v>
      </c>
      <c r="G94" s="166">
        <f>+IFERROR(VLOOKUP($A94,Hoja5!$A$2:$M$2116,8,FALSE),"")</f>
        <v>4.3668122270742356E-2</v>
      </c>
      <c r="H94" s="166">
        <f>+IFERROR(VLOOKUP($A94,Hoja5!$A$2:$M$2116,9,FALSE),"")</f>
        <v>1.7543859649122806E-2</v>
      </c>
      <c r="I94" s="166">
        <f>+IFERROR(VLOOKUP($A94,Hoja5!$A$2:$M$2116,10,FALSE),"")</f>
        <v>6.6225165562913907E-3</v>
      </c>
      <c r="J94" s="166">
        <f>+IFERROR(VLOOKUP($A94,Hoja5!$A$2:$M$2116,11,FALSE),"")</f>
        <v>0</v>
      </c>
      <c r="K94" s="164">
        <f>+IFERROR(VLOOKUP($A94,Hoja5!$A$2:$M$2116,12,FALSE),"")</f>
        <v>0</v>
      </c>
      <c r="L94" s="165">
        <f>+IFERROR(VLOOKUP($A94,Hoja5!$A$2:$M$2116,13,FALSE),"")</f>
        <v>0</v>
      </c>
    </row>
    <row r="95" spans="1:12" x14ac:dyDescent="0.25">
      <c r="A95" s="145">
        <v>84</v>
      </c>
      <c r="B95" s="41">
        <f>+IFERROR(VLOOKUP($A95,Hoja5!$A$2:$M$2116,3,FALSE),"")</f>
        <v>68861</v>
      </c>
      <c r="C95" s="41" t="str">
        <f>+IFERROR(VLOOKUP($A95,Hoja5!$A$2:$M$2116,4,FALSE),"")</f>
        <v>VELEZ</v>
      </c>
      <c r="D95" s="166">
        <f>+IFERROR(VLOOKUP($A95,Hoja5!$A$2:$M$2116,5,FALSE),"")</f>
        <v>0.66317887394120578</v>
      </c>
      <c r="E95" s="166">
        <f>+IFERROR(VLOOKUP($A95,Hoja5!$A$2:$M$2116,6,FALSE),"")</f>
        <v>0.60059612518628913</v>
      </c>
      <c r="F95" s="166">
        <f>+IFERROR(VLOOKUP($A95,Hoja5!$A$2:$M$2116,7,FALSE),"")</f>
        <v>0.48310139165009941</v>
      </c>
      <c r="G95" s="166">
        <f>+IFERROR(VLOOKUP($A95,Hoja5!$A$2:$M$2116,8,FALSE),"")</f>
        <v>0.76919242273180455</v>
      </c>
      <c r="H95" s="166">
        <f>+IFERROR(VLOOKUP($A95,Hoja5!$A$2:$M$2116,9,FALSE),"")</f>
        <v>1.168421052631579</v>
      </c>
      <c r="I95" s="166">
        <f>+IFERROR(VLOOKUP($A95,Hoja5!$A$2:$M$2116,10,FALSE),"")</f>
        <v>1.1562974203338392</v>
      </c>
      <c r="J95" s="166">
        <f>+IFERROR(VLOOKUP($A95,Hoja5!$A$2:$M$2116,11,FALSE),"")</f>
        <v>1.334871794871795</v>
      </c>
      <c r="K95" s="164">
        <f>+IFERROR(VLOOKUP($A95,Hoja5!$A$2:$M$2116,12,FALSE),"")</f>
        <v>1.451225873761085</v>
      </c>
      <c r="L95" s="165">
        <f>+IFERROR(VLOOKUP($A95,Hoja5!$A$2:$M$2116,13,FALSE),"")</f>
        <v>1.7624867162592985</v>
      </c>
    </row>
    <row r="96" spans="1:12" x14ac:dyDescent="0.25">
      <c r="A96" s="145">
        <v>85</v>
      </c>
      <c r="B96" s="41">
        <f>+IFERROR(VLOOKUP($A96,Hoja5!$A$2:$M$2116,3,FALSE),"")</f>
        <v>68867</v>
      </c>
      <c r="C96" s="41" t="str">
        <f>+IFERROR(VLOOKUP($A96,Hoja5!$A$2:$M$2116,4,FALSE),"")</f>
        <v>VETAS</v>
      </c>
      <c r="D96" s="166">
        <f>+IFERROR(VLOOKUP($A96,Hoja5!$A$2:$M$2116,5,FALSE),"")</f>
        <v>0</v>
      </c>
      <c r="E96" s="166">
        <f>+IFERROR(VLOOKUP($A96,Hoja5!$A$2:$M$2116,6,FALSE),"")</f>
        <v>0</v>
      </c>
      <c r="F96" s="166">
        <f>+IFERROR(VLOOKUP($A96,Hoja5!$A$2:$M$2116,7,FALSE),"")</f>
        <v>0.17199999999999999</v>
      </c>
      <c r="G96" s="166">
        <f>+IFERROR(VLOOKUP($A96,Hoja5!$A$2:$M$2116,8,FALSE),"")</f>
        <v>0.11836734693877551</v>
      </c>
      <c r="H96" s="166">
        <f>+IFERROR(VLOOKUP($A96,Hoja5!$A$2:$M$2116,9,FALSE),"")</f>
        <v>0.11788617886178862</v>
      </c>
      <c r="I96" s="166">
        <f>+IFERROR(VLOOKUP($A96,Hoja5!$A$2:$M$2116,10,FALSE),"")</f>
        <v>0</v>
      </c>
      <c r="J96" s="166">
        <f>+IFERROR(VLOOKUP($A96,Hoja5!$A$2:$M$2116,11,FALSE),"")</f>
        <v>0</v>
      </c>
      <c r="K96" s="164">
        <f>+IFERROR(VLOOKUP($A96,Hoja5!$A$2:$M$2116,12,FALSE),"")</f>
        <v>0</v>
      </c>
      <c r="L96" s="165">
        <f>+IFERROR(VLOOKUP($A96,Hoja5!$A$2:$M$2116,13,FALSE),"")</f>
        <v>0</v>
      </c>
    </row>
    <row r="97" spans="1:12" x14ac:dyDescent="0.25">
      <c r="A97" s="145">
        <v>86</v>
      </c>
      <c r="B97" s="41">
        <f>+IFERROR(VLOOKUP($A97,Hoja5!$A$2:$M$2116,3,FALSE),"")</f>
        <v>68872</v>
      </c>
      <c r="C97" s="41" t="str">
        <f>+IFERROR(VLOOKUP($A97,Hoja5!$A$2:$M$2116,4,FALSE),"")</f>
        <v>VILLANUEVA</v>
      </c>
      <c r="D97" s="166">
        <f>+IFERROR(VLOOKUP($A97,Hoja5!$A$2:$M$2116,5,FALSE),"")</f>
        <v>0.18098720292504569</v>
      </c>
      <c r="E97" s="166">
        <f>+IFERROR(VLOOKUP($A97,Hoja5!$A$2:$M$2116,6,FALSE),"")</f>
        <v>0.18574108818011256</v>
      </c>
      <c r="F97" s="166">
        <f>+IFERROR(VLOOKUP($A97,Hoja5!$A$2:$M$2116,7,FALSE),"")</f>
        <v>9.1439688715953302E-2</v>
      </c>
      <c r="G97" s="166">
        <f>+IFERROR(VLOOKUP($A97,Hoja5!$A$2:$M$2116,8,FALSE),"")</f>
        <v>8.4168336673346694E-2</v>
      </c>
      <c r="H97" s="166">
        <f>+IFERROR(VLOOKUP($A97,Hoja5!$A$2:$M$2116,9,FALSE),"")</f>
        <v>2.7139874739039668E-2</v>
      </c>
      <c r="I97" s="166">
        <f>+IFERROR(VLOOKUP($A97,Hoja5!$A$2:$M$2116,10,FALSE),"")</f>
        <v>5.2516411378555797E-2</v>
      </c>
      <c r="J97" s="166">
        <f>+IFERROR(VLOOKUP($A97,Hoja5!$A$2:$M$2116,11,FALSE),"")</f>
        <v>0</v>
      </c>
      <c r="K97" s="164">
        <f>+IFERROR(VLOOKUP($A97,Hoja5!$A$2:$M$2116,12,FALSE),"")</f>
        <v>0</v>
      </c>
      <c r="L97" s="165">
        <f>+IFERROR(VLOOKUP($A97,Hoja5!$A$2:$M$2116,13,FALSE),"")</f>
        <v>0</v>
      </c>
    </row>
    <row r="98" spans="1:12" x14ac:dyDescent="0.25">
      <c r="A98" s="145">
        <v>87</v>
      </c>
      <c r="B98" s="41">
        <f>+IFERROR(VLOOKUP($A98,Hoja5!$A$2:$M$2116,3,FALSE),"")</f>
        <v>68895</v>
      </c>
      <c r="C98" s="41" t="str">
        <f>+IFERROR(VLOOKUP($A98,Hoja5!$A$2:$M$2116,4,FALSE),"")</f>
        <v>ZAPATOCA</v>
      </c>
      <c r="D98" s="166">
        <f>+IFERROR(VLOOKUP($A98,Hoja5!$A$2:$M$2116,5,FALSE),"")</f>
        <v>5.5679287305122498E-2</v>
      </c>
      <c r="E98" s="166">
        <f>+IFERROR(VLOOKUP($A98,Hoja5!$A$2:$M$2116,6,FALSE),"")</f>
        <v>4.7937569676700112E-2</v>
      </c>
      <c r="F98" s="166">
        <f>+IFERROR(VLOOKUP($A98,Hoja5!$A$2:$M$2116,7,FALSE),"")</f>
        <v>2.2547914317925591E-3</v>
      </c>
      <c r="G98" s="166">
        <f>+IFERROR(VLOOKUP($A98,Hoja5!$A$2:$M$2116,8,FALSE),"")</f>
        <v>2.3094688221709007E-3</v>
      </c>
      <c r="H98" s="166">
        <f>+IFERROR(VLOOKUP($A98,Hoja5!$A$2:$M$2116,9,FALSE),"")</f>
        <v>0</v>
      </c>
      <c r="I98" s="166">
        <f>+IFERROR(VLOOKUP($A98,Hoja5!$A$2:$M$2116,10,FALSE),"")</f>
        <v>0</v>
      </c>
      <c r="J98" s="166">
        <f>+IFERROR(VLOOKUP($A98,Hoja5!$A$2:$M$2116,11,FALSE),"")</f>
        <v>0</v>
      </c>
      <c r="K98" s="164">
        <f>+IFERROR(VLOOKUP($A98,Hoja5!$A$2:$M$2116,12,FALSE),"")</f>
        <v>0</v>
      </c>
      <c r="L98" s="165">
        <f>+IFERROR(VLOOKUP($A98,Hoja5!$A$2:$M$2116,13,FALSE),"")</f>
        <v>0</v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SANTANDER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68001</v>
      </c>
      <c r="C12" s="39" t="str">
        <f>+UPPER(IFERROR(VLOOKUP($A12,Hoja6!$A$3:$P$1124,4,FALSE),""))</f>
        <v>BUCARAMANGA</v>
      </c>
      <c r="D12" s="40">
        <f>+IFERROR(VLOOKUP($A12,Hoja6!$A$3:$P$1124,8,FALSE),"")</f>
        <v>5958</v>
      </c>
      <c r="E12" s="40">
        <f>+IFERROR(VLOOKUP($A12,Hoja6!$A$3:$P$1124,9,FALSE),"")</f>
        <v>3122</v>
      </c>
      <c r="F12" s="163">
        <f>+IFERROR(VLOOKUP($A12,Hoja6!$A$3:$P$1124,10,FALSE),"")</f>
        <v>0.52400134273246057</v>
      </c>
      <c r="G12" s="40">
        <f>+IFERROR(VLOOKUP($A12,Hoja6!$A$3:$P$1124,11,FALSE),"")</f>
        <v>6189</v>
      </c>
      <c r="H12" s="40">
        <f>+IFERROR(VLOOKUP($A12,Hoja6!$A$3:$P$1124,12,FALSE),"")</f>
        <v>3346</v>
      </c>
      <c r="I12" s="163">
        <f>+IFERROR(VLOOKUP($A12,Hoja6!$A$3:$P$1124,13,FALSE),"")</f>
        <v>0.54063661334625945</v>
      </c>
      <c r="J12" s="40">
        <f>+IFERROR(VLOOKUP($A12,Hoja6!$A$3:$P$1124,14,FALSE),"")</f>
        <v>5930</v>
      </c>
      <c r="K12" s="149">
        <f>+IFERROR(VLOOKUP($A12,Hoja6!$A$3:$P$1124,15,FALSE),"")</f>
        <v>3070</v>
      </c>
      <c r="L12" s="165">
        <f>+IFERROR(VLOOKUP($A12,Hoja6!$A$3:$P$1124,16,FALSE),"")</f>
        <v>0.51770657672849918</v>
      </c>
    </row>
    <row r="13" spans="1:12" x14ac:dyDescent="0.25">
      <c r="A13" s="145">
        <v>2</v>
      </c>
      <c r="B13" s="39">
        <f>+IFERROR(VLOOKUP($A13,Hoja6!$A$3:$P$1124,3,FALSE),"")</f>
        <v>68013</v>
      </c>
      <c r="C13" s="39" t="str">
        <f>+UPPER(IFERROR(VLOOKUP($A13,Hoja6!$A$3:$P$1124,4,FALSE),""))</f>
        <v>AGUADA</v>
      </c>
      <c r="D13" s="40">
        <f>+IFERROR(VLOOKUP($A13,Hoja6!$A$3:$P$1124,8,FALSE),"")</f>
        <v>19</v>
      </c>
      <c r="E13" s="40">
        <f>+IFERROR(VLOOKUP($A13,Hoja6!$A$3:$P$1124,9,FALSE),"")</f>
        <v>7</v>
      </c>
      <c r="F13" s="163">
        <f>+IFERROR(VLOOKUP($A13,Hoja6!$A$3:$P$1124,10,FALSE),"")</f>
        <v>0.36842105263157893</v>
      </c>
      <c r="G13" s="40">
        <f>+IFERROR(VLOOKUP($A13,Hoja6!$A$3:$P$1124,11,FALSE),"")</f>
        <v>29</v>
      </c>
      <c r="H13" s="40">
        <f>+IFERROR(VLOOKUP($A13,Hoja6!$A$3:$P$1124,12,FALSE),"")</f>
        <v>9</v>
      </c>
      <c r="I13" s="163">
        <f>+IFERROR(VLOOKUP($A13,Hoja6!$A$3:$P$1124,13,FALSE),"")</f>
        <v>0.31034482758620691</v>
      </c>
      <c r="J13" s="40">
        <f>+IFERROR(VLOOKUP($A13,Hoja6!$A$3:$P$1124,14,FALSE),"")</f>
        <v>13</v>
      </c>
      <c r="K13" s="149">
        <f>+IFERROR(VLOOKUP($A13,Hoja6!$A$3:$P$1124,15,FALSE),"")</f>
        <v>1</v>
      </c>
      <c r="L13" s="165">
        <f>+IFERROR(VLOOKUP($A13,Hoja6!$A$3:$P$1124,16,FALSE),"")</f>
        <v>7.6923076923076927E-2</v>
      </c>
    </row>
    <row r="14" spans="1:12" x14ac:dyDescent="0.25">
      <c r="A14" s="145">
        <v>3</v>
      </c>
      <c r="B14" s="39">
        <f>+IFERROR(VLOOKUP($A14,Hoja6!$A$3:$P$1124,3,FALSE),"")</f>
        <v>68020</v>
      </c>
      <c r="C14" s="39" t="str">
        <f>+UPPER(IFERROR(VLOOKUP($A14,Hoja6!$A$3:$P$1124,4,FALSE),""))</f>
        <v>ALBANIA</v>
      </c>
      <c r="D14" s="40">
        <f>+IFERROR(VLOOKUP($A14,Hoja6!$A$3:$P$1124,8,FALSE),"")</f>
        <v>40</v>
      </c>
      <c r="E14" s="40">
        <f>+IFERROR(VLOOKUP($A14,Hoja6!$A$3:$P$1124,9,FALSE),"")</f>
        <v>8</v>
      </c>
      <c r="F14" s="163">
        <f>+IFERROR(VLOOKUP($A14,Hoja6!$A$3:$P$1124,10,FALSE),"")</f>
        <v>0.2</v>
      </c>
      <c r="G14" s="40">
        <f>+IFERROR(VLOOKUP($A14,Hoja6!$A$3:$P$1124,11,FALSE),"")</f>
        <v>39</v>
      </c>
      <c r="H14" s="40">
        <f>+IFERROR(VLOOKUP($A14,Hoja6!$A$3:$P$1124,12,FALSE),"")</f>
        <v>14</v>
      </c>
      <c r="I14" s="163">
        <f>+IFERROR(VLOOKUP($A14,Hoja6!$A$3:$P$1124,13,FALSE),"")</f>
        <v>0.35897435897435898</v>
      </c>
      <c r="J14" s="40">
        <f>+IFERROR(VLOOKUP($A14,Hoja6!$A$3:$P$1124,14,FALSE),"")</f>
        <v>52</v>
      </c>
      <c r="K14" s="149">
        <f>+IFERROR(VLOOKUP($A14,Hoja6!$A$3:$P$1124,15,FALSE),"")</f>
        <v>13</v>
      </c>
      <c r="L14" s="165">
        <f>+IFERROR(VLOOKUP($A14,Hoja6!$A$3:$P$1124,16,FALSE),"")</f>
        <v>0.25</v>
      </c>
    </row>
    <row r="15" spans="1:12" x14ac:dyDescent="0.25">
      <c r="A15" s="145">
        <v>4</v>
      </c>
      <c r="B15" s="39">
        <f>+IFERROR(VLOOKUP($A15,Hoja6!$A$3:$P$1124,3,FALSE),"")</f>
        <v>68051</v>
      </c>
      <c r="C15" s="39" t="str">
        <f>+UPPER(IFERROR(VLOOKUP($A15,Hoja6!$A$3:$P$1124,4,FALSE),""))</f>
        <v>ARATOCA</v>
      </c>
      <c r="D15" s="40">
        <f>+IFERROR(VLOOKUP($A15,Hoja6!$A$3:$P$1124,8,FALSE),"")</f>
        <v>105</v>
      </c>
      <c r="E15" s="40">
        <f>+IFERROR(VLOOKUP($A15,Hoja6!$A$3:$P$1124,9,FALSE),"")</f>
        <v>30</v>
      </c>
      <c r="F15" s="163">
        <f>+IFERROR(VLOOKUP($A15,Hoja6!$A$3:$P$1124,10,FALSE),"")</f>
        <v>0.2857142857142857</v>
      </c>
      <c r="G15" s="40">
        <f>+IFERROR(VLOOKUP($A15,Hoja6!$A$3:$P$1124,11,FALSE),"")</f>
        <v>97</v>
      </c>
      <c r="H15" s="40">
        <f>+IFERROR(VLOOKUP($A15,Hoja6!$A$3:$P$1124,12,FALSE),"")</f>
        <v>38</v>
      </c>
      <c r="I15" s="163">
        <f>+IFERROR(VLOOKUP($A15,Hoja6!$A$3:$P$1124,13,FALSE),"")</f>
        <v>0.39175257731958762</v>
      </c>
      <c r="J15" s="40">
        <f>+IFERROR(VLOOKUP($A15,Hoja6!$A$3:$P$1124,14,FALSE),"")</f>
        <v>140</v>
      </c>
      <c r="K15" s="149">
        <f>+IFERROR(VLOOKUP($A15,Hoja6!$A$3:$P$1124,15,FALSE),"")</f>
        <v>39</v>
      </c>
      <c r="L15" s="165">
        <f>+IFERROR(VLOOKUP($A15,Hoja6!$A$3:$P$1124,16,FALSE),"")</f>
        <v>0.27857142857142858</v>
      </c>
    </row>
    <row r="16" spans="1:12" x14ac:dyDescent="0.25">
      <c r="A16" s="145">
        <v>5</v>
      </c>
      <c r="B16" s="39">
        <f>+IFERROR(VLOOKUP($A16,Hoja6!$A$3:$P$1124,3,FALSE),"")</f>
        <v>68077</v>
      </c>
      <c r="C16" s="39" t="str">
        <f>+UPPER(IFERROR(VLOOKUP($A16,Hoja6!$A$3:$P$1124,4,FALSE),""))</f>
        <v>BARBOSA</v>
      </c>
      <c r="D16" s="40">
        <f>+IFERROR(VLOOKUP($A16,Hoja6!$A$3:$P$1124,8,FALSE),"")</f>
        <v>316</v>
      </c>
      <c r="E16" s="40">
        <f>+IFERROR(VLOOKUP($A16,Hoja6!$A$3:$P$1124,9,FALSE),"")</f>
        <v>131</v>
      </c>
      <c r="F16" s="163">
        <f>+IFERROR(VLOOKUP($A16,Hoja6!$A$3:$P$1124,10,FALSE),"")</f>
        <v>0.41455696202531644</v>
      </c>
      <c r="G16" s="40">
        <f>+IFERROR(VLOOKUP($A16,Hoja6!$A$3:$P$1124,11,FALSE),"")</f>
        <v>305</v>
      </c>
      <c r="H16" s="40">
        <f>+IFERROR(VLOOKUP($A16,Hoja6!$A$3:$P$1124,12,FALSE),"")</f>
        <v>141</v>
      </c>
      <c r="I16" s="163">
        <f>+IFERROR(VLOOKUP($A16,Hoja6!$A$3:$P$1124,13,FALSE),"")</f>
        <v>0.46229508196721314</v>
      </c>
      <c r="J16" s="40">
        <f>+IFERROR(VLOOKUP($A16,Hoja6!$A$3:$P$1124,14,FALSE),"")</f>
        <v>338</v>
      </c>
      <c r="K16" s="149">
        <f>+IFERROR(VLOOKUP($A16,Hoja6!$A$3:$P$1124,15,FALSE),"")</f>
        <v>173</v>
      </c>
      <c r="L16" s="165">
        <f>+IFERROR(VLOOKUP($A16,Hoja6!$A$3:$P$1124,16,FALSE),"")</f>
        <v>0.51183431952662717</v>
      </c>
    </row>
    <row r="17" spans="1:12" x14ac:dyDescent="0.25">
      <c r="A17" s="145">
        <v>6</v>
      </c>
      <c r="B17" s="39">
        <f>+IFERROR(VLOOKUP($A17,Hoja6!$A$3:$P$1124,3,FALSE),"")</f>
        <v>68079</v>
      </c>
      <c r="C17" s="39" t="str">
        <f>+UPPER(IFERROR(VLOOKUP($A17,Hoja6!$A$3:$P$1124,4,FALSE),""))</f>
        <v>BARICHARA</v>
      </c>
      <c r="D17" s="40">
        <f>+IFERROR(VLOOKUP($A17,Hoja6!$A$3:$P$1124,8,FALSE),"")</f>
        <v>71</v>
      </c>
      <c r="E17" s="40">
        <f>+IFERROR(VLOOKUP($A17,Hoja6!$A$3:$P$1124,9,FALSE),"")</f>
        <v>30</v>
      </c>
      <c r="F17" s="163">
        <f>+IFERROR(VLOOKUP($A17,Hoja6!$A$3:$P$1124,10,FALSE),"")</f>
        <v>0.42253521126760563</v>
      </c>
      <c r="G17" s="40">
        <f>+IFERROR(VLOOKUP($A17,Hoja6!$A$3:$P$1124,11,FALSE),"")</f>
        <v>103</v>
      </c>
      <c r="H17" s="40">
        <f>+IFERROR(VLOOKUP($A17,Hoja6!$A$3:$P$1124,12,FALSE),"")</f>
        <v>43</v>
      </c>
      <c r="I17" s="163">
        <f>+IFERROR(VLOOKUP($A17,Hoja6!$A$3:$P$1124,13,FALSE),"")</f>
        <v>0.41747572815533979</v>
      </c>
      <c r="J17" s="40">
        <f>+IFERROR(VLOOKUP($A17,Hoja6!$A$3:$P$1124,14,FALSE),"")</f>
        <v>55</v>
      </c>
      <c r="K17" s="149">
        <f>+IFERROR(VLOOKUP($A17,Hoja6!$A$3:$P$1124,15,FALSE),"")</f>
        <v>25</v>
      </c>
      <c r="L17" s="165">
        <f>+IFERROR(VLOOKUP($A17,Hoja6!$A$3:$P$1124,16,FALSE),"")</f>
        <v>0.45454545454545453</v>
      </c>
    </row>
    <row r="18" spans="1:12" x14ac:dyDescent="0.25">
      <c r="A18" s="145">
        <v>7</v>
      </c>
      <c r="B18" s="39">
        <f>+IFERROR(VLOOKUP($A18,Hoja6!$A$3:$P$1124,3,FALSE),"")</f>
        <v>68081</v>
      </c>
      <c r="C18" s="39" t="str">
        <f>+UPPER(IFERROR(VLOOKUP($A18,Hoja6!$A$3:$P$1124,4,FALSE),""))</f>
        <v>BARRANCABERMEJA</v>
      </c>
      <c r="D18" s="40">
        <f>+IFERROR(VLOOKUP($A18,Hoja6!$A$3:$P$1124,8,FALSE),"")</f>
        <v>2235</v>
      </c>
      <c r="E18" s="40">
        <f>+IFERROR(VLOOKUP($A18,Hoja6!$A$3:$P$1124,9,FALSE),"")</f>
        <v>1189</v>
      </c>
      <c r="F18" s="163">
        <f>+IFERROR(VLOOKUP($A18,Hoja6!$A$3:$P$1124,10,FALSE),"")</f>
        <v>0.53199105145413872</v>
      </c>
      <c r="G18" s="40">
        <f>+IFERROR(VLOOKUP($A18,Hoja6!$A$3:$P$1124,11,FALSE),"")</f>
        <v>2183</v>
      </c>
      <c r="H18" s="40">
        <f>+IFERROR(VLOOKUP($A18,Hoja6!$A$3:$P$1124,12,FALSE),"")</f>
        <v>1121</v>
      </c>
      <c r="I18" s="163">
        <f>+IFERROR(VLOOKUP($A18,Hoja6!$A$3:$P$1124,13,FALSE),"")</f>
        <v>0.51351351351351349</v>
      </c>
      <c r="J18" s="40">
        <f>+IFERROR(VLOOKUP($A18,Hoja6!$A$3:$P$1124,14,FALSE),"")</f>
        <v>2281</v>
      </c>
      <c r="K18" s="149">
        <f>+IFERROR(VLOOKUP($A18,Hoja6!$A$3:$P$1124,15,FALSE),"")</f>
        <v>1156</v>
      </c>
      <c r="L18" s="165">
        <f>+IFERROR(VLOOKUP($A18,Hoja6!$A$3:$P$1124,16,FALSE),"")</f>
        <v>0.50679526523454621</v>
      </c>
    </row>
    <row r="19" spans="1:12" x14ac:dyDescent="0.25">
      <c r="A19" s="145">
        <v>8</v>
      </c>
      <c r="B19" s="39">
        <f>+IFERROR(VLOOKUP($A19,Hoja6!$A$3:$P$1124,3,FALSE),"")</f>
        <v>68092</v>
      </c>
      <c r="C19" s="39" t="str">
        <f>+UPPER(IFERROR(VLOOKUP($A19,Hoja6!$A$3:$P$1124,4,FALSE),""))</f>
        <v>BETULIA</v>
      </c>
      <c r="D19" s="40">
        <f>+IFERROR(VLOOKUP($A19,Hoja6!$A$3:$P$1124,8,FALSE),"")</f>
        <v>55</v>
      </c>
      <c r="E19" s="40">
        <f>+IFERROR(VLOOKUP($A19,Hoja6!$A$3:$P$1124,9,FALSE),"")</f>
        <v>23</v>
      </c>
      <c r="F19" s="163">
        <f>+IFERROR(VLOOKUP($A19,Hoja6!$A$3:$P$1124,10,FALSE),"")</f>
        <v>0.41818181818181815</v>
      </c>
      <c r="G19" s="40">
        <f>+IFERROR(VLOOKUP($A19,Hoja6!$A$3:$P$1124,11,FALSE),"")</f>
        <v>47</v>
      </c>
      <c r="H19" s="40">
        <f>+IFERROR(VLOOKUP($A19,Hoja6!$A$3:$P$1124,12,FALSE),"")</f>
        <v>29</v>
      </c>
      <c r="I19" s="163">
        <f>+IFERROR(VLOOKUP($A19,Hoja6!$A$3:$P$1124,13,FALSE),"")</f>
        <v>0.61702127659574468</v>
      </c>
      <c r="J19" s="40">
        <f>+IFERROR(VLOOKUP($A19,Hoja6!$A$3:$P$1124,14,FALSE),"")</f>
        <v>53</v>
      </c>
      <c r="K19" s="149">
        <f>+IFERROR(VLOOKUP($A19,Hoja6!$A$3:$P$1124,15,FALSE),"")</f>
        <v>15</v>
      </c>
      <c r="L19" s="165">
        <f>+IFERROR(VLOOKUP($A19,Hoja6!$A$3:$P$1124,16,FALSE),"")</f>
        <v>0.28301886792452829</v>
      </c>
    </row>
    <row r="20" spans="1:12" x14ac:dyDescent="0.25">
      <c r="A20" s="145">
        <v>9</v>
      </c>
      <c r="B20" s="39">
        <f>+IFERROR(VLOOKUP($A20,Hoja6!$A$3:$P$1124,3,FALSE),"")</f>
        <v>68101</v>
      </c>
      <c r="C20" s="39" t="str">
        <f>+UPPER(IFERROR(VLOOKUP($A20,Hoja6!$A$3:$P$1124,4,FALSE),""))</f>
        <v xml:space="preserve">BOLÍVAR </v>
      </c>
      <c r="D20" s="40">
        <f>+IFERROR(VLOOKUP($A20,Hoja6!$A$3:$P$1124,8,FALSE),"")</f>
        <v>104</v>
      </c>
      <c r="E20" s="40">
        <f>+IFERROR(VLOOKUP($A20,Hoja6!$A$3:$P$1124,9,FALSE),"")</f>
        <v>33</v>
      </c>
      <c r="F20" s="163">
        <f>+IFERROR(VLOOKUP($A20,Hoja6!$A$3:$P$1124,10,FALSE),"")</f>
        <v>0.31730769230769229</v>
      </c>
      <c r="G20" s="40">
        <f>+IFERROR(VLOOKUP($A20,Hoja6!$A$3:$P$1124,11,FALSE),"")</f>
        <v>96</v>
      </c>
      <c r="H20" s="40">
        <f>+IFERROR(VLOOKUP($A20,Hoja6!$A$3:$P$1124,12,FALSE),"")</f>
        <v>43</v>
      </c>
      <c r="I20" s="163">
        <f>+IFERROR(VLOOKUP($A20,Hoja6!$A$3:$P$1124,13,FALSE),"")</f>
        <v>0.44791666666666669</v>
      </c>
      <c r="J20" s="40">
        <f>+IFERROR(VLOOKUP($A20,Hoja6!$A$3:$P$1124,14,FALSE),"")</f>
        <v>109</v>
      </c>
      <c r="K20" s="149">
        <f>+IFERROR(VLOOKUP($A20,Hoja6!$A$3:$P$1124,15,FALSE),"")</f>
        <v>32</v>
      </c>
      <c r="L20" s="165">
        <f>+IFERROR(VLOOKUP($A20,Hoja6!$A$3:$P$1124,16,FALSE),"")</f>
        <v>0.29357798165137616</v>
      </c>
    </row>
    <row r="21" spans="1:12" x14ac:dyDescent="0.25">
      <c r="A21" s="145">
        <v>10</v>
      </c>
      <c r="B21" s="39">
        <f>+IFERROR(VLOOKUP($A21,Hoja6!$A$3:$P$1124,3,FALSE),"")</f>
        <v>68121</v>
      </c>
      <c r="C21" s="39" t="str">
        <f>+UPPER(IFERROR(VLOOKUP($A21,Hoja6!$A$3:$P$1124,4,FALSE),""))</f>
        <v>CABRERA</v>
      </c>
      <c r="D21" s="40">
        <f>+IFERROR(VLOOKUP($A21,Hoja6!$A$3:$P$1124,8,FALSE),"")</f>
        <v>23</v>
      </c>
      <c r="E21" s="40">
        <f>+IFERROR(VLOOKUP($A21,Hoja6!$A$3:$P$1124,9,FALSE),"")</f>
        <v>10</v>
      </c>
      <c r="F21" s="163">
        <f>+IFERROR(VLOOKUP($A21,Hoja6!$A$3:$P$1124,10,FALSE),"")</f>
        <v>0.43478260869565216</v>
      </c>
      <c r="G21" s="40">
        <f>+IFERROR(VLOOKUP($A21,Hoja6!$A$3:$P$1124,11,FALSE),"")</f>
        <v>19</v>
      </c>
      <c r="H21" s="40">
        <f>+IFERROR(VLOOKUP($A21,Hoja6!$A$3:$P$1124,12,FALSE),"")</f>
        <v>6</v>
      </c>
      <c r="I21" s="163">
        <f>+IFERROR(VLOOKUP($A21,Hoja6!$A$3:$P$1124,13,FALSE),"")</f>
        <v>0.31578947368421051</v>
      </c>
      <c r="J21" s="40">
        <f>+IFERROR(VLOOKUP($A21,Hoja6!$A$3:$P$1124,14,FALSE),"")</f>
        <v>12</v>
      </c>
      <c r="K21" s="149">
        <f>+IFERROR(VLOOKUP($A21,Hoja6!$A$3:$P$1124,15,FALSE),"")</f>
        <v>5</v>
      </c>
      <c r="L21" s="165">
        <f>+IFERROR(VLOOKUP($A21,Hoja6!$A$3:$P$1124,16,FALSE),"")</f>
        <v>0.41666666666666669</v>
      </c>
    </row>
    <row r="22" spans="1:12" x14ac:dyDescent="0.25">
      <c r="A22" s="145">
        <v>11</v>
      </c>
      <c r="B22" s="39">
        <f>+IFERROR(VLOOKUP($A22,Hoja6!$A$3:$P$1124,3,FALSE),"")</f>
        <v>68132</v>
      </c>
      <c r="C22" s="39" t="str">
        <f>+UPPER(IFERROR(VLOOKUP($A22,Hoja6!$A$3:$P$1124,4,FALSE),""))</f>
        <v>CALIFORNIA</v>
      </c>
      <c r="D22" s="40">
        <f>+IFERROR(VLOOKUP($A22,Hoja6!$A$3:$P$1124,8,FALSE),"")</f>
        <v>24</v>
      </c>
      <c r="E22" s="40">
        <f>+IFERROR(VLOOKUP($A22,Hoja6!$A$3:$P$1124,9,FALSE),"")</f>
        <v>13</v>
      </c>
      <c r="F22" s="163">
        <f>+IFERROR(VLOOKUP($A22,Hoja6!$A$3:$P$1124,10,FALSE),"")</f>
        <v>0.54166666666666663</v>
      </c>
      <c r="G22" s="40">
        <f>+IFERROR(VLOOKUP($A22,Hoja6!$A$3:$P$1124,11,FALSE),"")</f>
        <v>17</v>
      </c>
      <c r="H22" s="40">
        <f>+IFERROR(VLOOKUP($A22,Hoja6!$A$3:$P$1124,12,FALSE),"")</f>
        <v>9</v>
      </c>
      <c r="I22" s="163">
        <f>+IFERROR(VLOOKUP($A22,Hoja6!$A$3:$P$1124,13,FALSE),"")</f>
        <v>0.52941176470588236</v>
      </c>
      <c r="J22" s="40">
        <f>+IFERROR(VLOOKUP($A22,Hoja6!$A$3:$P$1124,14,FALSE),"")</f>
        <v>17</v>
      </c>
      <c r="K22" s="149">
        <f>+IFERROR(VLOOKUP($A22,Hoja6!$A$3:$P$1124,15,FALSE),"")</f>
        <v>9</v>
      </c>
      <c r="L22" s="165">
        <f>+IFERROR(VLOOKUP($A22,Hoja6!$A$3:$P$1124,16,FALSE),"")</f>
        <v>0.52941176470588236</v>
      </c>
    </row>
    <row r="23" spans="1:12" x14ac:dyDescent="0.25">
      <c r="A23" s="145">
        <v>12</v>
      </c>
      <c r="B23" s="39">
        <f>+IFERROR(VLOOKUP($A23,Hoja6!$A$3:$P$1124,3,FALSE),"")</f>
        <v>68147</v>
      </c>
      <c r="C23" s="39" t="str">
        <f>+UPPER(IFERROR(VLOOKUP($A23,Hoja6!$A$3:$P$1124,4,FALSE),""))</f>
        <v>CAPITANEJO</v>
      </c>
      <c r="D23" s="40">
        <f>+IFERROR(VLOOKUP($A23,Hoja6!$A$3:$P$1124,8,FALSE),"")</f>
        <v>55</v>
      </c>
      <c r="E23" s="40">
        <f>+IFERROR(VLOOKUP($A23,Hoja6!$A$3:$P$1124,9,FALSE),"")</f>
        <v>23</v>
      </c>
      <c r="F23" s="163">
        <f>+IFERROR(VLOOKUP($A23,Hoja6!$A$3:$P$1124,10,FALSE),"")</f>
        <v>0.41818181818181815</v>
      </c>
      <c r="G23" s="40">
        <f>+IFERROR(VLOOKUP($A23,Hoja6!$A$3:$P$1124,11,FALSE),"")</f>
        <v>50</v>
      </c>
      <c r="H23" s="40">
        <f>+IFERROR(VLOOKUP($A23,Hoja6!$A$3:$P$1124,12,FALSE),"")</f>
        <v>19</v>
      </c>
      <c r="I23" s="163">
        <f>+IFERROR(VLOOKUP($A23,Hoja6!$A$3:$P$1124,13,FALSE),"")</f>
        <v>0.38</v>
      </c>
      <c r="J23" s="40">
        <f>+IFERROR(VLOOKUP($A23,Hoja6!$A$3:$P$1124,14,FALSE),"")</f>
        <v>58</v>
      </c>
      <c r="K23" s="149">
        <f>+IFERROR(VLOOKUP($A23,Hoja6!$A$3:$P$1124,15,FALSE),"")</f>
        <v>37</v>
      </c>
      <c r="L23" s="165">
        <f>+IFERROR(VLOOKUP($A23,Hoja6!$A$3:$P$1124,16,FALSE),"")</f>
        <v>0.63793103448275867</v>
      </c>
    </row>
    <row r="24" spans="1:12" x14ac:dyDescent="0.25">
      <c r="A24" s="145">
        <v>13</v>
      </c>
      <c r="B24" s="39">
        <f>+IFERROR(VLOOKUP($A24,Hoja6!$A$3:$P$1124,3,FALSE),"")</f>
        <v>68152</v>
      </c>
      <c r="C24" s="39" t="str">
        <f>+UPPER(IFERROR(VLOOKUP($A24,Hoja6!$A$3:$P$1124,4,FALSE),""))</f>
        <v>CARCASÍ</v>
      </c>
      <c r="D24" s="40">
        <f>+IFERROR(VLOOKUP($A24,Hoja6!$A$3:$P$1124,8,FALSE),"")</f>
        <v>34</v>
      </c>
      <c r="E24" s="40">
        <f>+IFERROR(VLOOKUP($A24,Hoja6!$A$3:$P$1124,9,FALSE),"")</f>
        <v>12</v>
      </c>
      <c r="F24" s="163">
        <f>+IFERROR(VLOOKUP($A24,Hoja6!$A$3:$P$1124,10,FALSE),"")</f>
        <v>0.35294117647058826</v>
      </c>
      <c r="G24" s="40">
        <f>+IFERROR(VLOOKUP($A24,Hoja6!$A$3:$P$1124,11,FALSE),"")</f>
        <v>36</v>
      </c>
      <c r="H24" s="40">
        <f>+IFERROR(VLOOKUP($A24,Hoja6!$A$3:$P$1124,12,FALSE),"")</f>
        <v>10</v>
      </c>
      <c r="I24" s="163">
        <f>+IFERROR(VLOOKUP($A24,Hoja6!$A$3:$P$1124,13,FALSE),"")</f>
        <v>0.27777777777777779</v>
      </c>
      <c r="J24" s="40">
        <f>+IFERROR(VLOOKUP($A24,Hoja6!$A$3:$P$1124,14,FALSE),"")</f>
        <v>49</v>
      </c>
      <c r="K24" s="149">
        <f>+IFERROR(VLOOKUP($A24,Hoja6!$A$3:$P$1124,15,FALSE),"")</f>
        <v>24</v>
      </c>
      <c r="L24" s="165">
        <f>+IFERROR(VLOOKUP($A24,Hoja6!$A$3:$P$1124,16,FALSE),"")</f>
        <v>0.48979591836734693</v>
      </c>
    </row>
    <row r="25" spans="1:12" x14ac:dyDescent="0.25">
      <c r="A25" s="145">
        <v>14</v>
      </c>
      <c r="B25" s="39">
        <f>+IFERROR(VLOOKUP($A25,Hoja6!$A$3:$P$1124,3,FALSE),"")</f>
        <v>68160</v>
      </c>
      <c r="C25" s="39" t="str">
        <f>+UPPER(IFERROR(VLOOKUP($A25,Hoja6!$A$3:$P$1124,4,FALSE),""))</f>
        <v>CEPITÁ</v>
      </c>
      <c r="D25" s="40">
        <f>+IFERROR(VLOOKUP($A25,Hoja6!$A$3:$P$1124,8,FALSE),"")</f>
        <v>19</v>
      </c>
      <c r="E25" s="40">
        <f>+IFERROR(VLOOKUP($A25,Hoja6!$A$3:$P$1124,9,FALSE),"")</f>
        <v>1</v>
      </c>
      <c r="F25" s="163">
        <f>+IFERROR(VLOOKUP($A25,Hoja6!$A$3:$P$1124,10,FALSE),"")</f>
        <v>5.2631578947368418E-2</v>
      </c>
      <c r="G25" s="40">
        <f>+IFERROR(VLOOKUP($A25,Hoja6!$A$3:$P$1124,11,FALSE),"")</f>
        <v>17</v>
      </c>
      <c r="H25" s="40">
        <f>+IFERROR(VLOOKUP($A25,Hoja6!$A$3:$P$1124,12,FALSE),"")</f>
        <v>4</v>
      </c>
      <c r="I25" s="163">
        <f>+IFERROR(VLOOKUP($A25,Hoja6!$A$3:$P$1124,13,FALSE),"")</f>
        <v>0.23529411764705882</v>
      </c>
      <c r="J25" s="40">
        <f>+IFERROR(VLOOKUP($A25,Hoja6!$A$3:$P$1124,14,FALSE),"")</f>
        <v>20</v>
      </c>
      <c r="K25" s="149">
        <f>+IFERROR(VLOOKUP($A25,Hoja6!$A$3:$P$1124,15,FALSE),"")</f>
        <v>6</v>
      </c>
      <c r="L25" s="165">
        <f>+IFERROR(VLOOKUP($A25,Hoja6!$A$3:$P$1124,16,FALSE),"")</f>
        <v>0.3</v>
      </c>
    </row>
    <row r="26" spans="1:12" x14ac:dyDescent="0.25">
      <c r="A26" s="145">
        <v>15</v>
      </c>
      <c r="B26" s="39">
        <f>+IFERROR(VLOOKUP($A26,Hoja6!$A$3:$P$1124,3,FALSE),"")</f>
        <v>68162</v>
      </c>
      <c r="C26" s="39" t="str">
        <f>+UPPER(IFERROR(VLOOKUP($A26,Hoja6!$A$3:$P$1124,4,FALSE),""))</f>
        <v>CERRITO</v>
      </c>
      <c r="D26" s="40">
        <f>+IFERROR(VLOOKUP($A26,Hoja6!$A$3:$P$1124,8,FALSE),"")</f>
        <v>61</v>
      </c>
      <c r="E26" s="40">
        <f>+IFERROR(VLOOKUP($A26,Hoja6!$A$3:$P$1124,9,FALSE),"")</f>
        <v>38</v>
      </c>
      <c r="F26" s="163">
        <f>+IFERROR(VLOOKUP($A26,Hoja6!$A$3:$P$1124,10,FALSE),"")</f>
        <v>0.62295081967213117</v>
      </c>
      <c r="G26" s="40">
        <f>+IFERROR(VLOOKUP($A26,Hoja6!$A$3:$P$1124,11,FALSE),"")</f>
        <v>80</v>
      </c>
      <c r="H26" s="40">
        <f>+IFERROR(VLOOKUP($A26,Hoja6!$A$3:$P$1124,12,FALSE),"")</f>
        <v>38</v>
      </c>
      <c r="I26" s="163">
        <f>+IFERROR(VLOOKUP($A26,Hoja6!$A$3:$P$1124,13,FALSE),"")</f>
        <v>0.47499999999999998</v>
      </c>
      <c r="J26" s="40">
        <f>+IFERROR(VLOOKUP($A26,Hoja6!$A$3:$P$1124,14,FALSE),"")</f>
        <v>53</v>
      </c>
      <c r="K26" s="149">
        <f>+IFERROR(VLOOKUP($A26,Hoja6!$A$3:$P$1124,15,FALSE),"")</f>
        <v>26</v>
      </c>
      <c r="L26" s="165">
        <f>+IFERROR(VLOOKUP($A26,Hoja6!$A$3:$P$1124,16,FALSE),"")</f>
        <v>0.49056603773584906</v>
      </c>
    </row>
    <row r="27" spans="1:12" x14ac:dyDescent="0.25">
      <c r="A27" s="145">
        <v>16</v>
      </c>
      <c r="B27" s="39">
        <f>+IFERROR(VLOOKUP($A27,Hoja6!$A$3:$P$1124,3,FALSE),"")</f>
        <v>68167</v>
      </c>
      <c r="C27" s="39" t="str">
        <f>+UPPER(IFERROR(VLOOKUP($A27,Hoja6!$A$3:$P$1124,4,FALSE),""))</f>
        <v>CHARALÁ</v>
      </c>
      <c r="D27" s="40">
        <f>+IFERROR(VLOOKUP($A27,Hoja6!$A$3:$P$1124,8,FALSE),"")</f>
        <v>159</v>
      </c>
      <c r="E27" s="40">
        <f>+IFERROR(VLOOKUP($A27,Hoja6!$A$3:$P$1124,9,FALSE),"")</f>
        <v>53</v>
      </c>
      <c r="F27" s="163">
        <f>+IFERROR(VLOOKUP($A27,Hoja6!$A$3:$P$1124,10,FALSE),"")</f>
        <v>0.33333333333333331</v>
      </c>
      <c r="G27" s="40">
        <f>+IFERROR(VLOOKUP($A27,Hoja6!$A$3:$P$1124,11,FALSE),"")</f>
        <v>178</v>
      </c>
      <c r="H27" s="40">
        <f>+IFERROR(VLOOKUP($A27,Hoja6!$A$3:$P$1124,12,FALSE),"")</f>
        <v>79</v>
      </c>
      <c r="I27" s="163">
        <f>+IFERROR(VLOOKUP($A27,Hoja6!$A$3:$P$1124,13,FALSE),"")</f>
        <v>0.4438202247191011</v>
      </c>
      <c r="J27" s="40">
        <f>+IFERROR(VLOOKUP($A27,Hoja6!$A$3:$P$1124,14,FALSE),"")</f>
        <v>167</v>
      </c>
      <c r="K27" s="149">
        <f>+IFERROR(VLOOKUP($A27,Hoja6!$A$3:$P$1124,15,FALSE),"")</f>
        <v>66</v>
      </c>
      <c r="L27" s="165">
        <f>+IFERROR(VLOOKUP($A27,Hoja6!$A$3:$P$1124,16,FALSE),"")</f>
        <v>0.39520958083832336</v>
      </c>
    </row>
    <row r="28" spans="1:12" x14ac:dyDescent="0.25">
      <c r="A28" s="145">
        <v>17</v>
      </c>
      <c r="B28" s="39">
        <f>+IFERROR(VLOOKUP($A28,Hoja6!$A$3:$P$1124,3,FALSE),"")</f>
        <v>68169</v>
      </c>
      <c r="C28" s="39" t="str">
        <f>+UPPER(IFERROR(VLOOKUP($A28,Hoja6!$A$3:$P$1124,4,FALSE),""))</f>
        <v>CHARTA</v>
      </c>
      <c r="D28" s="40">
        <f>+IFERROR(VLOOKUP($A28,Hoja6!$A$3:$P$1124,8,FALSE),"")</f>
        <v>22</v>
      </c>
      <c r="E28" s="40">
        <f>+IFERROR(VLOOKUP($A28,Hoja6!$A$3:$P$1124,9,FALSE),"")</f>
        <v>5</v>
      </c>
      <c r="F28" s="163">
        <f>+IFERROR(VLOOKUP($A28,Hoja6!$A$3:$P$1124,10,FALSE),"")</f>
        <v>0.22727272727272727</v>
      </c>
      <c r="G28" s="40">
        <f>+IFERROR(VLOOKUP($A28,Hoja6!$A$3:$P$1124,11,FALSE),"")</f>
        <v>23</v>
      </c>
      <c r="H28" s="40">
        <f>+IFERROR(VLOOKUP($A28,Hoja6!$A$3:$P$1124,12,FALSE),"")</f>
        <v>6</v>
      </c>
      <c r="I28" s="163">
        <f>+IFERROR(VLOOKUP($A28,Hoja6!$A$3:$P$1124,13,FALSE),"")</f>
        <v>0.2608695652173913</v>
      </c>
      <c r="J28" s="40">
        <f>+IFERROR(VLOOKUP($A28,Hoja6!$A$3:$P$1124,14,FALSE),"")</f>
        <v>29</v>
      </c>
      <c r="K28" s="149">
        <f>+IFERROR(VLOOKUP($A28,Hoja6!$A$3:$P$1124,15,FALSE),"")</f>
        <v>16</v>
      </c>
      <c r="L28" s="165">
        <f>+IFERROR(VLOOKUP($A28,Hoja6!$A$3:$P$1124,16,FALSE),"")</f>
        <v>0.55172413793103448</v>
      </c>
    </row>
    <row r="29" spans="1:12" x14ac:dyDescent="0.25">
      <c r="A29" s="145">
        <v>18</v>
      </c>
      <c r="B29" s="39">
        <f>+IFERROR(VLOOKUP($A29,Hoja6!$A$3:$P$1124,3,FALSE),"")</f>
        <v>68176</v>
      </c>
      <c r="C29" s="39" t="str">
        <f>+UPPER(IFERROR(VLOOKUP($A29,Hoja6!$A$3:$P$1124,4,FALSE),""))</f>
        <v xml:space="preserve">CHIMA  </v>
      </c>
      <c r="D29" s="40">
        <f>+IFERROR(VLOOKUP($A29,Hoja6!$A$3:$P$1124,8,FALSE),"")</f>
        <v>22</v>
      </c>
      <c r="E29" s="40">
        <f>+IFERROR(VLOOKUP($A29,Hoja6!$A$3:$P$1124,9,FALSE),"")</f>
        <v>11</v>
      </c>
      <c r="F29" s="163">
        <f>+IFERROR(VLOOKUP($A29,Hoja6!$A$3:$P$1124,10,FALSE),"")</f>
        <v>0.5</v>
      </c>
      <c r="G29" s="40">
        <f>+IFERROR(VLOOKUP($A29,Hoja6!$A$3:$P$1124,11,FALSE),"")</f>
        <v>22</v>
      </c>
      <c r="H29" s="40">
        <f>+IFERROR(VLOOKUP($A29,Hoja6!$A$3:$P$1124,12,FALSE),"")</f>
        <v>10</v>
      </c>
      <c r="I29" s="163">
        <f>+IFERROR(VLOOKUP($A29,Hoja6!$A$3:$P$1124,13,FALSE),"")</f>
        <v>0.45454545454545453</v>
      </c>
      <c r="J29" s="40">
        <f>+IFERROR(VLOOKUP($A29,Hoja6!$A$3:$P$1124,14,FALSE),"")</f>
        <v>22</v>
      </c>
      <c r="K29" s="149">
        <f>+IFERROR(VLOOKUP($A29,Hoja6!$A$3:$P$1124,15,FALSE),"")</f>
        <v>5</v>
      </c>
      <c r="L29" s="165">
        <f>+IFERROR(VLOOKUP($A29,Hoja6!$A$3:$P$1124,16,FALSE),"")</f>
        <v>0.22727272727272727</v>
      </c>
    </row>
    <row r="30" spans="1:12" x14ac:dyDescent="0.25">
      <c r="A30" s="145">
        <v>19</v>
      </c>
      <c r="B30" s="39">
        <f>+IFERROR(VLOOKUP($A30,Hoja6!$A$3:$P$1124,3,FALSE),"")</f>
        <v>68179</v>
      </c>
      <c r="C30" s="39" t="str">
        <f>+UPPER(IFERROR(VLOOKUP($A30,Hoja6!$A$3:$P$1124,4,FALSE),""))</f>
        <v>CHIPATÁ</v>
      </c>
      <c r="D30" s="40">
        <f>+IFERROR(VLOOKUP($A30,Hoja6!$A$3:$P$1124,8,FALSE),"")</f>
        <v>47</v>
      </c>
      <c r="E30" s="40">
        <f>+IFERROR(VLOOKUP($A30,Hoja6!$A$3:$P$1124,9,FALSE),"")</f>
        <v>20</v>
      </c>
      <c r="F30" s="163">
        <f>+IFERROR(VLOOKUP($A30,Hoja6!$A$3:$P$1124,10,FALSE),"")</f>
        <v>0.42553191489361702</v>
      </c>
      <c r="G30" s="40">
        <f>+IFERROR(VLOOKUP($A30,Hoja6!$A$3:$P$1124,11,FALSE),"")</f>
        <v>36</v>
      </c>
      <c r="H30" s="40">
        <f>+IFERROR(VLOOKUP($A30,Hoja6!$A$3:$P$1124,12,FALSE),"")</f>
        <v>18</v>
      </c>
      <c r="I30" s="163">
        <f>+IFERROR(VLOOKUP($A30,Hoja6!$A$3:$P$1124,13,FALSE),"")</f>
        <v>0.5</v>
      </c>
      <c r="J30" s="40">
        <f>+IFERROR(VLOOKUP($A30,Hoja6!$A$3:$P$1124,14,FALSE),"")</f>
        <v>43</v>
      </c>
      <c r="K30" s="149">
        <f>+IFERROR(VLOOKUP($A30,Hoja6!$A$3:$P$1124,15,FALSE),"")</f>
        <v>20</v>
      </c>
      <c r="L30" s="165">
        <f>+IFERROR(VLOOKUP($A30,Hoja6!$A$3:$P$1124,16,FALSE),"")</f>
        <v>0.46511627906976744</v>
      </c>
    </row>
    <row r="31" spans="1:12" x14ac:dyDescent="0.25">
      <c r="A31" s="145">
        <v>20</v>
      </c>
      <c r="B31" s="39">
        <f>+IFERROR(VLOOKUP($A31,Hoja6!$A$3:$P$1124,3,FALSE),"")</f>
        <v>68190</v>
      </c>
      <c r="C31" s="39" t="str">
        <f>+UPPER(IFERROR(VLOOKUP($A31,Hoja6!$A$3:$P$1124,4,FALSE),""))</f>
        <v>CIMITARRA</v>
      </c>
      <c r="D31" s="40">
        <f>+IFERROR(VLOOKUP($A31,Hoja6!$A$3:$P$1124,8,FALSE),"")</f>
        <v>286</v>
      </c>
      <c r="E31" s="40">
        <f>+IFERROR(VLOOKUP($A31,Hoja6!$A$3:$P$1124,9,FALSE),"")</f>
        <v>108</v>
      </c>
      <c r="F31" s="163">
        <f>+IFERROR(VLOOKUP($A31,Hoja6!$A$3:$P$1124,10,FALSE),"")</f>
        <v>0.3776223776223776</v>
      </c>
      <c r="G31" s="40">
        <f>+IFERROR(VLOOKUP($A31,Hoja6!$A$3:$P$1124,11,FALSE),"")</f>
        <v>279</v>
      </c>
      <c r="H31" s="40">
        <f>+IFERROR(VLOOKUP($A31,Hoja6!$A$3:$P$1124,12,FALSE),"")</f>
        <v>104</v>
      </c>
      <c r="I31" s="163">
        <f>+IFERROR(VLOOKUP($A31,Hoja6!$A$3:$P$1124,13,FALSE),"")</f>
        <v>0.37275985663082439</v>
      </c>
      <c r="J31" s="40">
        <f>+IFERROR(VLOOKUP($A31,Hoja6!$A$3:$P$1124,14,FALSE),"")</f>
        <v>391</v>
      </c>
      <c r="K31" s="149">
        <f>+IFERROR(VLOOKUP($A31,Hoja6!$A$3:$P$1124,15,FALSE),"")</f>
        <v>131</v>
      </c>
      <c r="L31" s="165">
        <f>+IFERROR(VLOOKUP($A31,Hoja6!$A$3:$P$1124,16,FALSE),"")</f>
        <v>0.33503836317135549</v>
      </c>
    </row>
    <row r="32" spans="1:12" x14ac:dyDescent="0.25">
      <c r="A32" s="145">
        <v>21</v>
      </c>
      <c r="B32" s="39">
        <f>+IFERROR(VLOOKUP($A32,Hoja6!$A$3:$P$1124,3,FALSE),"")</f>
        <v>68207</v>
      </c>
      <c r="C32" s="39" t="str">
        <f>+UPPER(IFERROR(VLOOKUP($A32,Hoja6!$A$3:$P$1124,4,FALSE),""))</f>
        <v>CONCEPCIÓN</v>
      </c>
      <c r="D32" s="40">
        <f>+IFERROR(VLOOKUP($A32,Hoja6!$A$3:$P$1124,8,FALSE),"")</f>
        <v>52</v>
      </c>
      <c r="E32" s="40">
        <f>+IFERROR(VLOOKUP($A32,Hoja6!$A$3:$P$1124,9,FALSE),"")</f>
        <v>28</v>
      </c>
      <c r="F32" s="163">
        <f>+IFERROR(VLOOKUP($A32,Hoja6!$A$3:$P$1124,10,FALSE),"")</f>
        <v>0.53846153846153844</v>
      </c>
      <c r="G32" s="40">
        <f>+IFERROR(VLOOKUP($A32,Hoja6!$A$3:$P$1124,11,FALSE),"")</f>
        <v>42</v>
      </c>
      <c r="H32" s="40">
        <f>+IFERROR(VLOOKUP($A32,Hoja6!$A$3:$P$1124,12,FALSE),"")</f>
        <v>26</v>
      </c>
      <c r="I32" s="163">
        <f>+IFERROR(VLOOKUP($A32,Hoja6!$A$3:$P$1124,13,FALSE),"")</f>
        <v>0.61904761904761907</v>
      </c>
      <c r="J32" s="40">
        <f>+IFERROR(VLOOKUP($A32,Hoja6!$A$3:$P$1124,14,FALSE),"")</f>
        <v>42</v>
      </c>
      <c r="K32" s="149">
        <f>+IFERROR(VLOOKUP($A32,Hoja6!$A$3:$P$1124,15,FALSE),"")</f>
        <v>28</v>
      </c>
      <c r="L32" s="165">
        <f>+IFERROR(VLOOKUP($A32,Hoja6!$A$3:$P$1124,16,FALSE),"")</f>
        <v>0.66666666666666663</v>
      </c>
    </row>
    <row r="33" spans="1:12" x14ac:dyDescent="0.25">
      <c r="A33" s="145">
        <v>22</v>
      </c>
      <c r="B33" s="39">
        <f>+IFERROR(VLOOKUP($A33,Hoja6!$A$3:$P$1124,3,FALSE),"")</f>
        <v>68209</v>
      </c>
      <c r="C33" s="39" t="str">
        <f>+UPPER(IFERROR(VLOOKUP($A33,Hoja6!$A$3:$P$1124,4,FALSE),""))</f>
        <v>CONFINES</v>
      </c>
      <c r="D33" s="40">
        <f>+IFERROR(VLOOKUP($A33,Hoja6!$A$3:$P$1124,8,FALSE),"")</f>
        <v>23</v>
      </c>
      <c r="E33" s="40">
        <f>+IFERROR(VLOOKUP($A33,Hoja6!$A$3:$P$1124,9,FALSE),"")</f>
        <v>8</v>
      </c>
      <c r="F33" s="163">
        <f>+IFERROR(VLOOKUP($A33,Hoja6!$A$3:$P$1124,10,FALSE),"")</f>
        <v>0.34782608695652173</v>
      </c>
      <c r="G33" s="40">
        <f>+IFERROR(VLOOKUP($A33,Hoja6!$A$3:$P$1124,11,FALSE),"")</f>
        <v>17</v>
      </c>
      <c r="H33" s="40">
        <f>+IFERROR(VLOOKUP($A33,Hoja6!$A$3:$P$1124,12,FALSE),"")</f>
        <v>5</v>
      </c>
      <c r="I33" s="163">
        <f>+IFERROR(VLOOKUP($A33,Hoja6!$A$3:$P$1124,13,FALSE),"")</f>
        <v>0.29411764705882354</v>
      </c>
      <c r="J33" s="40">
        <f>+IFERROR(VLOOKUP($A33,Hoja6!$A$3:$P$1124,14,FALSE),"")</f>
        <v>25</v>
      </c>
      <c r="K33" s="149">
        <f>+IFERROR(VLOOKUP($A33,Hoja6!$A$3:$P$1124,15,FALSE),"")</f>
        <v>5</v>
      </c>
      <c r="L33" s="165">
        <f>+IFERROR(VLOOKUP($A33,Hoja6!$A$3:$P$1124,16,FALSE),"")</f>
        <v>0.2</v>
      </c>
    </row>
    <row r="34" spans="1:12" x14ac:dyDescent="0.25">
      <c r="A34" s="145">
        <v>23</v>
      </c>
      <c r="B34" s="39">
        <f>+IFERROR(VLOOKUP($A34,Hoja6!$A$3:$P$1124,3,FALSE),"")</f>
        <v>68211</v>
      </c>
      <c r="C34" s="39" t="str">
        <f>+UPPER(IFERROR(VLOOKUP($A34,Hoja6!$A$3:$P$1124,4,FALSE),""))</f>
        <v>CONTRATACIÓN</v>
      </c>
      <c r="D34" s="40">
        <f>+IFERROR(VLOOKUP($A34,Hoja6!$A$3:$P$1124,8,FALSE),"")</f>
        <v>72</v>
      </c>
      <c r="E34" s="40">
        <f>+IFERROR(VLOOKUP($A34,Hoja6!$A$3:$P$1124,9,FALSE),"")</f>
        <v>29</v>
      </c>
      <c r="F34" s="163">
        <f>+IFERROR(VLOOKUP($A34,Hoja6!$A$3:$P$1124,10,FALSE),"")</f>
        <v>0.40277777777777779</v>
      </c>
      <c r="G34" s="40">
        <f>+IFERROR(VLOOKUP($A34,Hoja6!$A$3:$P$1124,11,FALSE),"")</f>
        <v>46</v>
      </c>
      <c r="H34" s="40">
        <f>+IFERROR(VLOOKUP($A34,Hoja6!$A$3:$P$1124,12,FALSE),"")</f>
        <v>17</v>
      </c>
      <c r="I34" s="163">
        <f>+IFERROR(VLOOKUP($A34,Hoja6!$A$3:$P$1124,13,FALSE),"")</f>
        <v>0.36956521739130432</v>
      </c>
      <c r="J34" s="40">
        <f>+IFERROR(VLOOKUP($A34,Hoja6!$A$3:$P$1124,14,FALSE),"")</f>
        <v>47</v>
      </c>
      <c r="K34" s="149">
        <f>+IFERROR(VLOOKUP($A34,Hoja6!$A$3:$P$1124,15,FALSE),"")</f>
        <v>21</v>
      </c>
      <c r="L34" s="165">
        <f>+IFERROR(VLOOKUP($A34,Hoja6!$A$3:$P$1124,16,FALSE),"")</f>
        <v>0.44680851063829785</v>
      </c>
    </row>
    <row r="35" spans="1:12" x14ac:dyDescent="0.25">
      <c r="A35" s="145">
        <v>24</v>
      </c>
      <c r="B35" s="39">
        <f>+IFERROR(VLOOKUP($A35,Hoja6!$A$3:$P$1124,3,FALSE),"")</f>
        <v>68217</v>
      </c>
      <c r="C35" s="39" t="str">
        <f>+UPPER(IFERROR(VLOOKUP($A35,Hoja6!$A$3:$P$1124,4,FALSE),""))</f>
        <v>COROMORO</v>
      </c>
      <c r="D35" s="40">
        <f>+IFERROR(VLOOKUP($A35,Hoja6!$A$3:$P$1124,8,FALSE),"")</f>
        <v>38</v>
      </c>
      <c r="E35" s="40">
        <f>+IFERROR(VLOOKUP($A35,Hoja6!$A$3:$P$1124,9,FALSE),"")</f>
        <v>1</v>
      </c>
      <c r="F35" s="163">
        <f>+IFERROR(VLOOKUP($A35,Hoja6!$A$3:$P$1124,10,FALSE),"")</f>
        <v>2.6315789473684209E-2</v>
      </c>
      <c r="G35" s="40">
        <f>+IFERROR(VLOOKUP($A35,Hoja6!$A$3:$P$1124,11,FALSE),"")</f>
        <v>41</v>
      </c>
      <c r="H35" s="40">
        <f>+IFERROR(VLOOKUP($A35,Hoja6!$A$3:$P$1124,12,FALSE),"")</f>
        <v>8</v>
      </c>
      <c r="I35" s="163">
        <f>+IFERROR(VLOOKUP($A35,Hoja6!$A$3:$P$1124,13,FALSE),"")</f>
        <v>0.1951219512195122</v>
      </c>
      <c r="J35" s="40">
        <f>+IFERROR(VLOOKUP($A35,Hoja6!$A$3:$P$1124,14,FALSE),"")</f>
        <v>60</v>
      </c>
      <c r="K35" s="149">
        <f>+IFERROR(VLOOKUP($A35,Hoja6!$A$3:$P$1124,15,FALSE),"")</f>
        <v>13</v>
      </c>
      <c r="L35" s="165">
        <f>+IFERROR(VLOOKUP($A35,Hoja6!$A$3:$P$1124,16,FALSE),"")</f>
        <v>0.21666666666666667</v>
      </c>
    </row>
    <row r="36" spans="1:12" x14ac:dyDescent="0.25">
      <c r="A36" s="145">
        <v>25</v>
      </c>
      <c r="B36" s="39">
        <f>+IFERROR(VLOOKUP($A36,Hoja6!$A$3:$P$1124,3,FALSE),"")</f>
        <v>68229</v>
      </c>
      <c r="C36" s="39" t="str">
        <f>+UPPER(IFERROR(VLOOKUP($A36,Hoja6!$A$3:$P$1124,4,FALSE),""))</f>
        <v>CURITÍ</v>
      </c>
      <c r="D36" s="40">
        <f>+IFERROR(VLOOKUP($A36,Hoja6!$A$3:$P$1124,8,FALSE),"")</f>
        <v>132</v>
      </c>
      <c r="E36" s="40">
        <f>+IFERROR(VLOOKUP($A36,Hoja6!$A$3:$P$1124,9,FALSE),"")</f>
        <v>47</v>
      </c>
      <c r="F36" s="163">
        <f>+IFERROR(VLOOKUP($A36,Hoja6!$A$3:$P$1124,10,FALSE),"")</f>
        <v>0.35606060606060608</v>
      </c>
      <c r="G36" s="40">
        <f>+IFERROR(VLOOKUP($A36,Hoja6!$A$3:$P$1124,11,FALSE),"")</f>
        <v>116</v>
      </c>
      <c r="H36" s="40">
        <f>+IFERROR(VLOOKUP($A36,Hoja6!$A$3:$P$1124,12,FALSE),"")</f>
        <v>42</v>
      </c>
      <c r="I36" s="163">
        <f>+IFERROR(VLOOKUP($A36,Hoja6!$A$3:$P$1124,13,FALSE),"")</f>
        <v>0.36206896551724138</v>
      </c>
      <c r="J36" s="40">
        <f>+IFERROR(VLOOKUP($A36,Hoja6!$A$3:$P$1124,14,FALSE),"")</f>
        <v>145</v>
      </c>
      <c r="K36" s="149">
        <f>+IFERROR(VLOOKUP($A36,Hoja6!$A$3:$P$1124,15,FALSE),"")</f>
        <v>51</v>
      </c>
      <c r="L36" s="165">
        <f>+IFERROR(VLOOKUP($A36,Hoja6!$A$3:$P$1124,16,FALSE),"")</f>
        <v>0.35172413793103446</v>
      </c>
    </row>
    <row r="37" spans="1:12" x14ac:dyDescent="0.25">
      <c r="A37" s="145">
        <v>26</v>
      </c>
      <c r="B37" s="39">
        <f>+IFERROR(VLOOKUP($A37,Hoja6!$A$3:$P$1124,3,FALSE),"")</f>
        <v>68235</v>
      </c>
      <c r="C37" s="39" t="str">
        <f>+UPPER(IFERROR(VLOOKUP($A37,Hoja6!$A$3:$P$1124,4,FALSE),""))</f>
        <v>EL CARMEN DE CHUCURÍ</v>
      </c>
      <c r="D37" s="40">
        <f>+IFERROR(VLOOKUP($A37,Hoja6!$A$3:$P$1124,8,FALSE),"")</f>
        <v>103</v>
      </c>
      <c r="E37" s="40">
        <f>+IFERROR(VLOOKUP($A37,Hoja6!$A$3:$P$1124,9,FALSE),"")</f>
        <v>23</v>
      </c>
      <c r="F37" s="163">
        <f>+IFERROR(VLOOKUP($A37,Hoja6!$A$3:$P$1124,10,FALSE),"")</f>
        <v>0.22330097087378642</v>
      </c>
      <c r="G37" s="40">
        <f>+IFERROR(VLOOKUP($A37,Hoja6!$A$3:$P$1124,11,FALSE),"")</f>
        <v>113</v>
      </c>
      <c r="H37" s="40">
        <f>+IFERROR(VLOOKUP($A37,Hoja6!$A$3:$P$1124,12,FALSE),"")</f>
        <v>38</v>
      </c>
      <c r="I37" s="163">
        <f>+IFERROR(VLOOKUP($A37,Hoja6!$A$3:$P$1124,13,FALSE),"")</f>
        <v>0.33628318584070799</v>
      </c>
      <c r="J37" s="40">
        <f>+IFERROR(VLOOKUP($A37,Hoja6!$A$3:$P$1124,14,FALSE),"")</f>
        <v>134</v>
      </c>
      <c r="K37" s="149">
        <f>+IFERROR(VLOOKUP($A37,Hoja6!$A$3:$P$1124,15,FALSE),"")</f>
        <v>31</v>
      </c>
      <c r="L37" s="165">
        <f>+IFERROR(VLOOKUP($A37,Hoja6!$A$3:$P$1124,16,FALSE),"")</f>
        <v>0.23134328358208955</v>
      </c>
    </row>
    <row r="38" spans="1:12" x14ac:dyDescent="0.25">
      <c r="A38" s="145">
        <v>27</v>
      </c>
      <c r="B38" s="39">
        <f>+IFERROR(VLOOKUP($A38,Hoja6!$A$3:$P$1124,3,FALSE),"")</f>
        <v>68245</v>
      </c>
      <c r="C38" s="39" t="str">
        <f>+UPPER(IFERROR(VLOOKUP($A38,Hoja6!$A$3:$P$1124,4,FALSE),""))</f>
        <v>EL GUACAMAYO</v>
      </c>
      <c r="D38" s="40">
        <f>+IFERROR(VLOOKUP($A38,Hoja6!$A$3:$P$1124,8,FALSE),"")</f>
        <v>22</v>
      </c>
      <c r="E38" s="40">
        <f>+IFERROR(VLOOKUP($A38,Hoja6!$A$3:$P$1124,9,FALSE),"")</f>
        <v>8</v>
      </c>
      <c r="F38" s="163">
        <f>+IFERROR(VLOOKUP($A38,Hoja6!$A$3:$P$1124,10,FALSE),"")</f>
        <v>0.36363636363636365</v>
      </c>
      <c r="G38" s="40">
        <f>+IFERROR(VLOOKUP($A38,Hoja6!$A$3:$P$1124,11,FALSE),"")</f>
        <v>21</v>
      </c>
      <c r="H38" s="40">
        <f>+IFERROR(VLOOKUP($A38,Hoja6!$A$3:$P$1124,12,FALSE),"")</f>
        <v>8</v>
      </c>
      <c r="I38" s="163">
        <f>+IFERROR(VLOOKUP($A38,Hoja6!$A$3:$P$1124,13,FALSE),"")</f>
        <v>0.38095238095238093</v>
      </c>
      <c r="J38" s="40">
        <f>+IFERROR(VLOOKUP($A38,Hoja6!$A$3:$P$1124,14,FALSE),"")</f>
        <v>20</v>
      </c>
      <c r="K38" s="149">
        <f>+IFERROR(VLOOKUP($A38,Hoja6!$A$3:$P$1124,15,FALSE),"")</f>
        <v>4</v>
      </c>
      <c r="L38" s="165">
        <f>+IFERROR(VLOOKUP($A38,Hoja6!$A$3:$P$1124,16,FALSE),"")</f>
        <v>0.2</v>
      </c>
    </row>
    <row r="39" spans="1:12" x14ac:dyDescent="0.25">
      <c r="A39" s="145">
        <v>28</v>
      </c>
      <c r="B39" s="39">
        <f>+IFERROR(VLOOKUP($A39,Hoja6!$A$3:$P$1124,3,FALSE),"")</f>
        <v>68250</v>
      </c>
      <c r="C39" s="39" t="str">
        <f>+UPPER(IFERROR(VLOOKUP($A39,Hoja6!$A$3:$P$1124,4,FALSE),""))</f>
        <v>EL PEÑÓN</v>
      </c>
      <c r="D39" s="40">
        <f>+IFERROR(VLOOKUP($A39,Hoja6!$A$3:$P$1124,8,FALSE),"")</f>
        <v>53</v>
      </c>
      <c r="E39" s="40">
        <f>+IFERROR(VLOOKUP($A39,Hoja6!$A$3:$P$1124,9,FALSE),"")</f>
        <v>13</v>
      </c>
      <c r="F39" s="163">
        <f>+IFERROR(VLOOKUP($A39,Hoja6!$A$3:$P$1124,10,FALSE),"")</f>
        <v>0.24528301886792453</v>
      </c>
      <c r="G39" s="40">
        <f>+IFERROR(VLOOKUP($A39,Hoja6!$A$3:$P$1124,11,FALSE),"")</f>
        <v>44</v>
      </c>
      <c r="H39" s="40">
        <f>+IFERROR(VLOOKUP($A39,Hoja6!$A$3:$P$1124,12,FALSE),"")</f>
        <v>11</v>
      </c>
      <c r="I39" s="163">
        <f>+IFERROR(VLOOKUP($A39,Hoja6!$A$3:$P$1124,13,FALSE),"")</f>
        <v>0.25</v>
      </c>
      <c r="J39" s="40">
        <f>+IFERROR(VLOOKUP($A39,Hoja6!$A$3:$P$1124,14,FALSE),"")</f>
        <v>46</v>
      </c>
      <c r="K39" s="149">
        <f>+IFERROR(VLOOKUP($A39,Hoja6!$A$3:$P$1124,15,FALSE),"")</f>
        <v>5</v>
      </c>
      <c r="L39" s="165">
        <f>+IFERROR(VLOOKUP($A39,Hoja6!$A$3:$P$1124,16,FALSE),"")</f>
        <v>0.10869565217391304</v>
      </c>
    </row>
    <row r="40" spans="1:12" x14ac:dyDescent="0.25">
      <c r="A40" s="145">
        <v>29</v>
      </c>
      <c r="B40" s="39">
        <f>+IFERROR(VLOOKUP($A40,Hoja6!$A$3:$P$1124,3,FALSE),"")</f>
        <v>68255</v>
      </c>
      <c r="C40" s="39" t="str">
        <f>+UPPER(IFERROR(VLOOKUP($A40,Hoja6!$A$3:$P$1124,4,FALSE),""))</f>
        <v>EL PLAYÓN</v>
      </c>
      <c r="D40" s="40">
        <f>+IFERROR(VLOOKUP($A40,Hoja6!$A$3:$P$1124,8,FALSE),"")</f>
        <v>126</v>
      </c>
      <c r="E40" s="40">
        <f>+IFERROR(VLOOKUP($A40,Hoja6!$A$3:$P$1124,9,FALSE),"")</f>
        <v>39</v>
      </c>
      <c r="F40" s="163">
        <f>+IFERROR(VLOOKUP($A40,Hoja6!$A$3:$P$1124,10,FALSE),"")</f>
        <v>0.30952380952380953</v>
      </c>
      <c r="G40" s="40">
        <f>+IFERROR(VLOOKUP($A40,Hoja6!$A$3:$P$1124,11,FALSE),"")</f>
        <v>90</v>
      </c>
      <c r="H40" s="40">
        <f>+IFERROR(VLOOKUP($A40,Hoja6!$A$3:$P$1124,12,FALSE),"")</f>
        <v>32</v>
      </c>
      <c r="I40" s="163">
        <f>+IFERROR(VLOOKUP($A40,Hoja6!$A$3:$P$1124,13,FALSE),"")</f>
        <v>0.35555555555555557</v>
      </c>
      <c r="J40" s="40">
        <f>+IFERROR(VLOOKUP($A40,Hoja6!$A$3:$P$1124,14,FALSE),"")</f>
        <v>112</v>
      </c>
      <c r="K40" s="149">
        <f>+IFERROR(VLOOKUP($A40,Hoja6!$A$3:$P$1124,15,FALSE),"")</f>
        <v>35</v>
      </c>
      <c r="L40" s="165">
        <f>+IFERROR(VLOOKUP($A40,Hoja6!$A$3:$P$1124,16,FALSE),"")</f>
        <v>0.3125</v>
      </c>
    </row>
    <row r="41" spans="1:12" x14ac:dyDescent="0.25">
      <c r="A41" s="145">
        <v>30</v>
      </c>
      <c r="B41" s="39">
        <f>+IFERROR(VLOOKUP($A41,Hoja6!$A$3:$P$1124,3,FALSE),"")</f>
        <v>68264</v>
      </c>
      <c r="C41" s="39" t="str">
        <f>+UPPER(IFERROR(VLOOKUP($A41,Hoja6!$A$3:$P$1124,4,FALSE),""))</f>
        <v>ENCINO</v>
      </c>
      <c r="D41" s="40">
        <f>+IFERROR(VLOOKUP($A41,Hoja6!$A$3:$P$1124,8,FALSE),"")</f>
        <v>23</v>
      </c>
      <c r="E41" s="40">
        <f>+IFERROR(VLOOKUP($A41,Hoja6!$A$3:$P$1124,9,FALSE),"")</f>
        <v>5</v>
      </c>
      <c r="F41" s="163">
        <f>+IFERROR(VLOOKUP($A41,Hoja6!$A$3:$P$1124,10,FALSE),"")</f>
        <v>0.21739130434782608</v>
      </c>
      <c r="G41" s="40">
        <f>+IFERROR(VLOOKUP($A41,Hoja6!$A$3:$P$1124,11,FALSE),"")</f>
        <v>12</v>
      </c>
      <c r="H41" s="40">
        <f>+IFERROR(VLOOKUP($A41,Hoja6!$A$3:$P$1124,12,FALSE),"")</f>
        <v>7</v>
      </c>
      <c r="I41" s="163">
        <f>+IFERROR(VLOOKUP($A41,Hoja6!$A$3:$P$1124,13,FALSE),"")</f>
        <v>0.58333333333333337</v>
      </c>
      <c r="J41" s="40">
        <f>+IFERROR(VLOOKUP($A41,Hoja6!$A$3:$P$1124,14,FALSE),"")</f>
        <v>13</v>
      </c>
      <c r="K41" s="149">
        <f>+IFERROR(VLOOKUP($A41,Hoja6!$A$3:$P$1124,15,FALSE),"")</f>
        <v>6</v>
      </c>
      <c r="L41" s="165">
        <f>+IFERROR(VLOOKUP($A41,Hoja6!$A$3:$P$1124,16,FALSE),"")</f>
        <v>0.46153846153846156</v>
      </c>
    </row>
    <row r="42" spans="1:12" x14ac:dyDescent="0.25">
      <c r="A42" s="145">
        <v>31</v>
      </c>
      <c r="B42" s="39">
        <f>+IFERROR(VLOOKUP($A42,Hoja6!$A$3:$P$1124,3,FALSE),"")</f>
        <v>68266</v>
      </c>
      <c r="C42" s="39" t="str">
        <f>+UPPER(IFERROR(VLOOKUP($A42,Hoja6!$A$3:$P$1124,4,FALSE),""))</f>
        <v>ENCISO</v>
      </c>
      <c r="D42" s="40">
        <f>+IFERROR(VLOOKUP($A42,Hoja6!$A$3:$P$1124,8,FALSE),"")</f>
        <v>51</v>
      </c>
      <c r="E42" s="40">
        <f>+IFERROR(VLOOKUP($A42,Hoja6!$A$3:$P$1124,9,FALSE),"")</f>
        <v>31</v>
      </c>
      <c r="F42" s="163">
        <f>+IFERROR(VLOOKUP($A42,Hoja6!$A$3:$P$1124,10,FALSE),"")</f>
        <v>0.60784313725490191</v>
      </c>
      <c r="G42" s="40">
        <f>+IFERROR(VLOOKUP($A42,Hoja6!$A$3:$P$1124,11,FALSE),"")</f>
        <v>41</v>
      </c>
      <c r="H42" s="40">
        <f>+IFERROR(VLOOKUP($A42,Hoja6!$A$3:$P$1124,12,FALSE),"")</f>
        <v>25</v>
      </c>
      <c r="I42" s="163">
        <f>+IFERROR(VLOOKUP($A42,Hoja6!$A$3:$P$1124,13,FALSE),"")</f>
        <v>0.6097560975609756</v>
      </c>
      <c r="J42" s="40">
        <f>+IFERROR(VLOOKUP($A42,Hoja6!$A$3:$P$1124,14,FALSE),"")</f>
        <v>34</v>
      </c>
      <c r="K42" s="149">
        <f>+IFERROR(VLOOKUP($A42,Hoja6!$A$3:$P$1124,15,FALSE),"")</f>
        <v>16</v>
      </c>
      <c r="L42" s="165">
        <f>+IFERROR(VLOOKUP($A42,Hoja6!$A$3:$P$1124,16,FALSE),"")</f>
        <v>0.47058823529411764</v>
      </c>
    </row>
    <row r="43" spans="1:12" x14ac:dyDescent="0.25">
      <c r="A43" s="145">
        <v>32</v>
      </c>
      <c r="B43" s="39">
        <f>+IFERROR(VLOOKUP($A43,Hoja6!$A$3:$P$1124,3,FALSE),"")</f>
        <v>68271</v>
      </c>
      <c r="C43" s="39" t="str">
        <f>+UPPER(IFERROR(VLOOKUP($A43,Hoja6!$A$3:$P$1124,4,FALSE),""))</f>
        <v>FLORIÁN</v>
      </c>
      <c r="D43" s="40">
        <f>+IFERROR(VLOOKUP($A43,Hoja6!$A$3:$P$1124,8,FALSE),"")</f>
        <v>69</v>
      </c>
      <c r="E43" s="40">
        <f>+IFERROR(VLOOKUP($A43,Hoja6!$A$3:$P$1124,9,FALSE),"")</f>
        <v>14</v>
      </c>
      <c r="F43" s="163">
        <f>+IFERROR(VLOOKUP($A43,Hoja6!$A$3:$P$1124,10,FALSE),"")</f>
        <v>0.20289855072463769</v>
      </c>
      <c r="G43" s="40">
        <f>+IFERROR(VLOOKUP($A43,Hoja6!$A$3:$P$1124,11,FALSE),"")</f>
        <v>68</v>
      </c>
      <c r="H43" s="40">
        <f>+IFERROR(VLOOKUP($A43,Hoja6!$A$3:$P$1124,12,FALSE),"")</f>
        <v>25</v>
      </c>
      <c r="I43" s="163">
        <f>+IFERROR(VLOOKUP($A43,Hoja6!$A$3:$P$1124,13,FALSE),"")</f>
        <v>0.36764705882352944</v>
      </c>
      <c r="J43" s="40">
        <f>+IFERROR(VLOOKUP($A43,Hoja6!$A$3:$P$1124,14,FALSE),"")</f>
        <v>60</v>
      </c>
      <c r="K43" s="149">
        <f>+IFERROR(VLOOKUP($A43,Hoja6!$A$3:$P$1124,15,FALSE),"")</f>
        <v>14</v>
      </c>
      <c r="L43" s="165">
        <f>+IFERROR(VLOOKUP($A43,Hoja6!$A$3:$P$1124,16,FALSE),"")</f>
        <v>0.23333333333333334</v>
      </c>
    </row>
    <row r="44" spans="1:12" x14ac:dyDescent="0.25">
      <c r="A44" s="145">
        <v>33</v>
      </c>
      <c r="B44" s="39">
        <f>+IFERROR(VLOOKUP($A44,Hoja6!$A$3:$P$1124,3,FALSE),"")</f>
        <v>68276</v>
      </c>
      <c r="C44" s="39" t="str">
        <f>+UPPER(IFERROR(VLOOKUP($A44,Hoja6!$A$3:$P$1124,4,FALSE),""))</f>
        <v>FLORIDABLANCA</v>
      </c>
      <c r="D44" s="40">
        <f>+IFERROR(VLOOKUP($A44,Hoja6!$A$3:$P$1124,8,FALSE),"")</f>
        <v>2409</v>
      </c>
      <c r="E44" s="40">
        <f>+IFERROR(VLOOKUP($A44,Hoja6!$A$3:$P$1124,9,FALSE),"")</f>
        <v>1202</v>
      </c>
      <c r="F44" s="163">
        <f>+IFERROR(VLOOKUP($A44,Hoja6!$A$3:$P$1124,10,FALSE),"")</f>
        <v>0.49896222498962223</v>
      </c>
      <c r="G44" s="40">
        <f>+IFERROR(VLOOKUP($A44,Hoja6!$A$3:$P$1124,11,FALSE),"")</f>
        <v>2545</v>
      </c>
      <c r="H44" s="40">
        <f>+IFERROR(VLOOKUP($A44,Hoja6!$A$3:$P$1124,12,FALSE),"")</f>
        <v>1442</v>
      </c>
      <c r="I44" s="163">
        <f>+IFERROR(VLOOKUP($A44,Hoja6!$A$3:$P$1124,13,FALSE),"")</f>
        <v>0.5666011787819254</v>
      </c>
      <c r="J44" s="40">
        <f>+IFERROR(VLOOKUP($A44,Hoja6!$A$3:$P$1124,14,FALSE),"")</f>
        <v>2545</v>
      </c>
      <c r="K44" s="149">
        <f>+IFERROR(VLOOKUP($A44,Hoja6!$A$3:$P$1124,15,FALSE),"")</f>
        <v>1308</v>
      </c>
      <c r="L44" s="165">
        <f>+IFERROR(VLOOKUP($A44,Hoja6!$A$3:$P$1124,16,FALSE),"")</f>
        <v>0.51394891944990173</v>
      </c>
    </row>
    <row r="45" spans="1:12" x14ac:dyDescent="0.25">
      <c r="A45" s="145">
        <v>34</v>
      </c>
      <c r="B45" s="39">
        <f>+IFERROR(VLOOKUP($A45,Hoja6!$A$3:$P$1124,3,FALSE),"")</f>
        <v>68296</v>
      </c>
      <c r="C45" s="39" t="str">
        <f>+UPPER(IFERROR(VLOOKUP($A45,Hoja6!$A$3:$P$1124,4,FALSE),""))</f>
        <v>GALÁN</v>
      </c>
      <c r="D45" s="40">
        <f>+IFERROR(VLOOKUP($A45,Hoja6!$A$3:$P$1124,8,FALSE),"")</f>
        <v>38</v>
      </c>
      <c r="E45" s="40">
        <f>+IFERROR(VLOOKUP($A45,Hoja6!$A$3:$P$1124,9,FALSE),"")</f>
        <v>16</v>
      </c>
      <c r="F45" s="163">
        <f>+IFERROR(VLOOKUP($A45,Hoja6!$A$3:$P$1124,10,FALSE),"")</f>
        <v>0.42105263157894735</v>
      </c>
      <c r="G45" s="40">
        <f>+IFERROR(VLOOKUP($A45,Hoja6!$A$3:$P$1124,11,FALSE),"")</f>
        <v>37</v>
      </c>
      <c r="H45" s="40">
        <f>+IFERROR(VLOOKUP($A45,Hoja6!$A$3:$P$1124,12,FALSE),"")</f>
        <v>11</v>
      </c>
      <c r="I45" s="163">
        <f>+IFERROR(VLOOKUP($A45,Hoja6!$A$3:$P$1124,13,FALSE),"")</f>
        <v>0.29729729729729731</v>
      </c>
      <c r="J45" s="40">
        <f>+IFERROR(VLOOKUP($A45,Hoja6!$A$3:$P$1124,14,FALSE),"")</f>
        <v>45</v>
      </c>
      <c r="K45" s="149">
        <f>+IFERROR(VLOOKUP($A45,Hoja6!$A$3:$P$1124,15,FALSE),"")</f>
        <v>21</v>
      </c>
      <c r="L45" s="165">
        <f>+IFERROR(VLOOKUP($A45,Hoja6!$A$3:$P$1124,16,FALSE),"")</f>
        <v>0.46666666666666667</v>
      </c>
    </row>
    <row r="46" spans="1:12" x14ac:dyDescent="0.25">
      <c r="A46" s="145">
        <v>35</v>
      </c>
      <c r="B46" s="39">
        <f>+IFERROR(VLOOKUP($A46,Hoja6!$A$3:$P$1124,3,FALSE),"")</f>
        <v>68298</v>
      </c>
      <c r="C46" s="39" t="str">
        <f>+UPPER(IFERROR(VLOOKUP($A46,Hoja6!$A$3:$P$1124,4,FALSE),""))</f>
        <v>GAMBITA</v>
      </c>
      <c r="D46" s="40">
        <f>+IFERROR(VLOOKUP($A46,Hoja6!$A$3:$P$1124,8,FALSE),"")</f>
        <v>22</v>
      </c>
      <c r="E46" s="40">
        <f>+IFERROR(VLOOKUP($A46,Hoja6!$A$3:$P$1124,9,FALSE),"")</f>
        <v>7</v>
      </c>
      <c r="F46" s="163">
        <f>+IFERROR(VLOOKUP($A46,Hoja6!$A$3:$P$1124,10,FALSE),"")</f>
        <v>0.31818181818181818</v>
      </c>
      <c r="G46" s="40">
        <f>+IFERROR(VLOOKUP($A46,Hoja6!$A$3:$P$1124,11,FALSE),"")</f>
        <v>12</v>
      </c>
      <c r="H46" s="40">
        <f>+IFERROR(VLOOKUP($A46,Hoja6!$A$3:$P$1124,12,FALSE),"")</f>
        <v>5</v>
      </c>
      <c r="I46" s="163">
        <f>+IFERROR(VLOOKUP($A46,Hoja6!$A$3:$P$1124,13,FALSE),"")</f>
        <v>0.41666666666666669</v>
      </c>
      <c r="J46" s="40">
        <f>+IFERROR(VLOOKUP($A46,Hoja6!$A$3:$P$1124,14,FALSE),"")</f>
        <v>18</v>
      </c>
      <c r="K46" s="149">
        <f>+IFERROR(VLOOKUP($A46,Hoja6!$A$3:$P$1124,15,FALSE),"")</f>
        <v>5</v>
      </c>
      <c r="L46" s="165">
        <f>+IFERROR(VLOOKUP($A46,Hoja6!$A$3:$P$1124,16,FALSE),"")</f>
        <v>0.27777777777777779</v>
      </c>
    </row>
    <row r="47" spans="1:12" x14ac:dyDescent="0.25">
      <c r="A47" s="145">
        <v>36</v>
      </c>
      <c r="B47" s="39">
        <f>+IFERROR(VLOOKUP($A47,Hoja6!$A$3:$P$1124,3,FALSE),"")</f>
        <v>68307</v>
      </c>
      <c r="C47" s="39" t="str">
        <f>+UPPER(IFERROR(VLOOKUP($A47,Hoja6!$A$3:$P$1124,4,FALSE),""))</f>
        <v>GIRÓN</v>
      </c>
      <c r="D47" s="40">
        <f>+IFERROR(VLOOKUP($A47,Hoja6!$A$3:$P$1124,8,FALSE),"")</f>
        <v>1308</v>
      </c>
      <c r="E47" s="40">
        <f>+IFERROR(VLOOKUP($A47,Hoja6!$A$3:$P$1124,9,FALSE),"")</f>
        <v>575</v>
      </c>
      <c r="F47" s="163">
        <f>+IFERROR(VLOOKUP($A47,Hoja6!$A$3:$P$1124,10,FALSE),"")</f>
        <v>0.43960244648318042</v>
      </c>
      <c r="G47" s="40">
        <f>+IFERROR(VLOOKUP($A47,Hoja6!$A$3:$P$1124,11,FALSE),"")</f>
        <v>1384</v>
      </c>
      <c r="H47" s="40">
        <f>+IFERROR(VLOOKUP($A47,Hoja6!$A$3:$P$1124,12,FALSE),"")</f>
        <v>589</v>
      </c>
      <c r="I47" s="163">
        <f>+IFERROR(VLOOKUP($A47,Hoja6!$A$3:$P$1124,13,FALSE),"")</f>
        <v>0.42557803468208094</v>
      </c>
      <c r="J47" s="40">
        <f>+IFERROR(VLOOKUP($A47,Hoja6!$A$3:$P$1124,14,FALSE),"")</f>
        <v>1378</v>
      </c>
      <c r="K47" s="149">
        <f>+IFERROR(VLOOKUP($A47,Hoja6!$A$3:$P$1124,15,FALSE),"")</f>
        <v>520</v>
      </c>
      <c r="L47" s="165">
        <f>+IFERROR(VLOOKUP($A47,Hoja6!$A$3:$P$1124,16,FALSE),"")</f>
        <v>0.37735849056603776</v>
      </c>
    </row>
    <row r="48" spans="1:12" x14ac:dyDescent="0.25">
      <c r="A48" s="145">
        <v>37</v>
      </c>
      <c r="B48" s="39">
        <f>+IFERROR(VLOOKUP($A48,Hoja6!$A$3:$P$1124,3,FALSE),"")</f>
        <v>68318</v>
      </c>
      <c r="C48" s="39" t="str">
        <f>+UPPER(IFERROR(VLOOKUP($A48,Hoja6!$A$3:$P$1124,4,FALSE),""))</f>
        <v>GUACA</v>
      </c>
      <c r="D48" s="40">
        <f>+IFERROR(VLOOKUP($A48,Hoja6!$A$3:$P$1124,8,FALSE),"")</f>
        <v>61</v>
      </c>
      <c r="E48" s="40">
        <f>+IFERROR(VLOOKUP($A48,Hoja6!$A$3:$P$1124,9,FALSE),"")</f>
        <v>15</v>
      </c>
      <c r="F48" s="163">
        <f>+IFERROR(VLOOKUP($A48,Hoja6!$A$3:$P$1124,10,FALSE),"")</f>
        <v>0.24590163934426229</v>
      </c>
      <c r="G48" s="40">
        <f>+IFERROR(VLOOKUP($A48,Hoja6!$A$3:$P$1124,11,FALSE),"")</f>
        <v>38</v>
      </c>
      <c r="H48" s="40">
        <f>+IFERROR(VLOOKUP($A48,Hoja6!$A$3:$P$1124,12,FALSE),"")</f>
        <v>4</v>
      </c>
      <c r="I48" s="163">
        <f>+IFERROR(VLOOKUP($A48,Hoja6!$A$3:$P$1124,13,FALSE),"")</f>
        <v>0.10526315789473684</v>
      </c>
      <c r="J48" s="40">
        <f>+IFERROR(VLOOKUP($A48,Hoja6!$A$3:$P$1124,14,FALSE),"")</f>
        <v>36</v>
      </c>
      <c r="K48" s="149">
        <f>+IFERROR(VLOOKUP($A48,Hoja6!$A$3:$P$1124,15,FALSE),"")</f>
        <v>6</v>
      </c>
      <c r="L48" s="165">
        <f>+IFERROR(VLOOKUP($A48,Hoja6!$A$3:$P$1124,16,FALSE),"")</f>
        <v>0.16666666666666666</v>
      </c>
    </row>
    <row r="49" spans="1:12" x14ac:dyDescent="0.25">
      <c r="A49" s="145">
        <v>38</v>
      </c>
      <c r="B49" s="39">
        <f>+IFERROR(VLOOKUP($A49,Hoja6!$A$3:$P$1124,3,FALSE),"")</f>
        <v>68320</v>
      </c>
      <c r="C49" s="39" t="str">
        <f>+UPPER(IFERROR(VLOOKUP($A49,Hoja6!$A$3:$P$1124,4,FALSE),""))</f>
        <v>GUADALUPE</v>
      </c>
      <c r="D49" s="40">
        <f>+IFERROR(VLOOKUP($A49,Hoja6!$A$3:$P$1124,8,FALSE),"")</f>
        <v>71</v>
      </c>
      <c r="E49" s="40">
        <f>+IFERROR(VLOOKUP($A49,Hoja6!$A$3:$P$1124,9,FALSE),"")</f>
        <v>17</v>
      </c>
      <c r="F49" s="163">
        <f>+IFERROR(VLOOKUP($A49,Hoja6!$A$3:$P$1124,10,FALSE),"")</f>
        <v>0.23943661971830985</v>
      </c>
      <c r="G49" s="40">
        <f>+IFERROR(VLOOKUP($A49,Hoja6!$A$3:$P$1124,11,FALSE),"")</f>
        <v>77</v>
      </c>
      <c r="H49" s="40">
        <f>+IFERROR(VLOOKUP($A49,Hoja6!$A$3:$P$1124,12,FALSE),"")</f>
        <v>21</v>
      </c>
      <c r="I49" s="163">
        <f>+IFERROR(VLOOKUP($A49,Hoja6!$A$3:$P$1124,13,FALSE),"")</f>
        <v>0.27272727272727271</v>
      </c>
      <c r="J49" s="40">
        <f>+IFERROR(VLOOKUP($A49,Hoja6!$A$3:$P$1124,14,FALSE),"")</f>
        <v>72</v>
      </c>
      <c r="K49" s="149">
        <f>+IFERROR(VLOOKUP($A49,Hoja6!$A$3:$P$1124,15,FALSE),"")</f>
        <v>21</v>
      </c>
      <c r="L49" s="165">
        <f>+IFERROR(VLOOKUP($A49,Hoja6!$A$3:$P$1124,16,FALSE),"")</f>
        <v>0.29166666666666669</v>
      </c>
    </row>
    <row r="50" spans="1:12" x14ac:dyDescent="0.25">
      <c r="A50" s="145">
        <v>39</v>
      </c>
      <c r="B50" s="39">
        <f>+IFERROR(VLOOKUP($A50,Hoja6!$A$3:$P$1124,3,FALSE),"")</f>
        <v>68322</v>
      </c>
      <c r="C50" s="39" t="str">
        <f>+UPPER(IFERROR(VLOOKUP($A50,Hoja6!$A$3:$P$1124,4,FALSE),""))</f>
        <v>GUAPOTÁ</v>
      </c>
      <c r="D50" s="40">
        <f>+IFERROR(VLOOKUP($A50,Hoja6!$A$3:$P$1124,8,FALSE),"")</f>
        <v>21</v>
      </c>
      <c r="E50" s="40">
        <f>+IFERROR(VLOOKUP($A50,Hoja6!$A$3:$P$1124,9,FALSE),"")</f>
        <v>7</v>
      </c>
      <c r="F50" s="163">
        <f>+IFERROR(VLOOKUP($A50,Hoja6!$A$3:$P$1124,10,FALSE),"")</f>
        <v>0.33333333333333331</v>
      </c>
      <c r="G50" s="40">
        <f>+IFERROR(VLOOKUP($A50,Hoja6!$A$3:$P$1124,11,FALSE),"")</f>
        <v>34</v>
      </c>
      <c r="H50" s="40">
        <f>+IFERROR(VLOOKUP($A50,Hoja6!$A$3:$P$1124,12,FALSE),"")</f>
        <v>12</v>
      </c>
      <c r="I50" s="163">
        <f>+IFERROR(VLOOKUP($A50,Hoja6!$A$3:$P$1124,13,FALSE),"")</f>
        <v>0.35294117647058826</v>
      </c>
      <c r="J50" s="40">
        <f>+IFERROR(VLOOKUP($A50,Hoja6!$A$3:$P$1124,14,FALSE),"")</f>
        <v>21</v>
      </c>
      <c r="K50" s="149">
        <f>+IFERROR(VLOOKUP($A50,Hoja6!$A$3:$P$1124,15,FALSE),"")</f>
        <v>11</v>
      </c>
      <c r="L50" s="165">
        <f>+IFERROR(VLOOKUP($A50,Hoja6!$A$3:$P$1124,16,FALSE),"")</f>
        <v>0.52380952380952384</v>
      </c>
    </row>
    <row r="51" spans="1:12" x14ac:dyDescent="0.25">
      <c r="A51" s="145">
        <v>40</v>
      </c>
      <c r="B51" s="39">
        <f>+IFERROR(VLOOKUP($A51,Hoja6!$A$3:$P$1124,3,FALSE),"")</f>
        <v>68324</v>
      </c>
      <c r="C51" s="39" t="str">
        <f>+UPPER(IFERROR(VLOOKUP($A51,Hoja6!$A$3:$P$1124,4,FALSE),""))</f>
        <v>GUAVATÁ</v>
      </c>
      <c r="D51" s="40">
        <f>+IFERROR(VLOOKUP($A51,Hoja6!$A$3:$P$1124,8,FALSE),"")</f>
        <v>28</v>
      </c>
      <c r="E51" s="40">
        <f>+IFERROR(VLOOKUP($A51,Hoja6!$A$3:$P$1124,9,FALSE),"")</f>
        <v>14</v>
      </c>
      <c r="F51" s="163">
        <f>+IFERROR(VLOOKUP($A51,Hoja6!$A$3:$P$1124,10,FALSE),"")</f>
        <v>0.5</v>
      </c>
      <c r="G51" s="40">
        <f>+IFERROR(VLOOKUP($A51,Hoja6!$A$3:$P$1124,11,FALSE),"")</f>
        <v>30</v>
      </c>
      <c r="H51" s="40">
        <f>+IFERROR(VLOOKUP($A51,Hoja6!$A$3:$P$1124,12,FALSE),"")</f>
        <v>10</v>
      </c>
      <c r="I51" s="163">
        <f>+IFERROR(VLOOKUP($A51,Hoja6!$A$3:$P$1124,13,FALSE),"")</f>
        <v>0.33333333333333331</v>
      </c>
      <c r="J51" s="40">
        <f>+IFERROR(VLOOKUP($A51,Hoja6!$A$3:$P$1124,14,FALSE),"")</f>
        <v>39</v>
      </c>
      <c r="K51" s="149">
        <f>+IFERROR(VLOOKUP($A51,Hoja6!$A$3:$P$1124,15,FALSE),"")</f>
        <v>16</v>
      </c>
      <c r="L51" s="165">
        <f>+IFERROR(VLOOKUP($A51,Hoja6!$A$3:$P$1124,16,FALSE),"")</f>
        <v>0.41025641025641024</v>
      </c>
    </row>
    <row r="52" spans="1:12" x14ac:dyDescent="0.25">
      <c r="A52" s="145">
        <v>41</v>
      </c>
      <c r="B52" s="39">
        <f>+IFERROR(VLOOKUP($A52,Hoja6!$A$3:$P$1124,3,FALSE),"")</f>
        <v>68327</v>
      </c>
      <c r="C52" s="39" t="str">
        <f>+UPPER(IFERROR(VLOOKUP($A52,Hoja6!$A$3:$P$1124,4,FALSE),""))</f>
        <v>GÜEPSA</v>
      </c>
      <c r="D52" s="40">
        <f>+IFERROR(VLOOKUP($A52,Hoja6!$A$3:$P$1124,8,FALSE),"")</f>
        <v>86</v>
      </c>
      <c r="E52" s="40">
        <f>+IFERROR(VLOOKUP($A52,Hoja6!$A$3:$P$1124,9,FALSE),"")</f>
        <v>31</v>
      </c>
      <c r="F52" s="163">
        <f>+IFERROR(VLOOKUP($A52,Hoja6!$A$3:$P$1124,10,FALSE),"")</f>
        <v>0.36046511627906974</v>
      </c>
      <c r="G52" s="40">
        <f>+IFERROR(VLOOKUP($A52,Hoja6!$A$3:$P$1124,11,FALSE),"")</f>
        <v>79</v>
      </c>
      <c r="H52" s="40">
        <f>+IFERROR(VLOOKUP($A52,Hoja6!$A$3:$P$1124,12,FALSE),"")</f>
        <v>41</v>
      </c>
      <c r="I52" s="163">
        <f>+IFERROR(VLOOKUP($A52,Hoja6!$A$3:$P$1124,13,FALSE),"")</f>
        <v>0.51898734177215189</v>
      </c>
      <c r="J52" s="40">
        <f>+IFERROR(VLOOKUP($A52,Hoja6!$A$3:$P$1124,14,FALSE),"")</f>
        <v>65</v>
      </c>
      <c r="K52" s="149">
        <f>+IFERROR(VLOOKUP($A52,Hoja6!$A$3:$P$1124,15,FALSE),"")</f>
        <v>33</v>
      </c>
      <c r="L52" s="165">
        <f>+IFERROR(VLOOKUP($A52,Hoja6!$A$3:$P$1124,16,FALSE),"")</f>
        <v>0.50769230769230766</v>
      </c>
    </row>
    <row r="53" spans="1:12" x14ac:dyDescent="0.25">
      <c r="A53" s="145">
        <v>42</v>
      </c>
      <c r="B53" s="39">
        <f>+IFERROR(VLOOKUP($A53,Hoja6!$A$3:$P$1124,3,FALSE),"")</f>
        <v>68344</v>
      </c>
      <c r="C53" s="39" t="str">
        <f>+UPPER(IFERROR(VLOOKUP($A53,Hoja6!$A$3:$P$1124,4,FALSE),""))</f>
        <v>HATO</v>
      </c>
      <c r="D53" s="40">
        <f>+IFERROR(VLOOKUP($A53,Hoja6!$A$3:$P$1124,8,FALSE),"")</f>
        <v>13</v>
      </c>
      <c r="E53" s="40">
        <f>+IFERROR(VLOOKUP($A53,Hoja6!$A$3:$P$1124,9,FALSE),"")</f>
        <v>5</v>
      </c>
      <c r="F53" s="163">
        <f>+IFERROR(VLOOKUP($A53,Hoja6!$A$3:$P$1124,10,FALSE),"")</f>
        <v>0.38461538461538464</v>
      </c>
      <c r="G53" s="40">
        <f>+IFERROR(VLOOKUP($A53,Hoja6!$A$3:$P$1124,11,FALSE),"")</f>
        <v>19</v>
      </c>
      <c r="H53" s="40">
        <f>+IFERROR(VLOOKUP($A53,Hoja6!$A$3:$P$1124,12,FALSE),"")</f>
        <v>9</v>
      </c>
      <c r="I53" s="163">
        <f>+IFERROR(VLOOKUP($A53,Hoja6!$A$3:$P$1124,13,FALSE),"")</f>
        <v>0.47368421052631576</v>
      </c>
      <c r="J53" s="40">
        <f>+IFERROR(VLOOKUP($A53,Hoja6!$A$3:$P$1124,14,FALSE),"")</f>
        <v>22</v>
      </c>
      <c r="K53" s="149">
        <f>+IFERROR(VLOOKUP($A53,Hoja6!$A$3:$P$1124,15,FALSE),"")</f>
        <v>12</v>
      </c>
      <c r="L53" s="165">
        <f>+IFERROR(VLOOKUP($A53,Hoja6!$A$3:$P$1124,16,FALSE),"")</f>
        <v>0.54545454545454541</v>
      </c>
    </row>
    <row r="54" spans="1:12" x14ac:dyDescent="0.25">
      <c r="A54" s="145">
        <v>43</v>
      </c>
      <c r="B54" s="39">
        <f>+IFERROR(VLOOKUP($A54,Hoja6!$A$3:$P$1124,3,FALSE),"")</f>
        <v>68368</v>
      </c>
      <c r="C54" s="39" t="str">
        <f>+UPPER(IFERROR(VLOOKUP($A54,Hoja6!$A$3:$P$1124,4,FALSE),""))</f>
        <v>JESÚS MARÍA</v>
      </c>
      <c r="D54" s="40">
        <f>+IFERROR(VLOOKUP($A54,Hoja6!$A$3:$P$1124,8,FALSE),"")</f>
        <v>63</v>
      </c>
      <c r="E54" s="40">
        <f>+IFERROR(VLOOKUP($A54,Hoja6!$A$3:$P$1124,9,FALSE),"")</f>
        <v>15</v>
      </c>
      <c r="F54" s="163">
        <f>+IFERROR(VLOOKUP($A54,Hoja6!$A$3:$P$1124,10,FALSE),"")</f>
        <v>0.23809523809523808</v>
      </c>
      <c r="G54" s="40">
        <f>+IFERROR(VLOOKUP($A54,Hoja6!$A$3:$P$1124,11,FALSE),"")</f>
        <v>46</v>
      </c>
      <c r="H54" s="40">
        <f>+IFERROR(VLOOKUP($A54,Hoja6!$A$3:$P$1124,12,FALSE),"")</f>
        <v>13</v>
      </c>
      <c r="I54" s="163">
        <f>+IFERROR(VLOOKUP($A54,Hoja6!$A$3:$P$1124,13,FALSE),"")</f>
        <v>0.28260869565217389</v>
      </c>
      <c r="J54" s="40">
        <f>+IFERROR(VLOOKUP($A54,Hoja6!$A$3:$P$1124,14,FALSE),"")</f>
        <v>50</v>
      </c>
      <c r="K54" s="149">
        <f>+IFERROR(VLOOKUP($A54,Hoja6!$A$3:$P$1124,15,FALSE),"")</f>
        <v>12</v>
      </c>
      <c r="L54" s="165">
        <f>+IFERROR(VLOOKUP($A54,Hoja6!$A$3:$P$1124,16,FALSE),"")</f>
        <v>0.24</v>
      </c>
    </row>
    <row r="55" spans="1:12" x14ac:dyDescent="0.25">
      <c r="A55" s="145">
        <v>44</v>
      </c>
      <c r="B55" s="39">
        <f>+IFERROR(VLOOKUP($A55,Hoja6!$A$3:$P$1124,3,FALSE),"")</f>
        <v>68370</v>
      </c>
      <c r="C55" s="39" t="str">
        <f>+UPPER(IFERROR(VLOOKUP($A55,Hoja6!$A$3:$P$1124,4,FALSE),""))</f>
        <v>JORDÁN</v>
      </c>
      <c r="D55" s="40">
        <f>+IFERROR(VLOOKUP($A55,Hoja6!$A$3:$P$1124,8,FALSE),"")</f>
        <v>12</v>
      </c>
      <c r="E55" s="40">
        <f>+IFERROR(VLOOKUP($A55,Hoja6!$A$3:$P$1124,9,FALSE),"")</f>
        <v>1</v>
      </c>
      <c r="F55" s="163">
        <f>+IFERROR(VLOOKUP($A55,Hoja6!$A$3:$P$1124,10,FALSE),"")</f>
        <v>8.3333333333333329E-2</v>
      </c>
      <c r="G55" s="40">
        <f>+IFERROR(VLOOKUP($A55,Hoja6!$A$3:$P$1124,11,FALSE),"")</f>
        <v>12</v>
      </c>
      <c r="H55" s="40">
        <f>+IFERROR(VLOOKUP($A55,Hoja6!$A$3:$P$1124,12,FALSE),"")</f>
        <v>6</v>
      </c>
      <c r="I55" s="163">
        <f>+IFERROR(VLOOKUP($A55,Hoja6!$A$3:$P$1124,13,FALSE),"")</f>
        <v>0.5</v>
      </c>
      <c r="J55" s="40">
        <f>+IFERROR(VLOOKUP($A55,Hoja6!$A$3:$P$1124,14,FALSE),"")</f>
        <v>8</v>
      </c>
      <c r="K55" s="149">
        <f>+IFERROR(VLOOKUP($A55,Hoja6!$A$3:$P$1124,15,FALSE),"")</f>
        <v>5</v>
      </c>
      <c r="L55" s="165">
        <f>+IFERROR(VLOOKUP($A55,Hoja6!$A$3:$P$1124,16,FALSE),"")</f>
        <v>0.625</v>
      </c>
    </row>
    <row r="56" spans="1:12" x14ac:dyDescent="0.25">
      <c r="A56" s="145">
        <v>45</v>
      </c>
      <c r="B56" s="39">
        <f>+IFERROR(VLOOKUP($A56,Hoja6!$A$3:$P$1124,3,FALSE),"")</f>
        <v>68377</v>
      </c>
      <c r="C56" s="39" t="str">
        <f>+UPPER(IFERROR(VLOOKUP($A56,Hoja6!$A$3:$P$1124,4,FALSE),""))</f>
        <v>LA BELLEZA</v>
      </c>
      <c r="D56" s="40">
        <f>+IFERROR(VLOOKUP($A56,Hoja6!$A$3:$P$1124,8,FALSE),"")</f>
        <v>59</v>
      </c>
      <c r="E56" s="40">
        <f>+IFERROR(VLOOKUP($A56,Hoja6!$A$3:$P$1124,9,FALSE),"")</f>
        <v>28</v>
      </c>
      <c r="F56" s="163">
        <f>+IFERROR(VLOOKUP($A56,Hoja6!$A$3:$P$1124,10,FALSE),"")</f>
        <v>0.47457627118644069</v>
      </c>
      <c r="G56" s="40">
        <f>+IFERROR(VLOOKUP($A56,Hoja6!$A$3:$P$1124,11,FALSE),"")</f>
        <v>65</v>
      </c>
      <c r="H56" s="40">
        <f>+IFERROR(VLOOKUP($A56,Hoja6!$A$3:$P$1124,12,FALSE),"")</f>
        <v>23</v>
      </c>
      <c r="I56" s="163">
        <f>+IFERROR(VLOOKUP($A56,Hoja6!$A$3:$P$1124,13,FALSE),"")</f>
        <v>0.35384615384615387</v>
      </c>
      <c r="J56" s="40">
        <f>+IFERROR(VLOOKUP($A56,Hoja6!$A$3:$P$1124,14,FALSE),"")</f>
        <v>71</v>
      </c>
      <c r="K56" s="149">
        <f>+IFERROR(VLOOKUP($A56,Hoja6!$A$3:$P$1124,15,FALSE),"")</f>
        <v>18</v>
      </c>
      <c r="L56" s="165">
        <f>+IFERROR(VLOOKUP($A56,Hoja6!$A$3:$P$1124,16,FALSE),"")</f>
        <v>0.25352112676056338</v>
      </c>
    </row>
    <row r="57" spans="1:12" x14ac:dyDescent="0.25">
      <c r="A57" s="145">
        <v>46</v>
      </c>
      <c r="B57" s="39">
        <f>+IFERROR(VLOOKUP($A57,Hoja6!$A$3:$P$1124,3,FALSE),"")</f>
        <v>68385</v>
      </c>
      <c r="C57" s="39" t="str">
        <f>+UPPER(IFERROR(VLOOKUP($A57,Hoja6!$A$3:$P$1124,4,FALSE),""))</f>
        <v>LANDÁZURI</v>
      </c>
      <c r="D57" s="40">
        <f>+IFERROR(VLOOKUP($A57,Hoja6!$A$3:$P$1124,8,FALSE),"")</f>
        <v>131</v>
      </c>
      <c r="E57" s="40">
        <f>+IFERROR(VLOOKUP($A57,Hoja6!$A$3:$P$1124,9,FALSE),"")</f>
        <v>26</v>
      </c>
      <c r="F57" s="163">
        <f>+IFERROR(VLOOKUP($A57,Hoja6!$A$3:$P$1124,10,FALSE),"")</f>
        <v>0.19847328244274809</v>
      </c>
      <c r="G57" s="40">
        <f>+IFERROR(VLOOKUP($A57,Hoja6!$A$3:$P$1124,11,FALSE),"")</f>
        <v>119</v>
      </c>
      <c r="H57" s="40">
        <f>+IFERROR(VLOOKUP($A57,Hoja6!$A$3:$P$1124,12,FALSE),"")</f>
        <v>37</v>
      </c>
      <c r="I57" s="163">
        <f>+IFERROR(VLOOKUP($A57,Hoja6!$A$3:$P$1124,13,FALSE),"")</f>
        <v>0.31092436974789917</v>
      </c>
      <c r="J57" s="40">
        <f>+IFERROR(VLOOKUP($A57,Hoja6!$A$3:$P$1124,14,FALSE),"")</f>
        <v>125</v>
      </c>
      <c r="K57" s="149">
        <f>+IFERROR(VLOOKUP($A57,Hoja6!$A$3:$P$1124,15,FALSE),"")</f>
        <v>40</v>
      </c>
      <c r="L57" s="165">
        <f>+IFERROR(VLOOKUP($A57,Hoja6!$A$3:$P$1124,16,FALSE),"")</f>
        <v>0.32</v>
      </c>
    </row>
    <row r="58" spans="1:12" x14ac:dyDescent="0.25">
      <c r="A58" s="145">
        <v>47</v>
      </c>
      <c r="B58" s="39">
        <f>+IFERROR(VLOOKUP($A58,Hoja6!$A$3:$P$1124,3,FALSE),"")</f>
        <v>68397</v>
      </c>
      <c r="C58" s="39" t="str">
        <f>+UPPER(IFERROR(VLOOKUP($A58,Hoja6!$A$3:$P$1124,4,FALSE),""))</f>
        <v>LA PAZ</v>
      </c>
      <c r="D58" s="40">
        <f>+IFERROR(VLOOKUP($A58,Hoja6!$A$3:$P$1124,8,FALSE),"")</f>
        <v>38</v>
      </c>
      <c r="E58" s="40">
        <f>+IFERROR(VLOOKUP($A58,Hoja6!$A$3:$P$1124,9,FALSE),"")</f>
        <v>9</v>
      </c>
      <c r="F58" s="163">
        <f>+IFERROR(VLOOKUP($A58,Hoja6!$A$3:$P$1124,10,FALSE),"")</f>
        <v>0.23684210526315788</v>
      </c>
      <c r="G58" s="40">
        <f>+IFERROR(VLOOKUP($A58,Hoja6!$A$3:$P$1124,11,FALSE),"")</f>
        <v>49</v>
      </c>
      <c r="H58" s="40">
        <f>+IFERROR(VLOOKUP($A58,Hoja6!$A$3:$P$1124,12,FALSE),"")</f>
        <v>18</v>
      </c>
      <c r="I58" s="163">
        <f>+IFERROR(VLOOKUP($A58,Hoja6!$A$3:$P$1124,13,FALSE),"")</f>
        <v>0.36734693877551022</v>
      </c>
      <c r="J58" s="40">
        <f>+IFERROR(VLOOKUP($A58,Hoja6!$A$3:$P$1124,14,FALSE),"")</f>
        <v>44</v>
      </c>
      <c r="K58" s="149">
        <f>+IFERROR(VLOOKUP($A58,Hoja6!$A$3:$P$1124,15,FALSE),"")</f>
        <v>10</v>
      </c>
      <c r="L58" s="165">
        <f>+IFERROR(VLOOKUP($A58,Hoja6!$A$3:$P$1124,16,FALSE),"")</f>
        <v>0.22727272727272727</v>
      </c>
    </row>
    <row r="59" spans="1:12" x14ac:dyDescent="0.25">
      <c r="A59" s="145">
        <v>48</v>
      </c>
      <c r="B59" s="39">
        <f>+IFERROR(VLOOKUP($A59,Hoja6!$A$3:$P$1124,3,FALSE),"")</f>
        <v>68406</v>
      </c>
      <c r="C59" s="39" t="str">
        <f>+UPPER(IFERROR(VLOOKUP($A59,Hoja6!$A$3:$P$1124,4,FALSE),""))</f>
        <v>LEBRÍJA</v>
      </c>
      <c r="D59" s="40">
        <f>+IFERROR(VLOOKUP($A59,Hoja6!$A$3:$P$1124,8,FALSE),"")</f>
        <v>336</v>
      </c>
      <c r="E59" s="40">
        <f>+IFERROR(VLOOKUP($A59,Hoja6!$A$3:$P$1124,9,FALSE),"")</f>
        <v>149</v>
      </c>
      <c r="F59" s="163">
        <f>+IFERROR(VLOOKUP($A59,Hoja6!$A$3:$P$1124,10,FALSE),"")</f>
        <v>0.44345238095238093</v>
      </c>
      <c r="G59" s="40">
        <f>+IFERROR(VLOOKUP($A59,Hoja6!$A$3:$P$1124,11,FALSE),"")</f>
        <v>343</v>
      </c>
      <c r="H59" s="40">
        <f>+IFERROR(VLOOKUP($A59,Hoja6!$A$3:$P$1124,12,FALSE),"")</f>
        <v>141</v>
      </c>
      <c r="I59" s="163">
        <f>+IFERROR(VLOOKUP($A59,Hoja6!$A$3:$P$1124,13,FALSE),"")</f>
        <v>0.41107871720116618</v>
      </c>
      <c r="J59" s="40">
        <f>+IFERROR(VLOOKUP($A59,Hoja6!$A$3:$P$1124,14,FALSE),"")</f>
        <v>371</v>
      </c>
      <c r="K59" s="149">
        <f>+IFERROR(VLOOKUP($A59,Hoja6!$A$3:$P$1124,15,FALSE),"")</f>
        <v>129</v>
      </c>
      <c r="L59" s="165">
        <f>+IFERROR(VLOOKUP($A59,Hoja6!$A$3:$P$1124,16,FALSE),"")</f>
        <v>0.34770889487870621</v>
      </c>
    </row>
    <row r="60" spans="1:12" x14ac:dyDescent="0.25">
      <c r="A60" s="145">
        <v>49</v>
      </c>
      <c r="B60" s="39">
        <f>+IFERROR(VLOOKUP($A60,Hoja6!$A$3:$P$1124,3,FALSE),"")</f>
        <v>68418</v>
      </c>
      <c r="C60" s="39" t="str">
        <f>+UPPER(IFERROR(VLOOKUP($A60,Hoja6!$A$3:$P$1124,4,FALSE),""))</f>
        <v>LOS SANTOS</v>
      </c>
      <c r="D60" s="40">
        <f>+IFERROR(VLOOKUP($A60,Hoja6!$A$3:$P$1124,8,FALSE),"")</f>
        <v>119</v>
      </c>
      <c r="E60" s="40">
        <f>+IFERROR(VLOOKUP($A60,Hoja6!$A$3:$P$1124,9,FALSE),"")</f>
        <v>34</v>
      </c>
      <c r="F60" s="163">
        <f>+IFERROR(VLOOKUP($A60,Hoja6!$A$3:$P$1124,10,FALSE),"")</f>
        <v>0.2857142857142857</v>
      </c>
      <c r="G60" s="40">
        <f>+IFERROR(VLOOKUP($A60,Hoja6!$A$3:$P$1124,11,FALSE),"")</f>
        <v>136</v>
      </c>
      <c r="H60" s="40">
        <f>+IFERROR(VLOOKUP($A60,Hoja6!$A$3:$P$1124,12,FALSE),"")</f>
        <v>48</v>
      </c>
      <c r="I60" s="163">
        <f>+IFERROR(VLOOKUP($A60,Hoja6!$A$3:$P$1124,13,FALSE),"")</f>
        <v>0.35294117647058826</v>
      </c>
      <c r="J60" s="40">
        <f>+IFERROR(VLOOKUP($A60,Hoja6!$A$3:$P$1124,14,FALSE),"")</f>
        <v>153</v>
      </c>
      <c r="K60" s="149">
        <f>+IFERROR(VLOOKUP($A60,Hoja6!$A$3:$P$1124,15,FALSE),"")</f>
        <v>32</v>
      </c>
      <c r="L60" s="165">
        <f>+IFERROR(VLOOKUP($A60,Hoja6!$A$3:$P$1124,16,FALSE),"")</f>
        <v>0.20915032679738563</v>
      </c>
    </row>
    <row r="61" spans="1:12" x14ac:dyDescent="0.25">
      <c r="A61" s="145">
        <v>50</v>
      </c>
      <c r="B61" s="39">
        <f>+IFERROR(VLOOKUP($A61,Hoja6!$A$3:$P$1124,3,FALSE),"")</f>
        <v>68425</v>
      </c>
      <c r="C61" s="39" t="str">
        <f>+UPPER(IFERROR(VLOOKUP($A61,Hoja6!$A$3:$P$1124,4,FALSE),""))</f>
        <v>MACARAVITA</v>
      </c>
      <c r="D61" s="40">
        <f>+IFERROR(VLOOKUP($A61,Hoja6!$A$3:$P$1124,8,FALSE),"")</f>
        <v>25</v>
      </c>
      <c r="E61" s="40">
        <f>+IFERROR(VLOOKUP($A61,Hoja6!$A$3:$P$1124,9,FALSE),"")</f>
        <v>3</v>
      </c>
      <c r="F61" s="163">
        <f>+IFERROR(VLOOKUP($A61,Hoja6!$A$3:$P$1124,10,FALSE),"")</f>
        <v>0.12</v>
      </c>
      <c r="G61" s="40">
        <f>+IFERROR(VLOOKUP($A61,Hoja6!$A$3:$P$1124,11,FALSE),"")</f>
        <v>25</v>
      </c>
      <c r="H61" s="40">
        <f>+IFERROR(VLOOKUP($A61,Hoja6!$A$3:$P$1124,12,FALSE),"")</f>
        <v>9</v>
      </c>
      <c r="I61" s="163">
        <f>+IFERROR(VLOOKUP($A61,Hoja6!$A$3:$P$1124,13,FALSE),"")</f>
        <v>0.36</v>
      </c>
      <c r="J61" s="40">
        <f>+IFERROR(VLOOKUP($A61,Hoja6!$A$3:$P$1124,14,FALSE),"")</f>
        <v>29</v>
      </c>
      <c r="K61" s="149">
        <f>+IFERROR(VLOOKUP($A61,Hoja6!$A$3:$P$1124,15,FALSE),"")</f>
        <v>13</v>
      </c>
      <c r="L61" s="165">
        <f>+IFERROR(VLOOKUP($A61,Hoja6!$A$3:$P$1124,16,FALSE),"")</f>
        <v>0.44827586206896552</v>
      </c>
    </row>
    <row r="62" spans="1:12" x14ac:dyDescent="0.25">
      <c r="A62" s="145">
        <v>51</v>
      </c>
      <c r="B62" s="39">
        <f>+IFERROR(VLOOKUP($A62,Hoja6!$A$3:$P$1124,3,FALSE),"")</f>
        <v>68432</v>
      </c>
      <c r="C62" s="39" t="str">
        <f>+UPPER(IFERROR(VLOOKUP($A62,Hoja6!$A$3:$P$1124,4,FALSE),""))</f>
        <v>MÁLAGA</v>
      </c>
      <c r="D62" s="40">
        <f>+IFERROR(VLOOKUP($A62,Hoja6!$A$3:$P$1124,8,FALSE),"")</f>
        <v>316</v>
      </c>
      <c r="E62" s="40">
        <f>+IFERROR(VLOOKUP($A62,Hoja6!$A$3:$P$1124,9,FALSE),"")</f>
        <v>190</v>
      </c>
      <c r="F62" s="163">
        <f>+IFERROR(VLOOKUP($A62,Hoja6!$A$3:$P$1124,10,FALSE),"")</f>
        <v>0.60126582278481011</v>
      </c>
      <c r="G62" s="40">
        <f>+IFERROR(VLOOKUP($A62,Hoja6!$A$3:$P$1124,11,FALSE),"")</f>
        <v>245</v>
      </c>
      <c r="H62" s="40">
        <f>+IFERROR(VLOOKUP($A62,Hoja6!$A$3:$P$1124,12,FALSE),"")</f>
        <v>161</v>
      </c>
      <c r="I62" s="163">
        <f>+IFERROR(VLOOKUP($A62,Hoja6!$A$3:$P$1124,13,FALSE),"")</f>
        <v>0.65714285714285714</v>
      </c>
      <c r="J62" s="40">
        <f>+IFERROR(VLOOKUP($A62,Hoja6!$A$3:$P$1124,14,FALSE),"")</f>
        <v>281</v>
      </c>
      <c r="K62" s="149">
        <f>+IFERROR(VLOOKUP($A62,Hoja6!$A$3:$P$1124,15,FALSE),"")</f>
        <v>170</v>
      </c>
      <c r="L62" s="165">
        <f>+IFERROR(VLOOKUP($A62,Hoja6!$A$3:$P$1124,16,FALSE),"")</f>
        <v>0.604982206405694</v>
      </c>
    </row>
    <row r="63" spans="1:12" x14ac:dyDescent="0.25">
      <c r="A63" s="145">
        <v>52</v>
      </c>
      <c r="B63" s="39">
        <f>+IFERROR(VLOOKUP($A63,Hoja6!$A$3:$P$1124,3,FALSE),"")</f>
        <v>68444</v>
      </c>
      <c r="C63" s="39" t="str">
        <f>+UPPER(IFERROR(VLOOKUP($A63,Hoja6!$A$3:$P$1124,4,FALSE),""))</f>
        <v>MATANZA</v>
      </c>
      <c r="D63" s="40">
        <f>+IFERROR(VLOOKUP($A63,Hoja6!$A$3:$P$1124,8,FALSE),"")</f>
        <v>51</v>
      </c>
      <c r="E63" s="40">
        <f>+IFERROR(VLOOKUP($A63,Hoja6!$A$3:$P$1124,9,FALSE),"")</f>
        <v>18</v>
      </c>
      <c r="F63" s="163">
        <f>+IFERROR(VLOOKUP($A63,Hoja6!$A$3:$P$1124,10,FALSE),"")</f>
        <v>0.35294117647058826</v>
      </c>
      <c r="G63" s="40">
        <f>+IFERROR(VLOOKUP($A63,Hoja6!$A$3:$P$1124,11,FALSE),"")</f>
        <v>51</v>
      </c>
      <c r="H63" s="40">
        <f>+IFERROR(VLOOKUP($A63,Hoja6!$A$3:$P$1124,12,FALSE),"")</f>
        <v>22</v>
      </c>
      <c r="I63" s="163">
        <f>+IFERROR(VLOOKUP($A63,Hoja6!$A$3:$P$1124,13,FALSE),"")</f>
        <v>0.43137254901960786</v>
      </c>
      <c r="J63" s="40">
        <f>+IFERROR(VLOOKUP($A63,Hoja6!$A$3:$P$1124,14,FALSE),"")</f>
        <v>66</v>
      </c>
      <c r="K63" s="149">
        <f>+IFERROR(VLOOKUP($A63,Hoja6!$A$3:$P$1124,15,FALSE),"")</f>
        <v>13</v>
      </c>
      <c r="L63" s="165">
        <f>+IFERROR(VLOOKUP($A63,Hoja6!$A$3:$P$1124,16,FALSE),"")</f>
        <v>0.19696969696969696</v>
      </c>
    </row>
    <row r="64" spans="1:12" x14ac:dyDescent="0.25">
      <c r="A64" s="145">
        <v>53</v>
      </c>
      <c r="B64" s="39">
        <f>+IFERROR(VLOOKUP($A64,Hoja6!$A$3:$P$1124,3,FALSE),"")</f>
        <v>68464</v>
      </c>
      <c r="C64" s="39" t="str">
        <f>+UPPER(IFERROR(VLOOKUP($A64,Hoja6!$A$3:$P$1124,4,FALSE),""))</f>
        <v>MOGOTES</v>
      </c>
      <c r="D64" s="40">
        <f>+IFERROR(VLOOKUP($A64,Hoja6!$A$3:$P$1124,8,FALSE),"")</f>
        <v>109</v>
      </c>
      <c r="E64" s="40">
        <f>+IFERROR(VLOOKUP($A64,Hoja6!$A$3:$P$1124,9,FALSE),"")</f>
        <v>27</v>
      </c>
      <c r="F64" s="163">
        <f>+IFERROR(VLOOKUP($A64,Hoja6!$A$3:$P$1124,10,FALSE),"")</f>
        <v>0.24770642201834864</v>
      </c>
      <c r="G64" s="40">
        <f>+IFERROR(VLOOKUP($A64,Hoja6!$A$3:$P$1124,11,FALSE),"")</f>
        <v>110</v>
      </c>
      <c r="H64" s="40">
        <f>+IFERROR(VLOOKUP($A64,Hoja6!$A$3:$P$1124,12,FALSE),"")</f>
        <v>32</v>
      </c>
      <c r="I64" s="163">
        <f>+IFERROR(VLOOKUP($A64,Hoja6!$A$3:$P$1124,13,FALSE),"")</f>
        <v>0.29090909090909089</v>
      </c>
      <c r="J64" s="40">
        <f>+IFERROR(VLOOKUP($A64,Hoja6!$A$3:$P$1124,14,FALSE),"")</f>
        <v>96</v>
      </c>
      <c r="K64" s="149">
        <f>+IFERROR(VLOOKUP($A64,Hoja6!$A$3:$P$1124,15,FALSE),"")</f>
        <v>33</v>
      </c>
      <c r="L64" s="165">
        <f>+IFERROR(VLOOKUP($A64,Hoja6!$A$3:$P$1124,16,FALSE),"")</f>
        <v>0.34375</v>
      </c>
    </row>
    <row r="65" spans="1:12" x14ac:dyDescent="0.25">
      <c r="A65" s="145">
        <v>54</v>
      </c>
      <c r="B65" s="39">
        <f>+IFERROR(VLOOKUP($A65,Hoja6!$A$3:$P$1124,3,FALSE),"")</f>
        <v>68468</v>
      </c>
      <c r="C65" s="39" t="str">
        <f>+UPPER(IFERROR(VLOOKUP($A65,Hoja6!$A$3:$P$1124,4,FALSE),""))</f>
        <v>MOLAGAVITA</v>
      </c>
      <c r="D65" s="40">
        <f>+IFERROR(VLOOKUP($A65,Hoja6!$A$3:$P$1124,8,FALSE),"")</f>
        <v>50</v>
      </c>
      <c r="E65" s="40">
        <f>+IFERROR(VLOOKUP($A65,Hoja6!$A$3:$P$1124,9,FALSE),"")</f>
        <v>13</v>
      </c>
      <c r="F65" s="163">
        <f>+IFERROR(VLOOKUP($A65,Hoja6!$A$3:$P$1124,10,FALSE),"")</f>
        <v>0.26</v>
      </c>
      <c r="G65" s="40">
        <f>+IFERROR(VLOOKUP($A65,Hoja6!$A$3:$P$1124,11,FALSE),"")</f>
        <v>40</v>
      </c>
      <c r="H65" s="40">
        <f>+IFERROR(VLOOKUP($A65,Hoja6!$A$3:$P$1124,12,FALSE),"")</f>
        <v>7</v>
      </c>
      <c r="I65" s="163">
        <f>+IFERROR(VLOOKUP($A65,Hoja6!$A$3:$P$1124,13,FALSE),"")</f>
        <v>0.17499999999999999</v>
      </c>
      <c r="J65" s="40">
        <f>+IFERROR(VLOOKUP($A65,Hoja6!$A$3:$P$1124,14,FALSE),"")</f>
        <v>53</v>
      </c>
      <c r="K65" s="149">
        <f>+IFERROR(VLOOKUP($A65,Hoja6!$A$3:$P$1124,15,FALSE),"")</f>
        <v>11</v>
      </c>
      <c r="L65" s="165">
        <f>+IFERROR(VLOOKUP($A65,Hoja6!$A$3:$P$1124,16,FALSE),"")</f>
        <v>0.20754716981132076</v>
      </c>
    </row>
    <row r="66" spans="1:12" x14ac:dyDescent="0.25">
      <c r="A66" s="145">
        <v>55</v>
      </c>
      <c r="B66" s="39">
        <f>+IFERROR(VLOOKUP($A66,Hoja6!$A$3:$P$1124,3,FALSE),"")</f>
        <v>68498</v>
      </c>
      <c r="C66" s="39" t="str">
        <f>+UPPER(IFERROR(VLOOKUP($A66,Hoja6!$A$3:$P$1124,4,FALSE),""))</f>
        <v>OCAMONTE</v>
      </c>
      <c r="D66" s="40">
        <f>+IFERROR(VLOOKUP($A66,Hoja6!$A$3:$P$1124,8,FALSE),"")</f>
        <v>33</v>
      </c>
      <c r="E66" s="40">
        <f>+IFERROR(VLOOKUP($A66,Hoja6!$A$3:$P$1124,9,FALSE),"")</f>
        <v>10</v>
      </c>
      <c r="F66" s="163">
        <f>+IFERROR(VLOOKUP($A66,Hoja6!$A$3:$P$1124,10,FALSE),"")</f>
        <v>0.30303030303030304</v>
      </c>
      <c r="G66" s="40">
        <f>+IFERROR(VLOOKUP($A66,Hoja6!$A$3:$P$1124,11,FALSE),"")</f>
        <v>26</v>
      </c>
      <c r="H66" s="40">
        <f>+IFERROR(VLOOKUP($A66,Hoja6!$A$3:$P$1124,12,FALSE),"")</f>
        <v>12</v>
      </c>
      <c r="I66" s="163">
        <f>+IFERROR(VLOOKUP($A66,Hoja6!$A$3:$P$1124,13,FALSE),"")</f>
        <v>0.46153846153846156</v>
      </c>
      <c r="J66" s="40">
        <f>+IFERROR(VLOOKUP($A66,Hoja6!$A$3:$P$1124,14,FALSE),"")</f>
        <v>35</v>
      </c>
      <c r="K66" s="149">
        <f>+IFERROR(VLOOKUP($A66,Hoja6!$A$3:$P$1124,15,FALSE),"")</f>
        <v>9</v>
      </c>
      <c r="L66" s="165">
        <f>+IFERROR(VLOOKUP($A66,Hoja6!$A$3:$P$1124,16,FALSE),"")</f>
        <v>0.25714285714285712</v>
      </c>
    </row>
    <row r="67" spans="1:12" x14ac:dyDescent="0.25">
      <c r="A67" s="145">
        <v>56</v>
      </c>
      <c r="B67" s="39">
        <f>+IFERROR(VLOOKUP($A67,Hoja6!$A$3:$P$1124,3,FALSE),"")</f>
        <v>68500</v>
      </c>
      <c r="C67" s="39" t="str">
        <f>+UPPER(IFERROR(VLOOKUP($A67,Hoja6!$A$3:$P$1124,4,FALSE),""))</f>
        <v>OIBA</v>
      </c>
      <c r="D67" s="40">
        <f>+IFERROR(VLOOKUP($A67,Hoja6!$A$3:$P$1124,8,FALSE),"")</f>
        <v>160</v>
      </c>
      <c r="E67" s="40">
        <f>+IFERROR(VLOOKUP($A67,Hoja6!$A$3:$P$1124,9,FALSE),"")</f>
        <v>50</v>
      </c>
      <c r="F67" s="163">
        <f>+IFERROR(VLOOKUP($A67,Hoja6!$A$3:$P$1124,10,FALSE),"")</f>
        <v>0.3125</v>
      </c>
      <c r="G67" s="40">
        <f>+IFERROR(VLOOKUP($A67,Hoja6!$A$3:$P$1124,11,FALSE),"")</f>
        <v>190</v>
      </c>
      <c r="H67" s="40">
        <f>+IFERROR(VLOOKUP($A67,Hoja6!$A$3:$P$1124,12,FALSE),"")</f>
        <v>68</v>
      </c>
      <c r="I67" s="163">
        <f>+IFERROR(VLOOKUP($A67,Hoja6!$A$3:$P$1124,13,FALSE),"")</f>
        <v>0.35789473684210527</v>
      </c>
      <c r="J67" s="40">
        <f>+IFERROR(VLOOKUP($A67,Hoja6!$A$3:$P$1124,14,FALSE),"")</f>
        <v>173</v>
      </c>
      <c r="K67" s="149">
        <f>+IFERROR(VLOOKUP($A67,Hoja6!$A$3:$P$1124,15,FALSE),"")</f>
        <v>44</v>
      </c>
      <c r="L67" s="165">
        <f>+IFERROR(VLOOKUP($A67,Hoja6!$A$3:$P$1124,16,FALSE),"")</f>
        <v>0.25433526011560692</v>
      </c>
    </row>
    <row r="68" spans="1:12" x14ac:dyDescent="0.25">
      <c r="A68" s="145">
        <v>57</v>
      </c>
      <c r="B68" s="39">
        <f>+IFERROR(VLOOKUP($A68,Hoja6!$A$3:$P$1124,3,FALSE),"")</f>
        <v>68502</v>
      </c>
      <c r="C68" s="39" t="str">
        <f>+UPPER(IFERROR(VLOOKUP($A68,Hoja6!$A$3:$P$1124,4,FALSE),""))</f>
        <v>ONZAGA</v>
      </c>
      <c r="D68" s="40">
        <f>+IFERROR(VLOOKUP($A68,Hoja6!$A$3:$P$1124,8,FALSE),"")</f>
        <v>37</v>
      </c>
      <c r="E68" s="40">
        <f>+IFERROR(VLOOKUP($A68,Hoja6!$A$3:$P$1124,9,FALSE),"")</f>
        <v>8</v>
      </c>
      <c r="F68" s="163">
        <f>+IFERROR(VLOOKUP($A68,Hoja6!$A$3:$P$1124,10,FALSE),"")</f>
        <v>0.21621621621621623</v>
      </c>
      <c r="G68" s="40">
        <f>+IFERROR(VLOOKUP($A68,Hoja6!$A$3:$P$1124,11,FALSE),"")</f>
        <v>39</v>
      </c>
      <c r="H68" s="40">
        <f>+IFERROR(VLOOKUP($A68,Hoja6!$A$3:$P$1124,12,FALSE),"")</f>
        <v>22</v>
      </c>
      <c r="I68" s="163">
        <f>+IFERROR(VLOOKUP($A68,Hoja6!$A$3:$P$1124,13,FALSE),"")</f>
        <v>0.5641025641025641</v>
      </c>
      <c r="J68" s="40">
        <f>+IFERROR(VLOOKUP($A68,Hoja6!$A$3:$P$1124,14,FALSE),"")</f>
        <v>32</v>
      </c>
      <c r="K68" s="149">
        <f>+IFERROR(VLOOKUP($A68,Hoja6!$A$3:$P$1124,15,FALSE),"")</f>
        <v>11</v>
      </c>
      <c r="L68" s="165">
        <f>+IFERROR(VLOOKUP($A68,Hoja6!$A$3:$P$1124,16,FALSE),"")</f>
        <v>0.34375</v>
      </c>
    </row>
    <row r="69" spans="1:12" x14ac:dyDescent="0.25">
      <c r="A69" s="145">
        <v>58</v>
      </c>
      <c r="B69" s="39">
        <f>+IFERROR(VLOOKUP($A69,Hoja6!$A$3:$P$1124,3,FALSE),"")</f>
        <v>68522</v>
      </c>
      <c r="C69" s="39" t="str">
        <f>+UPPER(IFERROR(VLOOKUP($A69,Hoja6!$A$3:$P$1124,4,FALSE),""))</f>
        <v>PALMAR</v>
      </c>
      <c r="D69" s="40">
        <f>+IFERROR(VLOOKUP($A69,Hoja6!$A$3:$P$1124,8,FALSE),"")</f>
        <v>26</v>
      </c>
      <c r="E69" s="40">
        <f>+IFERROR(VLOOKUP($A69,Hoja6!$A$3:$P$1124,9,FALSE),"")</f>
        <v>8</v>
      </c>
      <c r="F69" s="163">
        <f>+IFERROR(VLOOKUP($A69,Hoja6!$A$3:$P$1124,10,FALSE),"")</f>
        <v>0.30769230769230771</v>
      </c>
      <c r="G69" s="40">
        <f>+IFERROR(VLOOKUP($A69,Hoja6!$A$3:$P$1124,11,FALSE),"")</f>
        <v>16</v>
      </c>
      <c r="H69" s="40">
        <f>+IFERROR(VLOOKUP($A69,Hoja6!$A$3:$P$1124,12,FALSE),"")</f>
        <v>5</v>
      </c>
      <c r="I69" s="163">
        <f>+IFERROR(VLOOKUP($A69,Hoja6!$A$3:$P$1124,13,FALSE),"")</f>
        <v>0.3125</v>
      </c>
      <c r="J69" s="40">
        <f>+IFERROR(VLOOKUP($A69,Hoja6!$A$3:$P$1124,14,FALSE),"")</f>
        <v>24</v>
      </c>
      <c r="K69" s="149">
        <f>+IFERROR(VLOOKUP($A69,Hoja6!$A$3:$P$1124,15,FALSE),"")</f>
        <v>8</v>
      </c>
      <c r="L69" s="165">
        <f>+IFERROR(VLOOKUP($A69,Hoja6!$A$3:$P$1124,16,FALSE),"")</f>
        <v>0.33333333333333331</v>
      </c>
    </row>
    <row r="70" spans="1:12" x14ac:dyDescent="0.25">
      <c r="A70" s="145">
        <v>59</v>
      </c>
      <c r="B70" s="39">
        <f>+IFERROR(VLOOKUP($A70,Hoja6!$A$3:$P$1124,3,FALSE),"")</f>
        <v>68524</v>
      </c>
      <c r="C70" s="39" t="str">
        <f>+UPPER(IFERROR(VLOOKUP($A70,Hoja6!$A$3:$P$1124,4,FALSE),""))</f>
        <v>PALMAS DEL SOCORRO</v>
      </c>
      <c r="D70" s="40">
        <f>+IFERROR(VLOOKUP($A70,Hoja6!$A$3:$P$1124,8,FALSE),"")</f>
        <v>25</v>
      </c>
      <c r="E70" s="40">
        <f>+IFERROR(VLOOKUP($A70,Hoja6!$A$3:$P$1124,9,FALSE),"")</f>
        <v>7</v>
      </c>
      <c r="F70" s="163">
        <f>+IFERROR(VLOOKUP($A70,Hoja6!$A$3:$P$1124,10,FALSE),"")</f>
        <v>0.28000000000000003</v>
      </c>
      <c r="G70" s="40">
        <f>+IFERROR(VLOOKUP($A70,Hoja6!$A$3:$P$1124,11,FALSE),"")</f>
        <v>32</v>
      </c>
      <c r="H70" s="40">
        <f>+IFERROR(VLOOKUP($A70,Hoja6!$A$3:$P$1124,12,FALSE),"")</f>
        <v>8</v>
      </c>
      <c r="I70" s="163">
        <f>+IFERROR(VLOOKUP($A70,Hoja6!$A$3:$P$1124,13,FALSE),"")</f>
        <v>0.25</v>
      </c>
      <c r="J70" s="40">
        <f>+IFERROR(VLOOKUP($A70,Hoja6!$A$3:$P$1124,14,FALSE),"")</f>
        <v>27</v>
      </c>
      <c r="K70" s="149">
        <f>+IFERROR(VLOOKUP($A70,Hoja6!$A$3:$P$1124,15,FALSE),"")</f>
        <v>10</v>
      </c>
      <c r="L70" s="165">
        <f>+IFERROR(VLOOKUP($A70,Hoja6!$A$3:$P$1124,16,FALSE),"")</f>
        <v>0.37037037037037035</v>
      </c>
    </row>
    <row r="71" spans="1:12" x14ac:dyDescent="0.25">
      <c r="A71" s="145">
        <v>60</v>
      </c>
      <c r="B71" s="39">
        <f>+IFERROR(VLOOKUP($A71,Hoja6!$A$3:$P$1124,3,FALSE),"")</f>
        <v>68533</v>
      </c>
      <c r="C71" s="39" t="str">
        <f>+UPPER(IFERROR(VLOOKUP($A71,Hoja6!$A$3:$P$1124,4,FALSE),""))</f>
        <v>PÁRAMO</v>
      </c>
      <c r="D71" s="40">
        <f>+IFERROR(VLOOKUP($A71,Hoja6!$A$3:$P$1124,8,FALSE),"")</f>
        <v>39</v>
      </c>
      <c r="E71" s="40">
        <f>+IFERROR(VLOOKUP($A71,Hoja6!$A$3:$P$1124,9,FALSE),"")</f>
        <v>11</v>
      </c>
      <c r="F71" s="163">
        <f>+IFERROR(VLOOKUP($A71,Hoja6!$A$3:$P$1124,10,FALSE),"")</f>
        <v>0.28205128205128205</v>
      </c>
      <c r="G71" s="40">
        <f>+IFERROR(VLOOKUP($A71,Hoja6!$A$3:$P$1124,11,FALSE),"")</f>
        <v>47</v>
      </c>
      <c r="H71" s="40">
        <f>+IFERROR(VLOOKUP($A71,Hoja6!$A$3:$P$1124,12,FALSE),"")</f>
        <v>21</v>
      </c>
      <c r="I71" s="163">
        <f>+IFERROR(VLOOKUP($A71,Hoja6!$A$3:$P$1124,13,FALSE),"")</f>
        <v>0.44680851063829785</v>
      </c>
      <c r="J71" s="40">
        <f>+IFERROR(VLOOKUP($A71,Hoja6!$A$3:$P$1124,14,FALSE),"")</f>
        <v>43</v>
      </c>
      <c r="K71" s="149">
        <f>+IFERROR(VLOOKUP($A71,Hoja6!$A$3:$P$1124,15,FALSE),"")</f>
        <v>19</v>
      </c>
      <c r="L71" s="165">
        <f>+IFERROR(VLOOKUP($A71,Hoja6!$A$3:$P$1124,16,FALSE),"")</f>
        <v>0.44186046511627908</v>
      </c>
    </row>
    <row r="72" spans="1:12" x14ac:dyDescent="0.25">
      <c r="A72" s="145">
        <v>61</v>
      </c>
      <c r="B72" s="39">
        <f>+IFERROR(VLOOKUP($A72,Hoja6!$A$3:$P$1124,3,FALSE),"")</f>
        <v>68547</v>
      </c>
      <c r="C72" s="39" t="str">
        <f>+UPPER(IFERROR(VLOOKUP($A72,Hoja6!$A$3:$P$1124,4,FALSE),""))</f>
        <v>PIEDECUESTA</v>
      </c>
      <c r="D72" s="40">
        <f>+IFERROR(VLOOKUP($A72,Hoja6!$A$3:$P$1124,8,FALSE),"")</f>
        <v>1577</v>
      </c>
      <c r="E72" s="40">
        <f>+IFERROR(VLOOKUP($A72,Hoja6!$A$3:$P$1124,9,FALSE),"")</f>
        <v>736</v>
      </c>
      <c r="F72" s="163">
        <f>+IFERROR(VLOOKUP($A72,Hoja6!$A$3:$P$1124,10,FALSE),"")</f>
        <v>0.46670894102726695</v>
      </c>
      <c r="G72" s="40">
        <f>+IFERROR(VLOOKUP($A72,Hoja6!$A$3:$P$1124,11,FALSE),"")</f>
        <v>1652</v>
      </c>
      <c r="H72" s="40">
        <f>+IFERROR(VLOOKUP($A72,Hoja6!$A$3:$P$1124,12,FALSE),"")</f>
        <v>800</v>
      </c>
      <c r="I72" s="163">
        <f>+IFERROR(VLOOKUP($A72,Hoja6!$A$3:$P$1124,13,FALSE),"")</f>
        <v>0.48426150121065376</v>
      </c>
      <c r="J72" s="40">
        <f>+IFERROR(VLOOKUP($A72,Hoja6!$A$3:$P$1124,14,FALSE),"")</f>
        <v>1637</v>
      </c>
      <c r="K72" s="149">
        <f>+IFERROR(VLOOKUP($A72,Hoja6!$A$3:$P$1124,15,FALSE),"")</f>
        <v>671</v>
      </c>
      <c r="L72" s="165">
        <f>+IFERROR(VLOOKUP($A72,Hoja6!$A$3:$P$1124,16,FALSE),"")</f>
        <v>0.40989615149664022</v>
      </c>
    </row>
    <row r="73" spans="1:12" x14ac:dyDescent="0.25">
      <c r="A73" s="145">
        <v>62</v>
      </c>
      <c r="B73" s="39">
        <f>+IFERROR(VLOOKUP($A73,Hoja6!$A$3:$P$1124,3,FALSE),"")</f>
        <v>68549</v>
      </c>
      <c r="C73" s="39" t="str">
        <f>+UPPER(IFERROR(VLOOKUP($A73,Hoja6!$A$3:$P$1124,4,FALSE),""))</f>
        <v>PINCHOTE</v>
      </c>
      <c r="D73" s="40">
        <f>+IFERROR(VLOOKUP($A73,Hoja6!$A$3:$P$1124,8,FALSE),"")</f>
        <v>47</v>
      </c>
      <c r="E73" s="40">
        <f>+IFERROR(VLOOKUP($A73,Hoja6!$A$3:$P$1124,9,FALSE),"")</f>
        <v>19</v>
      </c>
      <c r="F73" s="163">
        <f>+IFERROR(VLOOKUP($A73,Hoja6!$A$3:$P$1124,10,FALSE),"")</f>
        <v>0.40425531914893614</v>
      </c>
      <c r="G73" s="40">
        <f>+IFERROR(VLOOKUP($A73,Hoja6!$A$3:$P$1124,11,FALSE),"")</f>
        <v>42</v>
      </c>
      <c r="H73" s="40">
        <f>+IFERROR(VLOOKUP($A73,Hoja6!$A$3:$P$1124,12,FALSE),"")</f>
        <v>22</v>
      </c>
      <c r="I73" s="163">
        <f>+IFERROR(VLOOKUP($A73,Hoja6!$A$3:$P$1124,13,FALSE),"")</f>
        <v>0.52380952380952384</v>
      </c>
      <c r="J73" s="40">
        <f>+IFERROR(VLOOKUP($A73,Hoja6!$A$3:$P$1124,14,FALSE),"")</f>
        <v>45</v>
      </c>
      <c r="K73" s="149">
        <f>+IFERROR(VLOOKUP($A73,Hoja6!$A$3:$P$1124,15,FALSE),"")</f>
        <v>18</v>
      </c>
      <c r="L73" s="165">
        <f>+IFERROR(VLOOKUP($A73,Hoja6!$A$3:$P$1124,16,FALSE),"")</f>
        <v>0.4</v>
      </c>
    </row>
    <row r="74" spans="1:12" x14ac:dyDescent="0.25">
      <c r="A74" s="145">
        <v>63</v>
      </c>
      <c r="B74" s="39">
        <f>+IFERROR(VLOOKUP($A74,Hoja6!$A$3:$P$1124,3,FALSE),"")</f>
        <v>68572</v>
      </c>
      <c r="C74" s="39" t="str">
        <f>+UPPER(IFERROR(VLOOKUP($A74,Hoja6!$A$3:$P$1124,4,FALSE),""))</f>
        <v>PUENTE NACIONAL</v>
      </c>
      <c r="D74" s="40">
        <f>+IFERROR(VLOOKUP($A74,Hoja6!$A$3:$P$1124,8,FALSE),"")</f>
        <v>309</v>
      </c>
      <c r="E74" s="40">
        <f>+IFERROR(VLOOKUP($A74,Hoja6!$A$3:$P$1124,9,FALSE),"")</f>
        <v>112</v>
      </c>
      <c r="F74" s="163">
        <f>+IFERROR(VLOOKUP($A74,Hoja6!$A$3:$P$1124,10,FALSE),"")</f>
        <v>0.36245954692556637</v>
      </c>
      <c r="G74" s="40">
        <f>+IFERROR(VLOOKUP($A74,Hoja6!$A$3:$P$1124,11,FALSE),"")</f>
        <v>329</v>
      </c>
      <c r="H74" s="40">
        <f>+IFERROR(VLOOKUP($A74,Hoja6!$A$3:$P$1124,12,FALSE),"")</f>
        <v>129</v>
      </c>
      <c r="I74" s="163">
        <f>+IFERROR(VLOOKUP($A74,Hoja6!$A$3:$P$1124,13,FALSE),"")</f>
        <v>0.39209726443769</v>
      </c>
      <c r="J74" s="40">
        <f>+IFERROR(VLOOKUP($A74,Hoja6!$A$3:$P$1124,14,FALSE),"")</f>
        <v>288</v>
      </c>
      <c r="K74" s="149">
        <f>+IFERROR(VLOOKUP($A74,Hoja6!$A$3:$P$1124,15,FALSE),"")</f>
        <v>115</v>
      </c>
      <c r="L74" s="165">
        <f>+IFERROR(VLOOKUP($A74,Hoja6!$A$3:$P$1124,16,FALSE),"")</f>
        <v>0.39930555555555558</v>
      </c>
    </row>
    <row r="75" spans="1:12" x14ac:dyDescent="0.25">
      <c r="A75" s="145">
        <v>64</v>
      </c>
      <c r="B75" s="39">
        <f>+IFERROR(VLOOKUP($A75,Hoja6!$A$3:$P$1124,3,FALSE),"")</f>
        <v>68573</v>
      </c>
      <c r="C75" s="39" t="str">
        <f>+UPPER(IFERROR(VLOOKUP($A75,Hoja6!$A$3:$P$1124,4,FALSE),""))</f>
        <v>PUERTO PARRA</v>
      </c>
      <c r="D75" s="40">
        <f>+IFERROR(VLOOKUP($A75,Hoja6!$A$3:$P$1124,8,FALSE),"")</f>
        <v>58</v>
      </c>
      <c r="E75" s="40">
        <f>+IFERROR(VLOOKUP($A75,Hoja6!$A$3:$P$1124,9,FALSE),"")</f>
        <v>12</v>
      </c>
      <c r="F75" s="163">
        <f>+IFERROR(VLOOKUP($A75,Hoja6!$A$3:$P$1124,10,FALSE),"")</f>
        <v>0.20689655172413793</v>
      </c>
      <c r="G75" s="40">
        <f>+IFERROR(VLOOKUP($A75,Hoja6!$A$3:$P$1124,11,FALSE),"")</f>
        <v>50</v>
      </c>
      <c r="H75" s="40">
        <f>+IFERROR(VLOOKUP($A75,Hoja6!$A$3:$P$1124,12,FALSE),"")</f>
        <v>10</v>
      </c>
      <c r="I75" s="163">
        <f>+IFERROR(VLOOKUP($A75,Hoja6!$A$3:$P$1124,13,FALSE),"")</f>
        <v>0.2</v>
      </c>
      <c r="J75" s="40">
        <f>+IFERROR(VLOOKUP($A75,Hoja6!$A$3:$P$1124,14,FALSE),"")</f>
        <v>52</v>
      </c>
      <c r="K75" s="149">
        <f>+IFERROR(VLOOKUP($A75,Hoja6!$A$3:$P$1124,15,FALSE),"")</f>
        <v>11</v>
      </c>
      <c r="L75" s="165">
        <f>+IFERROR(VLOOKUP($A75,Hoja6!$A$3:$P$1124,16,FALSE),"")</f>
        <v>0.21153846153846154</v>
      </c>
    </row>
    <row r="76" spans="1:12" x14ac:dyDescent="0.25">
      <c r="A76" s="145">
        <v>65</v>
      </c>
      <c r="B76" s="39">
        <f>+IFERROR(VLOOKUP($A76,Hoja6!$A$3:$P$1124,3,FALSE),"")</f>
        <v>68575</v>
      </c>
      <c r="C76" s="39" t="str">
        <f>+UPPER(IFERROR(VLOOKUP($A76,Hoja6!$A$3:$P$1124,4,FALSE),""))</f>
        <v>PUERTO WILCHES</v>
      </c>
      <c r="D76" s="40">
        <f>+IFERROR(VLOOKUP($A76,Hoja6!$A$3:$P$1124,8,FALSE),"")</f>
        <v>228</v>
      </c>
      <c r="E76" s="40">
        <f>+IFERROR(VLOOKUP($A76,Hoja6!$A$3:$P$1124,9,FALSE),"")</f>
        <v>67</v>
      </c>
      <c r="F76" s="163">
        <f>+IFERROR(VLOOKUP($A76,Hoja6!$A$3:$P$1124,10,FALSE),"")</f>
        <v>0.29385964912280704</v>
      </c>
      <c r="G76" s="40">
        <f>+IFERROR(VLOOKUP($A76,Hoja6!$A$3:$P$1124,11,FALSE),"")</f>
        <v>285</v>
      </c>
      <c r="H76" s="40">
        <f>+IFERROR(VLOOKUP($A76,Hoja6!$A$3:$P$1124,12,FALSE),"")</f>
        <v>80</v>
      </c>
      <c r="I76" s="163">
        <f>+IFERROR(VLOOKUP($A76,Hoja6!$A$3:$P$1124,13,FALSE),"")</f>
        <v>0.2807017543859649</v>
      </c>
      <c r="J76" s="40">
        <f>+IFERROR(VLOOKUP($A76,Hoja6!$A$3:$P$1124,14,FALSE),"")</f>
        <v>255</v>
      </c>
      <c r="K76" s="149">
        <f>+IFERROR(VLOOKUP($A76,Hoja6!$A$3:$P$1124,15,FALSE),"")</f>
        <v>67</v>
      </c>
      <c r="L76" s="165">
        <f>+IFERROR(VLOOKUP($A76,Hoja6!$A$3:$P$1124,16,FALSE),"")</f>
        <v>0.2627450980392157</v>
      </c>
    </row>
    <row r="77" spans="1:12" x14ac:dyDescent="0.25">
      <c r="A77" s="145">
        <v>66</v>
      </c>
      <c r="B77" s="39">
        <f>+IFERROR(VLOOKUP($A77,Hoja6!$A$3:$P$1124,3,FALSE),"")</f>
        <v>68615</v>
      </c>
      <c r="C77" s="39" t="str">
        <f>+UPPER(IFERROR(VLOOKUP($A77,Hoja6!$A$3:$P$1124,4,FALSE),""))</f>
        <v>RIONEGRO</v>
      </c>
      <c r="D77" s="40">
        <f>+IFERROR(VLOOKUP($A77,Hoja6!$A$3:$P$1124,8,FALSE),"")</f>
        <v>196</v>
      </c>
      <c r="E77" s="40">
        <f>+IFERROR(VLOOKUP($A77,Hoja6!$A$3:$P$1124,9,FALSE),"")</f>
        <v>52</v>
      </c>
      <c r="F77" s="163">
        <f>+IFERROR(VLOOKUP($A77,Hoja6!$A$3:$P$1124,10,FALSE),"")</f>
        <v>0.26530612244897961</v>
      </c>
      <c r="G77" s="40">
        <f>+IFERROR(VLOOKUP($A77,Hoja6!$A$3:$P$1124,11,FALSE),"")</f>
        <v>258</v>
      </c>
      <c r="H77" s="40">
        <f>+IFERROR(VLOOKUP($A77,Hoja6!$A$3:$P$1124,12,FALSE),"")</f>
        <v>72</v>
      </c>
      <c r="I77" s="163">
        <f>+IFERROR(VLOOKUP($A77,Hoja6!$A$3:$P$1124,13,FALSE),"")</f>
        <v>0.27906976744186046</v>
      </c>
      <c r="J77" s="40">
        <f>+IFERROR(VLOOKUP($A77,Hoja6!$A$3:$P$1124,14,FALSE),"")</f>
        <v>236</v>
      </c>
      <c r="K77" s="149">
        <f>+IFERROR(VLOOKUP($A77,Hoja6!$A$3:$P$1124,15,FALSE),"")</f>
        <v>46</v>
      </c>
      <c r="L77" s="165">
        <f>+IFERROR(VLOOKUP($A77,Hoja6!$A$3:$P$1124,16,FALSE),"")</f>
        <v>0.19491525423728814</v>
      </c>
    </row>
    <row r="78" spans="1:12" x14ac:dyDescent="0.25">
      <c r="A78" s="145">
        <v>67</v>
      </c>
      <c r="B78" s="39">
        <f>+IFERROR(VLOOKUP($A78,Hoja6!$A$3:$P$1124,3,FALSE),"")</f>
        <v>68655</v>
      </c>
      <c r="C78" s="39" t="str">
        <f>+UPPER(IFERROR(VLOOKUP($A78,Hoja6!$A$3:$P$1124,4,FALSE),""))</f>
        <v>SABANA DE TORRES</v>
      </c>
      <c r="D78" s="40">
        <f>+IFERROR(VLOOKUP($A78,Hoja6!$A$3:$P$1124,8,FALSE),"")</f>
        <v>290</v>
      </c>
      <c r="E78" s="40">
        <f>+IFERROR(VLOOKUP($A78,Hoja6!$A$3:$P$1124,9,FALSE),"")</f>
        <v>84</v>
      </c>
      <c r="F78" s="163">
        <f>+IFERROR(VLOOKUP($A78,Hoja6!$A$3:$P$1124,10,FALSE),"")</f>
        <v>0.28965517241379313</v>
      </c>
      <c r="G78" s="40">
        <f>+IFERROR(VLOOKUP($A78,Hoja6!$A$3:$P$1124,11,FALSE),"")</f>
        <v>288</v>
      </c>
      <c r="H78" s="40">
        <f>+IFERROR(VLOOKUP($A78,Hoja6!$A$3:$P$1124,12,FALSE),"")</f>
        <v>71</v>
      </c>
      <c r="I78" s="163">
        <f>+IFERROR(VLOOKUP($A78,Hoja6!$A$3:$P$1124,13,FALSE),"")</f>
        <v>0.24652777777777779</v>
      </c>
      <c r="J78" s="40">
        <f>+IFERROR(VLOOKUP($A78,Hoja6!$A$3:$P$1124,14,FALSE),"")</f>
        <v>281</v>
      </c>
      <c r="K78" s="149">
        <f>+IFERROR(VLOOKUP($A78,Hoja6!$A$3:$P$1124,15,FALSE),"")</f>
        <v>68</v>
      </c>
      <c r="L78" s="165">
        <f>+IFERROR(VLOOKUP($A78,Hoja6!$A$3:$P$1124,16,FALSE),"")</f>
        <v>0.24199288256227758</v>
      </c>
    </row>
    <row r="79" spans="1:12" x14ac:dyDescent="0.25">
      <c r="A79" s="145">
        <v>68</v>
      </c>
      <c r="B79" s="39">
        <f>+IFERROR(VLOOKUP($A79,Hoja6!$A$3:$P$1124,3,FALSE),"")</f>
        <v>68669</v>
      </c>
      <c r="C79" s="39" t="str">
        <f>+UPPER(IFERROR(VLOOKUP($A79,Hoja6!$A$3:$P$1124,4,FALSE),""))</f>
        <v>SAN ANDRÉS</v>
      </c>
      <c r="D79" s="40">
        <f>+IFERROR(VLOOKUP($A79,Hoja6!$A$3:$P$1124,8,FALSE),"")</f>
        <v>123</v>
      </c>
      <c r="E79" s="40">
        <f>+IFERROR(VLOOKUP($A79,Hoja6!$A$3:$P$1124,9,FALSE),"")</f>
        <v>37</v>
      </c>
      <c r="F79" s="163">
        <f>+IFERROR(VLOOKUP($A79,Hoja6!$A$3:$P$1124,10,FALSE),"")</f>
        <v>0.30081300813008133</v>
      </c>
      <c r="G79" s="40">
        <f>+IFERROR(VLOOKUP($A79,Hoja6!$A$3:$P$1124,11,FALSE),"")</f>
        <v>127</v>
      </c>
      <c r="H79" s="40">
        <f>+IFERROR(VLOOKUP($A79,Hoja6!$A$3:$P$1124,12,FALSE),"")</f>
        <v>35</v>
      </c>
      <c r="I79" s="163">
        <f>+IFERROR(VLOOKUP($A79,Hoja6!$A$3:$P$1124,13,FALSE),"")</f>
        <v>0.27559055118110237</v>
      </c>
      <c r="J79" s="40">
        <f>+IFERROR(VLOOKUP($A79,Hoja6!$A$3:$P$1124,14,FALSE),"")</f>
        <v>113</v>
      </c>
      <c r="K79" s="149">
        <f>+IFERROR(VLOOKUP($A79,Hoja6!$A$3:$P$1124,15,FALSE),"")</f>
        <v>36</v>
      </c>
      <c r="L79" s="165">
        <f>+IFERROR(VLOOKUP($A79,Hoja6!$A$3:$P$1124,16,FALSE),"")</f>
        <v>0.31858407079646017</v>
      </c>
    </row>
    <row r="80" spans="1:12" x14ac:dyDescent="0.25">
      <c r="A80" s="145">
        <v>69</v>
      </c>
      <c r="B80" s="39">
        <f>+IFERROR(VLOOKUP($A80,Hoja6!$A$3:$P$1124,3,FALSE),"")</f>
        <v>68673</v>
      </c>
      <c r="C80" s="39" t="str">
        <f>+UPPER(IFERROR(VLOOKUP($A80,Hoja6!$A$3:$P$1124,4,FALSE),""))</f>
        <v>SAN BENITO</v>
      </c>
      <c r="D80" s="40">
        <f>+IFERROR(VLOOKUP($A80,Hoja6!$A$3:$P$1124,8,FALSE),"")</f>
        <v>15</v>
      </c>
      <c r="E80" s="40">
        <f>+IFERROR(VLOOKUP($A80,Hoja6!$A$3:$P$1124,9,FALSE),"")</f>
        <v>6</v>
      </c>
      <c r="F80" s="163">
        <f>+IFERROR(VLOOKUP($A80,Hoja6!$A$3:$P$1124,10,FALSE),"")</f>
        <v>0.4</v>
      </c>
      <c r="G80" s="40">
        <f>+IFERROR(VLOOKUP($A80,Hoja6!$A$3:$P$1124,11,FALSE),"")</f>
        <v>23</v>
      </c>
      <c r="H80" s="40">
        <f>+IFERROR(VLOOKUP($A80,Hoja6!$A$3:$P$1124,12,FALSE),"")</f>
        <v>8</v>
      </c>
      <c r="I80" s="163">
        <f>+IFERROR(VLOOKUP($A80,Hoja6!$A$3:$P$1124,13,FALSE),"")</f>
        <v>0.34782608695652173</v>
      </c>
      <c r="J80" s="40">
        <f>+IFERROR(VLOOKUP($A80,Hoja6!$A$3:$P$1124,14,FALSE),"")</f>
        <v>28</v>
      </c>
      <c r="K80" s="149">
        <f>+IFERROR(VLOOKUP($A80,Hoja6!$A$3:$P$1124,15,FALSE),"")</f>
        <v>18</v>
      </c>
      <c r="L80" s="165">
        <f>+IFERROR(VLOOKUP($A80,Hoja6!$A$3:$P$1124,16,FALSE),"")</f>
        <v>0.6428571428571429</v>
      </c>
    </row>
    <row r="81" spans="1:12" x14ac:dyDescent="0.25">
      <c r="A81" s="145">
        <v>70</v>
      </c>
      <c r="B81" s="39">
        <f>+IFERROR(VLOOKUP($A81,Hoja6!$A$3:$P$1124,3,FALSE),"")</f>
        <v>68679</v>
      </c>
      <c r="C81" s="39" t="str">
        <f>+UPPER(IFERROR(VLOOKUP($A81,Hoja6!$A$3:$P$1124,4,FALSE),""))</f>
        <v>SAN GIL</v>
      </c>
      <c r="D81" s="40">
        <f>+IFERROR(VLOOKUP($A81,Hoja6!$A$3:$P$1124,8,FALSE),"")</f>
        <v>716</v>
      </c>
      <c r="E81" s="40">
        <f>+IFERROR(VLOOKUP($A81,Hoja6!$A$3:$P$1124,9,FALSE),"")</f>
        <v>381</v>
      </c>
      <c r="F81" s="163">
        <f>+IFERROR(VLOOKUP($A81,Hoja6!$A$3:$P$1124,10,FALSE),"")</f>
        <v>0.53212290502793291</v>
      </c>
      <c r="G81" s="40">
        <f>+IFERROR(VLOOKUP($A81,Hoja6!$A$3:$P$1124,11,FALSE),"")</f>
        <v>699</v>
      </c>
      <c r="H81" s="40">
        <f>+IFERROR(VLOOKUP($A81,Hoja6!$A$3:$P$1124,12,FALSE),"")</f>
        <v>389</v>
      </c>
      <c r="I81" s="163">
        <f>+IFERROR(VLOOKUP($A81,Hoja6!$A$3:$P$1124,13,FALSE),"")</f>
        <v>0.55650929899856938</v>
      </c>
      <c r="J81" s="40">
        <f>+IFERROR(VLOOKUP($A81,Hoja6!$A$3:$P$1124,14,FALSE),"")</f>
        <v>748</v>
      </c>
      <c r="K81" s="149">
        <f>+IFERROR(VLOOKUP($A81,Hoja6!$A$3:$P$1124,15,FALSE),"")</f>
        <v>371</v>
      </c>
      <c r="L81" s="165">
        <f>+IFERROR(VLOOKUP($A81,Hoja6!$A$3:$P$1124,16,FALSE),"")</f>
        <v>0.49598930481283421</v>
      </c>
    </row>
    <row r="82" spans="1:12" x14ac:dyDescent="0.25">
      <c r="A82" s="145">
        <v>71</v>
      </c>
      <c r="B82" s="39">
        <f>+IFERROR(VLOOKUP($A82,Hoja6!$A$3:$P$1124,3,FALSE),"")</f>
        <v>68682</v>
      </c>
      <c r="C82" s="39" t="str">
        <f>+UPPER(IFERROR(VLOOKUP($A82,Hoja6!$A$3:$P$1124,4,FALSE),""))</f>
        <v>SAN JOAQUÍN</v>
      </c>
      <c r="D82" s="40">
        <f>+IFERROR(VLOOKUP($A82,Hoja6!$A$3:$P$1124,8,FALSE),"")</f>
        <v>18</v>
      </c>
      <c r="E82" s="40">
        <f>+IFERROR(VLOOKUP($A82,Hoja6!$A$3:$P$1124,9,FALSE),"")</f>
        <v>4</v>
      </c>
      <c r="F82" s="163">
        <f>+IFERROR(VLOOKUP($A82,Hoja6!$A$3:$P$1124,10,FALSE),"")</f>
        <v>0.22222222222222221</v>
      </c>
      <c r="G82" s="40">
        <f>+IFERROR(VLOOKUP($A82,Hoja6!$A$3:$P$1124,11,FALSE),"")</f>
        <v>17</v>
      </c>
      <c r="H82" s="40">
        <f>+IFERROR(VLOOKUP($A82,Hoja6!$A$3:$P$1124,12,FALSE),"")</f>
        <v>6</v>
      </c>
      <c r="I82" s="163">
        <f>+IFERROR(VLOOKUP($A82,Hoja6!$A$3:$P$1124,13,FALSE),"")</f>
        <v>0.35294117647058826</v>
      </c>
      <c r="J82" s="40">
        <f>+IFERROR(VLOOKUP($A82,Hoja6!$A$3:$P$1124,14,FALSE),"")</f>
        <v>9</v>
      </c>
      <c r="K82" s="149">
        <f>+IFERROR(VLOOKUP($A82,Hoja6!$A$3:$P$1124,15,FALSE),"")</f>
        <v>1</v>
      </c>
      <c r="L82" s="165">
        <f>+IFERROR(VLOOKUP($A82,Hoja6!$A$3:$P$1124,16,FALSE),"")</f>
        <v>0.1111111111111111</v>
      </c>
    </row>
    <row r="83" spans="1:12" x14ac:dyDescent="0.25">
      <c r="A83" s="145">
        <v>72</v>
      </c>
      <c r="B83" s="39">
        <f>+IFERROR(VLOOKUP($A83,Hoja6!$A$3:$P$1124,3,FALSE),"")</f>
        <v>68684</v>
      </c>
      <c r="C83" s="39" t="str">
        <f>+UPPER(IFERROR(VLOOKUP($A83,Hoja6!$A$3:$P$1124,4,FALSE),""))</f>
        <v>SAN JOSÉ DE MIRANDA</v>
      </c>
      <c r="D83" s="40">
        <f>+IFERROR(VLOOKUP($A83,Hoja6!$A$3:$P$1124,8,FALSE),"")</f>
        <v>23</v>
      </c>
      <c r="E83" s="40">
        <f>+IFERROR(VLOOKUP($A83,Hoja6!$A$3:$P$1124,9,FALSE),"")</f>
        <v>17</v>
      </c>
      <c r="F83" s="163">
        <f>+IFERROR(VLOOKUP($A83,Hoja6!$A$3:$P$1124,10,FALSE),"")</f>
        <v>0.73913043478260865</v>
      </c>
      <c r="G83" s="40">
        <f>+IFERROR(VLOOKUP($A83,Hoja6!$A$3:$P$1124,11,FALSE),"")</f>
        <v>33</v>
      </c>
      <c r="H83" s="40">
        <f>+IFERROR(VLOOKUP($A83,Hoja6!$A$3:$P$1124,12,FALSE),"")</f>
        <v>22</v>
      </c>
      <c r="I83" s="163">
        <f>+IFERROR(VLOOKUP($A83,Hoja6!$A$3:$P$1124,13,FALSE),"")</f>
        <v>0.66666666666666663</v>
      </c>
      <c r="J83" s="40">
        <f>+IFERROR(VLOOKUP($A83,Hoja6!$A$3:$P$1124,14,FALSE),"")</f>
        <v>28</v>
      </c>
      <c r="K83" s="149">
        <f>+IFERROR(VLOOKUP($A83,Hoja6!$A$3:$P$1124,15,FALSE),"")</f>
        <v>15</v>
      </c>
      <c r="L83" s="165">
        <f>+IFERROR(VLOOKUP($A83,Hoja6!$A$3:$P$1124,16,FALSE),"")</f>
        <v>0.5357142857142857</v>
      </c>
    </row>
    <row r="84" spans="1:12" x14ac:dyDescent="0.25">
      <c r="A84" s="145">
        <v>73</v>
      </c>
      <c r="B84" s="39">
        <f>+IFERROR(VLOOKUP($A84,Hoja6!$A$3:$P$1124,3,FALSE),"")</f>
        <v>68686</v>
      </c>
      <c r="C84" s="39" t="str">
        <f>+UPPER(IFERROR(VLOOKUP($A84,Hoja6!$A$3:$P$1124,4,FALSE),""))</f>
        <v>SAN MIGUEL</v>
      </c>
      <c r="D84" s="40">
        <f>+IFERROR(VLOOKUP($A84,Hoja6!$A$3:$P$1124,8,FALSE),"")</f>
        <v>24</v>
      </c>
      <c r="E84" s="40">
        <f>+IFERROR(VLOOKUP($A84,Hoja6!$A$3:$P$1124,9,FALSE),"")</f>
        <v>9</v>
      </c>
      <c r="F84" s="163">
        <f>+IFERROR(VLOOKUP($A84,Hoja6!$A$3:$P$1124,10,FALSE),"")</f>
        <v>0.375</v>
      </c>
      <c r="G84" s="40">
        <f>+IFERROR(VLOOKUP($A84,Hoja6!$A$3:$P$1124,11,FALSE),"")</f>
        <v>30</v>
      </c>
      <c r="H84" s="40">
        <f>+IFERROR(VLOOKUP($A84,Hoja6!$A$3:$P$1124,12,FALSE),"")</f>
        <v>11</v>
      </c>
      <c r="I84" s="163">
        <f>+IFERROR(VLOOKUP($A84,Hoja6!$A$3:$P$1124,13,FALSE),"")</f>
        <v>0.36666666666666664</v>
      </c>
      <c r="J84" s="40">
        <f>+IFERROR(VLOOKUP($A84,Hoja6!$A$3:$P$1124,14,FALSE),"")</f>
        <v>29</v>
      </c>
      <c r="K84" s="149">
        <f>+IFERROR(VLOOKUP($A84,Hoja6!$A$3:$P$1124,15,FALSE),"")</f>
        <v>9</v>
      </c>
      <c r="L84" s="165">
        <f>+IFERROR(VLOOKUP($A84,Hoja6!$A$3:$P$1124,16,FALSE),"")</f>
        <v>0.31034482758620691</v>
      </c>
    </row>
    <row r="85" spans="1:12" x14ac:dyDescent="0.25">
      <c r="A85" s="145">
        <v>74</v>
      </c>
      <c r="B85" s="39">
        <f>+IFERROR(VLOOKUP($A85,Hoja6!$A$3:$P$1124,3,FALSE),"")</f>
        <v>68689</v>
      </c>
      <c r="C85" s="39" t="str">
        <f>+UPPER(IFERROR(VLOOKUP($A85,Hoja6!$A$3:$P$1124,4,FALSE),""))</f>
        <v xml:space="preserve">SAN VICENTE DE CHUCURÍ  </v>
      </c>
      <c r="D85" s="40">
        <f>+IFERROR(VLOOKUP($A85,Hoja6!$A$3:$P$1124,8,FALSE),"")</f>
        <v>324</v>
      </c>
      <c r="E85" s="40">
        <f>+IFERROR(VLOOKUP($A85,Hoja6!$A$3:$P$1124,9,FALSE),"")</f>
        <v>93</v>
      </c>
      <c r="F85" s="163">
        <f>+IFERROR(VLOOKUP($A85,Hoja6!$A$3:$P$1124,10,FALSE),"")</f>
        <v>0.28703703703703703</v>
      </c>
      <c r="G85" s="40">
        <f>+IFERROR(VLOOKUP($A85,Hoja6!$A$3:$P$1124,11,FALSE),"")</f>
        <v>364</v>
      </c>
      <c r="H85" s="40">
        <f>+IFERROR(VLOOKUP($A85,Hoja6!$A$3:$P$1124,12,FALSE),"")</f>
        <v>127</v>
      </c>
      <c r="I85" s="163">
        <f>+IFERROR(VLOOKUP($A85,Hoja6!$A$3:$P$1124,13,FALSE),"")</f>
        <v>0.34890109890109888</v>
      </c>
      <c r="J85" s="40">
        <f>+IFERROR(VLOOKUP($A85,Hoja6!$A$3:$P$1124,14,FALSE),"")</f>
        <v>354</v>
      </c>
      <c r="K85" s="149">
        <f>+IFERROR(VLOOKUP($A85,Hoja6!$A$3:$P$1124,15,FALSE),"")</f>
        <v>109</v>
      </c>
      <c r="L85" s="165">
        <f>+IFERROR(VLOOKUP($A85,Hoja6!$A$3:$P$1124,16,FALSE),"")</f>
        <v>0.30790960451977401</v>
      </c>
    </row>
    <row r="86" spans="1:12" x14ac:dyDescent="0.25">
      <c r="A86" s="145">
        <v>75</v>
      </c>
      <c r="B86" s="39">
        <f>+IFERROR(VLOOKUP($A86,Hoja6!$A$3:$P$1124,3,FALSE),"")</f>
        <v>68705</v>
      </c>
      <c r="C86" s="39" t="str">
        <f>+UPPER(IFERROR(VLOOKUP($A86,Hoja6!$A$3:$P$1124,4,FALSE),""))</f>
        <v>SANTA BÁRBARA</v>
      </c>
      <c r="D86" s="40">
        <f>+IFERROR(VLOOKUP($A86,Hoja6!$A$3:$P$1124,8,FALSE),"")</f>
        <v>27</v>
      </c>
      <c r="E86" s="40">
        <f>+IFERROR(VLOOKUP($A86,Hoja6!$A$3:$P$1124,9,FALSE),"")</f>
        <v>8</v>
      </c>
      <c r="F86" s="163">
        <f>+IFERROR(VLOOKUP($A86,Hoja6!$A$3:$P$1124,10,FALSE),"")</f>
        <v>0.29629629629629628</v>
      </c>
      <c r="G86" s="40">
        <f>+IFERROR(VLOOKUP($A86,Hoja6!$A$3:$P$1124,11,FALSE),"")</f>
        <v>25</v>
      </c>
      <c r="H86" s="40">
        <f>+IFERROR(VLOOKUP($A86,Hoja6!$A$3:$P$1124,12,FALSE),"")</f>
        <v>7</v>
      </c>
      <c r="I86" s="163">
        <f>+IFERROR(VLOOKUP($A86,Hoja6!$A$3:$P$1124,13,FALSE),"")</f>
        <v>0.28000000000000003</v>
      </c>
      <c r="J86" s="40">
        <f>+IFERROR(VLOOKUP($A86,Hoja6!$A$3:$P$1124,14,FALSE),"")</f>
        <v>25</v>
      </c>
      <c r="K86" s="149">
        <f>+IFERROR(VLOOKUP($A86,Hoja6!$A$3:$P$1124,15,FALSE),"")</f>
        <v>5</v>
      </c>
      <c r="L86" s="165">
        <f>+IFERROR(VLOOKUP($A86,Hoja6!$A$3:$P$1124,16,FALSE),"")</f>
        <v>0.2</v>
      </c>
    </row>
    <row r="87" spans="1:12" x14ac:dyDescent="0.25">
      <c r="A87" s="145">
        <v>76</v>
      </c>
      <c r="B87" s="39">
        <f>+IFERROR(VLOOKUP($A87,Hoja6!$A$3:$P$1124,3,FALSE),"")</f>
        <v>68720</v>
      </c>
      <c r="C87" s="39" t="str">
        <f>+UPPER(IFERROR(VLOOKUP($A87,Hoja6!$A$3:$P$1124,4,FALSE),""))</f>
        <v>SANTA HELENA DEL OPÓN</v>
      </c>
      <c r="D87" s="40">
        <f>+IFERROR(VLOOKUP($A87,Hoja6!$A$3:$P$1124,8,FALSE),"")</f>
        <v>24</v>
      </c>
      <c r="E87" s="40">
        <f>+IFERROR(VLOOKUP($A87,Hoja6!$A$3:$P$1124,9,FALSE),"")</f>
        <v>5</v>
      </c>
      <c r="F87" s="163">
        <f>+IFERROR(VLOOKUP($A87,Hoja6!$A$3:$P$1124,10,FALSE),"")</f>
        <v>0.20833333333333334</v>
      </c>
      <c r="G87" s="40">
        <f>+IFERROR(VLOOKUP($A87,Hoja6!$A$3:$P$1124,11,FALSE),"")</f>
        <v>34</v>
      </c>
      <c r="H87" s="40">
        <f>+IFERROR(VLOOKUP($A87,Hoja6!$A$3:$P$1124,12,FALSE),"")</f>
        <v>11</v>
      </c>
      <c r="I87" s="163">
        <f>+IFERROR(VLOOKUP($A87,Hoja6!$A$3:$P$1124,13,FALSE),"")</f>
        <v>0.3235294117647059</v>
      </c>
      <c r="J87" s="40">
        <f>+IFERROR(VLOOKUP($A87,Hoja6!$A$3:$P$1124,14,FALSE),"")</f>
        <v>26</v>
      </c>
      <c r="K87" s="149">
        <f>+IFERROR(VLOOKUP($A87,Hoja6!$A$3:$P$1124,15,FALSE),"")</f>
        <v>10</v>
      </c>
      <c r="L87" s="165">
        <f>+IFERROR(VLOOKUP($A87,Hoja6!$A$3:$P$1124,16,FALSE),"")</f>
        <v>0.38461538461538464</v>
      </c>
    </row>
    <row r="88" spans="1:12" x14ac:dyDescent="0.25">
      <c r="A88" s="145">
        <v>77</v>
      </c>
      <c r="B88" s="39">
        <f>+IFERROR(VLOOKUP($A88,Hoja6!$A$3:$P$1124,3,FALSE),"")</f>
        <v>68745</v>
      </c>
      <c r="C88" s="39" t="str">
        <f>+UPPER(IFERROR(VLOOKUP($A88,Hoja6!$A$3:$P$1124,4,FALSE),""))</f>
        <v>SIMACOTA</v>
      </c>
      <c r="D88" s="40">
        <f>+IFERROR(VLOOKUP($A88,Hoja6!$A$3:$P$1124,8,FALSE),"")</f>
        <v>65</v>
      </c>
      <c r="E88" s="40">
        <f>+IFERROR(VLOOKUP($A88,Hoja6!$A$3:$P$1124,9,FALSE),"")</f>
        <v>16</v>
      </c>
      <c r="F88" s="163">
        <f>+IFERROR(VLOOKUP($A88,Hoja6!$A$3:$P$1124,10,FALSE),"")</f>
        <v>0.24615384615384617</v>
      </c>
      <c r="G88" s="40">
        <f>+IFERROR(VLOOKUP($A88,Hoja6!$A$3:$P$1124,11,FALSE),"")</f>
        <v>69</v>
      </c>
      <c r="H88" s="40">
        <f>+IFERROR(VLOOKUP($A88,Hoja6!$A$3:$P$1124,12,FALSE),"")</f>
        <v>21</v>
      </c>
      <c r="I88" s="163">
        <f>+IFERROR(VLOOKUP($A88,Hoja6!$A$3:$P$1124,13,FALSE),"")</f>
        <v>0.30434782608695654</v>
      </c>
      <c r="J88" s="40">
        <f>+IFERROR(VLOOKUP($A88,Hoja6!$A$3:$P$1124,14,FALSE),"")</f>
        <v>55</v>
      </c>
      <c r="K88" s="149">
        <f>+IFERROR(VLOOKUP($A88,Hoja6!$A$3:$P$1124,15,FALSE),"")</f>
        <v>13</v>
      </c>
      <c r="L88" s="165">
        <f>+IFERROR(VLOOKUP($A88,Hoja6!$A$3:$P$1124,16,FALSE),"")</f>
        <v>0.23636363636363636</v>
      </c>
    </row>
    <row r="89" spans="1:12" x14ac:dyDescent="0.25">
      <c r="A89" s="145">
        <v>78</v>
      </c>
      <c r="B89" s="39">
        <f>+IFERROR(VLOOKUP($A89,Hoja6!$A$3:$P$1124,3,FALSE),"")</f>
        <v>68755</v>
      </c>
      <c r="C89" s="39" t="str">
        <f>+UPPER(IFERROR(VLOOKUP($A89,Hoja6!$A$3:$P$1124,4,FALSE),""))</f>
        <v>SOCORRO</v>
      </c>
      <c r="D89" s="40">
        <f>+IFERROR(VLOOKUP($A89,Hoja6!$A$3:$P$1124,8,FALSE),"")</f>
        <v>391</v>
      </c>
      <c r="E89" s="40">
        <f>+IFERROR(VLOOKUP($A89,Hoja6!$A$3:$P$1124,9,FALSE),"")</f>
        <v>184</v>
      </c>
      <c r="F89" s="163">
        <f>+IFERROR(VLOOKUP($A89,Hoja6!$A$3:$P$1124,10,FALSE),"")</f>
        <v>0.47058823529411764</v>
      </c>
      <c r="G89" s="40">
        <f>+IFERROR(VLOOKUP($A89,Hoja6!$A$3:$P$1124,11,FALSE),"")</f>
        <v>389</v>
      </c>
      <c r="H89" s="40">
        <f>+IFERROR(VLOOKUP($A89,Hoja6!$A$3:$P$1124,12,FALSE),"")</f>
        <v>165</v>
      </c>
      <c r="I89" s="163">
        <f>+IFERROR(VLOOKUP($A89,Hoja6!$A$3:$P$1124,13,FALSE),"")</f>
        <v>0.4241645244215938</v>
      </c>
      <c r="J89" s="40">
        <f>+IFERROR(VLOOKUP($A89,Hoja6!$A$3:$P$1124,14,FALSE),"")</f>
        <v>368</v>
      </c>
      <c r="K89" s="149">
        <f>+IFERROR(VLOOKUP($A89,Hoja6!$A$3:$P$1124,15,FALSE),"")</f>
        <v>172</v>
      </c>
      <c r="L89" s="165">
        <f>+IFERROR(VLOOKUP($A89,Hoja6!$A$3:$P$1124,16,FALSE),"")</f>
        <v>0.46739130434782611</v>
      </c>
    </row>
    <row r="90" spans="1:12" x14ac:dyDescent="0.25">
      <c r="A90" s="145">
        <v>79</v>
      </c>
      <c r="B90" s="39">
        <f>+IFERROR(VLOOKUP($A90,Hoja6!$A$3:$P$1124,3,FALSE),"")</f>
        <v>68770</v>
      </c>
      <c r="C90" s="39" t="str">
        <f>+UPPER(IFERROR(VLOOKUP($A90,Hoja6!$A$3:$P$1124,4,FALSE),""))</f>
        <v>SUAITA</v>
      </c>
      <c r="D90" s="40">
        <f>+IFERROR(VLOOKUP($A90,Hoja6!$A$3:$P$1124,8,FALSE),"")</f>
        <v>108</v>
      </c>
      <c r="E90" s="40">
        <f>+IFERROR(VLOOKUP($A90,Hoja6!$A$3:$P$1124,9,FALSE),"")</f>
        <v>30</v>
      </c>
      <c r="F90" s="163">
        <f>+IFERROR(VLOOKUP($A90,Hoja6!$A$3:$P$1124,10,FALSE),"")</f>
        <v>0.27777777777777779</v>
      </c>
      <c r="G90" s="40">
        <f>+IFERROR(VLOOKUP($A90,Hoja6!$A$3:$P$1124,11,FALSE),"")</f>
        <v>126</v>
      </c>
      <c r="H90" s="40">
        <f>+IFERROR(VLOOKUP($A90,Hoja6!$A$3:$P$1124,12,FALSE),"")</f>
        <v>49</v>
      </c>
      <c r="I90" s="163">
        <f>+IFERROR(VLOOKUP($A90,Hoja6!$A$3:$P$1124,13,FALSE),"")</f>
        <v>0.3888888888888889</v>
      </c>
      <c r="J90" s="40">
        <f>+IFERROR(VLOOKUP($A90,Hoja6!$A$3:$P$1124,14,FALSE),"")</f>
        <v>125</v>
      </c>
      <c r="K90" s="149">
        <f>+IFERROR(VLOOKUP($A90,Hoja6!$A$3:$P$1124,15,FALSE),"")</f>
        <v>41</v>
      </c>
      <c r="L90" s="165">
        <f>+IFERROR(VLOOKUP($A90,Hoja6!$A$3:$P$1124,16,FALSE),"")</f>
        <v>0.32800000000000001</v>
      </c>
    </row>
    <row r="91" spans="1:12" x14ac:dyDescent="0.25">
      <c r="A91" s="145">
        <v>80</v>
      </c>
      <c r="B91" s="39">
        <f>+IFERROR(VLOOKUP($A91,Hoja6!$A$3:$P$1124,3,FALSE),"")</f>
        <v>68773</v>
      </c>
      <c r="C91" s="39" t="str">
        <f>+UPPER(IFERROR(VLOOKUP($A91,Hoja6!$A$3:$P$1124,4,FALSE),""))</f>
        <v xml:space="preserve">SUCRE </v>
      </c>
      <c r="D91" s="40">
        <f>+IFERROR(VLOOKUP($A91,Hoja6!$A$3:$P$1124,8,FALSE),"")</f>
        <v>86</v>
      </c>
      <c r="E91" s="40">
        <f>+IFERROR(VLOOKUP($A91,Hoja6!$A$3:$P$1124,9,FALSE),"")</f>
        <v>28</v>
      </c>
      <c r="F91" s="163">
        <f>+IFERROR(VLOOKUP($A91,Hoja6!$A$3:$P$1124,10,FALSE),"")</f>
        <v>0.32558139534883723</v>
      </c>
      <c r="G91" s="40">
        <f>+IFERROR(VLOOKUP($A91,Hoja6!$A$3:$P$1124,11,FALSE),"")</f>
        <v>72</v>
      </c>
      <c r="H91" s="40">
        <f>+IFERROR(VLOOKUP($A91,Hoja6!$A$3:$P$1124,12,FALSE),"")</f>
        <v>20</v>
      </c>
      <c r="I91" s="163">
        <f>+IFERROR(VLOOKUP($A91,Hoja6!$A$3:$P$1124,13,FALSE),"")</f>
        <v>0.27777777777777779</v>
      </c>
      <c r="J91" s="40">
        <f>+IFERROR(VLOOKUP($A91,Hoja6!$A$3:$P$1124,14,FALSE),"")</f>
        <v>87</v>
      </c>
      <c r="K91" s="149">
        <f>+IFERROR(VLOOKUP($A91,Hoja6!$A$3:$P$1124,15,FALSE),"")</f>
        <v>18</v>
      </c>
      <c r="L91" s="165">
        <f>+IFERROR(VLOOKUP($A91,Hoja6!$A$3:$P$1124,16,FALSE),"")</f>
        <v>0.20689655172413793</v>
      </c>
    </row>
    <row r="92" spans="1:12" x14ac:dyDescent="0.25">
      <c r="A92" s="145">
        <v>81</v>
      </c>
      <c r="B92" s="39">
        <f>+IFERROR(VLOOKUP($A92,Hoja6!$A$3:$P$1124,3,FALSE),"")</f>
        <v>68780</v>
      </c>
      <c r="C92" s="39" t="str">
        <f>+UPPER(IFERROR(VLOOKUP($A92,Hoja6!$A$3:$P$1124,4,FALSE),""))</f>
        <v>SURATÁ</v>
      </c>
      <c r="D92" s="40">
        <f>+IFERROR(VLOOKUP($A92,Hoja6!$A$3:$P$1124,8,FALSE),"")</f>
        <v>24</v>
      </c>
      <c r="E92" s="40">
        <f>+IFERROR(VLOOKUP($A92,Hoja6!$A$3:$P$1124,9,FALSE),"")</f>
        <v>13</v>
      </c>
      <c r="F92" s="163">
        <f>+IFERROR(VLOOKUP($A92,Hoja6!$A$3:$P$1124,10,FALSE),"")</f>
        <v>0.54166666666666663</v>
      </c>
      <c r="G92" s="40">
        <f>+IFERROR(VLOOKUP($A92,Hoja6!$A$3:$P$1124,11,FALSE),"")</f>
        <v>22</v>
      </c>
      <c r="H92" s="40">
        <f>+IFERROR(VLOOKUP($A92,Hoja6!$A$3:$P$1124,12,FALSE),"")</f>
        <v>8</v>
      </c>
      <c r="I92" s="163">
        <f>+IFERROR(VLOOKUP($A92,Hoja6!$A$3:$P$1124,13,FALSE),"")</f>
        <v>0.36363636363636365</v>
      </c>
      <c r="J92" s="40">
        <f>+IFERROR(VLOOKUP($A92,Hoja6!$A$3:$P$1124,14,FALSE),"")</f>
        <v>42</v>
      </c>
      <c r="K92" s="149">
        <f>+IFERROR(VLOOKUP($A92,Hoja6!$A$3:$P$1124,15,FALSE),"")</f>
        <v>19</v>
      </c>
      <c r="L92" s="165">
        <f>+IFERROR(VLOOKUP($A92,Hoja6!$A$3:$P$1124,16,FALSE),"")</f>
        <v>0.45238095238095238</v>
      </c>
    </row>
    <row r="93" spans="1:12" x14ac:dyDescent="0.25">
      <c r="A93" s="145">
        <v>82</v>
      </c>
      <c r="B93" s="39">
        <f>+IFERROR(VLOOKUP($A93,Hoja6!$A$3:$P$1124,3,FALSE),"")</f>
        <v>68820</v>
      </c>
      <c r="C93" s="39" t="str">
        <f>+UPPER(IFERROR(VLOOKUP($A93,Hoja6!$A$3:$P$1124,4,FALSE),""))</f>
        <v>TONA</v>
      </c>
      <c r="D93" s="40">
        <f>+IFERROR(VLOOKUP($A93,Hoja6!$A$3:$P$1124,8,FALSE),"")</f>
        <v>75</v>
      </c>
      <c r="E93" s="40">
        <f>+IFERROR(VLOOKUP($A93,Hoja6!$A$3:$P$1124,9,FALSE),"")</f>
        <v>16</v>
      </c>
      <c r="F93" s="163">
        <f>+IFERROR(VLOOKUP($A93,Hoja6!$A$3:$P$1124,10,FALSE),"")</f>
        <v>0.21333333333333335</v>
      </c>
      <c r="G93" s="40">
        <f>+IFERROR(VLOOKUP($A93,Hoja6!$A$3:$P$1124,11,FALSE),"")</f>
        <v>70</v>
      </c>
      <c r="H93" s="40">
        <f>+IFERROR(VLOOKUP($A93,Hoja6!$A$3:$P$1124,12,FALSE),"")</f>
        <v>26</v>
      </c>
      <c r="I93" s="163">
        <f>+IFERROR(VLOOKUP($A93,Hoja6!$A$3:$P$1124,13,FALSE),"")</f>
        <v>0.37142857142857144</v>
      </c>
      <c r="J93" s="40">
        <f>+IFERROR(VLOOKUP($A93,Hoja6!$A$3:$P$1124,14,FALSE),"")</f>
        <v>69</v>
      </c>
      <c r="K93" s="149">
        <f>+IFERROR(VLOOKUP($A93,Hoja6!$A$3:$P$1124,15,FALSE),"")</f>
        <v>15</v>
      </c>
      <c r="L93" s="165">
        <f>+IFERROR(VLOOKUP($A93,Hoja6!$A$3:$P$1124,16,FALSE),"")</f>
        <v>0.21739130434782608</v>
      </c>
    </row>
    <row r="94" spans="1:12" x14ac:dyDescent="0.25">
      <c r="A94" s="145">
        <v>83</v>
      </c>
      <c r="B94" s="39">
        <f>+IFERROR(VLOOKUP($A94,Hoja6!$A$3:$P$1124,3,FALSE),"")</f>
        <v>68855</v>
      </c>
      <c r="C94" s="39" t="str">
        <f>+UPPER(IFERROR(VLOOKUP($A94,Hoja6!$A$3:$P$1124,4,FALSE),""))</f>
        <v>VALLE DE SAN JOSÉ</v>
      </c>
      <c r="D94" s="40">
        <f>+IFERROR(VLOOKUP($A94,Hoja6!$A$3:$P$1124,8,FALSE),"")</f>
        <v>60</v>
      </c>
      <c r="E94" s="40">
        <f>+IFERROR(VLOOKUP($A94,Hoja6!$A$3:$P$1124,9,FALSE),"")</f>
        <v>13</v>
      </c>
      <c r="F94" s="163">
        <f>+IFERROR(VLOOKUP($A94,Hoja6!$A$3:$P$1124,10,FALSE),"")</f>
        <v>0.21666666666666667</v>
      </c>
      <c r="G94" s="40">
        <f>+IFERROR(VLOOKUP($A94,Hoja6!$A$3:$P$1124,11,FALSE),"")</f>
        <v>71</v>
      </c>
      <c r="H94" s="40">
        <f>+IFERROR(VLOOKUP($A94,Hoja6!$A$3:$P$1124,12,FALSE),"")</f>
        <v>11</v>
      </c>
      <c r="I94" s="163">
        <f>+IFERROR(VLOOKUP($A94,Hoja6!$A$3:$P$1124,13,FALSE),"")</f>
        <v>0.15492957746478872</v>
      </c>
      <c r="J94" s="40">
        <f>+IFERROR(VLOOKUP($A94,Hoja6!$A$3:$P$1124,14,FALSE),"")</f>
        <v>58</v>
      </c>
      <c r="K94" s="149">
        <f>+IFERROR(VLOOKUP($A94,Hoja6!$A$3:$P$1124,15,FALSE),"")</f>
        <v>13</v>
      </c>
      <c r="L94" s="165">
        <f>+IFERROR(VLOOKUP($A94,Hoja6!$A$3:$P$1124,16,FALSE),"")</f>
        <v>0.22413793103448276</v>
      </c>
    </row>
    <row r="95" spans="1:12" x14ac:dyDescent="0.25">
      <c r="A95" s="145">
        <v>84</v>
      </c>
      <c r="B95" s="39">
        <f>+IFERROR(VLOOKUP($A95,Hoja6!$A$3:$P$1124,3,FALSE),"")</f>
        <v>68861</v>
      </c>
      <c r="C95" s="39" t="str">
        <f>+UPPER(IFERROR(VLOOKUP($A95,Hoja6!$A$3:$P$1124,4,FALSE),""))</f>
        <v>VÉLEZ</v>
      </c>
      <c r="D95" s="40">
        <f>+IFERROR(VLOOKUP($A95,Hoja6!$A$3:$P$1124,8,FALSE),"")</f>
        <v>288</v>
      </c>
      <c r="E95" s="40">
        <f>+IFERROR(VLOOKUP($A95,Hoja6!$A$3:$P$1124,9,FALSE),"")</f>
        <v>163</v>
      </c>
      <c r="F95" s="163">
        <f>+IFERROR(VLOOKUP($A95,Hoja6!$A$3:$P$1124,10,FALSE),"")</f>
        <v>0.56597222222222221</v>
      </c>
      <c r="G95" s="40">
        <f>+IFERROR(VLOOKUP($A95,Hoja6!$A$3:$P$1124,11,FALSE),"")</f>
        <v>239</v>
      </c>
      <c r="H95" s="40">
        <f>+IFERROR(VLOOKUP($A95,Hoja6!$A$3:$P$1124,12,FALSE),"")</f>
        <v>143</v>
      </c>
      <c r="I95" s="163">
        <f>+IFERROR(VLOOKUP($A95,Hoja6!$A$3:$P$1124,13,FALSE),"")</f>
        <v>0.59832635983263593</v>
      </c>
      <c r="J95" s="40">
        <f>+IFERROR(VLOOKUP($A95,Hoja6!$A$3:$P$1124,14,FALSE),"")</f>
        <v>254</v>
      </c>
      <c r="K95" s="149">
        <f>+IFERROR(VLOOKUP($A95,Hoja6!$A$3:$P$1124,15,FALSE),"")</f>
        <v>141</v>
      </c>
      <c r="L95" s="165">
        <f>+IFERROR(VLOOKUP($A95,Hoja6!$A$3:$P$1124,16,FALSE),"")</f>
        <v>0.55511811023622049</v>
      </c>
    </row>
    <row r="96" spans="1:12" x14ac:dyDescent="0.25">
      <c r="A96" s="145">
        <v>85</v>
      </c>
      <c r="B96" s="39">
        <f>+IFERROR(VLOOKUP($A96,Hoja6!$A$3:$P$1124,3,FALSE),"")</f>
        <v>68867</v>
      </c>
      <c r="C96" s="39" t="str">
        <f>+UPPER(IFERROR(VLOOKUP($A96,Hoja6!$A$3:$P$1124,4,FALSE),""))</f>
        <v>VETAS</v>
      </c>
      <c r="D96" s="40">
        <f>+IFERROR(VLOOKUP($A96,Hoja6!$A$3:$P$1124,8,FALSE),"")</f>
        <v>19</v>
      </c>
      <c r="E96" s="40">
        <f>+IFERROR(VLOOKUP($A96,Hoja6!$A$3:$P$1124,9,FALSE),"")</f>
        <v>8</v>
      </c>
      <c r="F96" s="163">
        <f>+IFERROR(VLOOKUP($A96,Hoja6!$A$3:$P$1124,10,FALSE),"")</f>
        <v>0.42105263157894735</v>
      </c>
      <c r="G96" s="40">
        <f>+IFERROR(VLOOKUP($A96,Hoja6!$A$3:$P$1124,11,FALSE),"")</f>
        <v>15</v>
      </c>
      <c r="H96" s="40">
        <f>+IFERROR(VLOOKUP($A96,Hoja6!$A$3:$P$1124,12,FALSE),"")</f>
        <v>6</v>
      </c>
      <c r="I96" s="163">
        <f>+IFERROR(VLOOKUP($A96,Hoja6!$A$3:$P$1124,13,FALSE),"")</f>
        <v>0.4</v>
      </c>
      <c r="J96" s="40">
        <f>+IFERROR(VLOOKUP($A96,Hoja6!$A$3:$P$1124,14,FALSE),"")</f>
        <v>22</v>
      </c>
      <c r="K96" s="149">
        <f>+IFERROR(VLOOKUP($A96,Hoja6!$A$3:$P$1124,15,FALSE),"")</f>
        <v>8</v>
      </c>
      <c r="L96" s="165">
        <f>+IFERROR(VLOOKUP($A96,Hoja6!$A$3:$P$1124,16,FALSE),"")</f>
        <v>0.36363636363636365</v>
      </c>
    </row>
    <row r="97" spans="1:12" x14ac:dyDescent="0.25">
      <c r="A97" s="145">
        <v>86</v>
      </c>
      <c r="B97" s="39">
        <f>+IFERROR(VLOOKUP($A97,Hoja6!$A$3:$P$1124,3,FALSE),"")</f>
        <v>68872</v>
      </c>
      <c r="C97" s="39" t="str">
        <f>+UPPER(IFERROR(VLOOKUP($A97,Hoja6!$A$3:$P$1124,4,FALSE),""))</f>
        <v>VILLANUEVA</v>
      </c>
      <c r="D97" s="40">
        <f>+IFERROR(VLOOKUP($A97,Hoja6!$A$3:$P$1124,8,FALSE),"")</f>
        <v>69</v>
      </c>
      <c r="E97" s="40">
        <f>+IFERROR(VLOOKUP($A97,Hoja6!$A$3:$P$1124,9,FALSE),"")</f>
        <v>21</v>
      </c>
      <c r="F97" s="163">
        <f>+IFERROR(VLOOKUP($A97,Hoja6!$A$3:$P$1124,10,FALSE),"")</f>
        <v>0.30434782608695654</v>
      </c>
      <c r="G97" s="40">
        <f>+IFERROR(VLOOKUP($A97,Hoja6!$A$3:$P$1124,11,FALSE),"")</f>
        <v>50</v>
      </c>
      <c r="H97" s="40">
        <f>+IFERROR(VLOOKUP($A97,Hoja6!$A$3:$P$1124,12,FALSE),"")</f>
        <v>17</v>
      </c>
      <c r="I97" s="163">
        <f>+IFERROR(VLOOKUP($A97,Hoja6!$A$3:$P$1124,13,FALSE),"")</f>
        <v>0.34</v>
      </c>
      <c r="J97" s="40">
        <f>+IFERROR(VLOOKUP($A97,Hoja6!$A$3:$P$1124,14,FALSE),"")</f>
        <v>64</v>
      </c>
      <c r="K97" s="149">
        <f>+IFERROR(VLOOKUP($A97,Hoja6!$A$3:$P$1124,15,FALSE),"")</f>
        <v>21</v>
      </c>
      <c r="L97" s="165">
        <f>+IFERROR(VLOOKUP($A97,Hoja6!$A$3:$P$1124,16,FALSE),"")</f>
        <v>0.328125</v>
      </c>
    </row>
    <row r="98" spans="1:12" x14ac:dyDescent="0.25">
      <c r="A98" s="145">
        <v>87</v>
      </c>
      <c r="B98" s="39">
        <f>+IFERROR(VLOOKUP($A98,Hoja6!$A$3:$P$1124,3,FALSE),"")</f>
        <v>68895</v>
      </c>
      <c r="C98" s="39" t="str">
        <f>+UPPER(IFERROR(VLOOKUP($A98,Hoja6!$A$3:$P$1124,4,FALSE),""))</f>
        <v>ZAPATOCA</v>
      </c>
      <c r="D98" s="40">
        <f>+IFERROR(VLOOKUP($A98,Hoja6!$A$3:$P$1124,8,FALSE),"")</f>
        <v>101</v>
      </c>
      <c r="E98" s="40">
        <f>+IFERROR(VLOOKUP($A98,Hoja6!$A$3:$P$1124,9,FALSE),"")</f>
        <v>39</v>
      </c>
      <c r="F98" s="163">
        <f>+IFERROR(VLOOKUP($A98,Hoja6!$A$3:$P$1124,10,FALSE),"")</f>
        <v>0.38613861386138615</v>
      </c>
      <c r="G98" s="40">
        <f>+IFERROR(VLOOKUP($A98,Hoja6!$A$3:$P$1124,11,FALSE),"")</f>
        <v>84</v>
      </c>
      <c r="H98" s="40">
        <f>+IFERROR(VLOOKUP($A98,Hoja6!$A$3:$P$1124,12,FALSE),"")</f>
        <v>38</v>
      </c>
      <c r="I98" s="163">
        <f>+IFERROR(VLOOKUP($A98,Hoja6!$A$3:$P$1124,13,FALSE),"")</f>
        <v>0.45238095238095238</v>
      </c>
      <c r="J98" s="40">
        <f>+IFERROR(VLOOKUP($A98,Hoja6!$A$3:$P$1124,14,FALSE),"")</f>
        <v>91</v>
      </c>
      <c r="K98" s="149">
        <f>+IFERROR(VLOOKUP($A98,Hoja6!$A$3:$P$1124,15,FALSE),"")</f>
        <v>30</v>
      </c>
      <c r="L98" s="165">
        <f>+IFERROR(VLOOKUP($A98,Hoja6!$A$3:$P$1124,16,FALSE),"")</f>
        <v>0.32967032967032966</v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1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2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3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4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5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6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7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8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9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10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11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12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13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14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15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16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17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18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19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20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21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22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23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24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25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26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27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28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29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30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31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32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33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34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35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36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37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37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37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37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37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37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37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37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37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37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37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37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37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37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37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37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37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37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37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37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37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37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37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37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37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37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37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37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37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37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37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37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37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37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37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37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37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37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37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37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37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37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37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37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37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37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37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37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37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37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37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37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37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37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37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37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37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37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37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37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37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37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37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37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37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37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37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37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37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37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37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37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37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37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37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37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37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37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37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37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37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37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37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37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37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37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37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37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37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37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37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37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37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37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37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37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37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37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37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37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37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37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37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37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37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37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37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37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37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37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37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37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37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37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37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37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37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37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37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37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37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37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37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37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37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37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37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37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37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37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37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37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37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37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37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37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37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37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37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37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37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37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37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37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37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37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37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37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37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37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37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37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37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37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37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37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37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37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37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37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37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37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37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37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37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37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1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2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3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4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5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6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7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8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9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10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11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12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13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14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15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16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17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18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19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20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21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22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23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24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25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26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27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28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29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30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31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32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33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34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35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36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37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38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39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40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41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42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43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44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45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46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47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48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49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50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51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52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53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54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55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56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57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58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59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60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61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62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63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64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65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66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67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68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69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70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71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72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73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74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75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76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77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78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78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78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78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78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78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78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78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78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78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78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78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78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78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78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78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78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78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78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78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78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78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78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78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78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78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78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78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78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78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78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78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78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78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78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78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78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78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78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78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78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78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78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78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78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78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78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78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78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78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78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78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78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78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78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78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78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78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78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78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78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78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78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78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78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78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78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78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78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78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78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78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78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78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78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78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78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78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78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78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78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78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78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78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78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78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78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78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78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78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78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78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78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78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78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78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78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78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78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78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78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78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78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78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78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78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78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78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78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78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78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78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78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78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78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78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78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78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78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78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78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78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78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78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78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78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78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78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78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78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78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78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78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78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78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78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78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78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78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78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78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78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78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78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78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78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78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78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78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78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78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78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78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78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78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78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78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78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78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78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78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78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78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78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78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78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78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78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78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1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2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3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4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5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6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7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8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9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10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11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12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13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14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15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16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17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18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19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20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21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22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23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24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25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26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27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28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29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30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31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32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33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34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35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36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37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38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39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40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41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42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43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44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45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46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47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48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49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50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51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52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53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54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55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56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57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58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59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60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61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62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63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64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65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66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67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68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69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70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71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72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73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74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75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76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77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78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79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80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81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82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83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84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85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86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87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87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87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87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87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87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87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87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87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87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87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87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87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87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87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87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87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87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87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87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87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87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87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87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87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87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87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87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87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87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87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87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87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87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87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87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87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87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87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87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87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87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87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87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87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87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87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87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87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87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87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87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87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87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87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87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87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87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87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87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87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87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87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87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87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87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87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87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87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87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87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87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87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87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87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87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87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87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87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87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87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87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87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87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87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87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87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87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87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87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87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87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87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87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87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87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87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87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87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87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87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87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87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87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87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87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87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87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87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87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87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87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87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87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87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87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87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87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87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87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87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87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87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87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87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87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87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87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87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87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87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87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87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87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87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87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87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87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87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87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87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87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87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87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87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87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87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87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87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87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87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87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87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87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87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87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87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87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87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87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87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87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87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87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87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87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87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87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87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87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87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87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87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87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87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87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87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87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87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87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87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87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87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87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87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87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87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87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87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87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87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1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2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3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4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5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6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7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8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9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10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11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12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13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14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15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16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17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18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19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20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21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22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23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24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25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26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27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28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29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30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31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32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33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34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35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36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37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38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39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40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41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42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43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44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45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46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47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48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49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50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51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52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53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54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55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56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57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58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59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60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61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62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63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64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65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66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67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68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69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70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71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72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73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74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75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76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77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78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79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80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81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82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83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84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85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86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87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87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87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87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87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87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87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87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87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87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87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87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87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87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87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87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87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87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87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87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87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87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87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87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87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87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87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87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87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87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87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87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87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87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87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87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87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87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87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87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87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87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87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87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87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87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87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87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87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87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87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87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87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87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87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87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87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87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87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87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87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87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87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87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87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87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87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87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87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87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87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87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87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87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87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87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87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87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87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87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87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87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87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87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87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87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87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87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87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87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87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87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87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87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87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87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87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87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87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87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87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87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87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87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87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87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87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87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87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87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87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87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87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87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87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87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87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87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87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87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87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87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87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87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87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87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87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87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87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87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87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87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87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87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87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87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87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87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87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87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87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87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87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87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87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87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87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87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87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87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87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87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87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87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87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87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87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87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87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87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87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87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87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87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87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87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87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87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87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87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87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87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87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87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87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87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87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87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87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87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87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87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87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87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87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87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87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87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87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87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87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2020-03-03T19:20:42Z</dcterms:modified>
</cp:coreProperties>
</file>