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BD863A2D-8D0F-4398-9593-0B0A87D8FB52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<sst xmlns="http://schemas.openxmlformats.org/spreadsheetml/2006/main" count="11665" uniqueCount="2540">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</sst>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SAN ANDRES Y PROVIDENCIA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388</v>
      </c>
      <c r="B9" s="5">
        <v>88</v>
      </c>
      <c r="C9" s="3" t="s">
        <v>388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88</v>
      </c>
      <c r="B11" s="6"/>
      <c r="C11" s="11" t="str">
        <f>+C9</f>
        <v>SAN ANDRES Y PROVIDENCIA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SAN ANDRES Y PROVIDENCIA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1483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1408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75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0.21751892476440599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0.406099518459069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0.25733667600648874</v>
      </c>
      <c r="D25" s="190">
        <v>0.15477239353891337</v>
      </c>
      <c r="E25" s="190">
        <v>0.17366412213740459</v>
      </c>
      <c r="F25" s="190">
        <v>0.18760123693123251</v>
      </c>
      <c r="G25" s="190">
        <v>0.27585185185185185</v>
      </c>
      <c r="H25" s="191">
        <v>0.2512690355329949</v>
      </c>
      <c r="I25" s="191">
        <v>0.19460355743141391</v>
      </c>
      <c r="J25" s="192">
        <v>0.20481927710843373</v>
      </c>
      <c r="K25" s="75">
        <v>0.21751892476440599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669</v>
      </c>
      <c r="D33" s="74">
        <v>213</v>
      </c>
      <c r="E33" s="75">
        <v>0.31838565022421522</v>
      </c>
      <c r="F33" s="73">
        <v>642</v>
      </c>
      <c r="G33" s="74">
        <v>325</v>
      </c>
      <c r="H33" s="75">
        <v>0.50623052959501558</v>
      </c>
      <c r="I33" s="73">
        <v>623</v>
      </c>
      <c r="J33" s="74">
        <v>253</v>
      </c>
      <c r="K33" s="75">
        <v>0.406099518459069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1713</v>
      </c>
      <c r="D40" s="85">
        <v>1071</v>
      </c>
      <c r="E40" s="85">
        <v>1192</v>
      </c>
      <c r="F40" s="85">
        <v>1277</v>
      </c>
      <c r="G40" s="85">
        <v>1908</v>
      </c>
      <c r="H40" s="86">
        <v>1699</v>
      </c>
      <c r="I40" s="86">
        <v>1326</v>
      </c>
      <c r="J40" s="87">
        <v>1388</v>
      </c>
      <c r="K40" s="88">
        <v>1457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39</v>
      </c>
      <c r="D41" s="21">
        <v>0</v>
      </c>
      <c r="E41" s="21">
        <v>55</v>
      </c>
      <c r="F41" s="21">
        <v>24</v>
      </c>
      <c r="G41" s="21">
        <v>18</v>
      </c>
      <c r="H41" s="22">
        <v>12</v>
      </c>
      <c r="I41" s="22">
        <v>12</v>
      </c>
      <c r="J41" s="59">
        <v>0</v>
      </c>
      <c r="K41" s="89">
        <v>26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1752</v>
      </c>
      <c r="D42" s="91">
        <f t="shared" ref="D42:K42" si="0">+SUM(D40:D41)</f>
        <v>1071</v>
      </c>
      <c r="E42" s="91">
        <f t="shared" si="0"/>
        <v>1247</v>
      </c>
      <c r="F42" s="91">
        <f t="shared" si="0"/>
        <v>1301</v>
      </c>
      <c r="G42" s="91">
        <f t="shared" si="0"/>
        <v>1926</v>
      </c>
      <c r="H42" s="92">
        <f t="shared" si="0"/>
        <v>1711</v>
      </c>
      <c r="I42" s="92">
        <f t="shared" si="0"/>
        <v>1338</v>
      </c>
      <c r="J42" s="93">
        <f t="shared" ref="J42" si="1">+SUM(J40:J41)</f>
        <v>1388</v>
      </c>
      <c r="K42" s="94">
        <f t="shared" si="0"/>
        <v>1483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1745</v>
      </c>
      <c r="D47" s="85">
        <f t="shared" ref="D47:K47" si="2">+SUM(D54:D56)</f>
        <v>1054</v>
      </c>
      <c r="E47" s="85">
        <f t="shared" si="2"/>
        <v>1183</v>
      </c>
      <c r="F47" s="85">
        <f t="shared" si="2"/>
        <v>1274</v>
      </c>
      <c r="G47" s="85">
        <f t="shared" si="2"/>
        <v>1862</v>
      </c>
      <c r="H47" s="86">
        <f t="shared" si="2"/>
        <v>1683</v>
      </c>
      <c r="I47" s="86">
        <f t="shared" si="2"/>
        <v>1291</v>
      </c>
      <c r="J47" s="87">
        <f t="shared" ref="J47" si="3">+SUM(J54:J56)</f>
        <v>1343</v>
      </c>
      <c r="K47" s="88">
        <f t="shared" si="2"/>
        <v>1408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7</v>
      </c>
      <c r="D48" s="21">
        <f t="shared" ref="D48:K48" si="4">+SUM(D57:D59)</f>
        <v>17</v>
      </c>
      <c r="E48" s="21">
        <f t="shared" si="4"/>
        <v>64</v>
      </c>
      <c r="F48" s="21">
        <f t="shared" si="4"/>
        <v>27</v>
      </c>
      <c r="G48" s="21">
        <f t="shared" si="4"/>
        <v>64</v>
      </c>
      <c r="H48" s="22">
        <f t="shared" si="4"/>
        <v>28</v>
      </c>
      <c r="I48" s="22">
        <f t="shared" si="4"/>
        <v>47</v>
      </c>
      <c r="J48" s="59">
        <f t="shared" ref="J48" si="5">+SUM(J57:J59)</f>
        <v>45</v>
      </c>
      <c r="K48" s="89">
        <f t="shared" si="4"/>
        <v>75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1752</v>
      </c>
      <c r="D49" s="91">
        <f t="shared" ref="D49:K49" si="6">+SUM(D47:D48)</f>
        <v>1071</v>
      </c>
      <c r="E49" s="91">
        <f t="shared" si="6"/>
        <v>1247</v>
      </c>
      <c r="F49" s="91">
        <f t="shared" si="6"/>
        <v>1301</v>
      </c>
      <c r="G49" s="91">
        <f t="shared" si="6"/>
        <v>1926</v>
      </c>
      <c r="H49" s="92">
        <f t="shared" si="6"/>
        <v>1711</v>
      </c>
      <c r="I49" s="92">
        <f t="shared" si="6"/>
        <v>1338</v>
      </c>
      <c r="J49" s="93">
        <f t="shared" ref="J49" si="7">+SUM(J47:J48)</f>
        <v>1388</v>
      </c>
      <c r="K49" s="94">
        <f t="shared" si="6"/>
        <v>1483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574</v>
      </c>
      <c r="D54" s="96">
        <v>104</v>
      </c>
      <c r="E54" s="96">
        <v>148</v>
      </c>
      <c r="F54" s="96">
        <v>194</v>
      </c>
      <c r="G54" s="96">
        <v>494</v>
      </c>
      <c r="H54" s="97">
        <v>410</v>
      </c>
      <c r="I54" s="97">
        <v>22</v>
      </c>
      <c r="J54" s="98">
        <v>65</v>
      </c>
      <c r="K54" s="99">
        <v>75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1139</v>
      </c>
      <c r="D55" s="25">
        <v>934</v>
      </c>
      <c r="E55" s="25">
        <v>991</v>
      </c>
      <c r="F55" s="25">
        <v>1011</v>
      </c>
      <c r="G55" s="25">
        <v>1321</v>
      </c>
      <c r="H55" s="26">
        <v>1234</v>
      </c>
      <c r="I55" s="26">
        <v>1190</v>
      </c>
      <c r="J55" s="60">
        <v>1210</v>
      </c>
      <c r="K55" s="101">
        <v>1282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32</v>
      </c>
      <c r="D56" s="25">
        <v>16</v>
      </c>
      <c r="E56" s="25">
        <v>44</v>
      </c>
      <c r="F56" s="25">
        <v>69</v>
      </c>
      <c r="G56" s="25">
        <v>47</v>
      </c>
      <c r="H56" s="26">
        <v>39</v>
      </c>
      <c r="I56" s="26">
        <v>79</v>
      </c>
      <c r="J56" s="60">
        <v>68</v>
      </c>
      <c r="K56" s="101">
        <v>51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0</v>
      </c>
      <c r="D57" s="25">
        <v>0</v>
      </c>
      <c r="E57" s="25">
        <v>51</v>
      </c>
      <c r="F57" s="25">
        <v>0</v>
      </c>
      <c r="G57" s="25">
        <v>44</v>
      </c>
      <c r="H57" s="26">
        <v>0</v>
      </c>
      <c r="I57" s="26">
        <v>0</v>
      </c>
      <c r="J57" s="60">
        <v>0</v>
      </c>
      <c r="K57" s="101">
        <v>26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7</v>
      </c>
      <c r="D58" s="25">
        <v>14</v>
      </c>
      <c r="E58" s="25">
        <v>12</v>
      </c>
      <c r="F58" s="25">
        <v>23</v>
      </c>
      <c r="G58" s="25">
        <v>13</v>
      </c>
      <c r="H58" s="26">
        <v>16</v>
      </c>
      <c r="I58" s="26">
        <v>35</v>
      </c>
      <c r="J58" s="60">
        <v>34</v>
      </c>
      <c r="K58" s="101">
        <v>34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3</v>
      </c>
      <c r="E59" s="25">
        <v>1</v>
      </c>
      <c r="F59" s="25">
        <v>4</v>
      </c>
      <c r="G59" s="25">
        <v>7</v>
      </c>
      <c r="H59" s="26">
        <v>12</v>
      </c>
      <c r="I59" s="26">
        <v>12</v>
      </c>
      <c r="J59" s="60">
        <v>11</v>
      </c>
      <c r="K59" s="101">
        <v>15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1752</v>
      </c>
      <c r="D60" s="103">
        <f t="shared" ref="D60:I60" si="8">+SUM(D54:D59)</f>
        <v>1071</v>
      </c>
      <c r="E60" s="103">
        <f t="shared" si="8"/>
        <v>1247</v>
      </c>
      <c r="F60" s="103">
        <f t="shared" si="8"/>
        <v>1301</v>
      </c>
      <c r="G60" s="103">
        <f t="shared" si="8"/>
        <v>1926</v>
      </c>
      <c r="H60" s="104">
        <f t="shared" si="8"/>
        <v>1711</v>
      </c>
      <c r="I60" s="104">
        <f t="shared" si="8"/>
        <v>1338</v>
      </c>
      <c r="J60" s="105">
        <f t="shared" ref="J60" si="9">+SUM(J54:J59)</f>
        <v>1388</v>
      </c>
      <c r="K60" s="106">
        <f t="shared" ref="K60" si="10">+SUM(K54:K59)</f>
        <v>1483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</v>
      </c>
      <c r="D65" s="96">
        <v>0</v>
      </c>
      <c r="E65" s="96">
        <v>0</v>
      </c>
      <c r="F65" s="96">
        <v>1</v>
      </c>
      <c r="G65" s="96">
        <v>1</v>
      </c>
      <c r="H65" s="97">
        <v>0</v>
      </c>
      <c r="I65" s="97">
        <v>0</v>
      </c>
      <c r="J65" s="98">
        <v>0</v>
      </c>
      <c r="K65" s="99">
        <v>0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1</v>
      </c>
      <c r="D66" s="25">
        <v>0</v>
      </c>
      <c r="E66" s="25">
        <v>0</v>
      </c>
      <c r="F66" s="25">
        <v>16</v>
      </c>
      <c r="G66" s="25">
        <v>16</v>
      </c>
      <c r="H66" s="26">
        <v>15</v>
      </c>
      <c r="I66" s="26">
        <v>0</v>
      </c>
      <c r="J66" s="60">
        <v>11</v>
      </c>
      <c r="K66" s="101">
        <v>8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102</v>
      </c>
      <c r="D67" s="25">
        <v>89</v>
      </c>
      <c r="E67" s="25">
        <v>58</v>
      </c>
      <c r="F67" s="25">
        <v>93</v>
      </c>
      <c r="G67" s="25">
        <v>63</v>
      </c>
      <c r="H67" s="26">
        <v>55</v>
      </c>
      <c r="I67" s="26">
        <v>79</v>
      </c>
      <c r="J67" s="60">
        <v>88</v>
      </c>
      <c r="K67" s="101">
        <v>84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38</v>
      </c>
      <c r="D68" s="25">
        <v>32</v>
      </c>
      <c r="E68" s="25">
        <v>31</v>
      </c>
      <c r="F68" s="25">
        <v>0</v>
      </c>
      <c r="G68" s="25">
        <v>0</v>
      </c>
      <c r="H68" s="26">
        <v>0</v>
      </c>
      <c r="I68" s="26">
        <v>0</v>
      </c>
      <c r="J68" s="60">
        <v>0</v>
      </c>
      <c r="K68" s="101">
        <v>0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83</v>
      </c>
      <c r="D69" s="25">
        <v>35</v>
      </c>
      <c r="E69" s="25">
        <v>33</v>
      </c>
      <c r="F69" s="25">
        <v>27</v>
      </c>
      <c r="G69" s="25">
        <v>60</v>
      </c>
      <c r="H69" s="26">
        <v>28</v>
      </c>
      <c r="I69" s="26">
        <v>11</v>
      </c>
      <c r="J69" s="60">
        <v>4</v>
      </c>
      <c r="K69" s="101">
        <v>88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1086</v>
      </c>
      <c r="D70" s="25">
        <v>684</v>
      </c>
      <c r="E70" s="25">
        <v>738</v>
      </c>
      <c r="F70" s="25">
        <v>836</v>
      </c>
      <c r="G70" s="25">
        <v>1437</v>
      </c>
      <c r="H70" s="26">
        <v>1391</v>
      </c>
      <c r="I70" s="26">
        <v>1017</v>
      </c>
      <c r="J70" s="60">
        <v>992</v>
      </c>
      <c r="K70" s="101">
        <v>964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415</v>
      </c>
      <c r="D71" s="25">
        <v>224</v>
      </c>
      <c r="E71" s="25">
        <v>379</v>
      </c>
      <c r="F71" s="25">
        <v>314</v>
      </c>
      <c r="G71" s="25">
        <v>332</v>
      </c>
      <c r="H71" s="26">
        <v>197</v>
      </c>
      <c r="I71" s="26">
        <v>206</v>
      </c>
      <c r="J71" s="60">
        <v>271</v>
      </c>
      <c r="K71" s="101">
        <v>311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26</v>
      </c>
      <c r="D72" s="25">
        <v>7</v>
      </c>
      <c r="E72" s="25">
        <v>8</v>
      </c>
      <c r="F72" s="25">
        <v>14</v>
      </c>
      <c r="G72" s="25">
        <v>17</v>
      </c>
      <c r="H72" s="26">
        <v>25</v>
      </c>
      <c r="I72" s="26">
        <v>25</v>
      </c>
      <c r="J72" s="60">
        <v>22</v>
      </c>
      <c r="K72" s="101">
        <v>28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1752</v>
      </c>
      <c r="D73" s="103">
        <f t="shared" ref="D73:K73" si="11">+SUM(D65:D72)</f>
        <v>1071</v>
      </c>
      <c r="E73" s="103">
        <f t="shared" si="11"/>
        <v>1247</v>
      </c>
      <c r="F73" s="103">
        <f t="shared" si="11"/>
        <v>1301</v>
      </c>
      <c r="G73" s="103">
        <f t="shared" si="11"/>
        <v>1926</v>
      </c>
      <c r="H73" s="104">
        <f t="shared" si="11"/>
        <v>1711</v>
      </c>
      <c r="I73" s="104">
        <f t="shared" si="11"/>
        <v>1338</v>
      </c>
      <c r="J73" s="105">
        <f t="shared" ref="J73" si="12">+SUM(J65:J72)</f>
        <v>1388</v>
      </c>
      <c r="K73" s="106">
        <f t="shared" si="11"/>
        <v>1483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1715</v>
      </c>
      <c r="D78" s="96">
        <v>1071</v>
      </c>
      <c r="E78" s="96">
        <v>1218</v>
      </c>
      <c r="F78" s="96">
        <v>1277</v>
      </c>
      <c r="G78" s="96">
        <v>1864</v>
      </c>
      <c r="H78" s="97">
        <v>1699</v>
      </c>
      <c r="I78" s="97">
        <v>910</v>
      </c>
      <c r="J78" s="97">
        <v>838</v>
      </c>
      <c r="K78" s="99">
        <v>796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36</v>
      </c>
      <c r="D79" s="25">
        <v>0</v>
      </c>
      <c r="E79" s="25">
        <v>25</v>
      </c>
      <c r="F79" s="25">
        <v>20</v>
      </c>
      <c r="G79" s="25">
        <v>62</v>
      </c>
      <c r="H79" s="26">
        <v>12</v>
      </c>
      <c r="I79" s="26">
        <v>53</v>
      </c>
      <c r="J79" s="26">
        <v>28</v>
      </c>
      <c r="K79" s="101">
        <v>26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1</v>
      </c>
      <c r="D80" s="25">
        <v>0</v>
      </c>
      <c r="E80" s="25">
        <v>4</v>
      </c>
      <c r="F80" s="25">
        <v>4</v>
      </c>
      <c r="G80" s="25">
        <v>0</v>
      </c>
      <c r="H80" s="26">
        <v>0</v>
      </c>
      <c r="I80" s="26">
        <v>375</v>
      </c>
      <c r="J80" s="26">
        <v>522</v>
      </c>
      <c r="K80" s="101">
        <v>661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1752</v>
      </c>
      <c r="D81" s="103">
        <f t="shared" ref="D81:K81" si="13">+SUM(D78:D80)</f>
        <v>1071</v>
      </c>
      <c r="E81" s="103">
        <f t="shared" si="13"/>
        <v>1247</v>
      </c>
      <c r="F81" s="103">
        <f t="shared" si="13"/>
        <v>1301</v>
      </c>
      <c r="G81" s="103">
        <f t="shared" si="13"/>
        <v>1926</v>
      </c>
      <c r="H81" s="104">
        <f t="shared" si="13"/>
        <v>1711</v>
      </c>
      <c r="I81" s="104">
        <f t="shared" si="13"/>
        <v>1338</v>
      </c>
      <c r="J81" s="104">
        <f t="shared" ref="J81" si="14">+SUM(J78:J80)</f>
        <v>1388</v>
      </c>
      <c r="K81" s="106">
        <f t="shared" si="13"/>
        <v>1483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728</v>
      </c>
      <c r="D86" s="85">
        <v>382</v>
      </c>
      <c r="E86" s="85">
        <v>502</v>
      </c>
      <c r="F86" s="85">
        <v>526</v>
      </c>
      <c r="G86" s="85">
        <v>799</v>
      </c>
      <c r="H86" s="86">
        <v>684</v>
      </c>
      <c r="I86" s="86">
        <v>517</v>
      </c>
      <c r="J86" s="87">
        <v>581</v>
      </c>
      <c r="K86" s="88">
        <v>632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1024</v>
      </c>
      <c r="D87" s="21">
        <v>689</v>
      </c>
      <c r="E87" s="21">
        <v>745</v>
      </c>
      <c r="F87" s="21">
        <v>775</v>
      </c>
      <c r="G87" s="21">
        <v>1127</v>
      </c>
      <c r="H87" s="22">
        <v>1027</v>
      </c>
      <c r="I87" s="22">
        <v>821</v>
      </c>
      <c r="J87" s="59">
        <v>807</v>
      </c>
      <c r="K87" s="89">
        <v>851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1752</v>
      </c>
      <c r="D88" s="91">
        <f t="shared" ref="D88:K88" si="15">+SUM(D86:D87)</f>
        <v>1071</v>
      </c>
      <c r="E88" s="91">
        <f t="shared" si="15"/>
        <v>1247</v>
      </c>
      <c r="F88" s="91">
        <f t="shared" si="15"/>
        <v>1301</v>
      </c>
      <c r="G88" s="91">
        <f t="shared" si="15"/>
        <v>1926</v>
      </c>
      <c r="H88" s="92">
        <f t="shared" si="15"/>
        <v>1711</v>
      </c>
      <c r="I88" s="92">
        <f t="shared" si="15"/>
        <v>1338</v>
      </c>
      <c r="J88" s="93">
        <f t="shared" ref="J88" si="16">+SUM(J86:J87)</f>
        <v>1388</v>
      </c>
      <c r="K88" s="94">
        <f t="shared" si="15"/>
        <v>1483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75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3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1282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18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51</v>
      </c>
      <c r="D95" s="112">
        <v>40</v>
      </c>
      <c r="E95" s="113">
        <f t="shared" si="18"/>
        <v>0.78431372549019607</v>
      </c>
      <c r="F95" s="2"/>
      <c r="G95" s="256" t="s">
        <v>36</v>
      </c>
      <c r="H95" s="258"/>
      <c r="I95" s="117">
        <v>3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26</v>
      </c>
      <c r="D96" s="112">
        <v>26</v>
      </c>
      <c r="E96" s="113">
        <f t="shared" si="18"/>
        <v>1</v>
      </c>
      <c r="F96" s="2"/>
      <c r="G96" s="256" t="s">
        <v>37</v>
      </c>
      <c r="H96" s="258"/>
      <c r="I96" s="117">
        <v>1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34</v>
      </c>
      <c r="D97" s="112">
        <v>34</v>
      </c>
      <c r="E97" s="113">
        <f t="shared" si="18"/>
        <v>1</v>
      </c>
      <c r="F97" s="2"/>
      <c r="G97" s="256" t="s">
        <v>38</v>
      </c>
      <c r="H97" s="258"/>
      <c r="I97" s="117">
        <v>3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15</v>
      </c>
      <c r="D98" s="112">
        <v>15</v>
      </c>
      <c r="E98" s="113">
        <f t="shared" si="18"/>
        <v>1</v>
      </c>
      <c r="F98" s="2"/>
      <c r="G98" s="256" t="s">
        <v>39</v>
      </c>
      <c r="H98" s="258"/>
      <c r="I98" s="117">
        <v>1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1483</v>
      </c>
      <c r="D99" s="114">
        <f>+SUM(D93:D98)</f>
        <v>115</v>
      </c>
      <c r="E99" s="115">
        <f t="shared" si="18"/>
        <v>7.7545515846257587E-2</v>
      </c>
      <c r="F99" s="2"/>
      <c r="G99" s="259" t="s">
        <v>26</v>
      </c>
      <c r="H99" s="261"/>
      <c r="I99" s="118">
        <f>+SUM(I93:I98)</f>
        <v>29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23</v>
      </c>
      <c r="D104" s="96">
        <v>11</v>
      </c>
      <c r="E104" s="96">
        <v>10</v>
      </c>
      <c r="F104" s="96">
        <v>18</v>
      </c>
      <c r="G104" s="97">
        <v>0</v>
      </c>
      <c r="H104" s="97">
        <v>0</v>
      </c>
      <c r="I104" s="98">
        <v>18</v>
      </c>
      <c r="J104" s="128">
        <v>18</v>
      </c>
      <c r="K104" s="99">
        <v>4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0</v>
      </c>
      <c r="D105" s="25">
        <v>124</v>
      </c>
      <c r="E105" s="25">
        <v>181</v>
      </c>
      <c r="F105" s="25">
        <v>107</v>
      </c>
      <c r="G105" s="26">
        <v>155</v>
      </c>
      <c r="H105" s="26">
        <v>128</v>
      </c>
      <c r="I105" s="60">
        <v>246</v>
      </c>
      <c r="J105" s="129">
        <v>192</v>
      </c>
      <c r="K105" s="101">
        <v>113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0</v>
      </c>
      <c r="D106" s="25">
        <v>0</v>
      </c>
      <c r="E106" s="25">
        <v>18</v>
      </c>
      <c r="F106" s="25">
        <v>0</v>
      </c>
      <c r="G106" s="26">
        <v>13</v>
      </c>
      <c r="H106" s="26">
        <v>1</v>
      </c>
      <c r="I106" s="60">
        <v>7</v>
      </c>
      <c r="J106" s="129">
        <v>47</v>
      </c>
      <c r="K106" s="101">
        <v>1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0</v>
      </c>
      <c r="D107" s="25">
        <v>2</v>
      </c>
      <c r="E107" s="25">
        <v>0</v>
      </c>
      <c r="F107" s="25">
        <v>2</v>
      </c>
      <c r="G107" s="26">
        <v>53</v>
      </c>
      <c r="H107" s="26">
        <v>0</v>
      </c>
      <c r="I107" s="60">
        <v>5</v>
      </c>
      <c r="J107" s="129">
        <v>0</v>
      </c>
      <c r="K107" s="101">
        <v>23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12</v>
      </c>
      <c r="E108" s="25">
        <v>1</v>
      </c>
      <c r="F108" s="25">
        <v>4</v>
      </c>
      <c r="G108" s="26">
        <v>3</v>
      </c>
      <c r="H108" s="26">
        <v>6</v>
      </c>
      <c r="I108" s="60">
        <v>5</v>
      </c>
      <c r="J108" s="129">
        <v>9</v>
      </c>
      <c r="K108" s="101">
        <v>20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1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23</v>
      </c>
      <c r="D110" s="103">
        <f t="shared" ref="D110:I110" si="19">+SUM(D104:D109)</f>
        <v>149</v>
      </c>
      <c r="E110" s="103">
        <f t="shared" si="19"/>
        <v>210</v>
      </c>
      <c r="F110" s="103">
        <f t="shared" si="19"/>
        <v>131</v>
      </c>
      <c r="G110" s="104">
        <f t="shared" si="19"/>
        <v>224</v>
      </c>
      <c r="H110" s="104">
        <f t="shared" si="19"/>
        <v>135</v>
      </c>
      <c r="I110" s="105">
        <f t="shared" si="19"/>
        <v>281</v>
      </c>
      <c r="J110" s="130">
        <f>+SUM(J104:J109)</f>
        <v>267</v>
      </c>
      <c r="K110" s="106">
        <f t="shared" ref="K110" si="20">+SUM(K104:K109)</f>
        <v>161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 t="s">
        <v>2539</v>
      </c>
      <c r="D115" s="67" t="s">
        <v>2539</v>
      </c>
      <c r="E115" s="67" t="s">
        <v>2539</v>
      </c>
      <c r="F115" s="67" t="s">
        <v>2539</v>
      </c>
      <c r="G115" s="67" t="s">
        <v>2539</v>
      </c>
      <c r="H115" s="68" t="s">
        <v>2539</v>
      </c>
      <c r="I115" s="68" t="s">
        <v>2539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SAN ANDRES Y PROVIDENCIA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1101</v>
      </c>
      <c r="C12" s="33">
        <f>+IFERROR((VLOOKUP(A12,Hoja3!$A$2:$J$841,5,FALSE)),"")</f>
        <v>1126</v>
      </c>
      <c r="D12" s="34" t="str">
        <f>+IFERROR((VLOOKUP(A12,Hoja3!$A$2:$J$841,6,FALSE)),"")</f>
        <v>UNIVERSIDAD NACIONAL DE COLOMBIA</v>
      </c>
      <c r="E12" s="35"/>
      <c r="F12" s="36"/>
      <c r="G12" s="33" t="str">
        <f>+IFERROR((VLOOKUP(A12,Hoja3!$A$2:$J$841,7,FALSE)),"")</f>
        <v>SAN ANDRES Y PROVIDENCIA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30</v>
      </c>
    </row>
    <row r="13" spans="1:10" x14ac:dyDescent="0.25">
      <c r="A13" s="134">
        <v>2</v>
      </c>
      <c r="B13" s="32">
        <f>+IFERROR((VLOOKUP(A13,Hoja3!$A$2:$J$841,4,FALSE)),"")</f>
        <v>1111</v>
      </c>
      <c r="C13" s="33">
        <f>+IFERROR((VLOOKUP(A13,Hoja3!$A$2:$J$841,5,FALSE)),"")</f>
        <v>1111</v>
      </c>
      <c r="D13" s="34" t="str">
        <f>+IFERROR((VLOOKUP(A13,Hoja3!$A$2:$J$841,6,FALSE)),"")</f>
        <v>UNIVERSIDAD TECNOLOGICA DE PEREIRA - UTP</v>
      </c>
      <c r="E13" s="35"/>
      <c r="F13" s="36"/>
      <c r="G13" s="33" t="str">
        <f>+IFERROR((VLOOKUP(A13,Hoja3!$A$2:$J$841,7,FALSE)),"")</f>
        <v>RISARALDA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33</v>
      </c>
    </row>
    <row r="14" spans="1:10" x14ac:dyDescent="0.25">
      <c r="A14" s="134">
        <v>3</v>
      </c>
      <c r="B14" s="32">
        <f>+IFERROR((VLOOKUP(A14,Hoja3!$A$2:$J$841,4,FALSE)),"")</f>
        <v>1202</v>
      </c>
      <c r="C14" s="33">
        <f>+IFERROR((VLOOKUP(A14,Hoja3!$A$2:$J$841,5,FALSE)),"")</f>
        <v>1202</v>
      </c>
      <c r="D14" s="34" t="str">
        <f>+IFERROR((VLOOKUP(A14,Hoja3!$A$2:$J$841,6,FALSE)),"")</f>
        <v>UNIVERSIDAD DEL ATLANTICO</v>
      </c>
      <c r="E14" s="35"/>
      <c r="F14" s="36"/>
      <c r="G14" s="33" t="str">
        <f>+IFERROR((VLOOKUP(A14,Hoja3!$A$2:$J$841,7,FALSE)),"")</f>
        <v>ATLANTICO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11</v>
      </c>
    </row>
    <row r="15" spans="1:10" x14ac:dyDescent="0.25">
      <c r="A15" s="134">
        <v>4</v>
      </c>
      <c r="B15" s="32">
        <f>+IFERROR((VLOOKUP(A15,Hoja3!$A$2:$J$841,4,FALSE)),"")</f>
        <v>1706</v>
      </c>
      <c r="C15" s="33">
        <f>+IFERROR((VLOOKUP(A15,Hoja3!$A$2:$J$841,5,FALSE)),"")</f>
        <v>1706</v>
      </c>
      <c r="D15" s="34" t="str">
        <f>+IFERROR((VLOOKUP(A15,Hoja3!$A$2:$J$841,6,FALSE)),"")</f>
        <v>UNIVERSIDAD EXTERNADO DE COLOMBIA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26</v>
      </c>
    </row>
    <row r="16" spans="1:10" x14ac:dyDescent="0.25">
      <c r="A16" s="134">
        <v>5</v>
      </c>
      <c r="B16" s="32">
        <f>+IFERROR((VLOOKUP(A16,Hoja3!$A$2:$J$841,4,FALSE)),"")</f>
        <v>2104</v>
      </c>
      <c r="C16" s="33">
        <f>+IFERROR((VLOOKUP(A16,Hoja3!$A$2:$J$841,5,FALSE)),"")</f>
        <v>2104</v>
      </c>
      <c r="D16" s="34" t="str">
        <f>+IFERROR((VLOOKUP(A16,Hoja3!$A$2:$J$841,6,FALSE)),"")</f>
        <v>ESCUELA SUPERIOR DE ADMINISTRACION PUBLICA-ESAP-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OFICIAL</v>
      </c>
      <c r="I16" s="37" t="str">
        <f>+IFERROR((VLOOKUP(A16,Hoja3!$A$2:$J$841,9,FALSE)),"")</f>
        <v>Institución Universitaria/Escuela Tecnológica</v>
      </c>
      <c r="J16" s="135">
        <f>+IFERROR((VLOOKUP(A16,Hoja3!$A$2:$J$841,10,FALSE)),"")</f>
        <v>26</v>
      </c>
    </row>
    <row r="17" spans="1:10" x14ac:dyDescent="0.25">
      <c r="A17" s="134">
        <v>6</v>
      </c>
      <c r="B17" s="32">
        <f>+IFERROR((VLOOKUP(A17,Hoja3!$A$2:$J$841,4,FALSE)),"")</f>
        <v>4106</v>
      </c>
      <c r="C17" s="33">
        <f>+IFERROR((VLOOKUP(A17,Hoja3!$A$2:$J$841,5,FALSE)),"")</f>
        <v>4106</v>
      </c>
      <c r="D17" s="35" t="str">
        <f>+IFERROR((VLOOKUP(A17,Hoja3!$A$2:$J$841,6,FALSE)),"")</f>
        <v>INSTITUTO NACIONAL DE FORMACION TECNICA PROFESIONAL DE SAN ANDRES</v>
      </c>
      <c r="E17" s="35"/>
      <c r="F17" s="36"/>
      <c r="G17" s="33" t="str">
        <f>+IFERROR((VLOOKUP(A17,Hoja3!$A$2:$J$841,7,FALSE)),"")</f>
        <v>SAN ANDRES Y PROVIDENCIA</v>
      </c>
      <c r="H17" s="33" t="str">
        <f>+IFERROR((VLOOKUP(A17,Hoja3!$A$2:$J$841,8,FALSE)),"")</f>
        <v>OFICIAL</v>
      </c>
      <c r="I17" s="37" t="str">
        <f>+IFERROR((VLOOKUP(A17,Hoja3!$A$2:$J$841,9,FALSE)),"")</f>
        <v>Institución Técnica Profesional</v>
      </c>
      <c r="J17" s="135">
        <f>+IFERROR((VLOOKUP(A17,Hoja3!$A$2:$J$841,10,FALSE)),"")</f>
        <v>75</v>
      </c>
    </row>
    <row r="18" spans="1:10" x14ac:dyDescent="0.25">
      <c r="A18" s="134">
        <v>7</v>
      </c>
      <c r="B18" s="32">
        <f>+IFERROR((VLOOKUP(A18,Hoja3!$A$2:$J$841,4,FALSE)),"")</f>
        <v>9110</v>
      </c>
      <c r="C18" s="33">
        <f>+IFERROR((VLOOKUP(A18,Hoja3!$A$2:$J$841,5,FALSE)),"")</f>
        <v>9110</v>
      </c>
      <c r="D18" s="35" t="str">
        <f>+IFERROR((VLOOKUP(A18,Hoja3!$A$2:$J$841,6,FALSE)),"")</f>
        <v>SERVICIO NACIONAL DE APRENDIZAJE-SENA-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OFICIAL</v>
      </c>
      <c r="I18" s="37" t="str">
        <f>+IFERROR((VLOOKUP(A18,Hoja3!$A$2:$J$841,9,FALSE)),"")</f>
        <v>Institución Tecnológica</v>
      </c>
      <c r="J18" s="135">
        <f>+IFERROR((VLOOKUP(A18,Hoja3!$A$2:$J$841,10,FALSE)),"")</f>
        <v>1282</v>
      </c>
    </row>
    <row r="19" spans="1:10" x14ac:dyDescent="0.25">
      <c r="A19" s="134">
        <v>8</v>
      </c>
      <c r="B19" s="32" t="str">
        <f>+IFERROR((VLOOKUP(A19,Hoja3!$A$2:$J$841,4,FALSE)),"")</f>
        <v/>
      </c>
      <c r="C19" s="33" t="str">
        <f>+IFERROR((VLOOKUP(A19,Hoja3!$A$2:$J$841,5,FALSE)),"")</f>
        <v/>
      </c>
      <c r="D19" s="35" t="str">
        <f>+IFERROR((VLOOKUP(A19,Hoja3!$A$2:$J$841,6,FALSE)),"")</f>
        <v/>
      </c>
      <c r="E19" s="35"/>
      <c r="F19" s="36"/>
      <c r="G19" s="33" t="str">
        <f>+IFERROR((VLOOKUP(A19,Hoja3!$A$2:$J$841,7,FALSE)),"")</f>
        <v/>
      </c>
      <c r="H19" s="33" t="str">
        <f>+IFERROR((VLOOKUP(A19,Hoja3!$A$2:$J$841,8,FALSE)),"")</f>
        <v/>
      </c>
      <c r="I19" s="37" t="str">
        <f>+IFERROR((VLOOKUP(A19,Hoja3!$A$2:$J$841,9,FALSE)),"")</f>
        <v/>
      </c>
      <c r="J19" s="135" t="str">
        <f>+IFERROR((VLOOKUP(A19,Hoja3!$A$2:$J$841,10,FALSE)),"")</f>
        <v/>
      </c>
    </row>
    <row r="20" spans="1:10" x14ac:dyDescent="0.25">
      <c r="A20" s="134">
        <v>9</v>
      </c>
      <c r="B20" s="32" t="str">
        <f>+IFERROR((VLOOKUP(A20,Hoja3!$A$2:$J$841,4,FALSE)),"")</f>
        <v/>
      </c>
      <c r="C20" s="33" t="str">
        <f>+IFERROR((VLOOKUP(A20,Hoja3!$A$2:$J$841,5,FALSE)),"")</f>
        <v/>
      </c>
      <c r="D20" s="35" t="str">
        <f>+IFERROR((VLOOKUP(A20,Hoja3!$A$2:$J$841,6,FALSE)),"")</f>
        <v/>
      </c>
      <c r="E20" s="35"/>
      <c r="F20" s="36"/>
      <c r="G20" s="33" t="str">
        <f>+IFERROR((VLOOKUP(A20,Hoja3!$A$2:$J$841,7,FALSE)),"")</f>
        <v/>
      </c>
      <c r="H20" s="33" t="str">
        <f>+IFERROR((VLOOKUP(A20,Hoja3!$A$2:$J$841,8,FALSE)),"")</f>
        <v/>
      </c>
      <c r="I20" s="37" t="str">
        <f>+IFERROR((VLOOKUP(A20,Hoja3!$A$2:$J$841,9,FALSE)),"")</f>
        <v/>
      </c>
      <c r="J20" s="135" t="str">
        <f>+IFERROR((VLOOKUP(A20,Hoja3!$A$2:$J$841,10,FALSE)),"")</f>
        <v/>
      </c>
    </row>
    <row r="21" spans="1:10" x14ac:dyDescent="0.25">
      <c r="A21" s="134">
        <v>10</v>
      </c>
      <c r="B21" s="32" t="str">
        <f>+IFERROR((VLOOKUP(A21,Hoja3!$A$2:$J$841,4,FALSE)),"")</f>
        <v/>
      </c>
      <c r="C21" s="33" t="str">
        <f>+IFERROR((VLOOKUP(A21,Hoja3!$A$2:$J$841,5,FALSE)),"")</f>
        <v/>
      </c>
      <c r="D21" s="35" t="str">
        <f>+IFERROR((VLOOKUP(A21,Hoja3!$A$2:$J$841,6,FALSE)),"")</f>
        <v/>
      </c>
      <c r="E21" s="35"/>
      <c r="F21" s="36"/>
      <c r="G21" s="33" t="str">
        <f>+IFERROR((VLOOKUP(A21,Hoja3!$A$2:$J$841,7,FALSE)),"")</f>
        <v/>
      </c>
      <c r="H21" s="33" t="str">
        <f>+IFERROR((VLOOKUP(A21,Hoja3!$A$2:$J$841,8,FALSE)),"")</f>
        <v/>
      </c>
      <c r="I21" s="37" t="str">
        <f>+IFERROR((VLOOKUP(A21,Hoja3!$A$2:$J$841,9,FALSE)),"")</f>
        <v/>
      </c>
      <c r="J21" s="135" t="str">
        <f>+IFERROR((VLOOKUP(A21,Hoja3!$A$2:$J$841,10,FALSE)),"")</f>
        <v/>
      </c>
    </row>
    <row r="22" spans="1:10" x14ac:dyDescent="0.25">
      <c r="A22" s="134">
        <v>11</v>
      </c>
      <c r="B22" s="32" t="str">
        <f>+IFERROR((VLOOKUP(A22,Hoja3!$A$2:$J$841,4,FALSE)),"")</f>
        <v/>
      </c>
      <c r="C22" s="33" t="str">
        <f>+IFERROR((VLOOKUP(A22,Hoja3!$A$2:$J$841,5,FALSE)),"")</f>
        <v/>
      </c>
      <c r="D22" s="35" t="str">
        <f>+IFERROR((VLOOKUP(A22,Hoja3!$A$2:$J$841,6,FALSE)),"")</f>
        <v/>
      </c>
      <c r="E22" s="35"/>
      <c r="F22" s="36"/>
      <c r="G22" s="33" t="str">
        <f>+IFERROR((VLOOKUP(A22,Hoja3!$A$2:$J$841,7,FALSE)),"")</f>
        <v/>
      </c>
      <c r="H22" s="33" t="str">
        <f>+IFERROR((VLOOKUP(A22,Hoja3!$A$2:$J$841,8,FALSE)),"")</f>
        <v/>
      </c>
      <c r="I22" s="37" t="str">
        <f>+IFERROR((VLOOKUP(A22,Hoja3!$A$2:$J$841,9,FALSE)),"")</f>
        <v/>
      </c>
      <c r="J22" s="135" t="str">
        <f>+IFERROR((VLOOKUP(A22,Hoja3!$A$2:$J$841,10,FALSE)),"")</f>
        <v/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SAN ANDRES Y PROVIDENCIA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88001</v>
      </c>
      <c r="C12" s="39" t="str">
        <f>+IFERROR((VLOOKUP(A12,Hoja4!$A$2:$M$1051,5,FALSE)),"")</f>
        <v>SAN ANDRES</v>
      </c>
      <c r="D12" s="40">
        <f>+IFERROR((VLOOKUP(A12,Hoja4!$A$2:$AA$1051,6,FALSE)),"")</f>
        <v>1637</v>
      </c>
      <c r="E12" s="40">
        <f>+IFERROR((VLOOKUP(A12,Hoja4!$A$2:$AA$1051,7,FALSE)),"")</f>
        <v>986</v>
      </c>
      <c r="F12" s="40">
        <f>+IFERROR((VLOOKUP(A12,Hoja4!$A$2:$AA$1051,8,FALSE)),"")</f>
        <v>1167</v>
      </c>
      <c r="G12" s="40">
        <f>+IFERROR((VLOOKUP(A12,Hoja4!$A$2:$AA$1051,9,FALSE)),"")</f>
        <v>1256</v>
      </c>
      <c r="H12" s="40">
        <f>+IFERROR((VLOOKUP(A12,Hoja4!$A$2:$AA$1051,10,FALSE)),"")</f>
        <v>1917</v>
      </c>
      <c r="I12" s="40">
        <f>+IFERROR((VLOOKUP(A12,Hoja4!$A$2:$AA$1051,11,FALSE)),"")</f>
        <v>1711</v>
      </c>
      <c r="J12" s="40">
        <f>+IFERROR((VLOOKUP(A12,Hoja4!$A$2:$AA$1051,12,FALSE)),"")</f>
        <v>1338</v>
      </c>
      <c r="K12" s="149">
        <f>+IFERROR((VLOOKUP(A12,Hoja4!$A$2:$AA$1051,13,FALSE)),"")</f>
        <v>1388</v>
      </c>
      <c r="L12" s="144">
        <f>+IFERROR((VLOOKUP(A12,Hoja4!$A$2:$AA$1051,14,FALSE)),"")</f>
        <v>1417</v>
      </c>
    </row>
    <row r="13" spans="1:12" x14ac:dyDescent="0.25">
      <c r="A13" s="145">
        <v>2</v>
      </c>
      <c r="B13" s="41">
        <f>+IFERROR((VLOOKUP(A13,Hoja4!$A$2:$M$1051,4,FALSE)),"")</f>
        <v>88564</v>
      </c>
      <c r="C13" s="41" t="str">
        <f>+IFERROR((VLOOKUP(A13,Hoja4!$A$2:$M$1051,5,FALSE)),"")</f>
        <v>PROVIDENCIA</v>
      </c>
      <c r="D13" s="42">
        <f>+IFERROR((VLOOKUP(A13,Hoja4!$A$2:$AA$1051,6,FALSE)),"")</f>
        <v>115</v>
      </c>
      <c r="E13" s="42">
        <f>+IFERROR((VLOOKUP(A13,Hoja4!$A$2:$AA$1051,7,FALSE)),"")</f>
        <v>85</v>
      </c>
      <c r="F13" s="42">
        <f>+IFERROR((VLOOKUP(A13,Hoja4!$A$2:$AA$1051,8,FALSE)),"")</f>
        <v>80</v>
      </c>
      <c r="G13" s="42">
        <f>+IFERROR((VLOOKUP(A13,Hoja4!$A$2:$AA$1051,9,FALSE)),"")</f>
        <v>45</v>
      </c>
      <c r="H13" s="42">
        <f>+IFERROR((VLOOKUP(A13,Hoja4!$A$2:$AA$1051,10,FALSE)),"")</f>
        <v>9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66</v>
      </c>
    </row>
    <row r="14" spans="1:12" x14ac:dyDescent="0.25">
      <c r="A14" s="145">
        <v>3</v>
      </c>
      <c r="B14" s="41" t="str">
        <f>+IFERROR((VLOOKUP(A14,Hoja4!$A$2:$M$1051,4,FALSE)),"")</f>
        <v/>
      </c>
      <c r="C14" s="41" t="str">
        <f>+IFERROR((VLOOKUP(A14,Hoja4!$A$2:$M$1051,5,FALSE)),"")</f>
        <v/>
      </c>
      <c r="D14" s="42" t="str">
        <f>+IFERROR((VLOOKUP(A14,Hoja4!$A$2:$AA$1051,6,FALSE)),"")</f>
        <v/>
      </c>
      <c r="E14" s="42" t="str">
        <f>+IFERROR((VLOOKUP(A14,Hoja4!$A$2:$AA$1051,7,FALSE)),"")</f>
        <v/>
      </c>
      <c r="F14" s="42" t="str">
        <f>+IFERROR((VLOOKUP(A14,Hoja4!$A$2:$AA$1051,8,FALSE)),"")</f>
        <v/>
      </c>
      <c r="G14" s="42" t="str">
        <f>+IFERROR((VLOOKUP(A14,Hoja4!$A$2:$AA$1051,9,FALSE)),"")</f>
        <v/>
      </c>
      <c r="H14" s="42" t="str">
        <f>+IFERROR((VLOOKUP(A14,Hoja4!$A$2:$AA$1051,10,FALSE)),"")</f>
        <v/>
      </c>
      <c r="I14" s="42" t="str">
        <f>+IFERROR((VLOOKUP(A14,Hoja4!$A$2:$AA$1051,11,FALSE)),"")</f>
        <v/>
      </c>
      <c r="J14" s="42" t="str">
        <f>+IFERROR((VLOOKUP(A14,Hoja4!$A$2:$AA$1051,12,FALSE)),"")</f>
        <v/>
      </c>
      <c r="K14" s="149" t="str">
        <f>+IFERROR((VLOOKUP(A14,Hoja4!$A$2:$AA$1051,13,FALSE)),"")</f>
        <v/>
      </c>
      <c r="L14" s="144" t="str">
        <f>+IFERROR((VLOOKUP(A14,Hoja4!$A$2:$AA$1051,14,FALSE)),"")</f>
        <v/>
      </c>
    </row>
    <row r="15" spans="1:12" x14ac:dyDescent="0.25">
      <c r="A15" s="145">
        <v>4</v>
      </c>
      <c r="B15" s="41" t="str">
        <f>+IFERROR((VLOOKUP(A15,Hoja4!$A$2:$M$1051,4,FALSE)),"")</f>
        <v/>
      </c>
      <c r="C15" s="41" t="str">
        <f>+IFERROR((VLOOKUP(A15,Hoja4!$A$2:$M$1051,5,FALSE)),"")</f>
        <v/>
      </c>
      <c r="D15" s="42" t="str">
        <f>+IFERROR((VLOOKUP(A15,Hoja4!$A$2:$AA$1051,6,FALSE)),"")</f>
        <v/>
      </c>
      <c r="E15" s="42" t="str">
        <f>+IFERROR((VLOOKUP(A15,Hoja4!$A$2:$AA$1051,7,FALSE)),"")</f>
        <v/>
      </c>
      <c r="F15" s="42" t="str">
        <f>+IFERROR((VLOOKUP(A15,Hoja4!$A$2:$AA$1051,8,FALSE)),"")</f>
        <v/>
      </c>
      <c r="G15" s="42" t="str">
        <f>+IFERROR((VLOOKUP(A15,Hoja4!$A$2:$AA$1051,9,FALSE)),"")</f>
        <v/>
      </c>
      <c r="H15" s="42" t="str">
        <f>+IFERROR((VLOOKUP(A15,Hoja4!$A$2:$AA$1051,10,FALSE)),"")</f>
        <v/>
      </c>
      <c r="I15" s="42" t="str">
        <f>+IFERROR((VLOOKUP(A15,Hoja4!$A$2:$AA$1051,11,FALSE)),"")</f>
        <v/>
      </c>
      <c r="J15" s="42" t="str">
        <f>+IFERROR((VLOOKUP(A15,Hoja4!$A$2:$AA$1051,12,FALSE)),"")</f>
        <v/>
      </c>
      <c r="K15" s="149" t="str">
        <f>+IFERROR((VLOOKUP(A15,Hoja4!$A$2:$AA$1051,13,FALSE)),"")</f>
        <v/>
      </c>
      <c r="L15" s="144" t="str">
        <f>+IFERROR((VLOOKUP(A15,Hoja4!$A$2:$AA$1051,14,FALSE)),"")</f>
        <v/>
      </c>
    </row>
    <row r="16" spans="1:12" x14ac:dyDescent="0.25">
      <c r="A16" s="145">
        <v>5</v>
      </c>
      <c r="B16" s="41" t="str">
        <f>+IFERROR((VLOOKUP(A16,Hoja4!$A$2:$M$1051,4,FALSE)),"")</f>
        <v/>
      </c>
      <c r="C16" s="41" t="str">
        <f>+IFERROR((VLOOKUP(A16,Hoja4!$A$2:$M$1051,5,FALSE)),"")</f>
        <v/>
      </c>
      <c r="D16" s="42" t="str">
        <f>+IFERROR((VLOOKUP(A16,Hoja4!$A$2:$AA$1051,6,FALSE)),"")</f>
        <v/>
      </c>
      <c r="E16" s="42" t="str">
        <f>+IFERROR((VLOOKUP(A16,Hoja4!$A$2:$AA$1051,7,FALSE)),"")</f>
        <v/>
      </c>
      <c r="F16" s="42" t="str">
        <f>+IFERROR((VLOOKUP(A16,Hoja4!$A$2:$AA$1051,8,FALSE)),"")</f>
        <v/>
      </c>
      <c r="G16" s="42" t="str">
        <f>+IFERROR((VLOOKUP(A16,Hoja4!$A$2:$AA$1051,9,FALSE)),"")</f>
        <v/>
      </c>
      <c r="H16" s="42" t="str">
        <f>+IFERROR((VLOOKUP(A16,Hoja4!$A$2:$AA$1051,10,FALSE)),"")</f>
        <v/>
      </c>
      <c r="I16" s="42" t="str">
        <f>+IFERROR((VLOOKUP(A16,Hoja4!$A$2:$AA$1051,11,FALSE)),"")</f>
        <v/>
      </c>
      <c r="J16" s="42" t="str">
        <f>+IFERROR((VLOOKUP(A16,Hoja4!$A$2:$AA$1051,12,FALSE)),"")</f>
        <v/>
      </c>
      <c r="K16" s="149" t="str">
        <f>+IFERROR((VLOOKUP(A16,Hoja4!$A$2:$AA$1051,13,FALSE)),"")</f>
        <v/>
      </c>
      <c r="L16" s="144" t="str">
        <f>+IFERROR((VLOOKUP(A16,Hoja4!$A$2:$AA$1051,14,FALSE)),"")</f>
        <v/>
      </c>
    </row>
    <row r="17" spans="1:12" x14ac:dyDescent="0.25">
      <c r="A17" s="145">
        <v>6</v>
      </c>
      <c r="B17" s="41" t="str">
        <f>+IFERROR((VLOOKUP(A17,Hoja4!$A$2:$M$1051,4,FALSE)),"")</f>
        <v/>
      </c>
      <c r="C17" s="41" t="str">
        <f>+IFERROR((VLOOKUP(A17,Hoja4!$A$2:$M$1051,5,FALSE)),"")</f>
        <v/>
      </c>
      <c r="D17" s="42" t="str">
        <f>+IFERROR((VLOOKUP(A17,Hoja4!$A$2:$AA$1051,6,FALSE)),"")</f>
        <v/>
      </c>
      <c r="E17" s="42" t="str">
        <f>+IFERROR((VLOOKUP(A17,Hoja4!$A$2:$AA$1051,7,FALSE)),"")</f>
        <v/>
      </c>
      <c r="F17" s="42" t="str">
        <f>+IFERROR((VLOOKUP(A17,Hoja4!$A$2:$AA$1051,8,FALSE)),"")</f>
        <v/>
      </c>
      <c r="G17" s="42" t="str">
        <f>+IFERROR((VLOOKUP(A17,Hoja4!$A$2:$AA$1051,9,FALSE)),"")</f>
        <v/>
      </c>
      <c r="H17" s="42" t="str">
        <f>+IFERROR((VLOOKUP(A17,Hoja4!$A$2:$AA$1051,10,FALSE)),"")</f>
        <v/>
      </c>
      <c r="I17" s="42" t="str">
        <f>+IFERROR((VLOOKUP(A17,Hoja4!$A$2:$AA$1051,11,FALSE)),"")</f>
        <v/>
      </c>
      <c r="J17" s="42" t="str">
        <f>+IFERROR((VLOOKUP(A17,Hoja4!$A$2:$AA$1051,12,FALSE)),"")</f>
        <v/>
      </c>
      <c r="K17" s="149" t="str">
        <f>+IFERROR((VLOOKUP(A17,Hoja4!$A$2:$AA$1051,13,FALSE)),"")</f>
        <v/>
      </c>
      <c r="L17" s="144" t="str">
        <f>+IFERROR((VLOOKUP(A17,Hoja4!$A$2:$AA$1051,14,FALSE)),"")</f>
        <v/>
      </c>
    </row>
    <row r="18" spans="1:12" x14ac:dyDescent="0.25">
      <c r="A18" s="145">
        <v>7</v>
      </c>
      <c r="B18" s="41" t="str">
        <f>+IFERROR((VLOOKUP(A18,Hoja4!$A$2:$M$1051,4,FALSE)),"")</f>
        <v/>
      </c>
      <c r="C18" s="41" t="str">
        <f>+IFERROR((VLOOKUP(A18,Hoja4!$A$2:$M$1051,5,FALSE)),"")</f>
        <v/>
      </c>
      <c r="D18" s="42" t="str">
        <f>+IFERROR((VLOOKUP(A18,Hoja4!$A$2:$AA$1051,6,FALSE)),"")</f>
        <v/>
      </c>
      <c r="E18" s="42" t="str">
        <f>+IFERROR((VLOOKUP(A18,Hoja4!$A$2:$AA$1051,7,FALSE)),"")</f>
        <v/>
      </c>
      <c r="F18" s="42" t="str">
        <f>+IFERROR((VLOOKUP(A18,Hoja4!$A$2:$AA$1051,8,FALSE)),"")</f>
        <v/>
      </c>
      <c r="G18" s="42" t="str">
        <f>+IFERROR((VLOOKUP(A18,Hoja4!$A$2:$AA$1051,9,FALSE)),"")</f>
        <v/>
      </c>
      <c r="H18" s="42" t="str">
        <f>+IFERROR((VLOOKUP(A18,Hoja4!$A$2:$AA$1051,10,FALSE)),"")</f>
        <v/>
      </c>
      <c r="I18" s="42" t="str">
        <f>+IFERROR((VLOOKUP(A18,Hoja4!$A$2:$AA$1051,11,FALSE)),"")</f>
        <v/>
      </c>
      <c r="J18" s="42" t="str">
        <f>+IFERROR((VLOOKUP(A18,Hoja4!$A$2:$AA$1051,12,FALSE)),"")</f>
        <v/>
      </c>
      <c r="K18" s="149" t="str">
        <f>+IFERROR((VLOOKUP(A18,Hoja4!$A$2:$AA$1051,13,FALSE)),"")</f>
        <v/>
      </c>
      <c r="L18" s="144" t="str">
        <f>+IFERROR((VLOOKUP(A18,Hoja4!$A$2:$AA$1051,14,FALSE)),"")</f>
        <v/>
      </c>
    </row>
    <row r="19" spans="1:12" x14ac:dyDescent="0.25">
      <c r="A19" s="145">
        <v>8</v>
      </c>
      <c r="B19" s="41" t="str">
        <f>+IFERROR((VLOOKUP(A19,Hoja4!$A$2:$M$1051,4,FALSE)),"")</f>
        <v/>
      </c>
      <c r="C19" s="41" t="str">
        <f>+IFERROR((VLOOKUP(A19,Hoja4!$A$2:$M$1051,5,FALSE)),"")</f>
        <v/>
      </c>
      <c r="D19" s="42" t="str">
        <f>+IFERROR((VLOOKUP(A19,Hoja4!$A$2:$AA$1051,6,FALSE)),"")</f>
        <v/>
      </c>
      <c r="E19" s="42" t="str">
        <f>+IFERROR((VLOOKUP(A19,Hoja4!$A$2:$AA$1051,7,FALSE)),"")</f>
        <v/>
      </c>
      <c r="F19" s="42" t="str">
        <f>+IFERROR((VLOOKUP(A19,Hoja4!$A$2:$AA$1051,8,FALSE)),"")</f>
        <v/>
      </c>
      <c r="G19" s="42" t="str">
        <f>+IFERROR((VLOOKUP(A19,Hoja4!$A$2:$AA$1051,9,FALSE)),"")</f>
        <v/>
      </c>
      <c r="H19" s="42" t="str">
        <f>+IFERROR((VLOOKUP(A19,Hoja4!$A$2:$AA$1051,10,FALSE)),"")</f>
        <v/>
      </c>
      <c r="I19" s="42" t="str">
        <f>+IFERROR((VLOOKUP(A19,Hoja4!$A$2:$AA$1051,11,FALSE)),"")</f>
        <v/>
      </c>
      <c r="J19" s="42" t="str">
        <f>+IFERROR((VLOOKUP(A19,Hoja4!$A$2:$AA$1051,12,FALSE)),"")</f>
        <v/>
      </c>
      <c r="K19" s="149" t="str">
        <f>+IFERROR((VLOOKUP(A19,Hoja4!$A$2:$AA$1051,13,FALSE)),"")</f>
        <v/>
      </c>
      <c r="L19" s="144" t="str">
        <f>+IFERROR((VLOOKUP(A19,Hoja4!$A$2:$AA$1051,14,FALSE)),"")</f>
        <v/>
      </c>
    </row>
    <row r="20" spans="1:12" x14ac:dyDescent="0.25">
      <c r="A20" s="145">
        <v>9</v>
      </c>
      <c r="B20" s="41" t="str">
        <f>+IFERROR((VLOOKUP(A20,Hoja4!$A$2:$M$1051,4,FALSE)),"")</f>
        <v/>
      </c>
      <c r="C20" s="41" t="str">
        <f>+IFERROR((VLOOKUP(A20,Hoja4!$A$2:$M$1051,5,FALSE)),"")</f>
        <v/>
      </c>
      <c r="D20" s="42" t="str">
        <f>+IFERROR((VLOOKUP(A20,Hoja4!$A$2:$AA$1051,6,FALSE)),"")</f>
        <v/>
      </c>
      <c r="E20" s="42" t="str">
        <f>+IFERROR((VLOOKUP(A20,Hoja4!$A$2:$AA$1051,7,FALSE)),"")</f>
        <v/>
      </c>
      <c r="F20" s="42" t="str">
        <f>+IFERROR((VLOOKUP(A20,Hoja4!$A$2:$AA$1051,8,FALSE)),"")</f>
        <v/>
      </c>
      <c r="G20" s="42" t="str">
        <f>+IFERROR((VLOOKUP(A20,Hoja4!$A$2:$AA$1051,9,FALSE)),"")</f>
        <v/>
      </c>
      <c r="H20" s="42" t="str">
        <f>+IFERROR((VLOOKUP(A20,Hoja4!$A$2:$AA$1051,10,FALSE)),"")</f>
        <v/>
      </c>
      <c r="I20" s="42" t="str">
        <f>+IFERROR((VLOOKUP(A20,Hoja4!$A$2:$AA$1051,11,FALSE)),"")</f>
        <v/>
      </c>
      <c r="J20" s="42" t="str">
        <f>+IFERROR((VLOOKUP(A20,Hoja4!$A$2:$AA$1051,12,FALSE)),"")</f>
        <v/>
      </c>
      <c r="K20" s="149" t="str">
        <f>+IFERROR((VLOOKUP(A20,Hoja4!$A$2:$AA$1051,13,FALSE)),"")</f>
        <v/>
      </c>
      <c r="L20" s="144" t="str">
        <f>+IFERROR((VLOOKUP(A20,Hoja4!$A$2:$AA$1051,14,FALSE)),"")</f>
        <v/>
      </c>
    </row>
    <row r="21" spans="1:12" x14ac:dyDescent="0.25">
      <c r="A21" s="145">
        <v>10</v>
      </c>
      <c r="B21" s="41" t="str">
        <f>+IFERROR((VLOOKUP(A21,Hoja4!$A$2:$M$1051,4,FALSE)),"")</f>
        <v/>
      </c>
      <c r="C21" s="41" t="str">
        <f>+IFERROR((VLOOKUP(A21,Hoja4!$A$2:$M$1051,5,FALSE)),"")</f>
        <v/>
      </c>
      <c r="D21" s="42" t="str">
        <f>+IFERROR((VLOOKUP(A21,Hoja4!$A$2:$AA$1051,6,FALSE)),"")</f>
        <v/>
      </c>
      <c r="E21" s="42" t="str">
        <f>+IFERROR((VLOOKUP(A21,Hoja4!$A$2:$AA$1051,7,FALSE)),"")</f>
        <v/>
      </c>
      <c r="F21" s="42" t="str">
        <f>+IFERROR((VLOOKUP(A21,Hoja4!$A$2:$AA$1051,8,FALSE)),"")</f>
        <v/>
      </c>
      <c r="G21" s="42" t="str">
        <f>+IFERROR((VLOOKUP(A21,Hoja4!$A$2:$AA$1051,9,FALSE)),"")</f>
        <v/>
      </c>
      <c r="H21" s="42" t="str">
        <f>+IFERROR((VLOOKUP(A21,Hoja4!$A$2:$AA$1051,10,FALSE)),"")</f>
        <v/>
      </c>
      <c r="I21" s="42" t="str">
        <f>+IFERROR((VLOOKUP(A21,Hoja4!$A$2:$AA$1051,11,FALSE)),"")</f>
        <v/>
      </c>
      <c r="J21" s="42" t="str">
        <f>+IFERROR((VLOOKUP(A21,Hoja4!$A$2:$AA$1051,12,FALSE)),"")</f>
        <v/>
      </c>
      <c r="K21" s="149" t="str">
        <f>+IFERROR((VLOOKUP(A21,Hoja4!$A$2:$AA$1051,13,FALSE)),"")</f>
        <v/>
      </c>
      <c r="L21" s="144" t="str">
        <f>+IFERROR((VLOOKUP(A21,Hoja4!$A$2:$AA$1051,14,FALSE)),"")</f>
        <v/>
      </c>
    </row>
    <row r="22" spans="1:12" x14ac:dyDescent="0.25">
      <c r="A22" s="145">
        <v>11</v>
      </c>
      <c r="B22" s="41" t="str">
        <f>+IFERROR((VLOOKUP(A22,Hoja4!$A$2:$M$1051,4,FALSE)),"")</f>
        <v/>
      </c>
      <c r="C22" s="41" t="str">
        <f>+IFERROR((VLOOKUP(A22,Hoja4!$A$2:$M$1051,5,FALSE)),"")</f>
        <v/>
      </c>
      <c r="D22" s="42" t="str">
        <f>+IFERROR((VLOOKUP(A22,Hoja4!$A$2:$AA$1051,6,FALSE)),"")</f>
        <v/>
      </c>
      <c r="E22" s="42" t="str">
        <f>+IFERROR((VLOOKUP(A22,Hoja4!$A$2:$AA$1051,7,FALSE)),"")</f>
        <v/>
      </c>
      <c r="F22" s="42" t="str">
        <f>+IFERROR((VLOOKUP(A22,Hoja4!$A$2:$AA$1051,8,FALSE)),"")</f>
        <v/>
      </c>
      <c r="G22" s="42" t="str">
        <f>+IFERROR((VLOOKUP(A22,Hoja4!$A$2:$AA$1051,9,FALSE)),"")</f>
        <v/>
      </c>
      <c r="H22" s="42" t="str">
        <f>+IFERROR((VLOOKUP(A22,Hoja4!$A$2:$AA$1051,10,FALSE)),"")</f>
        <v/>
      </c>
      <c r="I22" s="42" t="str">
        <f>+IFERROR((VLOOKUP(A22,Hoja4!$A$2:$AA$1051,11,FALSE)),"")</f>
        <v/>
      </c>
      <c r="J22" s="42" t="str">
        <f>+IFERROR((VLOOKUP(A22,Hoja4!$A$2:$AA$1051,12,FALSE)),"")</f>
        <v/>
      </c>
      <c r="K22" s="149" t="str">
        <f>+IFERROR((VLOOKUP(A22,Hoja4!$A$2:$AA$1051,13,FALSE)),"")</f>
        <v/>
      </c>
      <c r="L22" s="144" t="str">
        <f>+IFERROR((VLOOKUP(A22,Hoja4!$A$2:$AA$1051,14,FALSE)),"")</f>
        <v/>
      </c>
    </row>
    <row r="23" spans="1:12" x14ac:dyDescent="0.25">
      <c r="A23" s="145">
        <v>12</v>
      </c>
      <c r="B23" s="41" t="str">
        <f>+IFERROR((VLOOKUP(A23,Hoja4!$A$2:$M$1051,4,FALSE)),"")</f>
        <v/>
      </c>
      <c r="C23" s="41" t="str">
        <f>+IFERROR((VLOOKUP(A23,Hoja4!$A$2:$M$1051,5,FALSE)),"")</f>
        <v/>
      </c>
      <c r="D23" s="42" t="str">
        <f>+IFERROR((VLOOKUP(A23,Hoja4!$A$2:$AA$1051,6,FALSE)),"")</f>
        <v/>
      </c>
      <c r="E23" s="42" t="str">
        <f>+IFERROR((VLOOKUP(A23,Hoja4!$A$2:$AA$1051,7,FALSE)),"")</f>
        <v/>
      </c>
      <c r="F23" s="42" t="str">
        <f>+IFERROR((VLOOKUP(A23,Hoja4!$A$2:$AA$1051,8,FALSE)),"")</f>
        <v/>
      </c>
      <c r="G23" s="42" t="str">
        <f>+IFERROR((VLOOKUP(A23,Hoja4!$A$2:$AA$1051,9,FALSE)),"")</f>
        <v/>
      </c>
      <c r="H23" s="42" t="str">
        <f>+IFERROR((VLOOKUP(A23,Hoja4!$A$2:$AA$1051,10,FALSE)),"")</f>
        <v/>
      </c>
      <c r="I23" s="42" t="str">
        <f>+IFERROR((VLOOKUP(A23,Hoja4!$A$2:$AA$1051,11,FALSE)),"")</f>
        <v/>
      </c>
      <c r="J23" s="42" t="str">
        <f>+IFERROR((VLOOKUP(A23,Hoja4!$A$2:$AA$1051,12,FALSE)),"")</f>
        <v/>
      </c>
      <c r="K23" s="149" t="str">
        <f>+IFERROR((VLOOKUP(A23,Hoja4!$A$2:$AA$1051,13,FALSE)),"")</f>
        <v/>
      </c>
      <c r="L23" s="144" t="str">
        <f>+IFERROR((VLOOKUP(A23,Hoja4!$A$2:$AA$1051,14,FALSE)),"")</f>
        <v/>
      </c>
    </row>
    <row r="24" spans="1:12" x14ac:dyDescent="0.25">
      <c r="A24" s="145">
        <v>13</v>
      </c>
      <c r="B24" s="41" t="str">
        <f>+IFERROR((VLOOKUP(A24,Hoja4!$A$2:$M$1051,4,FALSE)),"")</f>
        <v/>
      </c>
      <c r="C24" s="41" t="str">
        <f>+IFERROR((VLOOKUP(A24,Hoja4!$A$2:$M$1051,5,FALSE)),"")</f>
        <v/>
      </c>
      <c r="D24" s="42" t="str">
        <f>+IFERROR((VLOOKUP(A24,Hoja4!$A$2:$AA$1051,6,FALSE)),"")</f>
        <v/>
      </c>
      <c r="E24" s="42" t="str">
        <f>+IFERROR((VLOOKUP(A24,Hoja4!$A$2:$AA$1051,7,FALSE)),"")</f>
        <v/>
      </c>
      <c r="F24" s="42" t="str">
        <f>+IFERROR((VLOOKUP(A24,Hoja4!$A$2:$AA$1051,8,FALSE)),"")</f>
        <v/>
      </c>
      <c r="G24" s="42" t="str">
        <f>+IFERROR((VLOOKUP(A24,Hoja4!$A$2:$AA$1051,9,FALSE)),"")</f>
        <v/>
      </c>
      <c r="H24" s="42" t="str">
        <f>+IFERROR((VLOOKUP(A24,Hoja4!$A$2:$AA$1051,10,FALSE)),"")</f>
        <v/>
      </c>
      <c r="I24" s="42" t="str">
        <f>+IFERROR((VLOOKUP(A24,Hoja4!$A$2:$AA$1051,11,FALSE)),"")</f>
        <v/>
      </c>
      <c r="J24" s="42" t="str">
        <f>+IFERROR((VLOOKUP(A24,Hoja4!$A$2:$AA$1051,12,FALSE)),"")</f>
        <v/>
      </c>
      <c r="K24" s="149" t="str">
        <f>+IFERROR((VLOOKUP(A24,Hoja4!$A$2:$AA$1051,13,FALSE)),"")</f>
        <v/>
      </c>
      <c r="L24" s="144" t="str">
        <f>+IFERROR((VLOOKUP(A24,Hoja4!$A$2:$AA$1051,14,FALSE)),"")</f>
        <v/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SAN ANDRES Y PROVIDENCIA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88001</v>
      </c>
      <c r="C12" s="39" t="str">
        <f>+IFERROR(VLOOKUP($A12,Hoja5!$A$2:$M$2116,4,FALSE),"")</f>
        <v>SAN ANDRES</v>
      </c>
      <c r="D12" s="163">
        <f>+IFERROR(VLOOKUP($A12,Hoja5!$A$2:$M$2116,5,FALSE),"")</f>
        <v>0.25774826059456041</v>
      </c>
      <c r="E12" s="163">
        <f>+IFERROR(VLOOKUP($A12,Hoja5!$A$2:$M$2116,6,FALSE),"")</f>
        <v>0.15245437382001259</v>
      </c>
      <c r="F12" s="163">
        <f>+IFERROR(VLOOKUP($A12,Hoja5!$A$2:$M$2116,7,FALSE),"")</f>
        <v>0.17331866750471403</v>
      </c>
      <c r="G12" s="163">
        <f>+IFERROR(VLOOKUP($A12,Hoja5!$A$2:$M$2116,8,FALSE),"")</f>
        <v>0.1935128326247835</v>
      </c>
      <c r="H12" s="163">
        <f>+IFERROR(VLOOKUP($A12,Hoja5!$A$2:$M$2116,9,FALSE),"")</f>
        <v>0.2933818872704243</v>
      </c>
      <c r="I12" s="163">
        <f>+IFERROR(VLOOKUP($A12,Hoja5!$A$2:$M$2116,10,FALSE),"")</f>
        <v>0.26833545918367346</v>
      </c>
      <c r="J12" s="163">
        <f>+IFERROR(VLOOKUP($A12,Hoja5!$A$2:$M$2116,11,FALSE),"")</f>
        <v>0.20762302991315534</v>
      </c>
      <c r="K12" s="164">
        <f>+IFERROR(VLOOKUP($A12,Hoja5!$A$2:$M$2116,12,FALSE),"")</f>
        <v>0.21855166802278275</v>
      </c>
      <c r="L12" s="165">
        <f>+IFERROR(VLOOKUP($A12,Hoja5!$A$2:$M$2116,13,FALSE),"")</f>
        <v>0.2211966375473875</v>
      </c>
    </row>
    <row r="13" spans="1:12" x14ac:dyDescent="0.25">
      <c r="A13" s="145">
        <v>2</v>
      </c>
      <c r="B13" s="41">
        <f>+IFERROR(VLOOKUP($A13,Hoja5!$A$2:$M$2116,3,FALSE),"")</f>
        <v>88564</v>
      </c>
      <c r="C13" s="41" t="str">
        <f>+IFERROR(VLOOKUP($A13,Hoja5!$A$2:$M$2116,4,FALSE),"")</f>
        <v>PROVIDENCIA</v>
      </c>
      <c r="D13" s="166">
        <f>+IFERROR(VLOOKUP($A13,Hoja5!$A$2:$M$2116,5,FALSE),"")</f>
        <v>0.25164113785557984</v>
      </c>
      <c r="E13" s="166">
        <f>+IFERROR(VLOOKUP($A13,Hoja5!$A$2:$M$2116,6,FALSE),"")</f>
        <v>0.18722466960352424</v>
      </c>
      <c r="F13" s="166">
        <f>+IFERROR(VLOOKUP($A13,Hoja5!$A$2:$M$2116,7,FALSE),"")</f>
        <v>0.17857142857142858</v>
      </c>
      <c r="G13" s="166">
        <f>+IFERROR(VLOOKUP($A13,Hoja5!$A$2:$M$2116,8,FALSE),"")</f>
        <v>0.10227272727272728</v>
      </c>
      <c r="H13" s="166">
        <f>+IFERROR(VLOOKUP($A13,Hoja5!$A$2:$M$2116,9,FALSE),"")</f>
        <v>2.0737327188940093E-2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0.1625615763546798</v>
      </c>
    </row>
    <row r="14" spans="1:12" x14ac:dyDescent="0.25">
      <c r="A14" s="145">
        <v>3</v>
      </c>
      <c r="B14" s="41" t="str">
        <f>+IFERROR(VLOOKUP($A14,Hoja5!$A$2:$M$2116,3,FALSE),"")</f>
        <v/>
      </c>
      <c r="C14" s="41" t="str">
        <f>+IFERROR(VLOOKUP($A14,Hoja5!$A$2:$M$2116,4,FALSE),"")</f>
        <v/>
      </c>
      <c r="D14" s="166" t="str">
        <f>+IFERROR(VLOOKUP($A14,Hoja5!$A$2:$M$2116,5,FALSE),"")</f>
        <v/>
      </c>
      <c r="E14" s="166" t="str">
        <f>+IFERROR(VLOOKUP($A14,Hoja5!$A$2:$M$2116,6,FALSE),"")</f>
        <v/>
      </c>
      <c r="F14" s="166" t="str">
        <f>+IFERROR(VLOOKUP($A14,Hoja5!$A$2:$M$2116,7,FALSE),"")</f>
        <v/>
      </c>
      <c r="G14" s="166" t="str">
        <f>+IFERROR(VLOOKUP($A14,Hoja5!$A$2:$M$2116,8,FALSE),"")</f>
        <v/>
      </c>
      <c r="H14" s="166" t="str">
        <f>+IFERROR(VLOOKUP($A14,Hoja5!$A$2:$M$2116,9,FALSE),"")</f>
        <v/>
      </c>
      <c r="I14" s="166" t="str">
        <f>+IFERROR(VLOOKUP($A14,Hoja5!$A$2:$M$2116,10,FALSE),"")</f>
        <v/>
      </c>
      <c r="J14" s="166" t="str">
        <f>+IFERROR(VLOOKUP($A14,Hoja5!$A$2:$M$2116,11,FALSE),"")</f>
        <v/>
      </c>
      <c r="K14" s="164" t="str">
        <f>+IFERROR(VLOOKUP($A14,Hoja5!$A$2:$M$2116,12,FALSE),"")</f>
        <v/>
      </c>
      <c r="L14" s="165" t="str">
        <f>+IFERROR(VLOOKUP($A14,Hoja5!$A$2:$M$2116,13,FALSE),"")</f>
        <v/>
      </c>
    </row>
    <row r="15" spans="1:12" x14ac:dyDescent="0.25">
      <c r="A15" s="145">
        <v>4</v>
      </c>
      <c r="B15" s="41" t="str">
        <f>+IFERROR(VLOOKUP($A15,Hoja5!$A$2:$M$2116,3,FALSE),"")</f>
        <v/>
      </c>
      <c r="C15" s="41" t="str">
        <f>+IFERROR(VLOOKUP($A15,Hoja5!$A$2:$M$2116,4,FALSE),"")</f>
        <v/>
      </c>
      <c r="D15" s="166" t="str">
        <f>+IFERROR(VLOOKUP($A15,Hoja5!$A$2:$M$2116,5,FALSE),"")</f>
        <v/>
      </c>
      <c r="E15" s="166" t="str">
        <f>+IFERROR(VLOOKUP($A15,Hoja5!$A$2:$M$2116,6,FALSE),"")</f>
        <v/>
      </c>
      <c r="F15" s="166" t="str">
        <f>+IFERROR(VLOOKUP($A15,Hoja5!$A$2:$M$2116,7,FALSE),"")</f>
        <v/>
      </c>
      <c r="G15" s="166" t="str">
        <f>+IFERROR(VLOOKUP($A15,Hoja5!$A$2:$M$2116,8,FALSE),"")</f>
        <v/>
      </c>
      <c r="H15" s="166" t="str">
        <f>+IFERROR(VLOOKUP($A15,Hoja5!$A$2:$M$2116,9,FALSE),"")</f>
        <v/>
      </c>
      <c r="I15" s="166" t="str">
        <f>+IFERROR(VLOOKUP($A15,Hoja5!$A$2:$M$2116,10,FALSE),"")</f>
        <v/>
      </c>
      <c r="J15" s="166" t="str">
        <f>+IFERROR(VLOOKUP($A15,Hoja5!$A$2:$M$2116,11,FALSE),"")</f>
        <v/>
      </c>
      <c r="K15" s="164" t="str">
        <f>+IFERROR(VLOOKUP($A15,Hoja5!$A$2:$M$2116,12,FALSE),"")</f>
        <v/>
      </c>
      <c r="L15" s="165" t="str">
        <f>+IFERROR(VLOOKUP($A15,Hoja5!$A$2:$M$2116,13,FALSE),"")</f>
        <v/>
      </c>
    </row>
    <row r="16" spans="1:12" x14ac:dyDescent="0.25">
      <c r="A16" s="145">
        <v>5</v>
      </c>
      <c r="B16" s="41" t="str">
        <f>+IFERROR(VLOOKUP($A16,Hoja5!$A$2:$M$2116,3,FALSE),"")</f>
        <v/>
      </c>
      <c r="C16" s="41" t="str">
        <f>+IFERROR(VLOOKUP($A16,Hoja5!$A$2:$M$2116,4,FALSE),"")</f>
        <v/>
      </c>
      <c r="D16" s="166" t="str">
        <f>+IFERROR(VLOOKUP($A16,Hoja5!$A$2:$M$2116,5,FALSE),"")</f>
        <v/>
      </c>
      <c r="E16" s="166" t="str">
        <f>+IFERROR(VLOOKUP($A16,Hoja5!$A$2:$M$2116,6,FALSE),"")</f>
        <v/>
      </c>
      <c r="F16" s="166" t="str">
        <f>+IFERROR(VLOOKUP($A16,Hoja5!$A$2:$M$2116,7,FALSE),"")</f>
        <v/>
      </c>
      <c r="G16" s="166" t="str">
        <f>+IFERROR(VLOOKUP($A16,Hoja5!$A$2:$M$2116,8,FALSE),"")</f>
        <v/>
      </c>
      <c r="H16" s="166" t="str">
        <f>+IFERROR(VLOOKUP($A16,Hoja5!$A$2:$M$2116,9,FALSE),"")</f>
        <v/>
      </c>
      <c r="I16" s="166" t="str">
        <f>+IFERROR(VLOOKUP($A16,Hoja5!$A$2:$M$2116,10,FALSE),"")</f>
        <v/>
      </c>
      <c r="J16" s="166" t="str">
        <f>+IFERROR(VLOOKUP($A16,Hoja5!$A$2:$M$2116,11,FALSE),"")</f>
        <v/>
      </c>
      <c r="K16" s="164" t="str">
        <f>+IFERROR(VLOOKUP($A16,Hoja5!$A$2:$M$2116,12,FALSE),"")</f>
        <v/>
      </c>
      <c r="L16" s="165" t="str">
        <f>+IFERROR(VLOOKUP($A16,Hoja5!$A$2:$M$2116,13,FALSE),"")</f>
        <v/>
      </c>
    </row>
    <row r="17" spans="1:12" x14ac:dyDescent="0.25">
      <c r="A17" s="145">
        <v>6</v>
      </c>
      <c r="B17" s="41" t="str">
        <f>+IFERROR(VLOOKUP($A17,Hoja5!$A$2:$M$2116,3,FALSE),"")</f>
        <v/>
      </c>
      <c r="C17" s="41" t="str">
        <f>+IFERROR(VLOOKUP($A17,Hoja5!$A$2:$M$2116,4,FALSE),"")</f>
        <v/>
      </c>
      <c r="D17" s="166" t="str">
        <f>+IFERROR(VLOOKUP($A17,Hoja5!$A$2:$M$2116,5,FALSE),"")</f>
        <v/>
      </c>
      <c r="E17" s="166" t="str">
        <f>+IFERROR(VLOOKUP($A17,Hoja5!$A$2:$M$2116,6,FALSE),"")</f>
        <v/>
      </c>
      <c r="F17" s="166" t="str">
        <f>+IFERROR(VLOOKUP($A17,Hoja5!$A$2:$M$2116,7,FALSE),"")</f>
        <v/>
      </c>
      <c r="G17" s="166" t="str">
        <f>+IFERROR(VLOOKUP($A17,Hoja5!$A$2:$M$2116,8,FALSE),"")</f>
        <v/>
      </c>
      <c r="H17" s="166" t="str">
        <f>+IFERROR(VLOOKUP($A17,Hoja5!$A$2:$M$2116,9,FALSE),"")</f>
        <v/>
      </c>
      <c r="I17" s="166" t="str">
        <f>+IFERROR(VLOOKUP($A17,Hoja5!$A$2:$M$2116,10,FALSE),"")</f>
        <v/>
      </c>
      <c r="J17" s="166" t="str">
        <f>+IFERROR(VLOOKUP($A17,Hoja5!$A$2:$M$2116,11,FALSE),"")</f>
        <v/>
      </c>
      <c r="K17" s="164" t="str">
        <f>+IFERROR(VLOOKUP($A17,Hoja5!$A$2:$M$2116,12,FALSE),"")</f>
        <v/>
      </c>
      <c r="L17" s="165" t="str">
        <f>+IFERROR(VLOOKUP($A17,Hoja5!$A$2:$M$2116,13,FALSE),"")</f>
        <v/>
      </c>
    </row>
    <row r="18" spans="1:12" x14ac:dyDescent="0.25">
      <c r="A18" s="145">
        <v>7</v>
      </c>
      <c r="B18" s="41" t="str">
        <f>+IFERROR(VLOOKUP($A18,Hoja5!$A$2:$M$2116,3,FALSE),"")</f>
        <v/>
      </c>
      <c r="C18" s="41" t="str">
        <f>+IFERROR(VLOOKUP($A18,Hoja5!$A$2:$M$2116,4,FALSE),"")</f>
        <v/>
      </c>
      <c r="D18" s="166" t="str">
        <f>+IFERROR(VLOOKUP($A18,Hoja5!$A$2:$M$2116,5,FALSE),"")</f>
        <v/>
      </c>
      <c r="E18" s="166" t="str">
        <f>+IFERROR(VLOOKUP($A18,Hoja5!$A$2:$M$2116,6,FALSE),"")</f>
        <v/>
      </c>
      <c r="F18" s="166" t="str">
        <f>+IFERROR(VLOOKUP($A18,Hoja5!$A$2:$M$2116,7,FALSE),"")</f>
        <v/>
      </c>
      <c r="G18" s="166" t="str">
        <f>+IFERROR(VLOOKUP($A18,Hoja5!$A$2:$M$2116,8,FALSE),"")</f>
        <v/>
      </c>
      <c r="H18" s="166" t="str">
        <f>+IFERROR(VLOOKUP($A18,Hoja5!$A$2:$M$2116,9,FALSE),"")</f>
        <v/>
      </c>
      <c r="I18" s="166" t="str">
        <f>+IFERROR(VLOOKUP($A18,Hoja5!$A$2:$M$2116,10,FALSE),"")</f>
        <v/>
      </c>
      <c r="J18" s="166" t="str">
        <f>+IFERROR(VLOOKUP($A18,Hoja5!$A$2:$M$2116,11,FALSE),"")</f>
        <v/>
      </c>
      <c r="K18" s="164" t="str">
        <f>+IFERROR(VLOOKUP($A18,Hoja5!$A$2:$M$2116,12,FALSE),"")</f>
        <v/>
      </c>
      <c r="L18" s="165" t="str">
        <f>+IFERROR(VLOOKUP($A18,Hoja5!$A$2:$M$2116,13,FALSE),"")</f>
        <v/>
      </c>
    </row>
    <row r="19" spans="1:12" x14ac:dyDescent="0.25">
      <c r="A19" s="145">
        <v>8</v>
      </c>
      <c r="B19" s="41" t="str">
        <f>+IFERROR(VLOOKUP($A19,Hoja5!$A$2:$M$2116,3,FALSE),"")</f>
        <v/>
      </c>
      <c r="C19" s="41" t="str">
        <f>+IFERROR(VLOOKUP($A19,Hoja5!$A$2:$M$2116,4,FALSE),"")</f>
        <v/>
      </c>
      <c r="D19" s="166" t="str">
        <f>+IFERROR(VLOOKUP($A19,Hoja5!$A$2:$M$2116,5,FALSE),"")</f>
        <v/>
      </c>
      <c r="E19" s="166" t="str">
        <f>+IFERROR(VLOOKUP($A19,Hoja5!$A$2:$M$2116,6,FALSE),"")</f>
        <v/>
      </c>
      <c r="F19" s="166" t="str">
        <f>+IFERROR(VLOOKUP($A19,Hoja5!$A$2:$M$2116,7,FALSE),"")</f>
        <v/>
      </c>
      <c r="G19" s="166" t="str">
        <f>+IFERROR(VLOOKUP($A19,Hoja5!$A$2:$M$2116,8,FALSE),"")</f>
        <v/>
      </c>
      <c r="H19" s="166" t="str">
        <f>+IFERROR(VLOOKUP($A19,Hoja5!$A$2:$M$2116,9,FALSE),"")</f>
        <v/>
      </c>
      <c r="I19" s="166" t="str">
        <f>+IFERROR(VLOOKUP($A19,Hoja5!$A$2:$M$2116,10,FALSE),"")</f>
        <v/>
      </c>
      <c r="J19" s="166" t="str">
        <f>+IFERROR(VLOOKUP($A19,Hoja5!$A$2:$M$2116,11,FALSE),"")</f>
        <v/>
      </c>
      <c r="K19" s="164" t="str">
        <f>+IFERROR(VLOOKUP($A19,Hoja5!$A$2:$M$2116,12,FALSE),"")</f>
        <v/>
      </c>
      <c r="L19" s="165" t="str">
        <f>+IFERROR(VLOOKUP($A19,Hoja5!$A$2:$M$2116,13,FALSE),"")</f>
        <v/>
      </c>
    </row>
    <row r="20" spans="1:12" x14ac:dyDescent="0.25">
      <c r="A20" s="145">
        <v>9</v>
      </c>
      <c r="B20" s="41" t="str">
        <f>+IFERROR(VLOOKUP($A20,Hoja5!$A$2:$M$2116,3,FALSE),"")</f>
        <v/>
      </c>
      <c r="C20" s="41" t="str">
        <f>+IFERROR(VLOOKUP($A20,Hoja5!$A$2:$M$2116,4,FALSE),"")</f>
        <v/>
      </c>
      <c r="D20" s="166" t="str">
        <f>+IFERROR(VLOOKUP($A20,Hoja5!$A$2:$M$2116,5,FALSE),"")</f>
        <v/>
      </c>
      <c r="E20" s="166" t="str">
        <f>+IFERROR(VLOOKUP($A20,Hoja5!$A$2:$M$2116,6,FALSE),"")</f>
        <v/>
      </c>
      <c r="F20" s="166" t="str">
        <f>+IFERROR(VLOOKUP($A20,Hoja5!$A$2:$M$2116,7,FALSE),"")</f>
        <v/>
      </c>
      <c r="G20" s="166" t="str">
        <f>+IFERROR(VLOOKUP($A20,Hoja5!$A$2:$M$2116,8,FALSE),"")</f>
        <v/>
      </c>
      <c r="H20" s="166" t="str">
        <f>+IFERROR(VLOOKUP($A20,Hoja5!$A$2:$M$2116,9,FALSE),"")</f>
        <v/>
      </c>
      <c r="I20" s="166" t="str">
        <f>+IFERROR(VLOOKUP($A20,Hoja5!$A$2:$M$2116,10,FALSE),"")</f>
        <v/>
      </c>
      <c r="J20" s="166" t="str">
        <f>+IFERROR(VLOOKUP($A20,Hoja5!$A$2:$M$2116,11,FALSE),"")</f>
        <v/>
      </c>
      <c r="K20" s="164" t="str">
        <f>+IFERROR(VLOOKUP($A20,Hoja5!$A$2:$M$2116,12,FALSE),"")</f>
        <v/>
      </c>
      <c r="L20" s="165" t="str">
        <f>+IFERROR(VLOOKUP($A20,Hoja5!$A$2:$M$2116,13,FALSE),"")</f>
        <v/>
      </c>
    </row>
    <row r="21" spans="1:12" x14ac:dyDescent="0.25">
      <c r="A21" s="145">
        <v>10</v>
      </c>
      <c r="B21" s="41" t="str">
        <f>+IFERROR(VLOOKUP($A21,Hoja5!$A$2:$M$2116,3,FALSE),"")</f>
        <v/>
      </c>
      <c r="C21" s="41" t="str">
        <f>+IFERROR(VLOOKUP($A21,Hoja5!$A$2:$M$2116,4,FALSE),"")</f>
        <v/>
      </c>
      <c r="D21" s="166" t="str">
        <f>+IFERROR(VLOOKUP($A21,Hoja5!$A$2:$M$2116,5,FALSE),"")</f>
        <v/>
      </c>
      <c r="E21" s="166" t="str">
        <f>+IFERROR(VLOOKUP($A21,Hoja5!$A$2:$M$2116,6,FALSE),"")</f>
        <v/>
      </c>
      <c r="F21" s="166" t="str">
        <f>+IFERROR(VLOOKUP($A21,Hoja5!$A$2:$M$2116,7,FALSE),"")</f>
        <v/>
      </c>
      <c r="G21" s="166" t="str">
        <f>+IFERROR(VLOOKUP($A21,Hoja5!$A$2:$M$2116,8,FALSE),"")</f>
        <v/>
      </c>
      <c r="H21" s="166" t="str">
        <f>+IFERROR(VLOOKUP($A21,Hoja5!$A$2:$M$2116,9,FALSE),"")</f>
        <v/>
      </c>
      <c r="I21" s="166" t="str">
        <f>+IFERROR(VLOOKUP($A21,Hoja5!$A$2:$M$2116,10,FALSE),"")</f>
        <v/>
      </c>
      <c r="J21" s="166" t="str">
        <f>+IFERROR(VLOOKUP($A21,Hoja5!$A$2:$M$2116,11,FALSE),"")</f>
        <v/>
      </c>
      <c r="K21" s="164" t="str">
        <f>+IFERROR(VLOOKUP($A21,Hoja5!$A$2:$M$2116,12,FALSE),"")</f>
        <v/>
      </c>
      <c r="L21" s="165" t="str">
        <f>+IFERROR(VLOOKUP($A21,Hoja5!$A$2:$M$2116,13,FALSE),"")</f>
        <v/>
      </c>
    </row>
    <row r="22" spans="1:12" x14ac:dyDescent="0.25">
      <c r="A22" s="145">
        <v>11</v>
      </c>
      <c r="B22" s="41" t="str">
        <f>+IFERROR(VLOOKUP($A22,Hoja5!$A$2:$M$2116,3,FALSE),"")</f>
        <v/>
      </c>
      <c r="C22" s="41" t="str">
        <f>+IFERROR(VLOOKUP($A22,Hoja5!$A$2:$M$2116,4,FALSE),"")</f>
        <v/>
      </c>
      <c r="D22" s="166" t="str">
        <f>+IFERROR(VLOOKUP($A22,Hoja5!$A$2:$M$2116,5,FALSE),"")</f>
        <v/>
      </c>
      <c r="E22" s="166" t="str">
        <f>+IFERROR(VLOOKUP($A22,Hoja5!$A$2:$M$2116,6,FALSE),"")</f>
        <v/>
      </c>
      <c r="F22" s="166" t="str">
        <f>+IFERROR(VLOOKUP($A22,Hoja5!$A$2:$M$2116,7,FALSE),"")</f>
        <v/>
      </c>
      <c r="G22" s="166" t="str">
        <f>+IFERROR(VLOOKUP($A22,Hoja5!$A$2:$M$2116,8,FALSE),"")</f>
        <v/>
      </c>
      <c r="H22" s="166" t="str">
        <f>+IFERROR(VLOOKUP($A22,Hoja5!$A$2:$M$2116,9,FALSE),"")</f>
        <v/>
      </c>
      <c r="I22" s="166" t="str">
        <f>+IFERROR(VLOOKUP($A22,Hoja5!$A$2:$M$2116,10,FALSE),"")</f>
        <v/>
      </c>
      <c r="J22" s="166" t="str">
        <f>+IFERROR(VLOOKUP($A22,Hoja5!$A$2:$M$2116,11,FALSE),"")</f>
        <v/>
      </c>
      <c r="K22" s="164" t="str">
        <f>+IFERROR(VLOOKUP($A22,Hoja5!$A$2:$M$2116,12,FALSE),"")</f>
        <v/>
      </c>
      <c r="L22" s="165" t="str">
        <f>+IFERROR(VLOOKUP($A22,Hoja5!$A$2:$M$2116,13,FALSE),"")</f>
        <v/>
      </c>
    </row>
    <row r="23" spans="1:12" x14ac:dyDescent="0.25">
      <c r="A23" s="145">
        <v>12</v>
      </c>
      <c r="B23" s="41" t="str">
        <f>+IFERROR(VLOOKUP($A23,Hoja5!$A$2:$M$2116,3,FALSE),"")</f>
        <v/>
      </c>
      <c r="C23" s="41" t="str">
        <f>+IFERROR(VLOOKUP($A23,Hoja5!$A$2:$M$2116,4,FALSE),"")</f>
        <v/>
      </c>
      <c r="D23" s="166" t="str">
        <f>+IFERROR(VLOOKUP($A23,Hoja5!$A$2:$M$2116,5,FALSE),"")</f>
        <v/>
      </c>
      <c r="E23" s="166" t="str">
        <f>+IFERROR(VLOOKUP($A23,Hoja5!$A$2:$M$2116,6,FALSE),"")</f>
        <v/>
      </c>
      <c r="F23" s="166" t="str">
        <f>+IFERROR(VLOOKUP($A23,Hoja5!$A$2:$M$2116,7,FALSE),"")</f>
        <v/>
      </c>
      <c r="G23" s="166" t="str">
        <f>+IFERROR(VLOOKUP($A23,Hoja5!$A$2:$M$2116,8,FALSE),"")</f>
        <v/>
      </c>
      <c r="H23" s="166" t="str">
        <f>+IFERROR(VLOOKUP($A23,Hoja5!$A$2:$M$2116,9,FALSE),"")</f>
        <v/>
      </c>
      <c r="I23" s="166" t="str">
        <f>+IFERROR(VLOOKUP($A23,Hoja5!$A$2:$M$2116,10,FALSE),"")</f>
        <v/>
      </c>
      <c r="J23" s="166" t="str">
        <f>+IFERROR(VLOOKUP($A23,Hoja5!$A$2:$M$2116,11,FALSE),"")</f>
        <v/>
      </c>
      <c r="K23" s="164" t="str">
        <f>+IFERROR(VLOOKUP($A23,Hoja5!$A$2:$M$2116,12,FALSE),"")</f>
        <v/>
      </c>
      <c r="L23" s="165" t="str">
        <f>+IFERROR(VLOOKUP($A23,Hoja5!$A$2:$M$2116,13,FALSE),"")</f>
        <v/>
      </c>
    </row>
    <row r="24" spans="1:12" x14ac:dyDescent="0.25">
      <c r="A24" s="145">
        <v>13</v>
      </c>
      <c r="B24" s="41" t="str">
        <f>+IFERROR(VLOOKUP($A24,Hoja5!$A$2:$M$2116,3,FALSE),"")</f>
        <v/>
      </c>
      <c r="C24" s="41" t="str">
        <f>+IFERROR(VLOOKUP($A24,Hoja5!$A$2:$M$2116,4,FALSE),"")</f>
        <v/>
      </c>
      <c r="D24" s="166" t="str">
        <f>+IFERROR(VLOOKUP($A24,Hoja5!$A$2:$M$2116,5,FALSE),"")</f>
        <v/>
      </c>
      <c r="E24" s="166" t="str">
        <f>+IFERROR(VLOOKUP($A24,Hoja5!$A$2:$M$2116,6,FALSE),"")</f>
        <v/>
      </c>
      <c r="F24" s="166" t="str">
        <f>+IFERROR(VLOOKUP($A24,Hoja5!$A$2:$M$2116,7,FALSE),"")</f>
        <v/>
      </c>
      <c r="G24" s="166" t="str">
        <f>+IFERROR(VLOOKUP($A24,Hoja5!$A$2:$M$2116,8,FALSE),"")</f>
        <v/>
      </c>
      <c r="H24" s="166" t="str">
        <f>+IFERROR(VLOOKUP($A24,Hoja5!$A$2:$M$2116,9,FALSE),"")</f>
        <v/>
      </c>
      <c r="I24" s="166" t="str">
        <f>+IFERROR(VLOOKUP($A24,Hoja5!$A$2:$M$2116,10,FALSE),"")</f>
        <v/>
      </c>
      <c r="J24" s="166" t="str">
        <f>+IFERROR(VLOOKUP($A24,Hoja5!$A$2:$M$2116,11,FALSE),"")</f>
        <v/>
      </c>
      <c r="K24" s="164" t="str">
        <f>+IFERROR(VLOOKUP($A24,Hoja5!$A$2:$M$2116,12,FALSE),"")</f>
        <v/>
      </c>
      <c r="L24" s="165" t="str">
        <f>+IFERROR(VLOOKUP($A24,Hoja5!$A$2:$M$2116,13,FALSE),"")</f>
        <v/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SAN ANDRES Y PROVIDENCIA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88001</v>
      </c>
      <c r="C12" s="39" t="str">
        <f>+UPPER(IFERROR(VLOOKUP($A12,Hoja6!$A$3:$P$1124,4,FALSE),""))</f>
        <v>SAN ANDRÉS</v>
      </c>
      <c r="D12" s="40">
        <f>+IFERROR(VLOOKUP($A12,Hoja6!$A$3:$P$1124,8,FALSE),"")</f>
        <v>618</v>
      </c>
      <c r="E12" s="40">
        <f>+IFERROR(VLOOKUP($A12,Hoja6!$A$3:$P$1124,9,FALSE),"")</f>
        <v>201</v>
      </c>
      <c r="F12" s="163">
        <f>+IFERROR(VLOOKUP($A12,Hoja6!$A$3:$P$1124,10,FALSE),"")</f>
        <v>0.32524271844660196</v>
      </c>
      <c r="G12" s="40">
        <f>+IFERROR(VLOOKUP($A12,Hoja6!$A$3:$P$1124,11,FALSE),"")</f>
        <v>589</v>
      </c>
      <c r="H12" s="40">
        <f>+IFERROR(VLOOKUP($A12,Hoja6!$A$3:$P$1124,12,FALSE),"")</f>
        <v>298</v>
      </c>
      <c r="I12" s="163">
        <f>+IFERROR(VLOOKUP($A12,Hoja6!$A$3:$P$1124,13,FALSE),"")</f>
        <v>0.50594227504244482</v>
      </c>
      <c r="J12" s="40">
        <f>+IFERROR(VLOOKUP($A12,Hoja6!$A$3:$P$1124,14,FALSE),"")</f>
        <v>571</v>
      </c>
      <c r="K12" s="149">
        <f>+IFERROR(VLOOKUP($A12,Hoja6!$A$3:$P$1124,15,FALSE),"")</f>
        <v>222</v>
      </c>
      <c r="L12" s="165">
        <f>+IFERROR(VLOOKUP($A12,Hoja6!$A$3:$P$1124,16,FALSE),"")</f>
        <v>0.38879159369527144</v>
      </c>
    </row>
    <row r="13" spans="1:12" x14ac:dyDescent="0.25">
      <c r="A13" s="145">
        <v>2</v>
      </c>
      <c r="B13" s="39">
        <f>+IFERROR(VLOOKUP($A13,Hoja6!$A$3:$P$1124,3,FALSE),"")</f>
        <v>88564</v>
      </c>
      <c r="C13" s="39" t="str">
        <f>+UPPER(IFERROR(VLOOKUP($A13,Hoja6!$A$3:$P$1124,4,FALSE),""))</f>
        <v>PROVIDENCIA</v>
      </c>
      <c r="D13" s="40">
        <f>+IFERROR(VLOOKUP($A13,Hoja6!$A$3:$P$1124,8,FALSE),"")</f>
        <v>51</v>
      </c>
      <c r="E13" s="40">
        <f>+IFERROR(VLOOKUP($A13,Hoja6!$A$3:$P$1124,9,FALSE),"")</f>
        <v>12</v>
      </c>
      <c r="F13" s="163">
        <f>+IFERROR(VLOOKUP($A13,Hoja6!$A$3:$P$1124,10,FALSE),"")</f>
        <v>0.23529411764705882</v>
      </c>
      <c r="G13" s="40">
        <f>+IFERROR(VLOOKUP($A13,Hoja6!$A$3:$P$1124,11,FALSE),"")</f>
        <v>53</v>
      </c>
      <c r="H13" s="40">
        <f>+IFERROR(VLOOKUP($A13,Hoja6!$A$3:$P$1124,12,FALSE),"")</f>
        <v>27</v>
      </c>
      <c r="I13" s="163">
        <f>+IFERROR(VLOOKUP($A13,Hoja6!$A$3:$P$1124,13,FALSE),"")</f>
        <v>0.50943396226415094</v>
      </c>
      <c r="J13" s="40">
        <f>+IFERROR(VLOOKUP($A13,Hoja6!$A$3:$P$1124,14,FALSE),"")</f>
        <v>52</v>
      </c>
      <c r="K13" s="149">
        <f>+IFERROR(VLOOKUP($A13,Hoja6!$A$3:$P$1124,15,FALSE),"")</f>
        <v>31</v>
      </c>
      <c r="L13" s="165">
        <f>+IFERROR(VLOOKUP($A13,Hoja6!$A$3:$P$1124,16,FALSE),"")</f>
        <v>0.59615384615384615</v>
      </c>
    </row>
    <row r="14" spans="1:12" x14ac:dyDescent="0.25">
      <c r="A14" s="145">
        <v>3</v>
      </c>
      <c r="B14" s="39" t="str">
        <f>+IFERROR(VLOOKUP($A14,Hoja6!$A$3:$P$1124,3,FALSE),"")</f>
        <v/>
      </c>
      <c r="C14" s="39" t="str">
        <f>+UPPER(IFERROR(VLOOKUP($A14,Hoja6!$A$3:$P$1124,4,FALSE),""))</f>
        <v/>
      </c>
      <c r="D14" s="40" t="str">
        <f>+IFERROR(VLOOKUP($A14,Hoja6!$A$3:$P$1124,8,FALSE),"")</f>
        <v/>
      </c>
      <c r="E14" s="40" t="str">
        <f>+IFERROR(VLOOKUP($A14,Hoja6!$A$3:$P$1124,9,FALSE),"")</f>
        <v/>
      </c>
      <c r="F14" s="163" t="str">
        <f>+IFERROR(VLOOKUP($A14,Hoja6!$A$3:$P$1124,10,FALSE),"")</f>
        <v/>
      </c>
      <c r="G14" s="40" t="str">
        <f>+IFERROR(VLOOKUP($A14,Hoja6!$A$3:$P$1124,11,FALSE),"")</f>
        <v/>
      </c>
      <c r="H14" s="40" t="str">
        <f>+IFERROR(VLOOKUP($A14,Hoja6!$A$3:$P$1124,12,FALSE),"")</f>
        <v/>
      </c>
      <c r="I14" s="163" t="str">
        <f>+IFERROR(VLOOKUP($A14,Hoja6!$A$3:$P$1124,13,FALSE),"")</f>
        <v/>
      </c>
      <c r="J14" s="40" t="str">
        <f>+IFERROR(VLOOKUP($A14,Hoja6!$A$3:$P$1124,14,FALSE),"")</f>
        <v/>
      </c>
      <c r="K14" s="149" t="str">
        <f>+IFERROR(VLOOKUP($A14,Hoja6!$A$3:$P$1124,15,FALSE),"")</f>
        <v/>
      </c>
      <c r="L14" s="165" t="str">
        <f>+IFERROR(VLOOKUP($A14,Hoja6!$A$3:$P$1124,16,FALSE),"")</f>
        <v/>
      </c>
    </row>
    <row r="15" spans="1:12" x14ac:dyDescent="0.25">
      <c r="A15" s="145">
        <v>4</v>
      </c>
      <c r="B15" s="39" t="str">
        <f>+IFERROR(VLOOKUP($A15,Hoja6!$A$3:$P$1124,3,FALSE),"")</f>
        <v/>
      </c>
      <c r="C15" s="39" t="str">
        <f>+UPPER(IFERROR(VLOOKUP($A15,Hoja6!$A$3:$P$1124,4,FALSE),""))</f>
        <v/>
      </c>
      <c r="D15" s="40" t="str">
        <f>+IFERROR(VLOOKUP($A15,Hoja6!$A$3:$P$1124,8,FALSE),"")</f>
        <v/>
      </c>
      <c r="E15" s="40" t="str">
        <f>+IFERROR(VLOOKUP($A15,Hoja6!$A$3:$P$1124,9,FALSE),"")</f>
        <v/>
      </c>
      <c r="F15" s="163" t="str">
        <f>+IFERROR(VLOOKUP($A15,Hoja6!$A$3:$P$1124,10,FALSE),"")</f>
        <v/>
      </c>
      <c r="G15" s="40" t="str">
        <f>+IFERROR(VLOOKUP($A15,Hoja6!$A$3:$P$1124,11,FALSE),"")</f>
        <v/>
      </c>
      <c r="H15" s="40" t="str">
        <f>+IFERROR(VLOOKUP($A15,Hoja6!$A$3:$P$1124,12,FALSE),"")</f>
        <v/>
      </c>
      <c r="I15" s="163" t="str">
        <f>+IFERROR(VLOOKUP($A15,Hoja6!$A$3:$P$1124,13,FALSE),"")</f>
        <v/>
      </c>
      <c r="J15" s="40" t="str">
        <f>+IFERROR(VLOOKUP($A15,Hoja6!$A$3:$P$1124,14,FALSE),"")</f>
        <v/>
      </c>
      <c r="K15" s="149" t="str">
        <f>+IFERROR(VLOOKUP($A15,Hoja6!$A$3:$P$1124,15,FALSE),"")</f>
        <v/>
      </c>
      <c r="L15" s="165" t="str">
        <f>+IFERROR(VLOOKUP($A15,Hoja6!$A$3:$P$1124,16,FALSE),"")</f>
        <v/>
      </c>
    </row>
    <row r="16" spans="1:12" x14ac:dyDescent="0.25">
      <c r="A16" s="145">
        <v>5</v>
      </c>
      <c r="B16" s="39" t="str">
        <f>+IFERROR(VLOOKUP($A16,Hoja6!$A$3:$P$1124,3,FALSE),"")</f>
        <v/>
      </c>
      <c r="C16" s="39" t="str">
        <f>+UPPER(IFERROR(VLOOKUP($A16,Hoja6!$A$3:$P$1124,4,FALSE),""))</f>
        <v/>
      </c>
      <c r="D16" s="40" t="str">
        <f>+IFERROR(VLOOKUP($A16,Hoja6!$A$3:$P$1124,8,FALSE),"")</f>
        <v/>
      </c>
      <c r="E16" s="40" t="str">
        <f>+IFERROR(VLOOKUP($A16,Hoja6!$A$3:$P$1124,9,FALSE),"")</f>
        <v/>
      </c>
      <c r="F16" s="163" t="str">
        <f>+IFERROR(VLOOKUP($A16,Hoja6!$A$3:$P$1124,10,FALSE),"")</f>
        <v/>
      </c>
      <c r="G16" s="40" t="str">
        <f>+IFERROR(VLOOKUP($A16,Hoja6!$A$3:$P$1124,11,FALSE),"")</f>
        <v/>
      </c>
      <c r="H16" s="40" t="str">
        <f>+IFERROR(VLOOKUP($A16,Hoja6!$A$3:$P$1124,12,FALSE),"")</f>
        <v/>
      </c>
      <c r="I16" s="163" t="str">
        <f>+IFERROR(VLOOKUP($A16,Hoja6!$A$3:$P$1124,13,FALSE),"")</f>
        <v/>
      </c>
      <c r="J16" s="40" t="str">
        <f>+IFERROR(VLOOKUP($A16,Hoja6!$A$3:$P$1124,14,FALSE),"")</f>
        <v/>
      </c>
      <c r="K16" s="149" t="str">
        <f>+IFERROR(VLOOKUP($A16,Hoja6!$A$3:$P$1124,15,FALSE),"")</f>
        <v/>
      </c>
      <c r="L16" s="165" t="str">
        <f>+IFERROR(VLOOKUP($A16,Hoja6!$A$3:$P$1124,16,FALSE),"")</f>
        <v/>
      </c>
    </row>
    <row r="17" spans="1:12" x14ac:dyDescent="0.25">
      <c r="A17" s="145">
        <v>6</v>
      </c>
      <c r="B17" s="39" t="str">
        <f>+IFERROR(VLOOKUP($A17,Hoja6!$A$3:$P$1124,3,FALSE),"")</f>
        <v/>
      </c>
      <c r="C17" s="39" t="str">
        <f>+UPPER(IFERROR(VLOOKUP($A17,Hoja6!$A$3:$P$1124,4,FALSE),""))</f>
        <v/>
      </c>
      <c r="D17" s="40" t="str">
        <f>+IFERROR(VLOOKUP($A17,Hoja6!$A$3:$P$1124,8,FALSE),"")</f>
        <v/>
      </c>
      <c r="E17" s="40" t="str">
        <f>+IFERROR(VLOOKUP($A17,Hoja6!$A$3:$P$1124,9,FALSE),"")</f>
        <v/>
      </c>
      <c r="F17" s="163" t="str">
        <f>+IFERROR(VLOOKUP($A17,Hoja6!$A$3:$P$1124,10,FALSE),"")</f>
        <v/>
      </c>
      <c r="G17" s="40" t="str">
        <f>+IFERROR(VLOOKUP($A17,Hoja6!$A$3:$P$1124,11,FALSE),"")</f>
        <v/>
      </c>
      <c r="H17" s="40" t="str">
        <f>+IFERROR(VLOOKUP($A17,Hoja6!$A$3:$P$1124,12,FALSE),"")</f>
        <v/>
      </c>
      <c r="I17" s="163" t="str">
        <f>+IFERROR(VLOOKUP($A17,Hoja6!$A$3:$P$1124,13,FALSE),"")</f>
        <v/>
      </c>
      <c r="J17" s="40" t="str">
        <f>+IFERROR(VLOOKUP($A17,Hoja6!$A$3:$P$1124,14,FALSE),"")</f>
        <v/>
      </c>
      <c r="K17" s="149" t="str">
        <f>+IFERROR(VLOOKUP($A17,Hoja6!$A$3:$P$1124,15,FALSE),"")</f>
        <v/>
      </c>
      <c r="L17" s="165" t="str">
        <f>+IFERROR(VLOOKUP($A17,Hoja6!$A$3:$P$1124,16,FALSE),"")</f>
        <v/>
      </c>
    </row>
    <row r="18" spans="1:12" x14ac:dyDescent="0.25">
      <c r="A18" s="145">
        <v>7</v>
      </c>
      <c r="B18" s="39" t="str">
        <f>+IFERROR(VLOOKUP($A18,Hoja6!$A$3:$P$1124,3,FALSE),"")</f>
        <v/>
      </c>
      <c r="C18" s="39" t="str">
        <f>+UPPER(IFERROR(VLOOKUP($A18,Hoja6!$A$3:$P$1124,4,FALSE),""))</f>
        <v/>
      </c>
      <c r="D18" s="40" t="str">
        <f>+IFERROR(VLOOKUP($A18,Hoja6!$A$3:$P$1124,8,FALSE),"")</f>
        <v/>
      </c>
      <c r="E18" s="40" t="str">
        <f>+IFERROR(VLOOKUP($A18,Hoja6!$A$3:$P$1124,9,FALSE),"")</f>
        <v/>
      </c>
      <c r="F18" s="163" t="str">
        <f>+IFERROR(VLOOKUP($A18,Hoja6!$A$3:$P$1124,10,FALSE),"")</f>
        <v/>
      </c>
      <c r="G18" s="40" t="str">
        <f>+IFERROR(VLOOKUP($A18,Hoja6!$A$3:$P$1124,11,FALSE),"")</f>
        <v/>
      </c>
      <c r="H18" s="40" t="str">
        <f>+IFERROR(VLOOKUP($A18,Hoja6!$A$3:$P$1124,12,FALSE),"")</f>
        <v/>
      </c>
      <c r="I18" s="163" t="str">
        <f>+IFERROR(VLOOKUP($A18,Hoja6!$A$3:$P$1124,13,FALSE),"")</f>
        <v/>
      </c>
      <c r="J18" s="40" t="str">
        <f>+IFERROR(VLOOKUP($A18,Hoja6!$A$3:$P$1124,14,FALSE),"")</f>
        <v/>
      </c>
      <c r="K18" s="149" t="str">
        <f>+IFERROR(VLOOKUP($A18,Hoja6!$A$3:$P$1124,15,FALSE),"")</f>
        <v/>
      </c>
      <c r="L18" s="165" t="str">
        <f>+IFERROR(VLOOKUP($A18,Hoja6!$A$3:$P$1124,16,FALSE),"")</f>
        <v/>
      </c>
    </row>
    <row r="19" spans="1:12" x14ac:dyDescent="0.25">
      <c r="A19" s="145">
        <v>8</v>
      </c>
      <c r="B19" s="39" t="str">
        <f>+IFERROR(VLOOKUP($A19,Hoja6!$A$3:$P$1124,3,FALSE),"")</f>
        <v/>
      </c>
      <c r="C19" s="39" t="str">
        <f>+UPPER(IFERROR(VLOOKUP($A19,Hoja6!$A$3:$P$1124,4,FALSE),""))</f>
        <v/>
      </c>
      <c r="D19" s="40" t="str">
        <f>+IFERROR(VLOOKUP($A19,Hoja6!$A$3:$P$1124,8,FALSE),"")</f>
        <v/>
      </c>
      <c r="E19" s="40" t="str">
        <f>+IFERROR(VLOOKUP($A19,Hoja6!$A$3:$P$1124,9,FALSE),"")</f>
        <v/>
      </c>
      <c r="F19" s="163" t="str">
        <f>+IFERROR(VLOOKUP($A19,Hoja6!$A$3:$P$1124,10,FALSE),"")</f>
        <v/>
      </c>
      <c r="G19" s="40" t="str">
        <f>+IFERROR(VLOOKUP($A19,Hoja6!$A$3:$P$1124,11,FALSE),"")</f>
        <v/>
      </c>
      <c r="H19" s="40" t="str">
        <f>+IFERROR(VLOOKUP($A19,Hoja6!$A$3:$P$1124,12,FALSE),"")</f>
        <v/>
      </c>
      <c r="I19" s="163" t="str">
        <f>+IFERROR(VLOOKUP($A19,Hoja6!$A$3:$P$1124,13,FALSE),"")</f>
        <v/>
      </c>
      <c r="J19" s="40" t="str">
        <f>+IFERROR(VLOOKUP($A19,Hoja6!$A$3:$P$1124,14,FALSE),"")</f>
        <v/>
      </c>
      <c r="K19" s="149" t="str">
        <f>+IFERROR(VLOOKUP($A19,Hoja6!$A$3:$P$1124,15,FALSE),"")</f>
        <v/>
      </c>
      <c r="L19" s="165" t="str">
        <f>+IFERROR(VLOOKUP($A19,Hoja6!$A$3:$P$1124,16,FALSE),"")</f>
        <v/>
      </c>
    </row>
    <row r="20" spans="1:12" x14ac:dyDescent="0.25">
      <c r="A20" s="145">
        <v>9</v>
      </c>
      <c r="B20" s="39" t="str">
        <f>+IFERROR(VLOOKUP($A20,Hoja6!$A$3:$P$1124,3,FALSE),"")</f>
        <v/>
      </c>
      <c r="C20" s="39" t="str">
        <f>+UPPER(IFERROR(VLOOKUP($A20,Hoja6!$A$3:$P$1124,4,FALSE),""))</f>
        <v/>
      </c>
      <c r="D20" s="40" t="str">
        <f>+IFERROR(VLOOKUP($A20,Hoja6!$A$3:$P$1124,8,FALSE),"")</f>
        <v/>
      </c>
      <c r="E20" s="40" t="str">
        <f>+IFERROR(VLOOKUP($A20,Hoja6!$A$3:$P$1124,9,FALSE),"")</f>
        <v/>
      </c>
      <c r="F20" s="163" t="str">
        <f>+IFERROR(VLOOKUP($A20,Hoja6!$A$3:$P$1124,10,FALSE),"")</f>
        <v/>
      </c>
      <c r="G20" s="40" t="str">
        <f>+IFERROR(VLOOKUP($A20,Hoja6!$A$3:$P$1124,11,FALSE),"")</f>
        <v/>
      </c>
      <c r="H20" s="40" t="str">
        <f>+IFERROR(VLOOKUP($A20,Hoja6!$A$3:$P$1124,12,FALSE),"")</f>
        <v/>
      </c>
      <c r="I20" s="163" t="str">
        <f>+IFERROR(VLOOKUP($A20,Hoja6!$A$3:$P$1124,13,FALSE),"")</f>
        <v/>
      </c>
      <c r="J20" s="40" t="str">
        <f>+IFERROR(VLOOKUP($A20,Hoja6!$A$3:$P$1124,14,FALSE),"")</f>
        <v/>
      </c>
      <c r="K20" s="149" t="str">
        <f>+IFERROR(VLOOKUP($A20,Hoja6!$A$3:$P$1124,15,FALSE),"")</f>
        <v/>
      </c>
      <c r="L20" s="165" t="str">
        <f>+IFERROR(VLOOKUP($A20,Hoja6!$A$3:$P$1124,16,FALSE),"")</f>
        <v/>
      </c>
    </row>
    <row r="21" spans="1:12" x14ac:dyDescent="0.25">
      <c r="A21" s="145">
        <v>10</v>
      </c>
      <c r="B21" s="39" t="str">
        <f>+IFERROR(VLOOKUP($A21,Hoja6!$A$3:$P$1124,3,FALSE),"")</f>
        <v/>
      </c>
      <c r="C21" s="39" t="str">
        <f>+UPPER(IFERROR(VLOOKUP($A21,Hoja6!$A$3:$P$1124,4,FALSE),""))</f>
        <v/>
      </c>
      <c r="D21" s="40" t="str">
        <f>+IFERROR(VLOOKUP($A21,Hoja6!$A$3:$P$1124,8,FALSE),"")</f>
        <v/>
      </c>
      <c r="E21" s="40" t="str">
        <f>+IFERROR(VLOOKUP($A21,Hoja6!$A$3:$P$1124,9,FALSE),"")</f>
        <v/>
      </c>
      <c r="F21" s="163" t="str">
        <f>+IFERROR(VLOOKUP($A21,Hoja6!$A$3:$P$1124,10,FALSE),"")</f>
        <v/>
      </c>
      <c r="G21" s="40" t="str">
        <f>+IFERROR(VLOOKUP($A21,Hoja6!$A$3:$P$1124,11,FALSE),"")</f>
        <v/>
      </c>
      <c r="H21" s="40" t="str">
        <f>+IFERROR(VLOOKUP($A21,Hoja6!$A$3:$P$1124,12,FALSE),"")</f>
        <v/>
      </c>
      <c r="I21" s="163" t="str">
        <f>+IFERROR(VLOOKUP($A21,Hoja6!$A$3:$P$1124,13,FALSE),"")</f>
        <v/>
      </c>
      <c r="J21" s="40" t="str">
        <f>+IFERROR(VLOOKUP($A21,Hoja6!$A$3:$P$1124,14,FALSE),"")</f>
        <v/>
      </c>
      <c r="K21" s="149" t="str">
        <f>+IFERROR(VLOOKUP($A21,Hoja6!$A$3:$P$1124,15,FALSE),"")</f>
        <v/>
      </c>
      <c r="L21" s="165" t="str">
        <f>+IFERROR(VLOOKUP($A21,Hoja6!$A$3:$P$1124,16,FALSE),"")</f>
        <v/>
      </c>
    </row>
    <row r="22" spans="1:12" x14ac:dyDescent="0.25">
      <c r="A22" s="145">
        <v>11</v>
      </c>
      <c r="B22" s="39" t="str">
        <f>+IFERROR(VLOOKUP($A22,Hoja6!$A$3:$P$1124,3,FALSE),"")</f>
        <v/>
      </c>
      <c r="C22" s="39" t="str">
        <f>+UPPER(IFERROR(VLOOKUP($A22,Hoja6!$A$3:$P$1124,4,FALSE),""))</f>
        <v/>
      </c>
      <c r="D22" s="40" t="str">
        <f>+IFERROR(VLOOKUP($A22,Hoja6!$A$3:$P$1124,8,FALSE),"")</f>
        <v/>
      </c>
      <c r="E22" s="40" t="str">
        <f>+IFERROR(VLOOKUP($A22,Hoja6!$A$3:$P$1124,9,FALSE),"")</f>
        <v/>
      </c>
      <c r="F22" s="163" t="str">
        <f>+IFERROR(VLOOKUP($A22,Hoja6!$A$3:$P$1124,10,FALSE),"")</f>
        <v/>
      </c>
      <c r="G22" s="40" t="str">
        <f>+IFERROR(VLOOKUP($A22,Hoja6!$A$3:$P$1124,11,FALSE),"")</f>
        <v/>
      </c>
      <c r="H22" s="40" t="str">
        <f>+IFERROR(VLOOKUP($A22,Hoja6!$A$3:$P$1124,12,FALSE),"")</f>
        <v/>
      </c>
      <c r="I22" s="163" t="str">
        <f>+IFERROR(VLOOKUP($A22,Hoja6!$A$3:$P$1124,13,FALSE),"")</f>
        <v/>
      </c>
      <c r="J22" s="40" t="str">
        <f>+IFERROR(VLOOKUP($A22,Hoja6!$A$3:$P$1124,14,FALSE),"")</f>
        <v/>
      </c>
      <c r="K22" s="149" t="str">
        <f>+IFERROR(VLOOKUP($A22,Hoja6!$A$3:$P$1124,15,FALSE),"")</f>
        <v/>
      </c>
      <c r="L22" s="165" t="str">
        <f>+IFERROR(VLOOKUP($A22,Hoja6!$A$3:$P$1124,16,FALSE),"")</f>
        <v/>
      </c>
    </row>
    <row r="23" spans="1:12" x14ac:dyDescent="0.25">
      <c r="A23" s="145">
        <v>12</v>
      </c>
      <c r="B23" s="39" t="str">
        <f>+IFERROR(VLOOKUP($A23,Hoja6!$A$3:$P$1124,3,FALSE),"")</f>
        <v/>
      </c>
      <c r="C23" s="39" t="str">
        <f>+UPPER(IFERROR(VLOOKUP($A23,Hoja6!$A$3:$P$1124,4,FALSE),""))</f>
        <v/>
      </c>
      <c r="D23" s="40" t="str">
        <f>+IFERROR(VLOOKUP($A23,Hoja6!$A$3:$P$1124,8,FALSE),"")</f>
        <v/>
      </c>
      <c r="E23" s="40" t="str">
        <f>+IFERROR(VLOOKUP($A23,Hoja6!$A$3:$P$1124,9,FALSE),"")</f>
        <v/>
      </c>
      <c r="F23" s="163" t="str">
        <f>+IFERROR(VLOOKUP($A23,Hoja6!$A$3:$P$1124,10,FALSE),"")</f>
        <v/>
      </c>
      <c r="G23" s="40" t="str">
        <f>+IFERROR(VLOOKUP($A23,Hoja6!$A$3:$P$1124,11,FALSE),"")</f>
        <v/>
      </c>
      <c r="H23" s="40" t="str">
        <f>+IFERROR(VLOOKUP($A23,Hoja6!$A$3:$P$1124,12,FALSE),"")</f>
        <v/>
      </c>
      <c r="I23" s="163" t="str">
        <f>+IFERROR(VLOOKUP($A23,Hoja6!$A$3:$P$1124,13,FALSE),"")</f>
        <v/>
      </c>
      <c r="J23" s="40" t="str">
        <f>+IFERROR(VLOOKUP($A23,Hoja6!$A$3:$P$1124,14,FALSE),"")</f>
        <v/>
      </c>
      <c r="K23" s="149" t="str">
        <f>+IFERROR(VLOOKUP($A23,Hoja6!$A$3:$P$1124,15,FALSE),"")</f>
        <v/>
      </c>
      <c r="L23" s="165" t="str">
        <f>+IFERROR(VLOOKUP($A23,Hoja6!$A$3:$P$1124,16,FALSE),"")</f>
        <v/>
      </c>
    </row>
    <row r="24" spans="1:12" x14ac:dyDescent="0.25">
      <c r="A24" s="145">
        <v>13</v>
      </c>
      <c r="B24" s="39" t="str">
        <f>+IFERROR(VLOOKUP($A24,Hoja6!$A$3:$P$1124,3,FALSE),"")</f>
        <v/>
      </c>
      <c r="C24" s="39" t="str">
        <f>+UPPER(IFERROR(VLOOKUP($A24,Hoja6!$A$3:$P$1124,4,FALSE),""))</f>
        <v/>
      </c>
      <c r="D24" s="40" t="str">
        <f>+IFERROR(VLOOKUP($A24,Hoja6!$A$3:$P$1124,8,FALSE),"")</f>
        <v/>
      </c>
      <c r="E24" s="40" t="str">
        <f>+IFERROR(VLOOKUP($A24,Hoja6!$A$3:$P$1124,9,FALSE),"")</f>
        <v/>
      </c>
      <c r="F24" s="163" t="str">
        <f>+IFERROR(VLOOKUP($A24,Hoja6!$A$3:$P$1124,10,FALSE),"")</f>
        <v/>
      </c>
      <c r="G24" s="40" t="str">
        <f>+IFERROR(VLOOKUP($A24,Hoja6!$A$3:$P$1124,11,FALSE),"")</f>
        <v/>
      </c>
      <c r="H24" s="40" t="str">
        <f>+IFERROR(VLOOKUP($A24,Hoja6!$A$3:$P$1124,12,FALSE),"")</f>
        <v/>
      </c>
      <c r="I24" s="163" t="str">
        <f>+IFERROR(VLOOKUP($A24,Hoja6!$A$3:$P$1124,13,FALSE),"")</f>
        <v/>
      </c>
      <c r="J24" s="40" t="str">
        <f>+IFERROR(VLOOKUP($A24,Hoja6!$A$3:$P$1124,14,FALSE),"")</f>
        <v/>
      </c>
      <c r="K24" s="149" t="str">
        <f>+IFERROR(VLOOKUP($A24,Hoja6!$A$3:$P$1124,15,FALSE),"")</f>
        <v/>
      </c>
      <c r="L24" s="165" t="str">
        <f>+IFERROR(VLOOKUP($A24,Hoja6!$A$3:$P$1124,16,FALSE),"")</f>
        <v/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0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0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0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0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0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0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0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0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0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0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3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4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5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6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7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7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7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7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7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7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7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7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7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7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7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7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7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7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7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7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7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7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7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7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7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7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7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7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0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0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0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0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0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0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0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0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0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0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0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0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2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2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2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2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2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2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2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2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2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2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2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2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2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2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2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2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2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2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2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2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2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2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2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2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2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2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2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2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2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2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2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2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2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2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2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2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2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2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2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2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2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2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2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2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2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2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2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2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2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2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2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2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2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2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2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2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2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2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2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2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2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2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2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2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2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2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2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2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2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2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2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2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2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2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2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2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2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2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2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2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2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2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2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2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2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2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2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2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2020-03-03T19:21:09Z</dcterms:modified>
</cp:coreProperties>
</file>