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BB9CD46A-B947-411B-BFE0-8B458249422D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<sst xmlns="http://schemas.openxmlformats.org/spreadsheetml/2006/main" count="11658" uniqueCount="2539">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</sst>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MAGDALENA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223</v>
      </c>
      <c r="B9" s="5">
        <v>47</v>
      </c>
      <c r="C9" s="3" t="s">
        <v>223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47</v>
      </c>
      <c r="B11" s="6"/>
      <c r="C11" s="11" t="str">
        <f>+C9</f>
        <v>MAGDALENA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MAGDALENA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35091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33726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1365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0.26306511497301177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0.25306339904102293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0.20486157401235391</v>
      </c>
      <c r="D25" s="190">
        <v>0.26623399281203114</v>
      </c>
      <c r="E25" s="190">
        <v>0.28928141102878968</v>
      </c>
      <c r="F25" s="190">
        <v>0.30385233282013524</v>
      </c>
      <c r="G25" s="190">
        <v>0.29604070077544825</v>
      </c>
      <c r="H25" s="191">
        <v>0.3111041157146201</v>
      </c>
      <c r="I25" s="191">
        <v>0.30259817769466441</v>
      </c>
      <c r="J25" s="192">
        <v>0.29868607395751379</v>
      </c>
      <c r="K25" s="75">
        <v>0.26306511497301177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13655</v>
      </c>
      <c r="D33" s="74">
        <v>3656</v>
      </c>
      <c r="E33" s="75">
        <v>0.26774075430245331</v>
      </c>
      <c r="F33" s="73">
        <v>14447</v>
      </c>
      <c r="G33" s="74">
        <v>3576</v>
      </c>
      <c r="H33" s="75">
        <v>0.24752543780715719</v>
      </c>
      <c r="I33" s="73">
        <v>15016</v>
      </c>
      <c r="J33" s="74">
        <v>3800</v>
      </c>
      <c r="K33" s="75">
        <v>0.25306339904102293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18300</v>
      </c>
      <c r="D40" s="85">
        <v>23921</v>
      </c>
      <c r="E40" s="85">
        <v>26926</v>
      </c>
      <c r="F40" s="85">
        <v>28420</v>
      </c>
      <c r="G40" s="85">
        <v>27968</v>
      </c>
      <c r="H40" s="86">
        <v>30321</v>
      </c>
      <c r="I40" s="86">
        <v>28498</v>
      </c>
      <c r="J40" s="87">
        <v>27546</v>
      </c>
      <c r="K40" s="88">
        <v>25746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5611</v>
      </c>
      <c r="D41" s="21">
        <v>7778</v>
      </c>
      <c r="E41" s="21">
        <v>7739</v>
      </c>
      <c r="F41" s="21">
        <v>8641</v>
      </c>
      <c r="G41" s="21">
        <v>9038</v>
      </c>
      <c r="H41" s="22">
        <v>9150</v>
      </c>
      <c r="I41" s="22">
        <v>10607</v>
      </c>
      <c r="J41" s="59">
        <v>11799</v>
      </c>
      <c r="K41" s="89">
        <v>9345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23911</v>
      </c>
      <c r="D42" s="91">
        <f t="shared" ref="D42:K42" si="0">+SUM(D40:D41)</f>
        <v>31699</v>
      </c>
      <c r="E42" s="91">
        <f t="shared" si="0"/>
        <v>34665</v>
      </c>
      <c r="F42" s="91">
        <f t="shared" si="0"/>
        <v>37061</v>
      </c>
      <c r="G42" s="91">
        <f t="shared" si="0"/>
        <v>37006</v>
      </c>
      <c r="H42" s="92">
        <f t="shared" si="0"/>
        <v>39471</v>
      </c>
      <c r="I42" s="92">
        <f t="shared" si="0"/>
        <v>39105</v>
      </c>
      <c r="J42" s="93">
        <f t="shared" ref="J42" si="1">+SUM(J40:J41)</f>
        <v>39345</v>
      </c>
      <c r="K42" s="94">
        <f t="shared" si="0"/>
        <v>35091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23050</v>
      </c>
      <c r="D47" s="85">
        <f t="shared" ref="D47:K47" si="2">+SUM(D54:D56)</f>
        <v>30520</v>
      </c>
      <c r="E47" s="85">
        <f t="shared" si="2"/>
        <v>33852</v>
      </c>
      <c r="F47" s="85">
        <f t="shared" si="2"/>
        <v>36314</v>
      </c>
      <c r="G47" s="85">
        <f t="shared" si="2"/>
        <v>36077</v>
      </c>
      <c r="H47" s="86">
        <f t="shared" si="2"/>
        <v>38543</v>
      </c>
      <c r="I47" s="86">
        <f t="shared" si="2"/>
        <v>38026</v>
      </c>
      <c r="J47" s="87">
        <f t="shared" ref="J47" si="3">+SUM(J54:J56)</f>
        <v>37963</v>
      </c>
      <c r="K47" s="88">
        <f t="shared" si="2"/>
        <v>33726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861</v>
      </c>
      <c r="D48" s="21">
        <f t="shared" ref="D48:K48" si="4">+SUM(D57:D59)</f>
        <v>1179</v>
      </c>
      <c r="E48" s="21">
        <f t="shared" si="4"/>
        <v>813</v>
      </c>
      <c r="F48" s="21">
        <f t="shared" si="4"/>
        <v>747</v>
      </c>
      <c r="G48" s="21">
        <f t="shared" si="4"/>
        <v>929</v>
      </c>
      <c r="H48" s="22">
        <f t="shared" si="4"/>
        <v>928</v>
      </c>
      <c r="I48" s="22">
        <f t="shared" si="4"/>
        <v>1079</v>
      </c>
      <c r="J48" s="59">
        <f t="shared" ref="J48" si="5">+SUM(J57:J59)</f>
        <v>1382</v>
      </c>
      <c r="K48" s="89">
        <f t="shared" si="4"/>
        <v>1365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23911</v>
      </c>
      <c r="D49" s="91">
        <f t="shared" ref="D49:K49" si="6">+SUM(D47:D48)</f>
        <v>31699</v>
      </c>
      <c r="E49" s="91">
        <f t="shared" si="6"/>
        <v>34665</v>
      </c>
      <c r="F49" s="91">
        <f t="shared" si="6"/>
        <v>37061</v>
      </c>
      <c r="G49" s="91">
        <f t="shared" si="6"/>
        <v>37006</v>
      </c>
      <c r="H49" s="92">
        <f t="shared" si="6"/>
        <v>39471</v>
      </c>
      <c r="I49" s="92">
        <f t="shared" si="6"/>
        <v>39105</v>
      </c>
      <c r="J49" s="93">
        <f t="shared" ref="J49" si="7">+SUM(J47:J48)</f>
        <v>39345</v>
      </c>
      <c r="K49" s="94">
        <f t="shared" si="6"/>
        <v>35091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1636</v>
      </c>
      <c r="D54" s="96">
        <v>2245</v>
      </c>
      <c r="E54" s="96">
        <v>2664</v>
      </c>
      <c r="F54" s="96">
        <v>3459</v>
      </c>
      <c r="G54" s="96">
        <v>3516</v>
      </c>
      <c r="H54" s="97">
        <v>3958</v>
      </c>
      <c r="I54" s="97">
        <v>3368</v>
      </c>
      <c r="J54" s="98">
        <v>2557</v>
      </c>
      <c r="K54" s="99">
        <v>1668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5599</v>
      </c>
      <c r="D55" s="25">
        <v>6586</v>
      </c>
      <c r="E55" s="25">
        <v>7859</v>
      </c>
      <c r="F55" s="25">
        <v>7706</v>
      </c>
      <c r="G55" s="25">
        <v>6794</v>
      </c>
      <c r="H55" s="26">
        <v>7022</v>
      </c>
      <c r="I55" s="26">
        <v>8187</v>
      </c>
      <c r="J55" s="60">
        <v>8942</v>
      </c>
      <c r="K55" s="101">
        <v>6898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15815</v>
      </c>
      <c r="D56" s="25">
        <v>21689</v>
      </c>
      <c r="E56" s="25">
        <v>23329</v>
      </c>
      <c r="F56" s="25">
        <v>25149</v>
      </c>
      <c r="G56" s="25">
        <v>25767</v>
      </c>
      <c r="H56" s="26">
        <v>27563</v>
      </c>
      <c r="I56" s="26">
        <v>26471</v>
      </c>
      <c r="J56" s="60">
        <v>26464</v>
      </c>
      <c r="K56" s="101">
        <v>25160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744</v>
      </c>
      <c r="D57" s="25">
        <v>1064</v>
      </c>
      <c r="E57" s="25">
        <v>692</v>
      </c>
      <c r="F57" s="25">
        <v>672</v>
      </c>
      <c r="G57" s="25">
        <v>808</v>
      </c>
      <c r="H57" s="26">
        <v>706</v>
      </c>
      <c r="I57" s="26">
        <v>810</v>
      </c>
      <c r="J57" s="60">
        <v>1061</v>
      </c>
      <c r="K57" s="101">
        <v>1105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117</v>
      </c>
      <c r="D58" s="25">
        <v>115</v>
      </c>
      <c r="E58" s="25">
        <v>120</v>
      </c>
      <c r="F58" s="25">
        <v>74</v>
      </c>
      <c r="G58" s="25">
        <v>89</v>
      </c>
      <c r="H58" s="26">
        <v>201</v>
      </c>
      <c r="I58" s="26">
        <v>238</v>
      </c>
      <c r="J58" s="60">
        <v>289</v>
      </c>
      <c r="K58" s="101">
        <v>250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0</v>
      </c>
      <c r="D59" s="25">
        <v>0</v>
      </c>
      <c r="E59" s="25">
        <v>1</v>
      </c>
      <c r="F59" s="25">
        <v>1</v>
      </c>
      <c r="G59" s="25">
        <v>32</v>
      </c>
      <c r="H59" s="26">
        <v>21</v>
      </c>
      <c r="I59" s="26">
        <v>31</v>
      </c>
      <c r="J59" s="60">
        <v>32</v>
      </c>
      <c r="K59" s="101">
        <v>10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23911</v>
      </c>
      <c r="D60" s="103">
        <f t="shared" ref="D60:I60" si="8">+SUM(D54:D59)</f>
        <v>31699</v>
      </c>
      <c r="E60" s="103">
        <f t="shared" si="8"/>
        <v>34665</v>
      </c>
      <c r="F60" s="103">
        <f t="shared" si="8"/>
        <v>37061</v>
      </c>
      <c r="G60" s="103">
        <f t="shared" si="8"/>
        <v>37006</v>
      </c>
      <c r="H60" s="104">
        <f t="shared" si="8"/>
        <v>39471</v>
      </c>
      <c r="I60" s="104">
        <f t="shared" si="8"/>
        <v>39105</v>
      </c>
      <c r="J60" s="105">
        <f t="shared" ref="J60" si="9">+SUM(J54:J59)</f>
        <v>39345</v>
      </c>
      <c r="K60" s="106">
        <f t="shared" ref="K60" si="10">+SUM(K54:K59)</f>
        <v>35091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516</v>
      </c>
      <c r="D65" s="96">
        <v>659</v>
      </c>
      <c r="E65" s="96">
        <v>834</v>
      </c>
      <c r="F65" s="96">
        <v>728</v>
      </c>
      <c r="G65" s="96">
        <v>466</v>
      </c>
      <c r="H65" s="97">
        <v>424</v>
      </c>
      <c r="I65" s="97">
        <v>482</v>
      </c>
      <c r="J65" s="98">
        <v>407</v>
      </c>
      <c r="K65" s="99">
        <v>483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633</v>
      </c>
      <c r="D66" s="25">
        <v>622</v>
      </c>
      <c r="E66" s="25">
        <v>602</v>
      </c>
      <c r="F66" s="25">
        <v>690</v>
      </c>
      <c r="G66" s="25">
        <v>741</v>
      </c>
      <c r="H66" s="26">
        <v>854</v>
      </c>
      <c r="I66" s="26">
        <v>871</v>
      </c>
      <c r="J66" s="60">
        <v>889</v>
      </c>
      <c r="K66" s="101">
        <v>713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1730</v>
      </c>
      <c r="D67" s="25">
        <v>5633</v>
      </c>
      <c r="E67" s="25">
        <v>6308</v>
      </c>
      <c r="F67" s="25">
        <v>7774</v>
      </c>
      <c r="G67" s="25">
        <v>6910</v>
      </c>
      <c r="H67" s="26">
        <v>7295</v>
      </c>
      <c r="I67" s="26">
        <v>4677</v>
      </c>
      <c r="J67" s="60">
        <v>3794</v>
      </c>
      <c r="K67" s="101">
        <v>3252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3240</v>
      </c>
      <c r="D68" s="25">
        <v>4405</v>
      </c>
      <c r="E68" s="25">
        <v>4491</v>
      </c>
      <c r="F68" s="25">
        <v>4095</v>
      </c>
      <c r="G68" s="25">
        <v>3572</v>
      </c>
      <c r="H68" s="26">
        <v>3387</v>
      </c>
      <c r="I68" s="26">
        <v>3431</v>
      </c>
      <c r="J68" s="60">
        <v>3579</v>
      </c>
      <c r="K68" s="101">
        <v>3480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3766</v>
      </c>
      <c r="D69" s="25">
        <v>4471</v>
      </c>
      <c r="E69" s="25">
        <v>4727</v>
      </c>
      <c r="F69" s="25">
        <v>5533</v>
      </c>
      <c r="G69" s="25">
        <v>5921</v>
      </c>
      <c r="H69" s="26">
        <v>6801</v>
      </c>
      <c r="I69" s="26">
        <v>6838</v>
      </c>
      <c r="J69" s="60">
        <v>7162</v>
      </c>
      <c r="K69" s="101">
        <v>7291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7879</v>
      </c>
      <c r="D70" s="25">
        <v>8248</v>
      </c>
      <c r="E70" s="25">
        <v>9512</v>
      </c>
      <c r="F70" s="25">
        <v>9893</v>
      </c>
      <c r="G70" s="25">
        <v>10719</v>
      </c>
      <c r="H70" s="26">
        <v>11431</v>
      </c>
      <c r="I70" s="26">
        <v>13213</v>
      </c>
      <c r="J70" s="60">
        <v>14131</v>
      </c>
      <c r="K70" s="101">
        <v>11052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5909</v>
      </c>
      <c r="D71" s="25">
        <v>7281</v>
      </c>
      <c r="E71" s="25">
        <v>7758</v>
      </c>
      <c r="F71" s="25">
        <v>7981</v>
      </c>
      <c r="G71" s="25">
        <v>8298</v>
      </c>
      <c r="H71" s="26">
        <v>8913</v>
      </c>
      <c r="I71" s="26">
        <v>9141</v>
      </c>
      <c r="J71" s="60">
        <v>8950</v>
      </c>
      <c r="K71" s="101">
        <v>8352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238</v>
      </c>
      <c r="D72" s="25">
        <v>380</v>
      </c>
      <c r="E72" s="25">
        <v>433</v>
      </c>
      <c r="F72" s="25">
        <v>367</v>
      </c>
      <c r="G72" s="25">
        <v>379</v>
      </c>
      <c r="H72" s="26">
        <v>366</v>
      </c>
      <c r="I72" s="26">
        <v>452</v>
      </c>
      <c r="J72" s="60">
        <v>433</v>
      </c>
      <c r="K72" s="101">
        <v>468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23911</v>
      </c>
      <c r="D73" s="103">
        <f t="shared" ref="D73:K73" si="11">+SUM(D65:D72)</f>
        <v>31699</v>
      </c>
      <c r="E73" s="103">
        <f t="shared" si="11"/>
        <v>34665</v>
      </c>
      <c r="F73" s="103">
        <f t="shared" si="11"/>
        <v>37061</v>
      </c>
      <c r="G73" s="103">
        <f t="shared" si="11"/>
        <v>37006</v>
      </c>
      <c r="H73" s="104">
        <f t="shared" si="11"/>
        <v>39471</v>
      </c>
      <c r="I73" s="104">
        <f t="shared" si="11"/>
        <v>39105</v>
      </c>
      <c r="J73" s="105">
        <f t="shared" ref="J73" si="12">+SUM(J65:J72)</f>
        <v>39345</v>
      </c>
      <c r="K73" s="106">
        <f t="shared" si="11"/>
        <v>35091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20510</v>
      </c>
      <c r="D78" s="96">
        <v>22630</v>
      </c>
      <c r="E78" s="96">
        <v>24249</v>
      </c>
      <c r="F78" s="96">
        <v>25330</v>
      </c>
      <c r="G78" s="96">
        <v>26122</v>
      </c>
      <c r="H78" s="97">
        <v>28715</v>
      </c>
      <c r="I78" s="97">
        <v>29215</v>
      </c>
      <c r="J78" s="97">
        <v>30058</v>
      </c>
      <c r="K78" s="99">
        <v>28859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3240</v>
      </c>
      <c r="D79" s="25">
        <v>9059</v>
      </c>
      <c r="E79" s="25">
        <v>10389</v>
      </c>
      <c r="F79" s="25">
        <v>11675</v>
      </c>
      <c r="G79" s="25">
        <v>10812</v>
      </c>
      <c r="H79" s="26">
        <v>10678</v>
      </c>
      <c r="I79" s="26">
        <v>8371</v>
      </c>
      <c r="J79" s="26">
        <v>7824</v>
      </c>
      <c r="K79" s="101">
        <v>4912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161</v>
      </c>
      <c r="D80" s="25">
        <v>10</v>
      </c>
      <c r="E80" s="25">
        <v>27</v>
      </c>
      <c r="F80" s="25">
        <v>56</v>
      </c>
      <c r="G80" s="25">
        <v>72</v>
      </c>
      <c r="H80" s="26">
        <v>78</v>
      </c>
      <c r="I80" s="26">
        <v>1519</v>
      </c>
      <c r="J80" s="26">
        <v>1463</v>
      </c>
      <c r="K80" s="101">
        <v>1320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23911</v>
      </c>
      <c r="D81" s="103">
        <f t="shared" ref="D81:K81" si="13">+SUM(D78:D80)</f>
        <v>31699</v>
      </c>
      <c r="E81" s="103">
        <f t="shared" si="13"/>
        <v>34665</v>
      </c>
      <c r="F81" s="103">
        <f t="shared" si="13"/>
        <v>37061</v>
      </c>
      <c r="G81" s="103">
        <f t="shared" si="13"/>
        <v>37006</v>
      </c>
      <c r="H81" s="104">
        <f t="shared" si="13"/>
        <v>39471</v>
      </c>
      <c r="I81" s="104">
        <f t="shared" si="13"/>
        <v>39105</v>
      </c>
      <c r="J81" s="104">
        <f t="shared" ref="J81" si="14">+SUM(J78:J80)</f>
        <v>39345</v>
      </c>
      <c r="K81" s="106">
        <f t="shared" si="13"/>
        <v>35091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11083</v>
      </c>
      <c r="D86" s="85">
        <v>13727</v>
      </c>
      <c r="E86" s="85">
        <v>15028</v>
      </c>
      <c r="F86" s="85">
        <v>15464</v>
      </c>
      <c r="G86" s="85">
        <v>15578</v>
      </c>
      <c r="H86" s="86">
        <v>16924</v>
      </c>
      <c r="I86" s="86">
        <v>17396</v>
      </c>
      <c r="J86" s="87">
        <v>17920</v>
      </c>
      <c r="K86" s="88">
        <v>16245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12828</v>
      </c>
      <c r="D87" s="21">
        <v>17972</v>
      </c>
      <c r="E87" s="21">
        <v>19637</v>
      </c>
      <c r="F87" s="21">
        <v>21597</v>
      </c>
      <c r="G87" s="21">
        <v>21428</v>
      </c>
      <c r="H87" s="22">
        <v>22547</v>
      </c>
      <c r="I87" s="22">
        <v>21709</v>
      </c>
      <c r="J87" s="59">
        <v>21425</v>
      </c>
      <c r="K87" s="89">
        <v>18846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23911</v>
      </c>
      <c r="D88" s="91">
        <f t="shared" ref="D88:K88" si="15">+SUM(D86:D87)</f>
        <v>31699</v>
      </c>
      <c r="E88" s="91">
        <f t="shared" si="15"/>
        <v>34665</v>
      </c>
      <c r="F88" s="91">
        <f t="shared" si="15"/>
        <v>37061</v>
      </c>
      <c r="G88" s="91">
        <f t="shared" si="15"/>
        <v>37006</v>
      </c>
      <c r="H88" s="92">
        <f t="shared" si="15"/>
        <v>39471</v>
      </c>
      <c r="I88" s="92">
        <f t="shared" si="15"/>
        <v>39105</v>
      </c>
      <c r="J88" s="93">
        <f t="shared" ref="J88" si="16">+SUM(J86:J87)</f>
        <v>39345</v>
      </c>
      <c r="K88" s="94">
        <f t="shared" si="15"/>
        <v>35091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1668</v>
      </c>
      <c r="D93" s="110">
        <v>30</v>
      </c>
      <c r="E93" s="111">
        <f>+IF(C93=0,"",(D93/C93))</f>
        <v>1.7985611510791366E-2</v>
      </c>
      <c r="F93" s="2"/>
      <c r="G93" s="253" t="s">
        <v>34</v>
      </c>
      <c r="H93" s="255"/>
      <c r="I93" s="116">
        <v>18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6898</v>
      </c>
      <c r="D94" s="112">
        <v>1327</v>
      </c>
      <c r="E94" s="113">
        <f t="shared" ref="E94:E99" si="18">+IF(C94=0,"",(D94/C94))</f>
        <v>0.19237460133371992</v>
      </c>
      <c r="F94" s="2"/>
      <c r="G94" s="256" t="s">
        <v>35</v>
      </c>
      <c r="H94" s="258"/>
      <c r="I94" s="117">
        <v>81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25160</v>
      </c>
      <c r="D95" s="112">
        <v>20139</v>
      </c>
      <c r="E95" s="113">
        <f t="shared" si="18"/>
        <v>0.80043720190779011</v>
      </c>
      <c r="F95" s="2"/>
      <c r="G95" s="256" t="s">
        <v>36</v>
      </c>
      <c r="H95" s="258"/>
      <c r="I95" s="117">
        <v>90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1105</v>
      </c>
      <c r="D96" s="112">
        <v>954</v>
      </c>
      <c r="E96" s="113">
        <f t="shared" si="18"/>
        <v>0.8633484162895928</v>
      </c>
      <c r="F96" s="2"/>
      <c r="G96" s="256" t="s">
        <v>37</v>
      </c>
      <c r="H96" s="258"/>
      <c r="I96" s="117">
        <v>44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250</v>
      </c>
      <c r="D97" s="112">
        <v>221</v>
      </c>
      <c r="E97" s="113">
        <f t="shared" si="18"/>
        <v>0.88400000000000001</v>
      </c>
      <c r="F97" s="2"/>
      <c r="G97" s="256" t="s">
        <v>38</v>
      </c>
      <c r="H97" s="258"/>
      <c r="I97" s="117">
        <v>16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10</v>
      </c>
      <c r="D98" s="112">
        <v>10</v>
      </c>
      <c r="E98" s="113">
        <f t="shared" si="18"/>
        <v>1</v>
      </c>
      <c r="F98" s="2"/>
      <c r="G98" s="256" t="s">
        <v>39</v>
      </c>
      <c r="H98" s="258"/>
      <c r="I98" s="117">
        <v>4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35091</v>
      </c>
      <c r="D99" s="114">
        <f>+SUM(D93:D98)</f>
        <v>22681</v>
      </c>
      <c r="E99" s="115">
        <f t="shared" si="18"/>
        <v>0.64634806645578635</v>
      </c>
      <c r="F99" s="2"/>
      <c r="G99" s="259" t="s">
        <v>26</v>
      </c>
      <c r="H99" s="261"/>
      <c r="I99" s="118">
        <f>+SUM(I93:I98)</f>
        <v>253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287</v>
      </c>
      <c r="D104" s="96">
        <v>318</v>
      </c>
      <c r="E104" s="96">
        <v>398</v>
      </c>
      <c r="F104" s="96">
        <v>449</v>
      </c>
      <c r="G104" s="97">
        <v>667</v>
      </c>
      <c r="H104" s="97">
        <v>745</v>
      </c>
      <c r="I104" s="98">
        <v>875</v>
      </c>
      <c r="J104" s="128">
        <v>984</v>
      </c>
      <c r="K104" s="99">
        <v>741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110</v>
      </c>
      <c r="D105" s="25">
        <v>1067</v>
      </c>
      <c r="E105" s="25">
        <v>1362</v>
      </c>
      <c r="F105" s="25">
        <v>1429</v>
      </c>
      <c r="G105" s="26">
        <v>1544</v>
      </c>
      <c r="H105" s="26">
        <v>1578</v>
      </c>
      <c r="I105" s="60">
        <v>1423</v>
      </c>
      <c r="J105" s="129">
        <v>1834</v>
      </c>
      <c r="K105" s="101">
        <v>1896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2026</v>
      </c>
      <c r="D106" s="25">
        <v>2332</v>
      </c>
      <c r="E106" s="25">
        <v>3154</v>
      </c>
      <c r="F106" s="25">
        <v>3281</v>
      </c>
      <c r="G106" s="26">
        <v>3241</v>
      </c>
      <c r="H106" s="26">
        <v>4033</v>
      </c>
      <c r="I106" s="60">
        <v>4025</v>
      </c>
      <c r="J106" s="129">
        <v>4477</v>
      </c>
      <c r="K106" s="101">
        <v>4281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541</v>
      </c>
      <c r="D107" s="25">
        <v>533</v>
      </c>
      <c r="E107" s="25">
        <v>614</v>
      </c>
      <c r="F107" s="25">
        <v>771</v>
      </c>
      <c r="G107" s="26">
        <v>667</v>
      </c>
      <c r="H107" s="26">
        <v>660</v>
      </c>
      <c r="I107" s="60">
        <v>658</v>
      </c>
      <c r="J107" s="129">
        <v>842</v>
      </c>
      <c r="K107" s="101">
        <v>854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11</v>
      </c>
      <c r="D108" s="25">
        <v>20</v>
      </c>
      <c r="E108" s="25">
        <v>25</v>
      </c>
      <c r="F108" s="25">
        <v>48</v>
      </c>
      <c r="G108" s="26">
        <v>43</v>
      </c>
      <c r="H108" s="26">
        <v>44</v>
      </c>
      <c r="I108" s="60">
        <v>74</v>
      </c>
      <c r="J108" s="129">
        <v>113</v>
      </c>
      <c r="K108" s="101">
        <v>158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0</v>
      </c>
      <c r="D109" s="25">
        <v>0</v>
      </c>
      <c r="E109" s="25">
        <v>0</v>
      </c>
      <c r="F109" s="25">
        <v>0</v>
      </c>
      <c r="G109" s="26">
        <v>0</v>
      </c>
      <c r="H109" s="26">
        <v>4</v>
      </c>
      <c r="I109" s="60">
        <v>1</v>
      </c>
      <c r="J109" s="129">
        <v>4</v>
      </c>
      <c r="K109" s="101">
        <v>14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2975</v>
      </c>
      <c r="D110" s="103">
        <f t="shared" ref="D110:I110" si="19">+SUM(D104:D109)</f>
        <v>4270</v>
      </c>
      <c r="E110" s="103">
        <f t="shared" si="19"/>
        <v>5553</v>
      </c>
      <c r="F110" s="103">
        <f t="shared" si="19"/>
        <v>5978</v>
      </c>
      <c r="G110" s="104">
        <f t="shared" si="19"/>
        <v>6162</v>
      </c>
      <c r="H110" s="104">
        <f t="shared" si="19"/>
        <v>7064</v>
      </c>
      <c r="I110" s="105">
        <f t="shared" si="19"/>
        <v>7056</v>
      </c>
      <c r="J110" s="130">
        <f>+SUM(J104:J109)</f>
        <v>8254</v>
      </c>
      <c r="K110" s="106">
        <f t="shared" ref="K110" si="20">+SUM(K104:K109)</f>
        <v>7944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8.5000000000000006E-2</v>
      </c>
      <c r="D115" s="67">
        <v>0.11700000000000001</v>
      </c>
      <c r="E115" s="67">
        <v>9.7000000000000003E-2</v>
      </c>
      <c r="F115" s="67">
        <v>0.11799999999999999</v>
      </c>
      <c r="G115" s="67">
        <v>9.1600000000000001E-2</v>
      </c>
      <c r="H115" s="68">
        <v>7.5200000000000003E-2</v>
      </c>
      <c r="I115" s="68">
        <v>8.5999999999999993E-2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MAGDALENA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1212</v>
      </c>
      <c r="C12" s="33">
        <f>+IFERROR((VLOOKUP(A12,Hoja3!$A$2:$J$841,5,FALSE)),"")</f>
        <v>1212</v>
      </c>
      <c r="D12" s="34" t="str">
        <f>+IFERROR((VLOOKUP(A12,Hoja3!$A$2:$J$841,6,FALSE)),"")</f>
        <v>UNIVERSIDAD DE PAMPLONA</v>
      </c>
      <c r="E12" s="35"/>
      <c r="F12" s="36"/>
      <c r="G12" s="33" t="str">
        <f>+IFERROR((VLOOKUP(A12,Hoja3!$A$2:$J$841,7,FALSE)),"")</f>
        <v>NORTE DE SANTANDER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421</v>
      </c>
    </row>
    <row r="13" spans="1:10" x14ac:dyDescent="0.25">
      <c r="A13" s="134">
        <v>2</v>
      </c>
      <c r="B13" s="32">
        <f>+IFERROR((VLOOKUP(A13,Hoja3!$A$2:$J$841,4,FALSE)),"")</f>
        <v>1213</v>
      </c>
      <c r="C13" s="33">
        <f>+IFERROR((VLOOKUP(A13,Hoja3!$A$2:$J$841,5,FALSE)),"")</f>
        <v>1213</v>
      </c>
      <c r="D13" s="34" t="str">
        <f>+IFERROR((VLOOKUP(A13,Hoja3!$A$2:$J$841,6,FALSE)),"")</f>
        <v>UNIVERSIDAD DEL MAGDALENA - UNIMAGDALENA</v>
      </c>
      <c r="E13" s="35"/>
      <c r="F13" s="36"/>
      <c r="G13" s="33" t="str">
        <f>+IFERROR((VLOOKUP(A13,Hoja3!$A$2:$J$841,7,FALSE)),"")</f>
        <v>MAGDALENA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18688</v>
      </c>
    </row>
    <row r="14" spans="1:10" x14ac:dyDescent="0.25">
      <c r="A14" s="134">
        <v>3</v>
      </c>
      <c r="B14" s="32">
        <f>+IFERROR((VLOOKUP(A14,Hoja3!$A$2:$J$841,4,FALSE)),"")</f>
        <v>1707</v>
      </c>
      <c r="C14" s="33">
        <f>+IFERROR((VLOOKUP(A14,Hoja3!$A$2:$J$841,5,FALSE)),"")</f>
        <v>1707</v>
      </c>
      <c r="D14" s="34" t="str">
        <f>+IFERROR((VLOOKUP(A14,Hoja3!$A$2:$J$841,6,FALSE)),"")</f>
        <v>FUNDACION UNIVERSIDAD DE BOGOTA - JORGE TADEO LOZANO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PRIVADA</v>
      </c>
      <c r="I14" s="37" t="str">
        <f>+IFERROR((VLOOKUP(A14,Hoja3!$A$2:$J$841,9,FALSE)),"")</f>
        <v>Universidad</v>
      </c>
      <c r="J14" s="135">
        <f>+IFERROR((VLOOKUP(A14,Hoja3!$A$2:$J$841,10,FALSE)),"")</f>
        <v>160</v>
      </c>
    </row>
    <row r="15" spans="1:10" x14ac:dyDescent="0.25">
      <c r="A15" s="134">
        <v>4</v>
      </c>
      <c r="B15" s="32">
        <f>+IFERROR((VLOOKUP(A15,Hoja3!$A$2:$J$841,4,FALSE)),"")</f>
        <v>1713</v>
      </c>
      <c r="C15" s="33">
        <f>+IFERROR((VLOOKUP(A15,Hoja3!$A$2:$J$841,5,FALSE)),"")</f>
        <v>1713</v>
      </c>
      <c r="D15" s="34" t="str">
        <f>+IFERROR((VLOOKUP(A15,Hoja3!$A$2:$J$841,6,FALSE)),"")</f>
        <v>UNIVERSIDAD DEL NORTE</v>
      </c>
      <c r="E15" s="35"/>
      <c r="F15" s="36"/>
      <c r="G15" s="33" t="str">
        <f>+IFERROR((VLOOKUP(A15,Hoja3!$A$2:$J$841,7,FALSE)),"")</f>
        <v>ATLANTICO</v>
      </c>
      <c r="H15" s="33" t="str">
        <f>+IFERROR((VLOOKUP(A15,Hoja3!$A$2:$J$841,8,FALSE)),"")</f>
        <v>PRIVADA</v>
      </c>
      <c r="I15" s="37" t="str">
        <f>+IFERROR((VLOOKUP(A15,Hoja3!$A$2:$J$841,9,FALSE)),"")</f>
        <v>Universidad</v>
      </c>
      <c r="J15" s="135">
        <f>+IFERROR((VLOOKUP(A15,Hoja3!$A$2:$J$841,10,FALSE)),"")</f>
        <v>142</v>
      </c>
    </row>
    <row r="16" spans="1:10" x14ac:dyDescent="0.25">
      <c r="A16" s="134">
        <v>5</v>
      </c>
      <c r="B16" s="32">
        <f>+IFERROR((VLOOKUP(A16,Hoja3!$A$2:$J$841,4,FALSE)),"")</f>
        <v>1728</v>
      </c>
      <c r="C16" s="33">
        <f>+IFERROR((VLOOKUP(A16,Hoja3!$A$2:$J$841,5,FALSE)),"")</f>
        <v>1728</v>
      </c>
      <c r="D16" s="34" t="str">
        <f>+IFERROR((VLOOKUP(A16,Hoja3!$A$2:$J$841,6,FALSE)),"")</f>
        <v>UNIVERSIDAD SERGIO ARBOLEDA</v>
      </c>
      <c r="E16" s="35"/>
      <c r="F16" s="36"/>
      <c r="G16" s="33" t="str">
        <f>+IFERROR((VLOOKUP(A16,Hoja3!$A$2:$J$841,7,FALSE)),"")</f>
        <v>BOGOTA D.C</v>
      </c>
      <c r="H16" s="33" t="str">
        <f>+IFERROR((VLOOKUP(A16,Hoja3!$A$2:$J$841,8,FALSE)),"")</f>
        <v>PRIVADA</v>
      </c>
      <c r="I16" s="37" t="str">
        <f>+IFERROR((VLOOKUP(A16,Hoja3!$A$2:$J$841,9,FALSE)),"")</f>
        <v>Universidad</v>
      </c>
      <c r="J16" s="135">
        <f>+IFERROR((VLOOKUP(A16,Hoja3!$A$2:$J$841,10,FALSE)),"")</f>
        <v>313</v>
      </c>
    </row>
    <row r="17" spans="1:10" x14ac:dyDescent="0.25">
      <c r="A17" s="134">
        <v>6</v>
      </c>
      <c r="B17" s="32">
        <f>+IFERROR((VLOOKUP(A17,Hoja3!$A$2:$J$841,4,FALSE)),"")</f>
        <v>1728</v>
      </c>
      <c r="C17" s="33">
        <f>+IFERROR((VLOOKUP(A17,Hoja3!$A$2:$J$841,5,FALSE)),"")</f>
        <v>1733</v>
      </c>
      <c r="D17" s="35" t="str">
        <f>+IFERROR((VLOOKUP(A17,Hoja3!$A$2:$J$841,6,FALSE)),"")</f>
        <v>UNIVERSIDAD SERGIO ARBOLEDA</v>
      </c>
      <c r="E17" s="35"/>
      <c r="F17" s="36"/>
      <c r="G17" s="33" t="str">
        <f>+IFERROR((VLOOKUP(A17,Hoja3!$A$2:$J$841,7,FALSE)),"")</f>
        <v>MAGDALENA</v>
      </c>
      <c r="H17" s="33" t="str">
        <f>+IFERROR((VLOOKUP(A17,Hoja3!$A$2:$J$841,8,FALSE)),"")</f>
        <v>PRIVADA</v>
      </c>
      <c r="I17" s="37" t="str">
        <f>+IFERROR((VLOOKUP(A17,Hoja3!$A$2:$J$841,9,FALSE)),"")</f>
        <v>Universidad</v>
      </c>
      <c r="J17" s="135">
        <f>+IFERROR((VLOOKUP(A17,Hoja3!$A$2:$J$841,10,FALSE)),"")</f>
        <v>2108</v>
      </c>
    </row>
    <row r="18" spans="1:10" x14ac:dyDescent="0.25">
      <c r="A18" s="134">
        <v>7</v>
      </c>
      <c r="B18" s="32">
        <f>+IFERROR((VLOOKUP(A18,Hoja3!$A$2:$J$841,4,FALSE)),"")</f>
        <v>1818</v>
      </c>
      <c r="C18" s="33">
        <f>+IFERROR((VLOOKUP(A18,Hoja3!$A$2:$J$841,5,FALSE)),"")</f>
        <v>1820</v>
      </c>
      <c r="D18" s="35" t="str">
        <f>+IFERROR((VLOOKUP(A18,Hoja3!$A$2:$J$841,6,FALSE)),"")</f>
        <v>UNIVERSIDAD COOPERATIVA DE COLOMBIA</v>
      </c>
      <c r="E18" s="35"/>
      <c r="F18" s="36"/>
      <c r="G18" s="33" t="str">
        <f>+IFERROR((VLOOKUP(A18,Hoja3!$A$2:$J$841,7,FALSE)),"")</f>
        <v>MAGDALENA</v>
      </c>
      <c r="H18" s="33" t="str">
        <f>+IFERROR((VLOOKUP(A18,Hoja3!$A$2:$J$841,8,FALSE)),"")</f>
        <v>PRIVADA</v>
      </c>
      <c r="I18" s="37" t="str">
        <f>+IFERROR((VLOOKUP(A18,Hoja3!$A$2:$J$841,9,FALSE)),"")</f>
        <v>Universidad</v>
      </c>
      <c r="J18" s="135">
        <f>+IFERROR((VLOOKUP(A18,Hoja3!$A$2:$J$841,10,FALSE)),"")</f>
        <v>4170</v>
      </c>
    </row>
    <row r="19" spans="1:10" x14ac:dyDescent="0.25">
      <c r="A19" s="134">
        <v>8</v>
      </c>
      <c r="B19" s="32">
        <f>+IFERROR((VLOOKUP(A19,Hoja3!$A$2:$J$841,4,FALSE)),"")</f>
        <v>1826</v>
      </c>
      <c r="C19" s="33">
        <f>+IFERROR((VLOOKUP(A19,Hoja3!$A$2:$J$841,5,FALSE)),"")</f>
        <v>1826</v>
      </c>
      <c r="D19" s="35" t="str">
        <f>+IFERROR((VLOOKUP(A19,Hoja3!$A$2:$J$841,6,FALSE)),"")</f>
        <v>UNIVERSIDAD ANTONIO NARI¿O</v>
      </c>
      <c r="E19" s="35"/>
      <c r="F19" s="36"/>
      <c r="G19" s="33" t="str">
        <f>+IFERROR((VLOOKUP(A19,Hoja3!$A$2:$J$841,7,FALSE)),"")</f>
        <v>BOGOTA D.C</v>
      </c>
      <c r="H19" s="33" t="str">
        <f>+IFERROR((VLOOKUP(A19,Hoja3!$A$2:$J$841,8,FALSE)),"")</f>
        <v>PRIVADA</v>
      </c>
      <c r="I19" s="37" t="str">
        <f>+IFERROR((VLOOKUP(A19,Hoja3!$A$2:$J$841,9,FALSE)),"")</f>
        <v>Universidad</v>
      </c>
      <c r="J19" s="135">
        <f>+IFERROR((VLOOKUP(A19,Hoja3!$A$2:$J$841,10,FALSE)),"")</f>
        <v>420</v>
      </c>
    </row>
    <row r="20" spans="1:10" x14ac:dyDescent="0.25">
      <c r="A20" s="134">
        <v>9</v>
      </c>
      <c r="B20" s="32">
        <f>+IFERROR((VLOOKUP(A20,Hoja3!$A$2:$J$841,4,FALSE)),"")</f>
        <v>2102</v>
      </c>
      <c r="C20" s="33">
        <f>+IFERROR((VLOOKUP(A20,Hoja3!$A$2:$J$841,5,FALSE)),"")</f>
        <v>2102</v>
      </c>
      <c r="D20" s="35" t="str">
        <f>+IFERROR((VLOOKUP(A20,Hoja3!$A$2:$J$841,6,FALSE)),"")</f>
        <v>UNIVERSIDAD NACIONAL ABIERTA Y A DISTANCIA UNAD</v>
      </c>
      <c r="E20" s="35"/>
      <c r="F20" s="36"/>
      <c r="G20" s="33" t="str">
        <f>+IFERROR((VLOOKUP(A20,Hoja3!$A$2:$J$841,7,FALSE)),"")</f>
        <v>BOGOTA D.C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1108</v>
      </c>
    </row>
    <row r="21" spans="1:10" x14ac:dyDescent="0.25">
      <c r="A21" s="134">
        <v>10</v>
      </c>
      <c r="B21" s="32">
        <f>+IFERROR((VLOOKUP(A21,Hoja3!$A$2:$J$841,4,FALSE)),"")</f>
        <v>2104</v>
      </c>
      <c r="C21" s="33">
        <f>+IFERROR((VLOOKUP(A21,Hoja3!$A$2:$J$841,5,FALSE)),"")</f>
        <v>2104</v>
      </c>
      <c r="D21" s="35" t="str">
        <f>+IFERROR((VLOOKUP(A21,Hoja3!$A$2:$J$841,6,FALSE)),"")</f>
        <v>ESCUELA SUPERIOR DE ADMINISTRACION PUBLICA-ESAP-</v>
      </c>
      <c r="E21" s="35"/>
      <c r="F21" s="36"/>
      <c r="G21" s="33" t="str">
        <f>+IFERROR((VLOOKUP(A21,Hoja3!$A$2:$J$841,7,FALSE)),"")</f>
        <v>BOGOTA D.C</v>
      </c>
      <c r="H21" s="33" t="str">
        <f>+IFERROR((VLOOKUP(A21,Hoja3!$A$2:$J$841,8,FALSE)),"")</f>
        <v>OFICIAL</v>
      </c>
      <c r="I21" s="37" t="str">
        <f>+IFERROR((VLOOKUP(A21,Hoja3!$A$2:$J$841,9,FALSE)),"")</f>
        <v>Institución Universitaria/Escuela Tecnológica</v>
      </c>
      <c r="J21" s="135">
        <f>+IFERROR((VLOOKUP(A21,Hoja3!$A$2:$J$841,10,FALSE)),"")</f>
        <v>276</v>
      </c>
    </row>
    <row r="22" spans="1:10" x14ac:dyDescent="0.25">
      <c r="A22" s="134">
        <v>11</v>
      </c>
      <c r="B22" s="32">
        <f>+IFERROR((VLOOKUP(A22,Hoja3!$A$2:$J$841,4,FALSE)),"")</f>
        <v>2833</v>
      </c>
      <c r="C22" s="33">
        <f>+IFERROR((VLOOKUP(A22,Hoja3!$A$2:$J$841,5,FALSE)),"")</f>
        <v>2833</v>
      </c>
      <c r="D22" s="35" t="str">
        <f>+IFERROR((VLOOKUP(A22,Hoja3!$A$2:$J$841,6,FALSE)),"")</f>
        <v>CORPORACION UNIVERSITARIA REMINGTON</v>
      </c>
      <c r="E22" s="35"/>
      <c r="F22" s="36"/>
      <c r="G22" s="33" t="str">
        <f>+IFERROR((VLOOKUP(A22,Hoja3!$A$2:$J$841,7,FALSE)),"")</f>
        <v>ANTIOQUIA</v>
      </c>
      <c r="H22" s="33" t="str">
        <f>+IFERROR((VLOOKUP(A22,Hoja3!$A$2:$J$841,8,FALSE)),"")</f>
        <v>PRIVADA</v>
      </c>
      <c r="I22" s="37" t="str">
        <f>+IFERROR((VLOOKUP(A22,Hoja3!$A$2:$J$841,9,FALSE)),"")</f>
        <v>Institución Universitaria/Escuela Tecnológica</v>
      </c>
      <c r="J22" s="135">
        <f>+IFERROR((VLOOKUP(A22,Hoja3!$A$2:$J$841,10,FALSE)),"")</f>
        <v>4</v>
      </c>
    </row>
    <row r="23" spans="1:10" x14ac:dyDescent="0.25">
      <c r="A23" s="134">
        <v>12</v>
      </c>
      <c r="B23" s="32">
        <f>+IFERROR((VLOOKUP(A23,Hoja3!$A$2:$J$841,4,FALSE)),"")</f>
        <v>3710</v>
      </c>
      <c r="C23" s="33">
        <f>+IFERROR((VLOOKUP(A23,Hoja3!$A$2:$J$841,5,FALSE)),"")</f>
        <v>3710</v>
      </c>
      <c r="D23" s="35" t="str">
        <f>+IFERROR((VLOOKUP(A23,Hoja3!$A$2:$J$841,6,FALSE)),"")</f>
        <v>FUNDACION UNIVERSITARIA ANTONIO DE AREVALO - UNITECNAR</v>
      </c>
      <c r="E23" s="35"/>
      <c r="F23" s="36"/>
      <c r="G23" s="33" t="str">
        <f>+IFERROR((VLOOKUP(A23,Hoja3!$A$2:$J$841,7,FALSE)),"")</f>
        <v>BOLIVAR</v>
      </c>
      <c r="H23" s="33" t="str">
        <f>+IFERROR((VLOOKUP(A23,Hoja3!$A$2:$J$841,8,FALSE)),"")</f>
        <v>PRIVADA</v>
      </c>
      <c r="I23" s="37" t="str">
        <f>+IFERROR((VLOOKUP(A23,Hoja3!$A$2:$J$841,9,FALSE)),"")</f>
        <v>Institución Universitaria/Escuela Tecnológica</v>
      </c>
      <c r="J23" s="135">
        <f>+IFERROR((VLOOKUP(A23,Hoja3!$A$2:$J$841,10,FALSE)),"")</f>
        <v>850</v>
      </c>
    </row>
    <row r="24" spans="1:10" x14ac:dyDescent="0.25">
      <c r="A24" s="134">
        <v>13</v>
      </c>
      <c r="B24" s="32">
        <f>+IFERROR((VLOOKUP(A24,Hoja3!$A$2:$J$841,4,FALSE)),"")</f>
        <v>4111</v>
      </c>
      <c r="C24" s="33">
        <f>+IFERROR((VLOOKUP(A24,Hoja3!$A$2:$J$841,5,FALSE)),"")</f>
        <v>4111</v>
      </c>
      <c r="D24" s="35" t="str">
        <f>+IFERROR((VLOOKUP(A24,Hoja3!$A$2:$J$841,6,FALSE)),"")</f>
        <v>INSTITUTO NACIONAL DE FORMACION TECNICA PROFESIONAL - HUMBERTO VELASQUEZ GARCIA</v>
      </c>
      <c r="E24" s="35"/>
      <c r="F24" s="36"/>
      <c r="G24" s="33" t="str">
        <f>+IFERROR((VLOOKUP(A24,Hoja3!$A$2:$J$841,7,FALSE)),"")</f>
        <v>MAGDALENA</v>
      </c>
      <c r="H24" s="33" t="str">
        <f>+IFERROR((VLOOKUP(A24,Hoja3!$A$2:$J$841,8,FALSE)),"")</f>
        <v>OFICIAL</v>
      </c>
      <c r="I24" s="37" t="str">
        <f>+IFERROR((VLOOKUP(A24,Hoja3!$A$2:$J$841,9,FALSE)),"")</f>
        <v>Institución Técnica Profesional</v>
      </c>
      <c r="J24" s="135">
        <f>+IFERROR((VLOOKUP(A24,Hoja3!$A$2:$J$841,10,FALSE)),"")</f>
        <v>550</v>
      </c>
    </row>
    <row r="25" spans="1:10" x14ac:dyDescent="0.25">
      <c r="A25" s="134">
        <v>14</v>
      </c>
      <c r="B25" s="32">
        <f>+IFERROR((VLOOKUP(A25,Hoja3!$A$2:$J$841,4,FALSE)),"")</f>
        <v>4813</v>
      </c>
      <c r="C25" s="33">
        <f>+IFERROR((VLOOKUP(A25,Hoja3!$A$2:$J$841,5,FALSE)),"")</f>
        <v>4813</v>
      </c>
      <c r="D25" s="35" t="str">
        <f>+IFERROR((VLOOKUP(A25,Hoja3!$A$2:$J$841,6,FALSE)),"")</f>
        <v>CORPORACION UNIFICADA NACIONAL DE EDUCACION SUPERIOR-CUN-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Institución Técnica Profesional</v>
      </c>
      <c r="J25" s="135">
        <f>+IFERROR((VLOOKUP(A25,Hoja3!$A$2:$J$841,10,FALSE)),"")</f>
        <v>1178</v>
      </c>
    </row>
    <row r="26" spans="1:10" x14ac:dyDescent="0.25">
      <c r="A26" s="134">
        <v>15</v>
      </c>
      <c r="B26" s="32">
        <f>+IFERROR((VLOOKUP(A26,Hoja3!$A$2:$J$841,4,FALSE)),"")</f>
        <v>9110</v>
      </c>
      <c r="C26" s="33">
        <f>+IFERROR((VLOOKUP(A26,Hoja3!$A$2:$J$841,5,FALSE)),"")</f>
        <v>9110</v>
      </c>
      <c r="D26" s="35" t="str">
        <f>+IFERROR((VLOOKUP(A26,Hoja3!$A$2:$J$841,6,FALSE)),"")</f>
        <v>SERVICIO NACIONAL DE APRENDIZAJE-SENA-</v>
      </c>
      <c r="E26" s="35"/>
      <c r="F26" s="36"/>
      <c r="G26" s="33" t="str">
        <f>+IFERROR((VLOOKUP(A26,Hoja3!$A$2:$J$841,7,FALSE)),"")</f>
        <v>BOGOTA D.C</v>
      </c>
      <c r="H26" s="33" t="str">
        <f>+IFERROR((VLOOKUP(A26,Hoja3!$A$2:$J$841,8,FALSE)),"")</f>
        <v>OFICIAL</v>
      </c>
      <c r="I26" s="37" t="str">
        <f>+IFERROR((VLOOKUP(A26,Hoja3!$A$2:$J$841,9,FALSE)),"")</f>
        <v>Institución Tecnológica</v>
      </c>
      <c r="J26" s="135">
        <f>+IFERROR((VLOOKUP(A26,Hoja3!$A$2:$J$841,10,FALSE)),"")</f>
        <v>4703</v>
      </c>
    </row>
    <row r="27" spans="1:10" x14ac:dyDescent="0.25">
      <c r="A27" s="134">
        <v>16</v>
      </c>
      <c r="B27" s="32" t="str">
        <f>+IFERROR((VLOOKUP(A27,Hoja3!$A$2:$J$841,4,FALSE)),"")</f>
        <v/>
      </c>
      <c r="C27" s="33" t="str">
        <f>+IFERROR((VLOOKUP(A27,Hoja3!$A$2:$J$841,5,FALSE)),"")</f>
        <v/>
      </c>
      <c r="D27" s="35" t="str">
        <f>+IFERROR((VLOOKUP(A27,Hoja3!$A$2:$J$841,6,FALSE)),"")</f>
        <v/>
      </c>
      <c r="E27" s="35"/>
      <c r="F27" s="36"/>
      <c r="G27" s="33" t="str">
        <f>+IFERROR((VLOOKUP(A27,Hoja3!$A$2:$J$841,7,FALSE)),"")</f>
        <v/>
      </c>
      <c r="H27" s="33" t="str">
        <f>+IFERROR((VLOOKUP(A27,Hoja3!$A$2:$J$841,8,FALSE)),"")</f>
        <v/>
      </c>
      <c r="I27" s="37" t="str">
        <f>+IFERROR((VLOOKUP(A27,Hoja3!$A$2:$J$841,9,FALSE)),"")</f>
        <v/>
      </c>
      <c r="J27" s="135" t="str">
        <f>+IFERROR((VLOOKUP(A27,Hoja3!$A$2:$J$841,10,FALSE)),"")</f>
        <v/>
      </c>
    </row>
    <row r="28" spans="1:10" x14ac:dyDescent="0.25">
      <c r="A28" s="134">
        <v>17</v>
      </c>
      <c r="B28" s="32" t="str">
        <f>+IFERROR((VLOOKUP(A28,Hoja3!$A$2:$J$841,4,FALSE)),"")</f>
        <v/>
      </c>
      <c r="C28" s="33" t="str">
        <f>+IFERROR((VLOOKUP(A28,Hoja3!$A$2:$J$841,5,FALSE)),"")</f>
        <v/>
      </c>
      <c r="D28" s="35" t="str">
        <f>+IFERROR((VLOOKUP(A28,Hoja3!$A$2:$J$841,6,FALSE)),"")</f>
        <v/>
      </c>
      <c r="E28" s="35"/>
      <c r="F28" s="36"/>
      <c r="G28" s="33" t="str">
        <f>+IFERROR((VLOOKUP(A28,Hoja3!$A$2:$J$841,7,FALSE)),"")</f>
        <v/>
      </c>
      <c r="H28" s="33" t="str">
        <f>+IFERROR((VLOOKUP(A28,Hoja3!$A$2:$J$841,8,FALSE)),"")</f>
        <v/>
      </c>
      <c r="I28" s="37" t="str">
        <f>+IFERROR((VLOOKUP(A28,Hoja3!$A$2:$J$841,9,FALSE)),"")</f>
        <v/>
      </c>
      <c r="J28" s="135" t="str">
        <f>+IFERROR((VLOOKUP(A28,Hoja3!$A$2:$J$841,10,FALSE)),"")</f>
        <v/>
      </c>
    </row>
    <row r="29" spans="1:10" x14ac:dyDescent="0.25">
      <c r="A29" s="134">
        <v>18</v>
      </c>
      <c r="B29" s="32" t="str">
        <f>+IFERROR((VLOOKUP(A29,Hoja3!$A$2:$J$841,4,FALSE)),"")</f>
        <v/>
      </c>
      <c r="C29" s="33" t="str">
        <f>+IFERROR((VLOOKUP(A29,Hoja3!$A$2:$J$841,5,FALSE)),"")</f>
        <v/>
      </c>
      <c r="D29" s="35" t="str">
        <f>+IFERROR((VLOOKUP(A29,Hoja3!$A$2:$J$841,6,FALSE)),"")</f>
        <v/>
      </c>
      <c r="E29" s="35"/>
      <c r="F29" s="36"/>
      <c r="G29" s="33" t="str">
        <f>+IFERROR((VLOOKUP(A29,Hoja3!$A$2:$J$841,7,FALSE)),"")</f>
        <v/>
      </c>
      <c r="H29" s="33" t="str">
        <f>+IFERROR((VLOOKUP(A29,Hoja3!$A$2:$J$841,8,FALSE)),"")</f>
        <v/>
      </c>
      <c r="I29" s="37" t="str">
        <f>+IFERROR((VLOOKUP(A29,Hoja3!$A$2:$J$841,9,FALSE)),"")</f>
        <v/>
      </c>
      <c r="J29" s="135" t="str">
        <f>+IFERROR((VLOOKUP(A29,Hoja3!$A$2:$J$841,10,FALSE)),"")</f>
        <v/>
      </c>
    </row>
    <row r="30" spans="1:10" x14ac:dyDescent="0.25">
      <c r="A30" s="134">
        <v>19</v>
      </c>
      <c r="B30" s="32" t="str">
        <f>+IFERROR((VLOOKUP(A30,Hoja3!$A$2:$J$841,4,FALSE)),"")</f>
        <v/>
      </c>
      <c r="C30" s="33" t="str">
        <f>+IFERROR((VLOOKUP(A30,Hoja3!$A$2:$J$841,5,FALSE)),"")</f>
        <v/>
      </c>
      <c r="D30" s="35" t="str">
        <f>+IFERROR((VLOOKUP(A30,Hoja3!$A$2:$J$841,6,FALSE)),"")</f>
        <v/>
      </c>
      <c r="E30" s="35"/>
      <c r="F30" s="36"/>
      <c r="G30" s="33" t="str">
        <f>+IFERROR((VLOOKUP(A30,Hoja3!$A$2:$J$841,7,FALSE)),"")</f>
        <v/>
      </c>
      <c r="H30" s="33" t="str">
        <f>+IFERROR((VLOOKUP(A30,Hoja3!$A$2:$J$841,8,FALSE)),"")</f>
        <v/>
      </c>
      <c r="I30" s="37" t="str">
        <f>+IFERROR((VLOOKUP(A30,Hoja3!$A$2:$J$841,9,FALSE)),"")</f>
        <v/>
      </c>
      <c r="J30" s="135" t="str">
        <f>+IFERROR((VLOOKUP(A30,Hoja3!$A$2:$J$841,10,FALSE)),"")</f>
        <v/>
      </c>
    </row>
    <row r="31" spans="1:10" x14ac:dyDescent="0.25">
      <c r="A31" s="134">
        <v>20</v>
      </c>
      <c r="B31" s="32" t="str">
        <f>+IFERROR((VLOOKUP(A31,Hoja3!$A$2:$J$841,4,FALSE)),"")</f>
        <v/>
      </c>
      <c r="C31" s="33" t="str">
        <f>+IFERROR((VLOOKUP(A31,Hoja3!$A$2:$J$841,5,FALSE)),"")</f>
        <v/>
      </c>
      <c r="D31" s="35" t="str">
        <f>+IFERROR((VLOOKUP(A31,Hoja3!$A$2:$J$841,6,FALSE)),"")</f>
        <v/>
      </c>
      <c r="E31" s="35"/>
      <c r="F31" s="36"/>
      <c r="G31" s="33" t="str">
        <f>+IFERROR((VLOOKUP(A31,Hoja3!$A$2:$J$841,7,FALSE)),"")</f>
        <v/>
      </c>
      <c r="H31" s="33" t="str">
        <f>+IFERROR((VLOOKUP(A31,Hoja3!$A$2:$J$841,8,FALSE)),"")</f>
        <v/>
      </c>
      <c r="I31" s="37" t="str">
        <f>+IFERROR((VLOOKUP(A31,Hoja3!$A$2:$J$841,9,FALSE)),"")</f>
        <v/>
      </c>
      <c r="J31" s="135" t="str">
        <f>+IFERROR((VLOOKUP(A31,Hoja3!$A$2:$J$841,10,FALSE)),"")</f>
        <v/>
      </c>
    </row>
    <row r="32" spans="1:10" x14ac:dyDescent="0.25">
      <c r="A32" s="134">
        <v>21</v>
      </c>
      <c r="B32" s="32" t="str">
        <f>+IFERROR((VLOOKUP(A32,Hoja3!$A$2:$J$841,4,FALSE)),"")</f>
        <v/>
      </c>
      <c r="C32" s="33" t="str">
        <f>+IFERROR((VLOOKUP(A32,Hoja3!$A$2:$J$841,5,FALSE)),"")</f>
        <v/>
      </c>
      <c r="D32" s="35" t="str">
        <f>+IFERROR((VLOOKUP(A32,Hoja3!$A$2:$J$841,6,FALSE)),"")</f>
        <v/>
      </c>
      <c r="E32" s="35"/>
      <c r="F32" s="36"/>
      <c r="G32" s="33" t="str">
        <f>+IFERROR((VLOOKUP(A32,Hoja3!$A$2:$J$841,7,FALSE)),"")</f>
        <v/>
      </c>
      <c r="H32" s="33" t="str">
        <f>+IFERROR((VLOOKUP(A32,Hoja3!$A$2:$J$841,8,FALSE)),"")</f>
        <v/>
      </c>
      <c r="I32" s="37" t="str">
        <f>+IFERROR((VLOOKUP(A32,Hoja3!$A$2:$J$841,9,FALSE)),"")</f>
        <v/>
      </c>
      <c r="J32" s="135" t="str">
        <f>+IFERROR((VLOOKUP(A32,Hoja3!$A$2:$J$841,10,FALSE)),"")</f>
        <v/>
      </c>
    </row>
    <row r="33" spans="1:10" x14ac:dyDescent="0.25">
      <c r="A33" s="134">
        <v>22</v>
      </c>
      <c r="B33" s="32" t="str">
        <f>+IFERROR((VLOOKUP(A33,Hoja3!$A$2:$J$841,4,FALSE)),"")</f>
        <v/>
      </c>
      <c r="C33" s="33" t="str">
        <f>+IFERROR((VLOOKUP(A33,Hoja3!$A$2:$J$841,5,FALSE)),"")</f>
        <v/>
      </c>
      <c r="D33" s="35" t="str">
        <f>+IFERROR((VLOOKUP(A33,Hoja3!$A$2:$J$841,6,FALSE)),"")</f>
        <v/>
      </c>
      <c r="E33" s="35"/>
      <c r="F33" s="36"/>
      <c r="G33" s="33" t="str">
        <f>+IFERROR((VLOOKUP(A33,Hoja3!$A$2:$J$841,7,FALSE)),"")</f>
        <v/>
      </c>
      <c r="H33" s="33" t="str">
        <f>+IFERROR((VLOOKUP(A33,Hoja3!$A$2:$J$841,8,FALSE)),"")</f>
        <v/>
      </c>
      <c r="I33" s="37" t="str">
        <f>+IFERROR((VLOOKUP(A33,Hoja3!$A$2:$J$841,9,FALSE)),"")</f>
        <v/>
      </c>
      <c r="J33" s="135" t="str">
        <f>+IFERROR((VLOOKUP(A33,Hoja3!$A$2:$J$841,10,FALSE)),"")</f>
        <v/>
      </c>
    </row>
    <row r="34" spans="1:10" x14ac:dyDescent="0.25">
      <c r="A34" s="134">
        <v>23</v>
      </c>
      <c r="B34" s="32" t="str">
        <f>+IFERROR((VLOOKUP(A34,Hoja3!$A$2:$J$841,4,FALSE)),"")</f>
        <v/>
      </c>
      <c r="C34" s="33" t="str">
        <f>+IFERROR((VLOOKUP(A34,Hoja3!$A$2:$J$841,5,FALSE)),"")</f>
        <v/>
      </c>
      <c r="D34" s="35" t="str">
        <f>+IFERROR((VLOOKUP(A34,Hoja3!$A$2:$J$841,6,FALSE)),"")</f>
        <v/>
      </c>
      <c r="E34" s="35"/>
      <c r="F34" s="36"/>
      <c r="G34" s="33" t="str">
        <f>+IFERROR((VLOOKUP(A34,Hoja3!$A$2:$J$841,7,FALSE)),"")</f>
        <v/>
      </c>
      <c r="H34" s="33" t="str">
        <f>+IFERROR((VLOOKUP(A34,Hoja3!$A$2:$J$841,8,FALSE)),"")</f>
        <v/>
      </c>
      <c r="I34" s="37" t="str">
        <f>+IFERROR((VLOOKUP(A34,Hoja3!$A$2:$J$841,9,FALSE)),"")</f>
        <v/>
      </c>
      <c r="J34" s="135" t="str">
        <f>+IFERROR((VLOOKUP(A34,Hoja3!$A$2:$J$841,10,FALSE)),"")</f>
        <v/>
      </c>
    </row>
    <row r="35" spans="1:10" x14ac:dyDescent="0.25">
      <c r="A35" s="134">
        <v>24</v>
      </c>
      <c r="B35" s="32" t="str">
        <f>+IFERROR((VLOOKUP(A35,Hoja3!$A$2:$J$841,4,FALSE)),"")</f>
        <v/>
      </c>
      <c r="C35" s="33" t="str">
        <f>+IFERROR((VLOOKUP(A35,Hoja3!$A$2:$J$841,5,FALSE)),"")</f>
        <v/>
      </c>
      <c r="D35" s="35" t="str">
        <f>+IFERROR((VLOOKUP(A35,Hoja3!$A$2:$J$841,6,FALSE)),"")</f>
        <v/>
      </c>
      <c r="E35" s="35"/>
      <c r="F35" s="36"/>
      <c r="G35" s="33" t="str">
        <f>+IFERROR((VLOOKUP(A35,Hoja3!$A$2:$J$841,7,FALSE)),"")</f>
        <v/>
      </c>
      <c r="H35" s="33" t="str">
        <f>+IFERROR((VLOOKUP(A35,Hoja3!$A$2:$J$841,8,FALSE)),"")</f>
        <v/>
      </c>
      <c r="I35" s="37" t="str">
        <f>+IFERROR((VLOOKUP(A35,Hoja3!$A$2:$J$841,9,FALSE)),"")</f>
        <v/>
      </c>
      <c r="J35" s="135" t="str">
        <f>+IFERROR((VLOOKUP(A35,Hoja3!$A$2:$J$841,10,FALSE)),"")</f>
        <v/>
      </c>
    </row>
    <row r="36" spans="1:10" x14ac:dyDescent="0.25">
      <c r="A36" s="134">
        <v>25</v>
      </c>
      <c r="B36" s="32" t="str">
        <f>+IFERROR((VLOOKUP(A36,Hoja3!$A$2:$J$841,4,FALSE)),"")</f>
        <v/>
      </c>
      <c r="C36" s="33" t="str">
        <f>+IFERROR((VLOOKUP(A36,Hoja3!$A$2:$J$841,5,FALSE)),"")</f>
        <v/>
      </c>
      <c r="D36" s="35" t="str">
        <f>+IFERROR((VLOOKUP(A36,Hoja3!$A$2:$J$841,6,FALSE)),"")</f>
        <v/>
      </c>
      <c r="E36" s="35"/>
      <c r="F36" s="36"/>
      <c r="G36" s="33" t="str">
        <f>+IFERROR((VLOOKUP(A36,Hoja3!$A$2:$J$841,7,FALSE)),"")</f>
        <v/>
      </c>
      <c r="H36" s="33" t="str">
        <f>+IFERROR((VLOOKUP(A36,Hoja3!$A$2:$J$841,8,FALSE)),"")</f>
        <v/>
      </c>
      <c r="I36" s="37" t="str">
        <f>+IFERROR((VLOOKUP(A36,Hoja3!$A$2:$J$841,9,FALSE)),"")</f>
        <v/>
      </c>
      <c r="J36" s="135" t="str">
        <f>+IFERROR((VLOOKUP(A36,Hoja3!$A$2:$J$841,10,FALSE)),"")</f>
        <v/>
      </c>
    </row>
    <row r="37" spans="1:10" x14ac:dyDescent="0.25">
      <c r="A37" s="134">
        <v>26</v>
      </c>
      <c r="B37" s="32" t="str">
        <f>+IFERROR((VLOOKUP(A37,Hoja3!$A$2:$J$841,4,FALSE)),"")</f>
        <v/>
      </c>
      <c r="C37" s="33" t="str">
        <f>+IFERROR((VLOOKUP(A37,Hoja3!$A$2:$J$841,5,FALSE)),"")</f>
        <v/>
      </c>
      <c r="D37" s="35" t="str">
        <f>+IFERROR((VLOOKUP(A37,Hoja3!$A$2:$J$841,6,FALSE)),"")</f>
        <v/>
      </c>
      <c r="E37" s="35"/>
      <c r="F37" s="36"/>
      <c r="G37" s="33" t="str">
        <f>+IFERROR((VLOOKUP(A37,Hoja3!$A$2:$J$841,7,FALSE)),"")</f>
        <v/>
      </c>
      <c r="H37" s="33" t="str">
        <f>+IFERROR((VLOOKUP(A37,Hoja3!$A$2:$J$841,8,FALSE)),"")</f>
        <v/>
      </c>
      <c r="I37" s="37" t="str">
        <f>+IFERROR((VLOOKUP(A37,Hoja3!$A$2:$J$841,9,FALSE)),"")</f>
        <v/>
      </c>
      <c r="J37" s="135" t="str">
        <f>+IFERROR((VLOOKUP(A37,Hoja3!$A$2:$J$841,10,FALSE)),"")</f>
        <v/>
      </c>
    </row>
    <row r="38" spans="1:10" x14ac:dyDescent="0.25">
      <c r="A38" s="134">
        <v>27</v>
      </c>
      <c r="B38" s="32" t="str">
        <f>+IFERROR((VLOOKUP(A38,Hoja3!$A$2:$J$841,4,FALSE)),"")</f>
        <v/>
      </c>
      <c r="C38" s="33" t="str">
        <f>+IFERROR((VLOOKUP(A38,Hoja3!$A$2:$J$841,5,FALSE)),"")</f>
        <v/>
      </c>
      <c r="D38" s="35" t="str">
        <f>+IFERROR((VLOOKUP(A38,Hoja3!$A$2:$J$841,6,FALSE)),"")</f>
        <v/>
      </c>
      <c r="E38" s="35"/>
      <c r="F38" s="36"/>
      <c r="G38" s="33" t="str">
        <f>+IFERROR((VLOOKUP(A38,Hoja3!$A$2:$J$841,7,FALSE)),"")</f>
        <v/>
      </c>
      <c r="H38" s="33" t="str">
        <f>+IFERROR((VLOOKUP(A38,Hoja3!$A$2:$J$841,8,FALSE)),"")</f>
        <v/>
      </c>
      <c r="I38" s="37" t="str">
        <f>+IFERROR((VLOOKUP(A38,Hoja3!$A$2:$J$841,9,FALSE)),"")</f>
        <v/>
      </c>
      <c r="J38" s="135" t="str">
        <f>+IFERROR((VLOOKUP(A38,Hoja3!$A$2:$J$841,10,FALSE)),"")</f>
        <v/>
      </c>
    </row>
    <row r="39" spans="1:10" x14ac:dyDescent="0.25">
      <c r="A39" s="134">
        <v>28</v>
      </c>
      <c r="B39" s="32" t="str">
        <f>+IFERROR((VLOOKUP(A39,Hoja3!$A$2:$J$841,4,FALSE)),"")</f>
        <v/>
      </c>
      <c r="C39" s="33" t="str">
        <f>+IFERROR((VLOOKUP(A39,Hoja3!$A$2:$J$841,5,FALSE)),"")</f>
        <v/>
      </c>
      <c r="D39" s="35" t="str">
        <f>+IFERROR((VLOOKUP(A39,Hoja3!$A$2:$J$841,6,FALSE)),"")</f>
        <v/>
      </c>
      <c r="E39" s="35"/>
      <c r="F39" s="36"/>
      <c r="G39" s="33" t="str">
        <f>+IFERROR((VLOOKUP(A39,Hoja3!$A$2:$J$841,7,FALSE)),"")</f>
        <v/>
      </c>
      <c r="H39" s="33" t="str">
        <f>+IFERROR((VLOOKUP(A39,Hoja3!$A$2:$J$841,8,FALSE)),"")</f>
        <v/>
      </c>
      <c r="I39" s="37" t="str">
        <f>+IFERROR((VLOOKUP(A39,Hoja3!$A$2:$J$841,9,FALSE)),"")</f>
        <v/>
      </c>
      <c r="J39" s="135" t="str">
        <f>+IFERROR((VLOOKUP(A39,Hoja3!$A$2:$J$841,10,FALSE)),"")</f>
        <v/>
      </c>
    </row>
    <row r="40" spans="1:10" x14ac:dyDescent="0.25">
      <c r="A40" s="134">
        <v>29</v>
      </c>
      <c r="B40" s="32" t="str">
        <f>+IFERROR((VLOOKUP(A40,Hoja3!$A$2:$J$841,4,FALSE)),"")</f>
        <v/>
      </c>
      <c r="C40" s="33" t="str">
        <f>+IFERROR((VLOOKUP(A40,Hoja3!$A$2:$J$841,5,FALSE)),"")</f>
        <v/>
      </c>
      <c r="D40" s="35" t="str">
        <f>+IFERROR((VLOOKUP(A40,Hoja3!$A$2:$J$841,6,FALSE)),"")</f>
        <v/>
      </c>
      <c r="E40" s="35"/>
      <c r="F40" s="36"/>
      <c r="G40" s="33" t="str">
        <f>+IFERROR((VLOOKUP(A40,Hoja3!$A$2:$J$841,7,FALSE)),"")</f>
        <v/>
      </c>
      <c r="H40" s="33" t="str">
        <f>+IFERROR((VLOOKUP(A40,Hoja3!$A$2:$J$841,8,FALSE)),"")</f>
        <v/>
      </c>
      <c r="I40" s="37" t="str">
        <f>+IFERROR((VLOOKUP(A40,Hoja3!$A$2:$J$841,9,FALSE)),"")</f>
        <v/>
      </c>
      <c r="J40" s="135" t="str">
        <f>+IFERROR((VLOOKUP(A40,Hoja3!$A$2:$J$841,10,FALSE)),"")</f>
        <v/>
      </c>
    </row>
    <row r="41" spans="1:10" x14ac:dyDescent="0.25">
      <c r="A41" s="134">
        <v>30</v>
      </c>
      <c r="B41" s="32" t="str">
        <f>+IFERROR((VLOOKUP(A41,Hoja3!$A$2:$J$841,4,FALSE)),"")</f>
        <v/>
      </c>
      <c r="C41" s="33" t="str">
        <f>+IFERROR((VLOOKUP(A41,Hoja3!$A$2:$J$841,5,FALSE)),"")</f>
        <v/>
      </c>
      <c r="D41" s="35" t="str">
        <f>+IFERROR((VLOOKUP(A41,Hoja3!$A$2:$J$841,6,FALSE)),"")</f>
        <v/>
      </c>
      <c r="E41" s="35"/>
      <c r="F41" s="36"/>
      <c r="G41" s="33" t="str">
        <f>+IFERROR((VLOOKUP(A41,Hoja3!$A$2:$J$841,7,FALSE)),"")</f>
        <v/>
      </c>
      <c r="H41" s="33" t="str">
        <f>+IFERROR((VLOOKUP(A41,Hoja3!$A$2:$J$841,8,FALSE)),"")</f>
        <v/>
      </c>
      <c r="I41" s="37" t="str">
        <f>+IFERROR((VLOOKUP(A41,Hoja3!$A$2:$J$841,9,FALSE)),"")</f>
        <v/>
      </c>
      <c r="J41" s="135" t="str">
        <f>+IFERROR((VLOOKUP(A41,Hoja3!$A$2:$J$841,10,FALSE)),"")</f>
        <v/>
      </c>
    </row>
    <row r="42" spans="1:10" x14ac:dyDescent="0.25">
      <c r="A42" s="134">
        <v>31</v>
      </c>
      <c r="B42" s="32" t="str">
        <f>+IFERROR((VLOOKUP(A42,Hoja3!$A$2:$J$841,4,FALSE)),"")</f>
        <v/>
      </c>
      <c r="C42" s="33" t="str">
        <f>+IFERROR((VLOOKUP(A42,Hoja3!$A$2:$J$841,5,FALSE)),"")</f>
        <v/>
      </c>
      <c r="D42" s="35" t="str">
        <f>+IFERROR((VLOOKUP(A42,Hoja3!$A$2:$J$841,6,FALSE)),"")</f>
        <v/>
      </c>
      <c r="E42" s="35"/>
      <c r="F42" s="36"/>
      <c r="G42" s="33" t="str">
        <f>+IFERROR((VLOOKUP(A42,Hoja3!$A$2:$J$841,7,FALSE)),"")</f>
        <v/>
      </c>
      <c r="H42" s="33" t="str">
        <f>+IFERROR((VLOOKUP(A42,Hoja3!$A$2:$J$841,8,FALSE)),"")</f>
        <v/>
      </c>
      <c r="I42" s="37" t="str">
        <f>+IFERROR((VLOOKUP(A42,Hoja3!$A$2:$J$841,9,FALSE)),"")</f>
        <v/>
      </c>
      <c r="J42" s="135" t="str">
        <f>+IFERROR((VLOOKUP(A42,Hoja3!$A$2:$J$841,10,FALSE)),"")</f>
        <v/>
      </c>
    </row>
    <row r="43" spans="1:10" x14ac:dyDescent="0.25">
      <c r="A43" s="134">
        <v>32</v>
      </c>
      <c r="B43" s="32" t="str">
        <f>+IFERROR((VLOOKUP(A43,Hoja3!$A$2:$J$841,4,FALSE)),"")</f>
        <v/>
      </c>
      <c r="C43" s="33" t="str">
        <f>+IFERROR((VLOOKUP(A43,Hoja3!$A$2:$J$841,5,FALSE)),"")</f>
        <v/>
      </c>
      <c r="D43" s="35" t="str">
        <f>+IFERROR((VLOOKUP(A43,Hoja3!$A$2:$J$841,6,FALSE)),"")</f>
        <v/>
      </c>
      <c r="E43" s="35"/>
      <c r="F43" s="36"/>
      <c r="G43" s="33" t="str">
        <f>+IFERROR((VLOOKUP(A43,Hoja3!$A$2:$J$841,7,FALSE)),"")</f>
        <v/>
      </c>
      <c r="H43" s="33" t="str">
        <f>+IFERROR((VLOOKUP(A43,Hoja3!$A$2:$J$841,8,FALSE)),"")</f>
        <v/>
      </c>
      <c r="I43" s="37" t="str">
        <f>+IFERROR((VLOOKUP(A43,Hoja3!$A$2:$J$841,9,FALSE)),"")</f>
        <v/>
      </c>
      <c r="J43" s="135" t="str">
        <f>+IFERROR((VLOOKUP(A43,Hoja3!$A$2:$J$841,10,FALSE)),"")</f>
        <v/>
      </c>
    </row>
    <row r="44" spans="1:10" x14ac:dyDescent="0.25">
      <c r="A44" s="134">
        <v>33</v>
      </c>
      <c r="B44" s="32" t="str">
        <f>+IFERROR((VLOOKUP(A44,Hoja3!$A$2:$J$841,4,FALSE)),"")</f>
        <v/>
      </c>
      <c r="C44" s="33" t="str">
        <f>+IFERROR((VLOOKUP(A44,Hoja3!$A$2:$J$841,5,FALSE)),"")</f>
        <v/>
      </c>
      <c r="D44" s="35" t="str">
        <f>+IFERROR((VLOOKUP(A44,Hoja3!$A$2:$J$841,6,FALSE)),"")</f>
        <v/>
      </c>
      <c r="E44" s="35"/>
      <c r="F44" s="36"/>
      <c r="G44" s="33" t="str">
        <f>+IFERROR((VLOOKUP(A44,Hoja3!$A$2:$J$841,7,FALSE)),"")</f>
        <v/>
      </c>
      <c r="H44" s="33" t="str">
        <f>+IFERROR((VLOOKUP(A44,Hoja3!$A$2:$J$841,8,FALSE)),"")</f>
        <v/>
      </c>
      <c r="I44" s="37" t="str">
        <f>+IFERROR((VLOOKUP(A44,Hoja3!$A$2:$J$841,9,FALSE)),"")</f>
        <v/>
      </c>
      <c r="J44" s="135" t="str">
        <f>+IFERROR((VLOOKUP(A44,Hoja3!$A$2:$J$841,10,FALSE)),"")</f>
        <v/>
      </c>
    </row>
    <row r="45" spans="1:10" x14ac:dyDescent="0.25">
      <c r="A45" s="134">
        <v>34</v>
      </c>
      <c r="B45" s="32" t="str">
        <f>+IFERROR((VLOOKUP(A45,Hoja3!$A$2:$J$841,4,FALSE)),"")</f>
        <v/>
      </c>
      <c r="C45" s="33" t="str">
        <f>+IFERROR((VLOOKUP(A45,Hoja3!$A$2:$J$841,5,FALSE)),"")</f>
        <v/>
      </c>
      <c r="D45" s="35" t="str">
        <f>+IFERROR((VLOOKUP(A45,Hoja3!$A$2:$J$841,6,FALSE)),"")</f>
        <v/>
      </c>
      <c r="E45" s="35"/>
      <c r="F45" s="36"/>
      <c r="G45" s="33" t="str">
        <f>+IFERROR((VLOOKUP(A45,Hoja3!$A$2:$J$841,7,FALSE)),"")</f>
        <v/>
      </c>
      <c r="H45" s="33" t="str">
        <f>+IFERROR((VLOOKUP(A45,Hoja3!$A$2:$J$841,8,FALSE)),"")</f>
        <v/>
      </c>
      <c r="I45" s="37" t="str">
        <f>+IFERROR((VLOOKUP(A45,Hoja3!$A$2:$J$841,9,FALSE)),"")</f>
        <v/>
      </c>
      <c r="J45" s="135" t="str">
        <f>+IFERROR((VLOOKUP(A45,Hoja3!$A$2:$J$841,10,FALSE)),"")</f>
        <v/>
      </c>
    </row>
    <row r="46" spans="1:10" x14ac:dyDescent="0.25">
      <c r="A46" s="134">
        <v>35</v>
      </c>
      <c r="B46" s="32" t="str">
        <f>+IFERROR((VLOOKUP(A46,Hoja3!$A$2:$J$841,4,FALSE)),"")</f>
        <v/>
      </c>
      <c r="C46" s="33" t="str">
        <f>+IFERROR((VLOOKUP(A46,Hoja3!$A$2:$J$841,5,FALSE)),"")</f>
        <v/>
      </c>
      <c r="D46" s="35" t="str">
        <f>+IFERROR((VLOOKUP(A46,Hoja3!$A$2:$J$841,6,FALSE)),"")</f>
        <v/>
      </c>
      <c r="E46" s="35"/>
      <c r="F46" s="36"/>
      <c r="G46" s="33" t="str">
        <f>+IFERROR((VLOOKUP(A46,Hoja3!$A$2:$J$841,7,FALSE)),"")</f>
        <v/>
      </c>
      <c r="H46" s="33" t="str">
        <f>+IFERROR((VLOOKUP(A46,Hoja3!$A$2:$J$841,8,FALSE)),"")</f>
        <v/>
      </c>
      <c r="I46" s="37" t="str">
        <f>+IFERROR((VLOOKUP(A46,Hoja3!$A$2:$J$841,9,FALSE)),"")</f>
        <v/>
      </c>
      <c r="J46" s="135" t="str">
        <f>+IFERROR((VLOOKUP(A46,Hoja3!$A$2:$J$841,10,FALSE)),"")</f>
        <v/>
      </c>
    </row>
    <row r="47" spans="1:10" x14ac:dyDescent="0.25">
      <c r="A47" s="134">
        <v>36</v>
      </c>
      <c r="B47" s="32" t="str">
        <f>+IFERROR((VLOOKUP(A47,Hoja3!$A$2:$J$841,4,FALSE)),"")</f>
        <v/>
      </c>
      <c r="C47" s="33" t="str">
        <f>+IFERROR((VLOOKUP(A47,Hoja3!$A$2:$J$841,5,FALSE)),"")</f>
        <v/>
      </c>
      <c r="D47" s="35" t="str">
        <f>+IFERROR((VLOOKUP(A47,Hoja3!$A$2:$J$841,6,FALSE)),"")</f>
        <v/>
      </c>
      <c r="E47" s="35"/>
      <c r="F47" s="36"/>
      <c r="G47" s="33" t="str">
        <f>+IFERROR((VLOOKUP(A47,Hoja3!$A$2:$J$841,7,FALSE)),"")</f>
        <v/>
      </c>
      <c r="H47" s="33" t="str">
        <f>+IFERROR((VLOOKUP(A47,Hoja3!$A$2:$J$841,8,FALSE)),"")</f>
        <v/>
      </c>
      <c r="I47" s="37" t="str">
        <f>+IFERROR((VLOOKUP(A47,Hoja3!$A$2:$J$841,9,FALSE)),"")</f>
        <v/>
      </c>
      <c r="J47" s="135" t="str">
        <f>+IFERROR((VLOOKUP(A47,Hoja3!$A$2:$J$841,10,FALSE)),"")</f>
        <v/>
      </c>
    </row>
    <row r="48" spans="1:10" x14ac:dyDescent="0.25">
      <c r="A48" s="134">
        <v>37</v>
      </c>
      <c r="B48" s="32" t="str">
        <f>+IFERROR((VLOOKUP(A48,Hoja3!$A$2:$J$841,4,FALSE)),"")</f>
        <v/>
      </c>
      <c r="C48" s="33" t="str">
        <f>+IFERROR((VLOOKUP(A48,Hoja3!$A$2:$J$841,5,FALSE)),"")</f>
        <v/>
      </c>
      <c r="D48" s="35" t="str">
        <f>+IFERROR((VLOOKUP(A48,Hoja3!$A$2:$J$841,6,FALSE)),"")</f>
        <v/>
      </c>
      <c r="E48" s="35"/>
      <c r="F48" s="36"/>
      <c r="G48" s="33" t="str">
        <f>+IFERROR((VLOOKUP(A48,Hoja3!$A$2:$J$841,7,FALSE)),"")</f>
        <v/>
      </c>
      <c r="H48" s="33" t="str">
        <f>+IFERROR((VLOOKUP(A48,Hoja3!$A$2:$J$841,8,FALSE)),"")</f>
        <v/>
      </c>
      <c r="I48" s="37" t="str">
        <f>+IFERROR((VLOOKUP(A48,Hoja3!$A$2:$J$841,9,FALSE)),"")</f>
        <v/>
      </c>
      <c r="J48" s="135" t="str">
        <f>+IFERROR((VLOOKUP(A48,Hoja3!$A$2:$J$841,10,FALSE)),"")</f>
        <v/>
      </c>
    </row>
    <row r="49" spans="1:10" x14ac:dyDescent="0.25">
      <c r="A49" s="134">
        <v>38</v>
      </c>
      <c r="B49" s="32" t="str">
        <f>+IFERROR((VLOOKUP(A49,Hoja3!$A$2:$J$841,4,FALSE)),"")</f>
        <v/>
      </c>
      <c r="C49" s="33" t="str">
        <f>+IFERROR((VLOOKUP(A49,Hoja3!$A$2:$J$841,5,FALSE)),"")</f>
        <v/>
      </c>
      <c r="D49" s="35" t="str">
        <f>+IFERROR((VLOOKUP(A49,Hoja3!$A$2:$J$841,6,FALSE)),"")</f>
        <v/>
      </c>
      <c r="E49" s="35"/>
      <c r="F49" s="36"/>
      <c r="G49" s="33" t="str">
        <f>+IFERROR((VLOOKUP(A49,Hoja3!$A$2:$J$841,7,FALSE)),"")</f>
        <v/>
      </c>
      <c r="H49" s="33" t="str">
        <f>+IFERROR((VLOOKUP(A49,Hoja3!$A$2:$J$841,8,FALSE)),"")</f>
        <v/>
      </c>
      <c r="I49" s="37" t="str">
        <f>+IFERROR((VLOOKUP(A49,Hoja3!$A$2:$J$841,9,FALSE)),"")</f>
        <v/>
      </c>
      <c r="J49" s="135" t="str">
        <f>+IFERROR((VLOOKUP(A49,Hoja3!$A$2:$J$841,10,FALSE)),"")</f>
        <v/>
      </c>
    </row>
    <row r="50" spans="1:10" x14ac:dyDescent="0.25">
      <c r="A50" s="134">
        <v>39</v>
      </c>
      <c r="B50" s="32" t="str">
        <f>+IFERROR((VLOOKUP(A50,Hoja3!$A$2:$J$841,4,FALSE)),"")</f>
        <v/>
      </c>
      <c r="C50" s="33" t="str">
        <f>+IFERROR((VLOOKUP(A50,Hoja3!$A$2:$J$841,5,FALSE)),"")</f>
        <v/>
      </c>
      <c r="D50" s="35" t="str">
        <f>+IFERROR((VLOOKUP(A50,Hoja3!$A$2:$J$841,6,FALSE)),"")</f>
        <v/>
      </c>
      <c r="E50" s="35"/>
      <c r="F50" s="36"/>
      <c r="G50" s="33" t="str">
        <f>+IFERROR((VLOOKUP(A50,Hoja3!$A$2:$J$841,7,FALSE)),"")</f>
        <v/>
      </c>
      <c r="H50" s="33" t="str">
        <f>+IFERROR((VLOOKUP(A50,Hoja3!$A$2:$J$841,8,FALSE)),"")</f>
        <v/>
      </c>
      <c r="I50" s="37" t="str">
        <f>+IFERROR((VLOOKUP(A50,Hoja3!$A$2:$J$841,9,FALSE)),"")</f>
        <v/>
      </c>
      <c r="J50" s="135" t="str">
        <f>+IFERROR((VLOOKUP(A50,Hoja3!$A$2:$J$841,10,FALSE)),"")</f>
        <v/>
      </c>
    </row>
    <row r="51" spans="1:10" x14ac:dyDescent="0.25">
      <c r="A51" s="134">
        <v>40</v>
      </c>
      <c r="B51" s="32" t="str">
        <f>+IFERROR((VLOOKUP(A51,Hoja3!$A$2:$J$841,4,FALSE)),"")</f>
        <v/>
      </c>
      <c r="C51" s="33" t="str">
        <f>+IFERROR((VLOOKUP(A51,Hoja3!$A$2:$J$841,5,FALSE)),"")</f>
        <v/>
      </c>
      <c r="D51" s="35" t="str">
        <f>+IFERROR((VLOOKUP(A51,Hoja3!$A$2:$J$841,6,FALSE)),"")</f>
        <v/>
      </c>
      <c r="E51" s="35"/>
      <c r="F51" s="36"/>
      <c r="G51" s="33" t="str">
        <f>+IFERROR((VLOOKUP(A51,Hoja3!$A$2:$J$841,7,FALSE)),"")</f>
        <v/>
      </c>
      <c r="H51" s="33" t="str">
        <f>+IFERROR((VLOOKUP(A51,Hoja3!$A$2:$J$841,8,FALSE)),"")</f>
        <v/>
      </c>
      <c r="I51" s="37" t="str">
        <f>+IFERROR((VLOOKUP(A51,Hoja3!$A$2:$J$841,9,FALSE)),"")</f>
        <v/>
      </c>
      <c r="J51" s="135" t="str">
        <f>+IFERROR((VLOOKUP(A51,Hoja3!$A$2:$J$841,10,FALSE)),"")</f>
        <v/>
      </c>
    </row>
    <row r="52" spans="1:10" x14ac:dyDescent="0.25">
      <c r="A52" s="134">
        <v>41</v>
      </c>
      <c r="B52" s="32" t="str">
        <f>+IFERROR((VLOOKUP(A52,Hoja3!$A$2:$J$841,4,FALSE)),"")</f>
        <v/>
      </c>
      <c r="C52" s="33" t="str">
        <f>+IFERROR((VLOOKUP(A52,Hoja3!$A$2:$J$841,5,FALSE)),"")</f>
        <v/>
      </c>
      <c r="D52" s="35" t="str">
        <f>+IFERROR((VLOOKUP(A52,Hoja3!$A$2:$J$841,6,FALSE)),"")</f>
        <v/>
      </c>
      <c r="E52" s="35"/>
      <c r="F52" s="36"/>
      <c r="G52" s="33" t="str">
        <f>+IFERROR((VLOOKUP(A52,Hoja3!$A$2:$J$841,7,FALSE)),"")</f>
        <v/>
      </c>
      <c r="H52" s="33" t="str">
        <f>+IFERROR((VLOOKUP(A52,Hoja3!$A$2:$J$841,8,FALSE)),"")</f>
        <v/>
      </c>
      <c r="I52" s="37" t="str">
        <f>+IFERROR((VLOOKUP(A52,Hoja3!$A$2:$J$841,9,FALSE)),"")</f>
        <v/>
      </c>
      <c r="J52" s="135" t="str">
        <f>+IFERROR((VLOOKUP(A52,Hoja3!$A$2:$J$841,10,FALSE)),"")</f>
        <v/>
      </c>
    </row>
    <row r="53" spans="1:10" x14ac:dyDescent="0.25">
      <c r="A53" s="134">
        <v>42</v>
      </c>
      <c r="B53" s="32" t="str">
        <f>+IFERROR((VLOOKUP(A53,Hoja3!$A$2:$J$841,4,FALSE)),"")</f>
        <v/>
      </c>
      <c r="C53" s="33" t="str">
        <f>+IFERROR((VLOOKUP(A53,Hoja3!$A$2:$J$841,5,FALSE)),"")</f>
        <v/>
      </c>
      <c r="D53" s="35" t="str">
        <f>+IFERROR((VLOOKUP(A53,Hoja3!$A$2:$J$841,6,FALSE)),"")</f>
        <v/>
      </c>
      <c r="E53" s="35"/>
      <c r="F53" s="36"/>
      <c r="G53" s="33" t="str">
        <f>+IFERROR((VLOOKUP(A53,Hoja3!$A$2:$J$841,7,FALSE)),"")</f>
        <v/>
      </c>
      <c r="H53" s="33" t="str">
        <f>+IFERROR((VLOOKUP(A53,Hoja3!$A$2:$J$841,8,FALSE)),"")</f>
        <v/>
      </c>
      <c r="I53" s="37" t="str">
        <f>+IFERROR((VLOOKUP(A53,Hoja3!$A$2:$J$841,9,FALSE)),"")</f>
        <v/>
      </c>
      <c r="J53" s="135" t="str">
        <f>+IFERROR((VLOOKUP(A53,Hoja3!$A$2:$J$841,10,FALSE)),"")</f>
        <v/>
      </c>
    </row>
    <row r="54" spans="1:10" x14ac:dyDescent="0.25">
      <c r="A54" s="134">
        <v>43</v>
      </c>
      <c r="B54" s="32" t="str">
        <f>+IFERROR((VLOOKUP(A54,Hoja3!$A$2:$J$841,4,FALSE)),"")</f>
        <v/>
      </c>
      <c r="C54" s="33" t="str">
        <f>+IFERROR((VLOOKUP(A54,Hoja3!$A$2:$J$841,5,FALSE)),"")</f>
        <v/>
      </c>
      <c r="D54" s="35" t="str">
        <f>+IFERROR((VLOOKUP(A54,Hoja3!$A$2:$J$841,6,FALSE)),"")</f>
        <v/>
      </c>
      <c r="E54" s="35"/>
      <c r="F54" s="36"/>
      <c r="G54" s="33" t="str">
        <f>+IFERROR((VLOOKUP(A54,Hoja3!$A$2:$J$841,7,FALSE)),"")</f>
        <v/>
      </c>
      <c r="H54" s="33" t="str">
        <f>+IFERROR((VLOOKUP(A54,Hoja3!$A$2:$J$841,8,FALSE)),"")</f>
        <v/>
      </c>
      <c r="I54" s="37" t="str">
        <f>+IFERROR((VLOOKUP(A54,Hoja3!$A$2:$J$841,9,FALSE)),"")</f>
        <v/>
      </c>
      <c r="J54" s="135" t="str">
        <f>+IFERROR((VLOOKUP(A54,Hoja3!$A$2:$J$841,10,FALSE)),"")</f>
        <v/>
      </c>
    </row>
    <row r="55" spans="1:10" x14ac:dyDescent="0.25">
      <c r="A55" s="134">
        <v>44</v>
      </c>
      <c r="B55" s="32" t="str">
        <f>+IFERROR((VLOOKUP(A55,Hoja3!$A$2:$J$841,4,FALSE)),"")</f>
        <v/>
      </c>
      <c r="C55" s="33" t="str">
        <f>+IFERROR((VLOOKUP(A55,Hoja3!$A$2:$J$841,5,FALSE)),"")</f>
        <v/>
      </c>
      <c r="D55" s="35" t="str">
        <f>+IFERROR((VLOOKUP(A55,Hoja3!$A$2:$J$841,6,FALSE)),"")</f>
        <v/>
      </c>
      <c r="E55" s="35"/>
      <c r="F55" s="36"/>
      <c r="G55" s="33" t="str">
        <f>+IFERROR((VLOOKUP(A55,Hoja3!$A$2:$J$841,7,FALSE)),"")</f>
        <v/>
      </c>
      <c r="H55" s="33" t="str">
        <f>+IFERROR((VLOOKUP(A55,Hoja3!$A$2:$J$841,8,FALSE)),"")</f>
        <v/>
      </c>
      <c r="I55" s="37" t="str">
        <f>+IFERROR((VLOOKUP(A55,Hoja3!$A$2:$J$841,9,FALSE)),"")</f>
        <v/>
      </c>
      <c r="J55" s="135" t="str">
        <f>+IFERROR((VLOOKUP(A55,Hoja3!$A$2:$J$841,10,FALSE)),"")</f>
        <v/>
      </c>
    </row>
    <row r="56" spans="1:10" x14ac:dyDescent="0.25">
      <c r="A56" s="134">
        <v>45</v>
      </c>
      <c r="B56" s="32" t="str">
        <f>+IFERROR((VLOOKUP(A56,Hoja3!$A$2:$J$841,4,FALSE)),"")</f>
        <v/>
      </c>
      <c r="C56" s="33" t="str">
        <f>+IFERROR((VLOOKUP(A56,Hoja3!$A$2:$J$841,5,FALSE)),"")</f>
        <v/>
      </c>
      <c r="D56" s="35" t="str">
        <f>+IFERROR((VLOOKUP(A56,Hoja3!$A$2:$J$841,6,FALSE)),"")</f>
        <v/>
      </c>
      <c r="E56" s="35"/>
      <c r="F56" s="36"/>
      <c r="G56" s="33" t="str">
        <f>+IFERROR((VLOOKUP(A56,Hoja3!$A$2:$J$841,7,FALSE)),"")</f>
        <v/>
      </c>
      <c r="H56" s="33" t="str">
        <f>+IFERROR((VLOOKUP(A56,Hoja3!$A$2:$J$841,8,FALSE)),"")</f>
        <v/>
      </c>
      <c r="I56" s="37" t="str">
        <f>+IFERROR((VLOOKUP(A56,Hoja3!$A$2:$J$841,9,FALSE)),"")</f>
        <v/>
      </c>
      <c r="J56" s="135" t="str">
        <f>+IFERROR((VLOOKUP(A56,Hoja3!$A$2:$J$841,10,FALSE)),"")</f>
        <v/>
      </c>
    </row>
    <row r="57" spans="1:10" x14ac:dyDescent="0.25">
      <c r="A57" s="134">
        <v>46</v>
      </c>
      <c r="B57" s="32" t="str">
        <f>+IFERROR((VLOOKUP(A57,Hoja3!$A$2:$J$841,4,FALSE)),"")</f>
        <v/>
      </c>
      <c r="C57" s="33" t="str">
        <f>+IFERROR((VLOOKUP(A57,Hoja3!$A$2:$J$841,5,FALSE)),"")</f>
        <v/>
      </c>
      <c r="D57" s="35" t="str">
        <f>+IFERROR((VLOOKUP(A57,Hoja3!$A$2:$J$841,6,FALSE)),"")</f>
        <v/>
      </c>
      <c r="E57" s="35"/>
      <c r="F57" s="36"/>
      <c r="G57" s="33" t="str">
        <f>+IFERROR((VLOOKUP(A57,Hoja3!$A$2:$J$841,7,FALSE)),"")</f>
        <v/>
      </c>
      <c r="H57" s="33" t="str">
        <f>+IFERROR((VLOOKUP(A57,Hoja3!$A$2:$J$841,8,FALSE)),"")</f>
        <v/>
      </c>
      <c r="I57" s="37" t="str">
        <f>+IFERROR((VLOOKUP(A57,Hoja3!$A$2:$J$841,9,FALSE)),"")</f>
        <v/>
      </c>
      <c r="J57" s="135" t="str">
        <f>+IFERROR((VLOOKUP(A57,Hoja3!$A$2:$J$841,10,FALSE)),"")</f>
        <v/>
      </c>
    </row>
    <row r="58" spans="1:10" x14ac:dyDescent="0.25">
      <c r="A58" s="134">
        <v>47</v>
      </c>
      <c r="B58" s="32" t="str">
        <f>+IFERROR((VLOOKUP(A58,Hoja3!$A$2:$J$841,4,FALSE)),"")</f>
        <v/>
      </c>
      <c r="C58" s="33" t="str">
        <f>+IFERROR((VLOOKUP(A58,Hoja3!$A$2:$J$841,5,FALSE)),"")</f>
        <v/>
      </c>
      <c r="D58" s="35" t="str">
        <f>+IFERROR((VLOOKUP(A58,Hoja3!$A$2:$J$841,6,FALSE)),"")</f>
        <v/>
      </c>
      <c r="E58" s="35"/>
      <c r="F58" s="36"/>
      <c r="G58" s="33" t="str">
        <f>+IFERROR((VLOOKUP(A58,Hoja3!$A$2:$J$841,7,FALSE)),"")</f>
        <v/>
      </c>
      <c r="H58" s="33" t="str">
        <f>+IFERROR((VLOOKUP(A58,Hoja3!$A$2:$J$841,8,FALSE)),"")</f>
        <v/>
      </c>
      <c r="I58" s="37" t="str">
        <f>+IFERROR((VLOOKUP(A58,Hoja3!$A$2:$J$841,9,FALSE)),"")</f>
        <v/>
      </c>
      <c r="J58" s="135" t="str">
        <f>+IFERROR((VLOOKUP(A58,Hoja3!$A$2:$J$841,10,FALSE)),"")</f>
        <v/>
      </c>
    </row>
    <row r="59" spans="1:10" x14ac:dyDescent="0.25">
      <c r="A59" s="134">
        <v>48</v>
      </c>
      <c r="B59" s="32" t="str">
        <f>+IFERROR((VLOOKUP(A59,Hoja3!$A$2:$J$841,4,FALSE)),"")</f>
        <v/>
      </c>
      <c r="C59" s="33" t="str">
        <f>+IFERROR((VLOOKUP(A59,Hoja3!$A$2:$J$841,5,FALSE)),"")</f>
        <v/>
      </c>
      <c r="D59" s="35" t="str">
        <f>+IFERROR((VLOOKUP(A59,Hoja3!$A$2:$J$841,6,FALSE)),"")</f>
        <v/>
      </c>
      <c r="E59" s="35"/>
      <c r="F59" s="36"/>
      <c r="G59" s="33" t="str">
        <f>+IFERROR((VLOOKUP(A59,Hoja3!$A$2:$J$841,7,FALSE)),"")</f>
        <v/>
      </c>
      <c r="H59" s="33" t="str">
        <f>+IFERROR((VLOOKUP(A59,Hoja3!$A$2:$J$841,8,FALSE)),"")</f>
        <v/>
      </c>
      <c r="I59" s="37" t="str">
        <f>+IFERROR((VLOOKUP(A59,Hoja3!$A$2:$J$841,9,FALSE)),"")</f>
        <v/>
      </c>
      <c r="J59" s="135" t="str">
        <f>+IFERROR((VLOOKUP(A59,Hoja3!$A$2:$J$841,10,FALSE)),"")</f>
        <v/>
      </c>
    </row>
    <row r="60" spans="1:10" x14ac:dyDescent="0.25">
      <c r="A60" s="134">
        <v>49</v>
      </c>
      <c r="B60" s="32" t="str">
        <f>+IFERROR((VLOOKUP(A60,Hoja3!$A$2:$J$841,4,FALSE)),"")</f>
        <v/>
      </c>
      <c r="C60" s="33" t="str">
        <f>+IFERROR((VLOOKUP(A60,Hoja3!$A$2:$J$841,5,FALSE)),"")</f>
        <v/>
      </c>
      <c r="D60" s="35" t="str">
        <f>+IFERROR((VLOOKUP(A60,Hoja3!$A$2:$J$841,6,FALSE)),"")</f>
        <v/>
      </c>
      <c r="E60" s="35"/>
      <c r="F60" s="36"/>
      <c r="G60" s="33" t="str">
        <f>+IFERROR((VLOOKUP(A60,Hoja3!$A$2:$J$841,7,FALSE)),"")</f>
        <v/>
      </c>
      <c r="H60" s="33" t="str">
        <f>+IFERROR((VLOOKUP(A60,Hoja3!$A$2:$J$841,8,FALSE)),"")</f>
        <v/>
      </c>
      <c r="I60" s="37" t="str">
        <f>+IFERROR((VLOOKUP(A60,Hoja3!$A$2:$J$841,9,FALSE)),"")</f>
        <v/>
      </c>
      <c r="J60" s="135" t="str">
        <f>+IFERROR((VLOOKUP(A60,Hoja3!$A$2:$J$841,10,FALSE)),"")</f>
        <v/>
      </c>
    </row>
    <row r="61" spans="1:10" x14ac:dyDescent="0.25">
      <c r="A61" s="134">
        <v>50</v>
      </c>
      <c r="B61" s="32" t="str">
        <f>+IFERROR((VLOOKUP(A61,Hoja3!$A$2:$J$841,4,FALSE)),"")</f>
        <v/>
      </c>
      <c r="C61" s="33" t="str">
        <f>+IFERROR((VLOOKUP(A61,Hoja3!$A$2:$J$841,5,FALSE)),"")</f>
        <v/>
      </c>
      <c r="D61" s="35" t="str">
        <f>+IFERROR((VLOOKUP(A61,Hoja3!$A$2:$J$841,6,FALSE)),"")</f>
        <v/>
      </c>
      <c r="E61" s="35"/>
      <c r="F61" s="36"/>
      <c r="G61" s="33" t="str">
        <f>+IFERROR((VLOOKUP(A61,Hoja3!$A$2:$J$841,7,FALSE)),"")</f>
        <v/>
      </c>
      <c r="H61" s="33" t="str">
        <f>+IFERROR((VLOOKUP(A61,Hoja3!$A$2:$J$841,8,FALSE)),"")</f>
        <v/>
      </c>
      <c r="I61" s="37" t="str">
        <f>+IFERROR((VLOOKUP(A61,Hoja3!$A$2:$J$841,9,FALSE)),"")</f>
        <v/>
      </c>
      <c r="J61" s="135" t="str">
        <f>+IFERROR((VLOOKUP(A61,Hoja3!$A$2:$J$841,10,FALSE)),"")</f>
        <v/>
      </c>
    </row>
    <row r="62" spans="1:10" x14ac:dyDescent="0.25">
      <c r="A62" s="134">
        <v>51</v>
      </c>
      <c r="B62" s="32" t="str">
        <f>+IFERROR((VLOOKUP(A62,Hoja3!$A$2:$J$841,4,FALSE)),"")</f>
        <v/>
      </c>
      <c r="C62" s="33" t="str">
        <f>+IFERROR((VLOOKUP(A62,Hoja3!$A$2:$J$841,5,FALSE)),"")</f>
        <v/>
      </c>
      <c r="D62" s="35" t="str">
        <f>+IFERROR((VLOOKUP(A62,Hoja3!$A$2:$J$841,6,FALSE)),"")</f>
        <v/>
      </c>
      <c r="E62" s="35"/>
      <c r="F62" s="36"/>
      <c r="G62" s="33" t="str">
        <f>+IFERROR((VLOOKUP(A62,Hoja3!$A$2:$J$841,7,FALSE)),"")</f>
        <v/>
      </c>
      <c r="H62" s="33" t="str">
        <f>+IFERROR((VLOOKUP(A62,Hoja3!$A$2:$J$841,8,FALSE)),"")</f>
        <v/>
      </c>
      <c r="I62" s="37" t="str">
        <f>+IFERROR((VLOOKUP(A62,Hoja3!$A$2:$J$841,9,FALSE)),"")</f>
        <v/>
      </c>
      <c r="J62" s="135" t="str">
        <f>+IFERROR((VLOOKUP(A62,Hoja3!$A$2:$J$841,10,FALSE)),"")</f>
        <v/>
      </c>
    </row>
    <row r="63" spans="1:10" x14ac:dyDescent="0.25">
      <c r="A63" s="134">
        <v>52</v>
      </c>
      <c r="B63" s="32" t="str">
        <f>+IFERROR((VLOOKUP(A63,Hoja3!$A$2:$J$841,4,FALSE)),"")</f>
        <v/>
      </c>
      <c r="C63" s="33" t="str">
        <f>+IFERROR((VLOOKUP(A63,Hoja3!$A$2:$J$841,5,FALSE)),"")</f>
        <v/>
      </c>
      <c r="D63" s="35" t="str">
        <f>+IFERROR((VLOOKUP(A63,Hoja3!$A$2:$J$841,6,FALSE)),"")</f>
        <v/>
      </c>
      <c r="E63" s="35"/>
      <c r="F63" s="36"/>
      <c r="G63" s="33" t="str">
        <f>+IFERROR((VLOOKUP(A63,Hoja3!$A$2:$J$841,7,FALSE)),"")</f>
        <v/>
      </c>
      <c r="H63" s="33" t="str">
        <f>+IFERROR((VLOOKUP(A63,Hoja3!$A$2:$J$841,8,FALSE)),"")</f>
        <v/>
      </c>
      <c r="I63" s="37" t="str">
        <f>+IFERROR((VLOOKUP(A63,Hoja3!$A$2:$J$841,9,FALSE)),"")</f>
        <v/>
      </c>
      <c r="J63" s="135" t="str">
        <f>+IFERROR((VLOOKUP(A63,Hoja3!$A$2:$J$841,10,FALSE)),"")</f>
        <v/>
      </c>
    </row>
    <row r="64" spans="1:10" x14ac:dyDescent="0.25">
      <c r="A64" s="134">
        <v>53</v>
      </c>
      <c r="B64" s="32" t="str">
        <f>+IFERROR((VLOOKUP(A64,Hoja3!$A$2:$J$841,4,FALSE)),"")</f>
        <v/>
      </c>
      <c r="C64" s="33" t="str">
        <f>+IFERROR((VLOOKUP(A64,Hoja3!$A$2:$J$841,5,FALSE)),"")</f>
        <v/>
      </c>
      <c r="D64" s="35" t="str">
        <f>+IFERROR((VLOOKUP(A64,Hoja3!$A$2:$J$841,6,FALSE)),"")</f>
        <v/>
      </c>
      <c r="E64" s="35"/>
      <c r="F64" s="36"/>
      <c r="G64" s="33" t="str">
        <f>+IFERROR((VLOOKUP(A64,Hoja3!$A$2:$J$841,7,FALSE)),"")</f>
        <v/>
      </c>
      <c r="H64" s="33" t="str">
        <f>+IFERROR((VLOOKUP(A64,Hoja3!$A$2:$J$841,8,FALSE)),"")</f>
        <v/>
      </c>
      <c r="I64" s="37" t="str">
        <f>+IFERROR((VLOOKUP(A64,Hoja3!$A$2:$J$841,9,FALSE)),"")</f>
        <v/>
      </c>
      <c r="J64" s="135" t="str">
        <f>+IFERROR((VLOOKUP(A64,Hoja3!$A$2:$J$841,10,FALSE)),"")</f>
        <v/>
      </c>
    </row>
    <row r="65" spans="1:10" x14ac:dyDescent="0.25">
      <c r="A65" s="134">
        <v>54</v>
      </c>
      <c r="B65" s="32" t="str">
        <f>+IFERROR((VLOOKUP(A65,Hoja3!$A$2:$J$841,4,FALSE)),"")</f>
        <v/>
      </c>
      <c r="C65" s="33" t="str">
        <f>+IFERROR((VLOOKUP(A65,Hoja3!$A$2:$J$841,5,FALSE)),"")</f>
        <v/>
      </c>
      <c r="D65" s="35" t="str">
        <f>+IFERROR((VLOOKUP(A65,Hoja3!$A$2:$J$841,6,FALSE)),"")</f>
        <v/>
      </c>
      <c r="E65" s="35"/>
      <c r="F65" s="36"/>
      <c r="G65" s="33" t="str">
        <f>+IFERROR((VLOOKUP(A65,Hoja3!$A$2:$J$841,7,FALSE)),"")</f>
        <v/>
      </c>
      <c r="H65" s="33" t="str">
        <f>+IFERROR((VLOOKUP(A65,Hoja3!$A$2:$J$841,8,FALSE)),"")</f>
        <v/>
      </c>
      <c r="I65" s="37" t="str">
        <f>+IFERROR((VLOOKUP(A65,Hoja3!$A$2:$J$841,9,FALSE)),"")</f>
        <v/>
      </c>
      <c r="J65" s="135" t="str">
        <f>+IFERROR((VLOOKUP(A65,Hoja3!$A$2:$J$841,10,FALSE)),"")</f>
        <v/>
      </c>
    </row>
    <row r="66" spans="1:10" x14ac:dyDescent="0.25">
      <c r="A66" s="134">
        <v>55</v>
      </c>
      <c r="B66" s="32" t="str">
        <f>+IFERROR((VLOOKUP(A66,Hoja3!$A$2:$J$841,4,FALSE)),"")</f>
        <v/>
      </c>
      <c r="C66" s="33" t="str">
        <f>+IFERROR((VLOOKUP(A66,Hoja3!$A$2:$J$841,5,FALSE)),"")</f>
        <v/>
      </c>
      <c r="D66" s="35" t="str">
        <f>+IFERROR((VLOOKUP(A66,Hoja3!$A$2:$J$841,6,FALSE)),"")</f>
        <v/>
      </c>
      <c r="E66" s="35"/>
      <c r="F66" s="36"/>
      <c r="G66" s="33" t="str">
        <f>+IFERROR((VLOOKUP(A66,Hoja3!$A$2:$J$841,7,FALSE)),"")</f>
        <v/>
      </c>
      <c r="H66" s="33" t="str">
        <f>+IFERROR((VLOOKUP(A66,Hoja3!$A$2:$J$841,8,FALSE)),"")</f>
        <v/>
      </c>
      <c r="I66" s="37" t="str">
        <f>+IFERROR((VLOOKUP(A66,Hoja3!$A$2:$J$841,9,FALSE)),"")</f>
        <v/>
      </c>
      <c r="J66" s="135" t="str">
        <f>+IFERROR((VLOOKUP(A66,Hoja3!$A$2:$J$841,10,FALSE)),"")</f>
        <v/>
      </c>
    </row>
    <row r="67" spans="1:10" x14ac:dyDescent="0.25">
      <c r="A67" s="134">
        <v>56</v>
      </c>
      <c r="B67" s="32" t="str">
        <f>+IFERROR((VLOOKUP(A67,Hoja3!$A$2:$J$841,4,FALSE)),"")</f>
        <v/>
      </c>
      <c r="C67" s="33" t="str">
        <f>+IFERROR((VLOOKUP(A67,Hoja3!$A$2:$J$841,5,FALSE)),"")</f>
        <v/>
      </c>
      <c r="D67" s="35" t="str">
        <f>+IFERROR((VLOOKUP(A67,Hoja3!$A$2:$J$841,6,FALSE)),"")</f>
        <v/>
      </c>
      <c r="E67" s="35"/>
      <c r="F67" s="36"/>
      <c r="G67" s="33" t="str">
        <f>+IFERROR((VLOOKUP(A67,Hoja3!$A$2:$J$841,7,FALSE)),"")</f>
        <v/>
      </c>
      <c r="H67" s="33" t="str">
        <f>+IFERROR((VLOOKUP(A67,Hoja3!$A$2:$J$841,8,FALSE)),"")</f>
        <v/>
      </c>
      <c r="I67" s="37" t="str">
        <f>+IFERROR((VLOOKUP(A67,Hoja3!$A$2:$J$841,9,FALSE)),"")</f>
        <v/>
      </c>
      <c r="J67" s="135" t="str">
        <f>+IFERROR((VLOOKUP(A67,Hoja3!$A$2:$J$841,10,FALSE)),"")</f>
        <v/>
      </c>
    </row>
    <row r="68" spans="1:10" x14ac:dyDescent="0.25">
      <c r="A68" s="134">
        <v>57</v>
      </c>
      <c r="B68" s="32" t="str">
        <f>+IFERROR((VLOOKUP(A68,Hoja3!$A$2:$J$841,4,FALSE)),"")</f>
        <v/>
      </c>
      <c r="C68" s="33" t="str">
        <f>+IFERROR((VLOOKUP(A68,Hoja3!$A$2:$J$841,5,FALSE)),"")</f>
        <v/>
      </c>
      <c r="D68" s="35" t="str">
        <f>+IFERROR((VLOOKUP(A68,Hoja3!$A$2:$J$841,6,FALSE)),"")</f>
        <v/>
      </c>
      <c r="E68" s="35"/>
      <c r="F68" s="36"/>
      <c r="G68" s="33" t="str">
        <f>+IFERROR((VLOOKUP(A68,Hoja3!$A$2:$J$841,7,FALSE)),"")</f>
        <v/>
      </c>
      <c r="H68" s="33" t="str">
        <f>+IFERROR((VLOOKUP(A68,Hoja3!$A$2:$J$841,8,FALSE)),"")</f>
        <v/>
      </c>
      <c r="I68" s="37" t="str">
        <f>+IFERROR((VLOOKUP(A68,Hoja3!$A$2:$J$841,9,FALSE)),"")</f>
        <v/>
      </c>
      <c r="J68" s="135" t="str">
        <f>+IFERROR((VLOOKUP(A68,Hoja3!$A$2:$J$841,10,FALSE)),"")</f>
        <v/>
      </c>
    </row>
    <row r="69" spans="1:10" x14ac:dyDescent="0.25">
      <c r="A69" s="134">
        <v>58</v>
      </c>
      <c r="B69" s="32" t="str">
        <f>+IFERROR((VLOOKUP(A69,Hoja3!$A$2:$J$841,4,FALSE)),"")</f>
        <v/>
      </c>
      <c r="C69" s="33" t="str">
        <f>+IFERROR((VLOOKUP(A69,Hoja3!$A$2:$J$841,5,FALSE)),"")</f>
        <v/>
      </c>
      <c r="D69" s="35" t="str">
        <f>+IFERROR((VLOOKUP(A69,Hoja3!$A$2:$J$841,6,FALSE)),"")</f>
        <v/>
      </c>
      <c r="E69" s="35"/>
      <c r="F69" s="36"/>
      <c r="G69" s="33" t="str">
        <f>+IFERROR((VLOOKUP(A69,Hoja3!$A$2:$J$841,7,FALSE)),"")</f>
        <v/>
      </c>
      <c r="H69" s="33" t="str">
        <f>+IFERROR((VLOOKUP(A69,Hoja3!$A$2:$J$841,8,FALSE)),"")</f>
        <v/>
      </c>
      <c r="I69" s="37" t="str">
        <f>+IFERROR((VLOOKUP(A69,Hoja3!$A$2:$J$841,9,FALSE)),"")</f>
        <v/>
      </c>
      <c r="J69" s="135" t="str">
        <f>+IFERROR((VLOOKUP(A69,Hoja3!$A$2:$J$841,10,FALSE)),"")</f>
        <v/>
      </c>
    </row>
    <row r="70" spans="1:10" x14ac:dyDescent="0.25">
      <c r="A70" s="134">
        <v>59</v>
      </c>
      <c r="B70" s="32" t="str">
        <f>+IFERROR((VLOOKUP(A70,Hoja3!$A$2:$J$841,4,FALSE)),"")</f>
        <v/>
      </c>
      <c r="C70" s="33" t="str">
        <f>+IFERROR((VLOOKUP(A70,Hoja3!$A$2:$J$841,5,FALSE)),"")</f>
        <v/>
      </c>
      <c r="D70" s="35" t="str">
        <f>+IFERROR((VLOOKUP(A70,Hoja3!$A$2:$J$841,6,FALSE)),"")</f>
        <v/>
      </c>
      <c r="E70" s="35"/>
      <c r="F70" s="36"/>
      <c r="G70" s="33" t="str">
        <f>+IFERROR((VLOOKUP(A70,Hoja3!$A$2:$J$841,7,FALSE)),"")</f>
        <v/>
      </c>
      <c r="H70" s="33" t="str">
        <f>+IFERROR((VLOOKUP(A70,Hoja3!$A$2:$J$841,8,FALSE)),"")</f>
        <v/>
      </c>
      <c r="I70" s="37" t="str">
        <f>+IFERROR((VLOOKUP(A70,Hoja3!$A$2:$J$841,9,FALSE)),"")</f>
        <v/>
      </c>
      <c r="J70" s="135" t="str">
        <f>+IFERROR((VLOOKUP(A70,Hoja3!$A$2:$J$841,10,FALSE)),"")</f>
        <v/>
      </c>
    </row>
    <row r="71" spans="1:10" x14ac:dyDescent="0.25">
      <c r="A71" s="134">
        <v>60</v>
      </c>
      <c r="B71" s="32" t="str">
        <f>+IFERROR((VLOOKUP(A71,Hoja3!$A$2:$J$841,4,FALSE)),"")</f>
        <v/>
      </c>
      <c r="C71" s="33" t="str">
        <f>+IFERROR((VLOOKUP(A71,Hoja3!$A$2:$J$841,5,FALSE)),"")</f>
        <v/>
      </c>
      <c r="D71" s="35" t="str">
        <f>+IFERROR((VLOOKUP(A71,Hoja3!$A$2:$J$841,6,FALSE)),"")</f>
        <v/>
      </c>
      <c r="E71" s="35"/>
      <c r="F71" s="36"/>
      <c r="G71" s="33" t="str">
        <f>+IFERROR((VLOOKUP(A71,Hoja3!$A$2:$J$841,7,FALSE)),"")</f>
        <v/>
      </c>
      <c r="H71" s="33" t="str">
        <f>+IFERROR((VLOOKUP(A71,Hoja3!$A$2:$J$841,8,FALSE)),"")</f>
        <v/>
      </c>
      <c r="I71" s="37" t="str">
        <f>+IFERROR((VLOOKUP(A71,Hoja3!$A$2:$J$841,9,FALSE)),"")</f>
        <v/>
      </c>
      <c r="J71" s="135" t="str">
        <f>+IFERROR((VLOOKUP(A71,Hoja3!$A$2:$J$841,10,FALSE)),"")</f>
        <v/>
      </c>
    </row>
    <row r="72" spans="1:10" x14ac:dyDescent="0.25">
      <c r="A72" s="134">
        <v>61</v>
      </c>
      <c r="B72" s="32" t="str">
        <f>+IFERROR((VLOOKUP(A72,Hoja3!$A$2:$J$841,4,FALSE)),"")</f>
        <v/>
      </c>
      <c r="C72" s="33" t="str">
        <f>+IFERROR((VLOOKUP(A72,Hoja3!$A$2:$J$841,5,FALSE)),"")</f>
        <v/>
      </c>
      <c r="D72" s="35" t="str">
        <f>+IFERROR((VLOOKUP(A72,Hoja3!$A$2:$J$841,6,FALSE)),"")</f>
        <v/>
      </c>
      <c r="E72" s="35"/>
      <c r="F72" s="36"/>
      <c r="G72" s="33" t="str">
        <f>+IFERROR((VLOOKUP(A72,Hoja3!$A$2:$J$841,7,FALSE)),"")</f>
        <v/>
      </c>
      <c r="H72" s="33" t="str">
        <f>+IFERROR((VLOOKUP(A72,Hoja3!$A$2:$J$841,8,FALSE)),"")</f>
        <v/>
      </c>
      <c r="I72" s="37" t="str">
        <f>+IFERROR((VLOOKUP(A72,Hoja3!$A$2:$J$841,9,FALSE)),"")</f>
        <v/>
      </c>
      <c r="J72" s="135" t="str">
        <f>+IFERROR((VLOOKUP(A72,Hoja3!$A$2:$J$841,10,FALSE)),"")</f>
        <v/>
      </c>
    </row>
    <row r="73" spans="1:10" x14ac:dyDescent="0.25">
      <c r="A73" s="134">
        <v>62</v>
      </c>
      <c r="B73" s="32" t="str">
        <f>+IFERROR((VLOOKUP(A73,Hoja3!$A$2:$J$841,4,FALSE)),"")</f>
        <v/>
      </c>
      <c r="C73" s="33" t="str">
        <f>+IFERROR((VLOOKUP(A73,Hoja3!$A$2:$J$841,5,FALSE)),"")</f>
        <v/>
      </c>
      <c r="D73" s="35" t="str">
        <f>+IFERROR((VLOOKUP(A73,Hoja3!$A$2:$J$841,6,FALSE)),"")</f>
        <v/>
      </c>
      <c r="E73" s="35"/>
      <c r="F73" s="36"/>
      <c r="G73" s="33" t="str">
        <f>+IFERROR((VLOOKUP(A73,Hoja3!$A$2:$J$841,7,FALSE)),"")</f>
        <v/>
      </c>
      <c r="H73" s="33" t="str">
        <f>+IFERROR((VLOOKUP(A73,Hoja3!$A$2:$J$841,8,FALSE)),"")</f>
        <v/>
      </c>
      <c r="I73" s="37" t="str">
        <f>+IFERROR((VLOOKUP(A73,Hoja3!$A$2:$J$841,9,FALSE)),"")</f>
        <v/>
      </c>
      <c r="J73" s="135" t="str">
        <f>+IFERROR((VLOOKUP(A73,Hoja3!$A$2:$J$841,10,FALSE)),"")</f>
        <v/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MAGDALENA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47001</v>
      </c>
      <c r="C12" s="39" t="str">
        <f>+IFERROR((VLOOKUP(A12,Hoja4!$A$2:$M$1051,5,FALSE)),"")</f>
        <v>SANTA MARTA</v>
      </c>
      <c r="D12" s="40">
        <f>+IFERROR((VLOOKUP(A12,Hoja4!$A$2:$AA$1051,6,FALSE)),"")</f>
        <v>20810</v>
      </c>
      <c r="E12" s="40">
        <f>+IFERROR((VLOOKUP(A12,Hoja4!$A$2:$AA$1051,7,FALSE)),"")</f>
        <v>29054</v>
      </c>
      <c r="F12" s="40">
        <f>+IFERROR((VLOOKUP(A12,Hoja4!$A$2:$AA$1051,8,FALSE)),"")</f>
        <v>32377</v>
      </c>
      <c r="G12" s="40">
        <f>+IFERROR((VLOOKUP(A12,Hoja4!$A$2:$AA$1051,9,FALSE)),"")</f>
        <v>34954</v>
      </c>
      <c r="H12" s="40">
        <f>+IFERROR((VLOOKUP(A12,Hoja4!$A$2:$AA$1051,10,FALSE)),"")</f>
        <v>35608</v>
      </c>
      <c r="I12" s="40">
        <f>+IFERROR((VLOOKUP(A12,Hoja4!$A$2:$AA$1051,11,FALSE)),"")</f>
        <v>38172</v>
      </c>
      <c r="J12" s="40">
        <f>+IFERROR((VLOOKUP(A12,Hoja4!$A$2:$AA$1051,12,FALSE)),"")</f>
        <v>37272</v>
      </c>
      <c r="K12" s="149">
        <f>+IFERROR((VLOOKUP(A12,Hoja4!$A$2:$AA$1051,13,FALSE)),"")</f>
        <v>37760</v>
      </c>
      <c r="L12" s="144">
        <f>+IFERROR((VLOOKUP(A12,Hoja4!$A$2:$AA$1051,14,FALSE)),"")</f>
        <v>34020</v>
      </c>
    </row>
    <row r="13" spans="1:12" x14ac:dyDescent="0.25">
      <c r="A13" s="145">
        <v>2</v>
      </c>
      <c r="B13" s="41">
        <f>+IFERROR((VLOOKUP(A13,Hoja4!$A$2:$M$1051,4,FALSE)),"")</f>
        <v>47030</v>
      </c>
      <c r="C13" s="41" t="str">
        <f>+IFERROR((VLOOKUP(A13,Hoja4!$A$2:$M$1051,5,FALSE)),"")</f>
        <v>ALGARROBO</v>
      </c>
      <c r="D13" s="42">
        <f>+IFERROR((VLOOKUP(A13,Hoja4!$A$2:$AA$1051,6,FALSE)),"")</f>
        <v>81</v>
      </c>
      <c r="E13" s="42">
        <f>+IFERROR((VLOOKUP(A13,Hoja4!$A$2:$AA$1051,7,FALSE)),"")</f>
        <v>26</v>
      </c>
      <c r="F13" s="42">
        <f>+IFERROR((VLOOKUP(A13,Hoja4!$A$2:$AA$1051,8,FALSE)),"")</f>
        <v>26</v>
      </c>
      <c r="G13" s="42" t="str">
        <f>+IFERROR((VLOOKUP(A13,Hoja4!$A$2:$AA$1051,9,FALSE)),"")</f>
        <v>-</v>
      </c>
      <c r="H13" s="42" t="str">
        <f>+IFERROR((VLOOKUP(A13,Hoja4!$A$2:$AA$1051,10,FALSE)),"")</f>
        <v>-</v>
      </c>
      <c r="I13" s="42" t="str">
        <f>+IFERROR((VLOOKUP(A13,Hoja4!$A$2:$AA$1051,11,FALSE)),"")</f>
        <v>-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47053</v>
      </c>
      <c r="C14" s="41" t="str">
        <f>+IFERROR((VLOOKUP(A14,Hoja4!$A$2:$M$1051,5,FALSE)),"")</f>
        <v>ARACATACA</v>
      </c>
      <c r="D14" s="42">
        <f>+IFERROR((VLOOKUP(A14,Hoja4!$A$2:$AA$1051,6,FALSE)),"")</f>
        <v>150</v>
      </c>
      <c r="E14" s="42">
        <f>+IFERROR((VLOOKUP(A14,Hoja4!$A$2:$AA$1051,7,FALSE)),"")</f>
        <v>57</v>
      </c>
      <c r="F14" s="42">
        <f>+IFERROR((VLOOKUP(A14,Hoja4!$A$2:$AA$1051,8,FALSE)),"")</f>
        <v>81</v>
      </c>
      <c r="G14" s="42">
        <f>+IFERROR((VLOOKUP(A14,Hoja4!$A$2:$AA$1051,9,FALSE)),"")</f>
        <v>33</v>
      </c>
      <c r="H14" s="42">
        <f>+IFERROR((VLOOKUP(A14,Hoja4!$A$2:$AA$1051,10,FALSE)),"")</f>
        <v>28</v>
      </c>
      <c r="I14" s="42" t="str">
        <f>+IFERROR((VLOOKUP(A14,Hoja4!$A$2:$AA$1051,11,FALSE)),"")</f>
        <v>-</v>
      </c>
      <c r="J14" s="42" t="str">
        <f>+IFERROR((VLOOKUP(A14,Hoja4!$A$2:$AA$1051,12,FALSE)),"")</f>
        <v>-</v>
      </c>
      <c r="K14" s="149">
        <f>+IFERROR((VLOOKUP(A14,Hoja4!$A$2:$AA$1051,13,FALSE)),"")</f>
        <v>3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47058</v>
      </c>
      <c r="C15" s="41" t="str">
        <f>+IFERROR((VLOOKUP(A15,Hoja4!$A$2:$M$1051,5,FALSE)),"")</f>
        <v>ARIGUANI</v>
      </c>
      <c r="D15" s="42">
        <f>+IFERROR((VLOOKUP(A15,Hoja4!$A$2:$AA$1051,6,FALSE)),"")</f>
        <v>61</v>
      </c>
      <c r="E15" s="42">
        <f>+IFERROR((VLOOKUP(A15,Hoja4!$A$2:$AA$1051,7,FALSE)),"")</f>
        <v>23</v>
      </c>
      <c r="F15" s="42">
        <f>+IFERROR((VLOOKUP(A15,Hoja4!$A$2:$AA$1051,8,FALSE)),"")</f>
        <v>2</v>
      </c>
      <c r="G15" s="42">
        <f>+IFERROR((VLOOKUP(A15,Hoja4!$A$2:$AA$1051,9,FALSE)),"")</f>
        <v>23</v>
      </c>
      <c r="H15" s="42">
        <f>+IFERROR((VLOOKUP(A15,Hoja4!$A$2:$AA$1051,10,FALSE)),"")</f>
        <v>1</v>
      </c>
      <c r="I15" s="42" t="str">
        <f>+IFERROR((VLOOKUP(A15,Hoja4!$A$2:$AA$1051,11,FALSE)),"")</f>
        <v>-</v>
      </c>
      <c r="J15" s="42" t="str">
        <f>+IFERROR((VLOOKUP(A15,Hoja4!$A$2:$AA$1051,12,FALSE)),"")</f>
        <v>-</v>
      </c>
      <c r="K15" s="149">
        <f>+IFERROR((VLOOKUP(A15,Hoja4!$A$2:$AA$1051,13,FALSE)),"")</f>
        <v>1</v>
      </c>
      <c r="L15" s="144">
        <f>+IFERROR((VLOOKUP(A15,Hoja4!$A$2:$AA$1051,14,FALSE)),"")</f>
        <v>0</v>
      </c>
    </row>
    <row r="16" spans="1:12" x14ac:dyDescent="0.25">
      <c r="A16" s="145">
        <v>5</v>
      </c>
      <c r="B16" s="41">
        <f>+IFERROR((VLOOKUP(A16,Hoja4!$A$2:$M$1051,4,FALSE)),"")</f>
        <v>47161</v>
      </c>
      <c r="C16" s="41" t="str">
        <f>+IFERROR((VLOOKUP(A16,Hoja4!$A$2:$M$1051,5,FALSE)),"")</f>
        <v>CERRO SAN ANTONIO</v>
      </c>
      <c r="D16" s="42" t="str">
        <f>+IFERROR((VLOOKUP(A16,Hoja4!$A$2:$AA$1051,6,FALSE)),"")</f>
        <v>-</v>
      </c>
      <c r="E16" s="42">
        <f>+IFERROR((VLOOKUP(A16,Hoja4!$A$2:$AA$1051,7,FALSE)),"")</f>
        <v>24</v>
      </c>
      <c r="F16" s="42" t="str">
        <f>+IFERROR((VLOOKUP(A16,Hoja4!$A$2:$AA$1051,8,FALSE)),"")</f>
        <v>-</v>
      </c>
      <c r="G16" s="42" t="str">
        <f>+IFERROR((VLOOKUP(A16,Hoja4!$A$2:$AA$1051,9,FALSE)),"")</f>
        <v>-</v>
      </c>
      <c r="H16" s="42" t="str">
        <f>+IFERROR((VLOOKUP(A16,Hoja4!$A$2:$AA$1051,10,FALSE)),"")</f>
        <v>-</v>
      </c>
      <c r="I16" s="42" t="str">
        <f>+IFERROR((VLOOKUP(A16,Hoja4!$A$2:$AA$1051,11,FALSE)),"")</f>
        <v>-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47170</v>
      </c>
      <c r="C17" s="41" t="str">
        <f>+IFERROR((VLOOKUP(A17,Hoja4!$A$2:$M$1051,5,FALSE)),"")</f>
        <v>CHIVOLO</v>
      </c>
      <c r="D17" s="42">
        <f>+IFERROR((VLOOKUP(A17,Hoja4!$A$2:$AA$1051,6,FALSE)),"")</f>
        <v>37</v>
      </c>
      <c r="E17" s="42" t="str">
        <f>+IFERROR((VLOOKUP(A17,Hoja4!$A$2:$AA$1051,7,FALSE)),"")</f>
        <v>-</v>
      </c>
      <c r="F17" s="42" t="str">
        <f>+IFERROR((VLOOKUP(A17,Hoja4!$A$2:$AA$1051,8,FALSE)),"")</f>
        <v>-</v>
      </c>
      <c r="G17" s="42" t="str">
        <f>+IFERROR((VLOOKUP(A17,Hoja4!$A$2:$AA$1051,9,FALSE)),"")</f>
        <v>-</v>
      </c>
      <c r="H17" s="42">
        <f>+IFERROR((VLOOKUP(A17,Hoja4!$A$2:$AA$1051,10,FALSE)),"")</f>
        <v>29</v>
      </c>
      <c r="I17" s="42" t="str">
        <f>+IFERROR((VLOOKUP(A17,Hoja4!$A$2:$AA$1051,11,FALSE)),"")</f>
        <v>-</v>
      </c>
      <c r="J17" s="42" t="str">
        <f>+IFERROR((VLOOKUP(A17,Hoja4!$A$2:$AA$1051,12,FALSE)),"")</f>
        <v>-</v>
      </c>
      <c r="K17" s="149">
        <f>+IFERROR((VLOOKUP(A17,Hoja4!$A$2:$AA$1051,13,FALSE)),"")</f>
        <v>1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47189</v>
      </c>
      <c r="C18" s="41" t="str">
        <f>+IFERROR((VLOOKUP(A18,Hoja4!$A$2:$M$1051,5,FALSE)),"")</f>
        <v>CIENAGA</v>
      </c>
      <c r="D18" s="42">
        <f>+IFERROR((VLOOKUP(A18,Hoja4!$A$2:$AA$1051,6,FALSE)),"")</f>
        <v>949</v>
      </c>
      <c r="E18" s="42">
        <f>+IFERROR((VLOOKUP(A18,Hoja4!$A$2:$AA$1051,7,FALSE)),"")</f>
        <v>967</v>
      </c>
      <c r="F18" s="42">
        <f>+IFERROR((VLOOKUP(A18,Hoja4!$A$2:$AA$1051,8,FALSE)),"")</f>
        <v>1040</v>
      </c>
      <c r="G18" s="42">
        <f>+IFERROR((VLOOKUP(A18,Hoja4!$A$2:$AA$1051,9,FALSE)),"")</f>
        <v>986</v>
      </c>
      <c r="H18" s="42">
        <f>+IFERROR((VLOOKUP(A18,Hoja4!$A$2:$AA$1051,10,FALSE)),"")</f>
        <v>436</v>
      </c>
      <c r="I18" s="42">
        <f>+IFERROR((VLOOKUP(A18,Hoja4!$A$2:$AA$1051,11,FALSE)),"")</f>
        <v>804</v>
      </c>
      <c r="J18" s="42">
        <f>+IFERROR((VLOOKUP(A18,Hoja4!$A$2:$AA$1051,12,FALSE)),"")</f>
        <v>916</v>
      </c>
      <c r="K18" s="149">
        <f>+IFERROR((VLOOKUP(A18,Hoja4!$A$2:$AA$1051,13,FALSE)),"")</f>
        <v>1033</v>
      </c>
      <c r="L18" s="144">
        <f>+IFERROR((VLOOKUP(A18,Hoja4!$A$2:$AA$1051,14,FALSE)),"")</f>
        <v>861</v>
      </c>
    </row>
    <row r="19" spans="1:12" x14ac:dyDescent="0.25">
      <c r="A19" s="145">
        <v>8</v>
      </c>
      <c r="B19" s="41">
        <f>+IFERROR((VLOOKUP(A19,Hoja4!$A$2:$M$1051,4,FALSE)),"")</f>
        <v>47205</v>
      </c>
      <c r="C19" s="41" t="str">
        <f>+IFERROR((VLOOKUP(A19,Hoja4!$A$2:$M$1051,5,FALSE)),"")</f>
        <v>CONCORDIA</v>
      </c>
      <c r="D19" s="42" t="str">
        <f>+IFERROR((VLOOKUP(A19,Hoja4!$A$2:$AA$1051,6,FALSE)),"")</f>
        <v>-</v>
      </c>
      <c r="E19" s="42" t="str">
        <f>+IFERROR((VLOOKUP(A19,Hoja4!$A$2:$AA$1051,7,FALSE)),"")</f>
        <v>-</v>
      </c>
      <c r="F19" s="42" t="str">
        <f>+IFERROR((VLOOKUP(A19,Hoja4!$A$2:$AA$1051,8,FALSE)),"")</f>
        <v>-</v>
      </c>
      <c r="G19" s="42" t="str">
        <f>+IFERROR((VLOOKUP(A19,Hoja4!$A$2:$AA$1051,9,FALSE)),"")</f>
        <v>-</v>
      </c>
      <c r="H19" s="42">
        <f>+IFERROR((VLOOKUP(A19,Hoja4!$A$2:$AA$1051,10,FALSE)),"")</f>
        <v>12</v>
      </c>
      <c r="I19" s="42" t="str">
        <f>+IFERROR((VLOOKUP(A19,Hoja4!$A$2:$AA$1051,11,FALSE)),"")</f>
        <v>-</v>
      </c>
      <c r="J19" s="42" t="str">
        <f>+IFERROR((VLOOKUP(A19,Hoja4!$A$2:$AA$1051,12,FALSE)),"")</f>
        <v>-</v>
      </c>
      <c r="K19" s="149" t="str">
        <f>+IFERROR((VLOOKUP(A19,Hoja4!$A$2:$AA$1051,13,FALSE)),"")</f>
        <v>-</v>
      </c>
      <c r="L19" s="144">
        <f>+IFERROR((VLOOKUP(A19,Hoja4!$A$2:$AA$1051,14,FALSE)),"")</f>
        <v>0</v>
      </c>
    </row>
    <row r="20" spans="1:12" x14ac:dyDescent="0.25">
      <c r="A20" s="145">
        <v>9</v>
      </c>
      <c r="B20" s="41">
        <f>+IFERROR((VLOOKUP(A20,Hoja4!$A$2:$M$1051,4,FALSE)),"")</f>
        <v>47245</v>
      </c>
      <c r="C20" s="41" t="str">
        <f>+IFERROR((VLOOKUP(A20,Hoja4!$A$2:$M$1051,5,FALSE)),"")</f>
        <v>EL BANCO</v>
      </c>
      <c r="D20" s="42">
        <f>+IFERROR((VLOOKUP(A20,Hoja4!$A$2:$AA$1051,6,FALSE)),"")</f>
        <v>444</v>
      </c>
      <c r="E20" s="42">
        <f>+IFERROR((VLOOKUP(A20,Hoja4!$A$2:$AA$1051,7,FALSE)),"")</f>
        <v>336</v>
      </c>
      <c r="F20" s="42">
        <f>+IFERROR((VLOOKUP(A20,Hoja4!$A$2:$AA$1051,8,FALSE)),"")</f>
        <v>202</v>
      </c>
      <c r="G20" s="42">
        <f>+IFERROR((VLOOKUP(A20,Hoja4!$A$2:$AA$1051,9,FALSE)),"")</f>
        <v>276</v>
      </c>
      <c r="H20" s="42">
        <f>+IFERROR((VLOOKUP(A20,Hoja4!$A$2:$AA$1051,10,FALSE)),"")</f>
        <v>241</v>
      </c>
      <c r="I20" s="42">
        <f>+IFERROR((VLOOKUP(A20,Hoja4!$A$2:$AA$1051,11,FALSE)),"")</f>
        <v>180</v>
      </c>
      <c r="J20" s="42">
        <f>+IFERROR((VLOOKUP(A20,Hoja4!$A$2:$AA$1051,12,FALSE)),"")</f>
        <v>222</v>
      </c>
      <c r="K20" s="149">
        <f>+IFERROR((VLOOKUP(A20,Hoja4!$A$2:$AA$1051,13,FALSE)),"")</f>
        <v>229</v>
      </c>
      <c r="L20" s="144">
        <f>+IFERROR((VLOOKUP(A20,Hoja4!$A$2:$AA$1051,14,FALSE)),"")</f>
        <v>111</v>
      </c>
    </row>
    <row r="21" spans="1:12" x14ac:dyDescent="0.25">
      <c r="A21" s="145">
        <v>10</v>
      </c>
      <c r="B21" s="41">
        <f>+IFERROR((VLOOKUP(A21,Hoja4!$A$2:$M$1051,4,FALSE)),"")</f>
        <v>47258</v>
      </c>
      <c r="C21" s="41" t="str">
        <f>+IFERROR((VLOOKUP(A21,Hoja4!$A$2:$M$1051,5,FALSE)),"")</f>
        <v>EL PIÑON</v>
      </c>
      <c r="D21" s="42">
        <f>+IFERROR((VLOOKUP(A21,Hoja4!$A$2:$AA$1051,6,FALSE)),"")</f>
        <v>58</v>
      </c>
      <c r="E21" s="42" t="str">
        <f>+IFERROR((VLOOKUP(A21,Hoja4!$A$2:$AA$1051,7,FALSE)),"")</f>
        <v>-</v>
      </c>
      <c r="F21" s="42" t="str">
        <f>+IFERROR((VLOOKUP(A21,Hoja4!$A$2:$AA$1051,8,FALSE)),"")</f>
        <v>-</v>
      </c>
      <c r="G21" s="42" t="str">
        <f>+IFERROR((VLOOKUP(A21,Hoja4!$A$2:$AA$1051,9,FALSE)),"")</f>
        <v>-</v>
      </c>
      <c r="H21" s="42" t="str">
        <f>+IFERROR((VLOOKUP(A21,Hoja4!$A$2:$AA$1051,10,FALSE)),"")</f>
        <v>-</v>
      </c>
      <c r="I21" s="42" t="str">
        <f>+IFERROR((VLOOKUP(A21,Hoja4!$A$2:$AA$1051,11,FALSE)),"")</f>
        <v>-</v>
      </c>
      <c r="J21" s="42" t="str">
        <f>+IFERROR((VLOOKUP(A21,Hoja4!$A$2:$AA$1051,12,FALSE)),"")</f>
        <v>-</v>
      </c>
      <c r="K21" s="149" t="str">
        <f>+IFERROR((VLOOKUP(A21,Hoja4!$A$2:$AA$1051,13,FALSE)),"")</f>
        <v>-</v>
      </c>
      <c r="L21" s="144">
        <f>+IFERROR((VLOOKUP(A21,Hoja4!$A$2:$AA$1051,14,FALSE)),"")</f>
        <v>0</v>
      </c>
    </row>
    <row r="22" spans="1:12" x14ac:dyDescent="0.25">
      <c r="A22" s="145">
        <v>11</v>
      </c>
      <c r="B22" s="41">
        <f>+IFERROR((VLOOKUP(A22,Hoja4!$A$2:$M$1051,4,FALSE)),"")</f>
        <v>47268</v>
      </c>
      <c r="C22" s="41" t="str">
        <f>+IFERROR((VLOOKUP(A22,Hoja4!$A$2:$M$1051,5,FALSE)),"")</f>
        <v>EL RETEN</v>
      </c>
      <c r="D22" s="42">
        <f>+IFERROR((VLOOKUP(A22,Hoja4!$A$2:$AA$1051,6,FALSE)),"")</f>
        <v>65</v>
      </c>
      <c r="E22" s="42">
        <f>+IFERROR((VLOOKUP(A22,Hoja4!$A$2:$AA$1051,7,FALSE)),"")</f>
        <v>29</v>
      </c>
      <c r="F22" s="42" t="str">
        <f>+IFERROR((VLOOKUP(A22,Hoja4!$A$2:$AA$1051,8,FALSE)),"")</f>
        <v>-</v>
      </c>
      <c r="G22" s="42" t="str">
        <f>+IFERROR((VLOOKUP(A22,Hoja4!$A$2:$AA$1051,9,FALSE)),"")</f>
        <v>-</v>
      </c>
      <c r="H22" s="42" t="str">
        <f>+IFERROR((VLOOKUP(A22,Hoja4!$A$2:$AA$1051,10,FALSE)),"")</f>
        <v>-</v>
      </c>
      <c r="I22" s="42" t="str">
        <f>+IFERROR((VLOOKUP(A22,Hoja4!$A$2:$AA$1051,11,FALSE)),"")</f>
        <v>-</v>
      </c>
      <c r="J22" s="42" t="str">
        <f>+IFERROR((VLOOKUP(A22,Hoja4!$A$2:$AA$1051,12,FALSE)),"")</f>
        <v>-</v>
      </c>
      <c r="K22" s="149">
        <f>+IFERROR((VLOOKUP(A22,Hoja4!$A$2:$AA$1051,13,FALSE)),"")</f>
        <v>1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47288</v>
      </c>
      <c r="C23" s="41" t="str">
        <f>+IFERROR((VLOOKUP(A23,Hoja4!$A$2:$M$1051,5,FALSE)),"")</f>
        <v>FUNDACION</v>
      </c>
      <c r="D23" s="42">
        <f>+IFERROR((VLOOKUP(A23,Hoja4!$A$2:$AA$1051,6,FALSE)),"")</f>
        <v>414</v>
      </c>
      <c r="E23" s="42">
        <f>+IFERROR((VLOOKUP(A23,Hoja4!$A$2:$AA$1051,7,FALSE)),"")</f>
        <v>420</v>
      </c>
      <c r="F23" s="42">
        <f>+IFERROR((VLOOKUP(A23,Hoja4!$A$2:$AA$1051,8,FALSE)),"")</f>
        <v>409</v>
      </c>
      <c r="G23" s="42">
        <f>+IFERROR((VLOOKUP(A23,Hoja4!$A$2:$AA$1051,9,FALSE)),"")</f>
        <v>305</v>
      </c>
      <c r="H23" s="42">
        <f>+IFERROR((VLOOKUP(A23,Hoja4!$A$2:$AA$1051,10,FALSE)),"")</f>
        <v>115</v>
      </c>
      <c r="I23" s="42">
        <f>+IFERROR((VLOOKUP(A23,Hoja4!$A$2:$AA$1051,11,FALSE)),"")</f>
        <v>18</v>
      </c>
      <c r="J23" s="42">
        <f>+IFERROR((VLOOKUP(A23,Hoja4!$A$2:$AA$1051,12,FALSE)),"")</f>
        <v>44</v>
      </c>
      <c r="K23" s="149">
        <f>+IFERROR((VLOOKUP(A23,Hoja4!$A$2:$AA$1051,13,FALSE)),"")</f>
        <v>97</v>
      </c>
      <c r="L23" s="144">
        <f>+IFERROR((VLOOKUP(A23,Hoja4!$A$2:$AA$1051,14,FALSE)),"")</f>
        <v>3</v>
      </c>
    </row>
    <row r="24" spans="1:12" x14ac:dyDescent="0.25">
      <c r="A24" s="145">
        <v>13</v>
      </c>
      <c r="B24" s="41">
        <f>+IFERROR((VLOOKUP(A24,Hoja4!$A$2:$M$1051,4,FALSE)),"")</f>
        <v>47318</v>
      </c>
      <c r="C24" s="41" t="str">
        <f>+IFERROR((VLOOKUP(A24,Hoja4!$A$2:$M$1051,5,FALSE)),"")</f>
        <v>GUAMAL</v>
      </c>
      <c r="D24" s="42">
        <f>+IFERROR((VLOOKUP(A24,Hoja4!$A$2:$AA$1051,6,FALSE)),"")</f>
        <v>55</v>
      </c>
      <c r="E24" s="42">
        <f>+IFERROR((VLOOKUP(A24,Hoja4!$A$2:$AA$1051,7,FALSE)),"")</f>
        <v>56</v>
      </c>
      <c r="F24" s="42">
        <f>+IFERROR((VLOOKUP(A24,Hoja4!$A$2:$AA$1051,8,FALSE)),"")</f>
        <v>18</v>
      </c>
      <c r="G24" s="42">
        <f>+IFERROR((VLOOKUP(A24,Hoja4!$A$2:$AA$1051,9,FALSE)),"")</f>
        <v>1</v>
      </c>
      <c r="H24" s="42" t="str">
        <f>+IFERROR((VLOOKUP(A24,Hoja4!$A$2:$AA$1051,10,FALSE)),"")</f>
        <v>-</v>
      </c>
      <c r="I24" s="42" t="str">
        <f>+IFERROR((VLOOKUP(A24,Hoja4!$A$2:$AA$1051,11,FALSE)),"")</f>
        <v>-</v>
      </c>
      <c r="J24" s="42">
        <f>+IFERROR((VLOOKUP(A24,Hoja4!$A$2:$AA$1051,12,FALSE)),"")</f>
        <v>1</v>
      </c>
      <c r="K24" s="149" t="str">
        <f>+IFERROR((VLOOKUP(A24,Hoja4!$A$2:$AA$1051,13,FALSE)),"")</f>
        <v>-</v>
      </c>
      <c r="L24" s="144">
        <f>+IFERROR((VLOOKUP(A24,Hoja4!$A$2:$AA$1051,14,FALSE)),"")</f>
        <v>0</v>
      </c>
    </row>
    <row r="25" spans="1:12" x14ac:dyDescent="0.25">
      <c r="A25" s="145">
        <v>14</v>
      </c>
      <c r="B25" s="41">
        <f>+IFERROR((VLOOKUP(A25,Hoja4!$A$2:$M$1051,4,FALSE)),"")</f>
        <v>47460</v>
      </c>
      <c r="C25" s="41" t="str">
        <f>+IFERROR((VLOOKUP(A25,Hoja4!$A$2:$M$1051,5,FALSE)),"")</f>
        <v>NUEVA GRANADA</v>
      </c>
      <c r="D25" s="42" t="str">
        <f>+IFERROR((VLOOKUP(A25,Hoja4!$A$2:$AA$1051,6,FALSE)),"")</f>
        <v>-</v>
      </c>
      <c r="E25" s="42" t="str">
        <f>+IFERROR((VLOOKUP(A25,Hoja4!$A$2:$AA$1051,7,FALSE)),"")</f>
        <v>-</v>
      </c>
      <c r="F25" s="42" t="str">
        <f>+IFERROR((VLOOKUP(A25,Hoja4!$A$2:$AA$1051,8,FALSE)),"")</f>
        <v>-</v>
      </c>
      <c r="G25" s="42" t="str">
        <f>+IFERROR((VLOOKUP(A25,Hoja4!$A$2:$AA$1051,9,FALSE)),"")</f>
        <v>-</v>
      </c>
      <c r="H25" s="42">
        <f>+IFERROR((VLOOKUP(A25,Hoja4!$A$2:$AA$1051,10,FALSE)),"")</f>
        <v>38</v>
      </c>
      <c r="I25" s="42">
        <f>+IFERROR((VLOOKUP(A25,Hoja4!$A$2:$AA$1051,11,FALSE)),"")</f>
        <v>24</v>
      </c>
      <c r="J25" s="42" t="str">
        <f>+IFERROR((VLOOKUP(A25,Hoja4!$A$2:$AA$1051,12,FALSE)),"")</f>
        <v>-</v>
      </c>
      <c r="K25" s="149" t="str">
        <f>+IFERROR((VLOOKUP(A25,Hoja4!$A$2:$AA$1051,13,FALSE)),"")</f>
        <v>-</v>
      </c>
      <c r="L25" s="144">
        <f>+IFERROR((VLOOKUP(A25,Hoja4!$A$2:$AA$1051,14,FALSE)),"")</f>
        <v>0</v>
      </c>
    </row>
    <row r="26" spans="1:12" x14ac:dyDescent="0.25">
      <c r="A26" s="145">
        <v>15</v>
      </c>
      <c r="B26" s="41">
        <f>+IFERROR((VLOOKUP(A26,Hoja4!$A$2:$M$1051,4,FALSE)),"")</f>
        <v>47541</v>
      </c>
      <c r="C26" s="41" t="str">
        <f>+IFERROR((VLOOKUP(A26,Hoja4!$A$2:$M$1051,5,FALSE)),"")</f>
        <v>PEDRAZA</v>
      </c>
      <c r="D26" s="42" t="str">
        <f>+IFERROR((VLOOKUP(A26,Hoja4!$A$2:$AA$1051,6,FALSE)),"")</f>
        <v>-</v>
      </c>
      <c r="E26" s="42" t="str">
        <f>+IFERROR((VLOOKUP(A26,Hoja4!$A$2:$AA$1051,7,FALSE)),"")</f>
        <v>-</v>
      </c>
      <c r="F26" s="42" t="str">
        <f>+IFERROR((VLOOKUP(A26,Hoja4!$A$2:$AA$1051,8,FALSE)),"")</f>
        <v>-</v>
      </c>
      <c r="G26" s="42" t="str">
        <f>+IFERROR((VLOOKUP(A26,Hoja4!$A$2:$AA$1051,9,FALSE)),"")</f>
        <v>-</v>
      </c>
      <c r="H26" s="42" t="str">
        <f>+IFERROR((VLOOKUP(A26,Hoja4!$A$2:$AA$1051,10,FALSE)),"")</f>
        <v>-</v>
      </c>
      <c r="I26" s="42" t="str">
        <f>+IFERROR((VLOOKUP(A26,Hoja4!$A$2:$AA$1051,11,FALSE)),"")</f>
        <v>-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47545</v>
      </c>
      <c r="C27" s="41" t="str">
        <f>+IFERROR((VLOOKUP(A27,Hoja4!$A$2:$M$1051,5,FALSE)),"")</f>
        <v>PIJIÑO DEL CARMEN</v>
      </c>
      <c r="D27" s="42">
        <f>+IFERROR((VLOOKUP(A27,Hoja4!$A$2:$AA$1051,6,FALSE)),"")</f>
        <v>21</v>
      </c>
      <c r="E27" s="42">
        <f>+IFERROR((VLOOKUP(A27,Hoja4!$A$2:$AA$1051,7,FALSE)),"")</f>
        <v>21</v>
      </c>
      <c r="F27" s="42" t="str">
        <f>+IFERROR((VLOOKUP(A27,Hoja4!$A$2:$AA$1051,8,FALSE)),"")</f>
        <v>-</v>
      </c>
      <c r="G27" s="42" t="str">
        <f>+IFERROR((VLOOKUP(A27,Hoja4!$A$2:$AA$1051,9,FALSE)),"")</f>
        <v>-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47551</v>
      </c>
      <c r="C28" s="41" t="str">
        <f>+IFERROR((VLOOKUP(A28,Hoja4!$A$2:$M$1051,5,FALSE)),"")</f>
        <v>PIVIJAY</v>
      </c>
      <c r="D28" s="42">
        <f>+IFERROR((VLOOKUP(A28,Hoja4!$A$2:$AA$1051,6,FALSE)),"")</f>
        <v>184</v>
      </c>
      <c r="E28" s="42">
        <f>+IFERROR((VLOOKUP(A28,Hoja4!$A$2:$AA$1051,7,FALSE)),"")</f>
        <v>105</v>
      </c>
      <c r="F28" s="42" t="str">
        <f>+IFERROR((VLOOKUP(A28,Hoja4!$A$2:$AA$1051,8,FALSE)),"")</f>
        <v>-</v>
      </c>
      <c r="G28" s="42" t="str">
        <f>+IFERROR((VLOOKUP(A28,Hoja4!$A$2:$AA$1051,9,FALSE)),"")</f>
        <v>-</v>
      </c>
      <c r="H28" s="42" t="str">
        <f>+IFERROR((VLOOKUP(A28,Hoja4!$A$2:$AA$1051,10,FALSE)),"")</f>
        <v>-</v>
      </c>
      <c r="I28" s="42">
        <f>+IFERROR((VLOOKUP(A28,Hoja4!$A$2:$AA$1051,11,FALSE)),"")</f>
        <v>2</v>
      </c>
      <c r="J28" s="42">
        <f>+IFERROR((VLOOKUP(A28,Hoja4!$A$2:$AA$1051,12,FALSE)),"")</f>
        <v>1</v>
      </c>
      <c r="K28" s="149">
        <f>+IFERROR((VLOOKUP(A28,Hoja4!$A$2:$AA$1051,13,FALSE)),"")</f>
        <v>2</v>
      </c>
      <c r="L28" s="144">
        <f>+IFERROR((VLOOKUP(A28,Hoja4!$A$2:$AA$1051,14,FALSE)),"")</f>
        <v>0</v>
      </c>
    </row>
    <row r="29" spans="1:12" x14ac:dyDescent="0.25">
      <c r="A29" s="145">
        <v>18</v>
      </c>
      <c r="B29" s="41">
        <f>+IFERROR((VLOOKUP(A29,Hoja4!$A$2:$M$1051,4,FALSE)),"")</f>
        <v>47555</v>
      </c>
      <c r="C29" s="41" t="str">
        <f>+IFERROR((VLOOKUP(A29,Hoja4!$A$2:$M$1051,5,FALSE)),"")</f>
        <v>PLATO</v>
      </c>
      <c r="D29" s="42">
        <f>+IFERROR((VLOOKUP(A29,Hoja4!$A$2:$AA$1051,6,FALSE)),"")</f>
        <v>410</v>
      </c>
      <c r="E29" s="42">
        <f>+IFERROR((VLOOKUP(A29,Hoja4!$A$2:$AA$1051,7,FALSE)),"")</f>
        <v>345</v>
      </c>
      <c r="F29" s="42">
        <f>+IFERROR((VLOOKUP(A29,Hoja4!$A$2:$AA$1051,8,FALSE)),"")</f>
        <v>316</v>
      </c>
      <c r="G29" s="42">
        <f>+IFERROR((VLOOKUP(A29,Hoja4!$A$2:$AA$1051,9,FALSE)),"")</f>
        <v>379</v>
      </c>
      <c r="H29" s="42">
        <f>+IFERROR((VLOOKUP(A29,Hoja4!$A$2:$AA$1051,10,FALSE)),"")</f>
        <v>472</v>
      </c>
      <c r="I29" s="42">
        <f>+IFERROR((VLOOKUP(A29,Hoja4!$A$2:$AA$1051,11,FALSE)),"")</f>
        <v>271</v>
      </c>
      <c r="J29" s="42">
        <f>+IFERROR((VLOOKUP(A29,Hoja4!$A$2:$AA$1051,12,FALSE)),"")</f>
        <v>220</v>
      </c>
      <c r="K29" s="149">
        <f>+IFERROR((VLOOKUP(A29,Hoja4!$A$2:$AA$1051,13,FALSE)),"")</f>
        <v>211</v>
      </c>
      <c r="L29" s="144">
        <f>+IFERROR((VLOOKUP(A29,Hoja4!$A$2:$AA$1051,14,FALSE)),"")</f>
        <v>96</v>
      </c>
    </row>
    <row r="30" spans="1:12" x14ac:dyDescent="0.25">
      <c r="A30" s="145">
        <v>19</v>
      </c>
      <c r="B30" s="41">
        <f>+IFERROR((VLOOKUP(A30,Hoja4!$A$2:$M$1051,4,FALSE)),"")</f>
        <v>47570</v>
      </c>
      <c r="C30" s="41" t="str">
        <f>+IFERROR((VLOOKUP(A30,Hoja4!$A$2:$M$1051,5,FALSE)),"")</f>
        <v>PUEBLOVIEJO</v>
      </c>
      <c r="D30" s="42" t="str">
        <f>+IFERROR((VLOOKUP(A30,Hoja4!$A$2:$AA$1051,6,FALSE)),"")</f>
        <v>-</v>
      </c>
      <c r="E30" s="42">
        <f>+IFERROR((VLOOKUP(A30,Hoja4!$A$2:$AA$1051,7,FALSE)),"")</f>
        <v>27</v>
      </c>
      <c r="F30" s="42">
        <f>+IFERROR((VLOOKUP(A30,Hoja4!$A$2:$AA$1051,8,FALSE)),"")</f>
        <v>27</v>
      </c>
      <c r="G30" s="42">
        <f>+IFERROR((VLOOKUP(A30,Hoja4!$A$2:$AA$1051,9,FALSE)),"")</f>
        <v>27</v>
      </c>
      <c r="H30" s="42" t="str">
        <f>+IFERROR((VLOOKUP(A30,Hoja4!$A$2:$AA$1051,10,FALSE)),"")</f>
        <v>-</v>
      </c>
      <c r="I30" s="42" t="str">
        <f>+IFERROR((VLOOKUP(A30,Hoja4!$A$2:$AA$1051,11,FALSE)),"")</f>
        <v>-</v>
      </c>
      <c r="J30" s="42" t="str">
        <f>+IFERROR((VLOOKUP(A30,Hoja4!$A$2:$AA$1051,12,FALSE)),"")</f>
        <v>-</v>
      </c>
      <c r="K30" s="149">
        <f>+IFERROR((VLOOKUP(A30,Hoja4!$A$2:$AA$1051,13,FALSE)),"")</f>
        <v>2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47605</v>
      </c>
      <c r="C31" s="41" t="str">
        <f>+IFERROR((VLOOKUP(A31,Hoja4!$A$2:$M$1051,5,FALSE)),"")</f>
        <v>REMOLINO</v>
      </c>
      <c r="D31" s="42" t="str">
        <f>+IFERROR((VLOOKUP(A31,Hoja4!$A$2:$AA$1051,6,FALSE)),"")</f>
        <v>-</v>
      </c>
      <c r="E31" s="42" t="str">
        <f>+IFERROR((VLOOKUP(A31,Hoja4!$A$2:$AA$1051,7,FALSE)),"")</f>
        <v>-</v>
      </c>
      <c r="F31" s="42" t="str">
        <f>+IFERROR((VLOOKUP(A31,Hoja4!$A$2:$AA$1051,8,FALSE)),"")</f>
        <v>-</v>
      </c>
      <c r="G31" s="42" t="str">
        <f>+IFERROR((VLOOKUP(A31,Hoja4!$A$2:$AA$1051,9,FALSE)),"")</f>
        <v>-</v>
      </c>
      <c r="H31" s="42" t="str">
        <f>+IFERROR((VLOOKUP(A31,Hoja4!$A$2:$AA$1051,10,FALSE)),"")</f>
        <v>-</v>
      </c>
      <c r="I31" s="42" t="str">
        <f>+IFERROR((VLOOKUP(A31,Hoja4!$A$2:$AA$1051,11,FALSE)),"")</f>
        <v>-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47660</v>
      </c>
      <c r="C32" s="41" t="str">
        <f>+IFERROR((VLOOKUP(A32,Hoja4!$A$2:$M$1051,5,FALSE)),"")</f>
        <v>SABANAS DE SAN ANGEL</v>
      </c>
      <c r="D32" s="42" t="str">
        <f>+IFERROR((VLOOKUP(A32,Hoja4!$A$2:$AA$1051,6,FALSE)),"")</f>
        <v>-</v>
      </c>
      <c r="E32" s="42" t="str">
        <f>+IFERROR((VLOOKUP(A32,Hoja4!$A$2:$AA$1051,7,FALSE)),"")</f>
        <v>-</v>
      </c>
      <c r="F32" s="42">
        <f>+IFERROR((VLOOKUP(A32,Hoja4!$A$2:$AA$1051,8,FALSE)),"")</f>
        <v>19</v>
      </c>
      <c r="G32" s="42" t="str">
        <f>+IFERROR((VLOOKUP(A32,Hoja4!$A$2:$AA$1051,9,FALSE)),"")</f>
        <v>-</v>
      </c>
      <c r="H32" s="42" t="str">
        <f>+IFERROR((VLOOKUP(A32,Hoja4!$A$2:$AA$1051,10,FALSE)),"")</f>
        <v>-</v>
      </c>
      <c r="I32" s="42" t="str">
        <f>+IFERROR((VLOOKUP(A32,Hoja4!$A$2:$AA$1051,11,FALSE)),"")</f>
        <v>-</v>
      </c>
      <c r="J32" s="42">
        <f>+IFERROR((VLOOKUP(A32,Hoja4!$A$2:$AA$1051,12,FALSE)),"")</f>
        <v>1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47675</v>
      </c>
      <c r="C33" s="41" t="str">
        <f>+IFERROR((VLOOKUP(A33,Hoja4!$A$2:$M$1051,5,FALSE)),"")</f>
        <v>SALAMINA</v>
      </c>
      <c r="D33" s="42" t="str">
        <f>+IFERROR((VLOOKUP(A33,Hoja4!$A$2:$AA$1051,6,FALSE)),"")</f>
        <v>-</v>
      </c>
      <c r="E33" s="42" t="str">
        <f>+IFERROR((VLOOKUP(A33,Hoja4!$A$2:$AA$1051,7,FALSE)),"")</f>
        <v>-</v>
      </c>
      <c r="F33" s="42" t="str">
        <f>+IFERROR((VLOOKUP(A33,Hoja4!$A$2:$AA$1051,8,FALSE)),"")</f>
        <v>-</v>
      </c>
      <c r="G33" s="42" t="str">
        <f>+IFERROR((VLOOKUP(A33,Hoja4!$A$2:$AA$1051,9,FALSE)),"")</f>
        <v>-</v>
      </c>
      <c r="H33" s="42" t="str">
        <f>+IFERROR((VLOOKUP(A33,Hoja4!$A$2:$AA$1051,10,FALSE)),"")</f>
        <v>-</v>
      </c>
      <c r="I33" s="42" t="str">
        <f>+IFERROR((VLOOKUP(A33,Hoja4!$A$2:$AA$1051,11,FALSE)),"")</f>
        <v>-</v>
      </c>
      <c r="J33" s="42" t="str">
        <f>+IFERROR((VLOOKUP(A33,Hoja4!$A$2:$AA$1051,12,FALSE)),"")</f>
        <v>-</v>
      </c>
      <c r="K33" s="149" t="str">
        <f>+IFERROR((VLOOKUP(A33,Hoja4!$A$2:$AA$1051,13,FALSE)),"")</f>
        <v>-</v>
      </c>
      <c r="L33" s="144">
        <f>+IFERROR((VLOOKUP(A33,Hoja4!$A$2:$AA$1051,14,FALSE)),"")</f>
        <v>0</v>
      </c>
    </row>
    <row r="34" spans="1:12" x14ac:dyDescent="0.25">
      <c r="A34" s="145">
        <v>23</v>
      </c>
      <c r="B34" s="41">
        <f>+IFERROR((VLOOKUP(A34,Hoja4!$A$2:$M$1051,4,FALSE)),"")</f>
        <v>47692</v>
      </c>
      <c r="C34" s="41" t="str">
        <f>+IFERROR((VLOOKUP(A34,Hoja4!$A$2:$M$1051,5,FALSE)),"")</f>
        <v>SAN SEBASTIAN DE BUENAVISTA</v>
      </c>
      <c r="D34" s="42" t="str">
        <f>+IFERROR((VLOOKUP(A34,Hoja4!$A$2:$AA$1051,6,FALSE)),"")</f>
        <v>-</v>
      </c>
      <c r="E34" s="42">
        <f>+IFERROR((VLOOKUP(A34,Hoja4!$A$2:$AA$1051,7,FALSE)),"")</f>
        <v>86</v>
      </c>
      <c r="F34" s="42" t="str">
        <f>+IFERROR((VLOOKUP(A34,Hoja4!$A$2:$AA$1051,8,FALSE)),"")</f>
        <v>-</v>
      </c>
      <c r="G34" s="42" t="str">
        <f>+IFERROR((VLOOKUP(A34,Hoja4!$A$2:$AA$1051,9,FALSE)),"")</f>
        <v>-</v>
      </c>
      <c r="H34" s="42" t="str">
        <f>+IFERROR((VLOOKUP(A34,Hoja4!$A$2:$AA$1051,10,FALSE)),"")</f>
        <v>-</v>
      </c>
      <c r="I34" s="42" t="str">
        <f>+IFERROR((VLOOKUP(A34,Hoja4!$A$2:$AA$1051,11,FALSE)),"")</f>
        <v>-</v>
      </c>
      <c r="J34" s="42" t="str">
        <f>+IFERROR((VLOOKUP(A34,Hoja4!$A$2:$AA$1051,12,FALSE)),"")</f>
        <v>-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47703</v>
      </c>
      <c r="C35" s="41" t="str">
        <f>+IFERROR((VLOOKUP(A35,Hoja4!$A$2:$M$1051,5,FALSE)),"")</f>
        <v>SAN ZENON</v>
      </c>
      <c r="D35" s="42" t="str">
        <f>+IFERROR((VLOOKUP(A35,Hoja4!$A$2:$AA$1051,6,FALSE)),"")</f>
        <v>-</v>
      </c>
      <c r="E35" s="42" t="str">
        <f>+IFERROR((VLOOKUP(A35,Hoja4!$A$2:$AA$1051,7,FALSE)),"")</f>
        <v>-</v>
      </c>
      <c r="F35" s="42" t="str">
        <f>+IFERROR((VLOOKUP(A35,Hoja4!$A$2:$AA$1051,8,FALSE)),"")</f>
        <v>-</v>
      </c>
      <c r="G35" s="42">
        <f>+IFERROR((VLOOKUP(A35,Hoja4!$A$2:$AA$1051,9,FALSE)),"")</f>
        <v>1</v>
      </c>
      <c r="H35" s="42" t="str">
        <f>+IFERROR((VLOOKUP(A35,Hoja4!$A$2:$AA$1051,10,FALSE)),"")</f>
        <v>-</v>
      </c>
      <c r="I35" s="42" t="str">
        <f>+IFERROR((VLOOKUP(A35,Hoja4!$A$2:$AA$1051,11,FALSE)),"")</f>
        <v>-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0</v>
      </c>
    </row>
    <row r="36" spans="1:12" x14ac:dyDescent="0.25">
      <c r="A36" s="145">
        <v>25</v>
      </c>
      <c r="B36" s="41">
        <f>+IFERROR((VLOOKUP(A36,Hoja4!$A$2:$M$1051,4,FALSE)),"")</f>
        <v>47707</v>
      </c>
      <c r="C36" s="41" t="str">
        <f>+IFERROR((VLOOKUP(A36,Hoja4!$A$2:$M$1051,5,FALSE)),"")</f>
        <v>SANTA ANA</v>
      </c>
      <c r="D36" s="42">
        <f>+IFERROR((VLOOKUP(A36,Hoja4!$A$2:$AA$1051,6,FALSE)),"")</f>
        <v>104</v>
      </c>
      <c r="E36" s="42" t="str">
        <f>+IFERROR((VLOOKUP(A36,Hoja4!$A$2:$AA$1051,7,FALSE)),"")</f>
        <v>-</v>
      </c>
      <c r="F36" s="42" t="str">
        <f>+IFERROR((VLOOKUP(A36,Hoja4!$A$2:$AA$1051,8,FALSE)),"")</f>
        <v>-</v>
      </c>
      <c r="G36" s="42" t="str">
        <f>+IFERROR((VLOOKUP(A36,Hoja4!$A$2:$AA$1051,9,FALSE)),"")</f>
        <v>-</v>
      </c>
      <c r="H36" s="42" t="str">
        <f>+IFERROR((VLOOKUP(A36,Hoja4!$A$2:$AA$1051,10,FALSE)),"")</f>
        <v>-</v>
      </c>
      <c r="I36" s="42" t="str">
        <f>+IFERROR((VLOOKUP(A36,Hoja4!$A$2:$AA$1051,11,FALSE)),"")</f>
        <v>-</v>
      </c>
      <c r="J36" s="42">
        <f>+IFERROR((VLOOKUP(A36,Hoja4!$A$2:$AA$1051,12,FALSE)),"")</f>
        <v>428</v>
      </c>
      <c r="K36" s="149">
        <f>+IFERROR((VLOOKUP(A36,Hoja4!$A$2:$AA$1051,13,FALSE)),"")</f>
        <v>2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47720</v>
      </c>
      <c r="C37" s="41" t="str">
        <f>+IFERROR((VLOOKUP(A37,Hoja4!$A$2:$M$1051,5,FALSE)),"")</f>
        <v>SANTA BARBARA DE PINTO</v>
      </c>
      <c r="D37" s="42" t="str">
        <f>+IFERROR((VLOOKUP(A37,Hoja4!$A$2:$AA$1051,6,FALSE)),"")</f>
        <v>-</v>
      </c>
      <c r="E37" s="42" t="str">
        <f>+IFERROR((VLOOKUP(A37,Hoja4!$A$2:$AA$1051,7,FALSE)),"")</f>
        <v>-</v>
      </c>
      <c r="F37" s="42" t="str">
        <f>+IFERROR((VLOOKUP(A37,Hoja4!$A$2:$AA$1051,8,FALSE)),"")</f>
        <v>-</v>
      </c>
      <c r="G37" s="42" t="str">
        <f>+IFERROR((VLOOKUP(A37,Hoja4!$A$2:$AA$1051,9,FALSE)),"")</f>
        <v>-</v>
      </c>
      <c r="H37" s="42" t="str">
        <f>+IFERROR((VLOOKUP(A37,Hoja4!$A$2:$AA$1051,10,FALSE)),"")</f>
        <v>-</v>
      </c>
      <c r="I37" s="42" t="str">
        <f>+IFERROR((VLOOKUP(A37,Hoja4!$A$2:$AA$1051,11,FALSE)),"")</f>
        <v>-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47745</v>
      </c>
      <c r="C38" s="41" t="str">
        <f>+IFERROR((VLOOKUP(A38,Hoja4!$A$2:$M$1051,5,FALSE)),"")</f>
        <v>SITIONUEVO</v>
      </c>
      <c r="D38" s="42" t="str">
        <f>+IFERROR((VLOOKUP(A38,Hoja4!$A$2:$AA$1051,6,FALSE)),"")</f>
        <v>-</v>
      </c>
      <c r="E38" s="42" t="str">
        <f>+IFERROR((VLOOKUP(A38,Hoja4!$A$2:$AA$1051,7,FALSE)),"")</f>
        <v>-</v>
      </c>
      <c r="F38" s="42" t="str">
        <f>+IFERROR((VLOOKUP(A38,Hoja4!$A$2:$AA$1051,8,FALSE)),"")</f>
        <v>-</v>
      </c>
      <c r="G38" s="42" t="str">
        <f>+IFERROR((VLOOKUP(A38,Hoja4!$A$2:$AA$1051,9,FALSE)),"")</f>
        <v>-</v>
      </c>
      <c r="H38" s="42" t="str">
        <f>+IFERROR((VLOOKUP(A38,Hoja4!$A$2:$AA$1051,10,FALSE)),"")</f>
        <v>-</v>
      </c>
      <c r="I38" s="42" t="str">
        <f>+IFERROR((VLOOKUP(A38,Hoja4!$A$2:$AA$1051,11,FALSE)),"")</f>
        <v>-</v>
      </c>
      <c r="J38" s="42" t="str">
        <f>+IFERROR((VLOOKUP(A38,Hoja4!$A$2:$AA$1051,12,FALSE)),"")</f>
        <v>-</v>
      </c>
      <c r="K38" s="149" t="str">
        <f>+IFERROR((VLOOKUP(A38,Hoja4!$A$2:$AA$1051,13,FALSE)),"")</f>
        <v>-</v>
      </c>
      <c r="L38" s="144">
        <f>+IFERROR((VLOOKUP(A38,Hoja4!$A$2:$AA$1051,14,FALSE)),"")</f>
        <v>0</v>
      </c>
    </row>
    <row r="39" spans="1:12" x14ac:dyDescent="0.25">
      <c r="A39" s="145">
        <v>28</v>
      </c>
      <c r="B39" s="41">
        <f>+IFERROR((VLOOKUP(A39,Hoja4!$A$2:$M$1051,4,FALSE)),"")</f>
        <v>47798</v>
      </c>
      <c r="C39" s="41" t="str">
        <f>+IFERROR((VLOOKUP(A39,Hoja4!$A$2:$M$1051,5,FALSE)),"")</f>
        <v>TENERIFE</v>
      </c>
      <c r="D39" s="42" t="str">
        <f>+IFERROR((VLOOKUP(A39,Hoja4!$A$2:$AA$1051,6,FALSE)),"")</f>
        <v>-</v>
      </c>
      <c r="E39" s="42" t="str">
        <f>+IFERROR((VLOOKUP(A39,Hoja4!$A$2:$AA$1051,7,FALSE)),"")</f>
        <v>-</v>
      </c>
      <c r="F39" s="42" t="str">
        <f>+IFERROR((VLOOKUP(A39,Hoja4!$A$2:$AA$1051,8,FALSE)),"")</f>
        <v>-</v>
      </c>
      <c r="G39" s="42" t="str">
        <f>+IFERROR((VLOOKUP(A39,Hoja4!$A$2:$AA$1051,9,FALSE)),"")</f>
        <v>-</v>
      </c>
      <c r="H39" s="42" t="str">
        <f>+IFERROR((VLOOKUP(A39,Hoja4!$A$2:$AA$1051,10,FALSE)),"")</f>
        <v>-</v>
      </c>
      <c r="I39" s="42" t="str">
        <f>+IFERROR((VLOOKUP(A39,Hoja4!$A$2:$AA$1051,11,FALSE)),"")</f>
        <v>-</v>
      </c>
      <c r="J39" s="42" t="str">
        <f>+IFERROR((VLOOKUP(A39,Hoja4!$A$2:$AA$1051,12,FALSE)),"")</f>
        <v>-</v>
      </c>
      <c r="K39" s="149" t="str">
        <f>+IFERROR((VLOOKUP(A39,Hoja4!$A$2:$AA$1051,13,FALSE)),"")</f>
        <v>-</v>
      </c>
      <c r="L39" s="144">
        <f>+IFERROR((VLOOKUP(A39,Hoja4!$A$2:$AA$1051,14,FALSE)),"")</f>
        <v>0</v>
      </c>
    </row>
    <row r="40" spans="1:12" x14ac:dyDescent="0.25">
      <c r="A40" s="145">
        <v>29</v>
      </c>
      <c r="B40" s="41">
        <f>+IFERROR((VLOOKUP(A40,Hoja4!$A$2:$M$1051,4,FALSE)),"")</f>
        <v>47960</v>
      </c>
      <c r="C40" s="41" t="str">
        <f>+IFERROR((VLOOKUP(A40,Hoja4!$A$2:$M$1051,5,FALSE)),"")</f>
        <v>ZAPAYAN</v>
      </c>
      <c r="D40" s="42" t="str">
        <f>+IFERROR((VLOOKUP(A40,Hoja4!$A$2:$AA$1051,6,FALSE)),"")</f>
        <v>-</v>
      </c>
      <c r="E40" s="42" t="str">
        <f>+IFERROR((VLOOKUP(A40,Hoja4!$A$2:$AA$1051,7,FALSE)),"")</f>
        <v>-</v>
      </c>
      <c r="F40" s="42" t="str">
        <f>+IFERROR((VLOOKUP(A40,Hoja4!$A$2:$AA$1051,8,FALSE)),"")</f>
        <v>-</v>
      </c>
      <c r="G40" s="42" t="str">
        <f>+IFERROR((VLOOKUP(A40,Hoja4!$A$2:$AA$1051,9,FALSE)),"")</f>
        <v>-</v>
      </c>
      <c r="H40" s="42" t="str">
        <f>+IFERROR((VLOOKUP(A40,Hoja4!$A$2:$AA$1051,10,FALSE)),"")</f>
        <v>-</v>
      </c>
      <c r="I40" s="42" t="str">
        <f>+IFERROR((VLOOKUP(A40,Hoja4!$A$2:$AA$1051,11,FALSE)),"")</f>
        <v>-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47980</v>
      </c>
      <c r="C41" s="41" t="str">
        <f>+IFERROR((VLOOKUP(A41,Hoja4!$A$2:$M$1051,5,FALSE)),"")</f>
        <v>ZONA BANANERA</v>
      </c>
      <c r="D41" s="42">
        <f>+IFERROR((VLOOKUP(A41,Hoja4!$A$2:$AA$1051,6,FALSE)),"")</f>
        <v>68</v>
      </c>
      <c r="E41" s="42">
        <f>+IFERROR((VLOOKUP(A41,Hoja4!$A$2:$AA$1051,7,FALSE)),"")</f>
        <v>123</v>
      </c>
      <c r="F41" s="42">
        <f>+IFERROR((VLOOKUP(A41,Hoja4!$A$2:$AA$1051,8,FALSE)),"")</f>
        <v>148</v>
      </c>
      <c r="G41" s="42">
        <f>+IFERROR((VLOOKUP(A41,Hoja4!$A$2:$AA$1051,9,FALSE)),"")</f>
        <v>76</v>
      </c>
      <c r="H41" s="42">
        <f>+IFERROR((VLOOKUP(A41,Hoja4!$A$2:$AA$1051,10,FALSE)),"")</f>
        <v>26</v>
      </c>
      <c r="I41" s="42" t="str">
        <f>+IFERROR((VLOOKUP(A41,Hoja4!$A$2:$AA$1051,11,FALSE)),"")</f>
        <v>-</v>
      </c>
      <c r="J41" s="42" t="str">
        <f>+IFERROR((VLOOKUP(A41,Hoja4!$A$2:$AA$1051,12,FALSE)),"")</f>
        <v>-</v>
      </c>
      <c r="K41" s="149">
        <f>+IFERROR((VLOOKUP(A41,Hoja4!$A$2:$AA$1051,13,FALSE)),"")</f>
        <v>3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 t="str">
        <f>+IFERROR((VLOOKUP(A42,Hoja4!$A$2:$M$1051,4,FALSE)),"")</f>
        <v/>
      </c>
      <c r="C42" s="41" t="str">
        <f>+IFERROR((VLOOKUP(A42,Hoja4!$A$2:$M$1051,5,FALSE)),"")</f>
        <v/>
      </c>
      <c r="D42" s="42" t="str">
        <f>+IFERROR((VLOOKUP(A42,Hoja4!$A$2:$AA$1051,6,FALSE)),"")</f>
        <v/>
      </c>
      <c r="E42" s="42" t="str">
        <f>+IFERROR((VLOOKUP(A42,Hoja4!$A$2:$AA$1051,7,FALSE)),"")</f>
        <v/>
      </c>
      <c r="F42" s="42" t="str">
        <f>+IFERROR((VLOOKUP(A42,Hoja4!$A$2:$AA$1051,8,FALSE)),"")</f>
        <v/>
      </c>
      <c r="G42" s="42" t="str">
        <f>+IFERROR((VLOOKUP(A42,Hoja4!$A$2:$AA$1051,9,FALSE)),"")</f>
        <v/>
      </c>
      <c r="H42" s="42" t="str">
        <f>+IFERROR((VLOOKUP(A42,Hoja4!$A$2:$AA$1051,10,FALSE)),"")</f>
        <v/>
      </c>
      <c r="I42" s="42" t="str">
        <f>+IFERROR((VLOOKUP(A42,Hoja4!$A$2:$AA$1051,11,FALSE)),"")</f>
        <v/>
      </c>
      <c r="J42" s="42" t="str">
        <f>+IFERROR((VLOOKUP(A42,Hoja4!$A$2:$AA$1051,12,FALSE)),"")</f>
        <v/>
      </c>
      <c r="K42" s="149" t="str">
        <f>+IFERROR((VLOOKUP(A42,Hoja4!$A$2:$AA$1051,13,FALSE)),"")</f>
        <v/>
      </c>
      <c r="L42" s="144" t="str">
        <f>+IFERROR((VLOOKUP(A42,Hoja4!$A$2:$AA$1051,14,FALSE)),"")</f>
        <v/>
      </c>
    </row>
    <row r="43" spans="1:12" x14ac:dyDescent="0.25">
      <c r="A43" s="145">
        <v>32</v>
      </c>
      <c r="B43" s="41" t="str">
        <f>+IFERROR((VLOOKUP(A43,Hoja4!$A$2:$M$1051,4,FALSE)),"")</f>
        <v/>
      </c>
      <c r="C43" s="41" t="str">
        <f>+IFERROR((VLOOKUP(A43,Hoja4!$A$2:$M$1051,5,FALSE)),"")</f>
        <v/>
      </c>
      <c r="D43" s="42" t="str">
        <f>+IFERROR((VLOOKUP(A43,Hoja4!$A$2:$AA$1051,6,FALSE)),"")</f>
        <v/>
      </c>
      <c r="E43" s="42" t="str">
        <f>+IFERROR((VLOOKUP(A43,Hoja4!$A$2:$AA$1051,7,FALSE)),"")</f>
        <v/>
      </c>
      <c r="F43" s="42" t="str">
        <f>+IFERROR((VLOOKUP(A43,Hoja4!$A$2:$AA$1051,8,FALSE)),"")</f>
        <v/>
      </c>
      <c r="G43" s="42" t="str">
        <f>+IFERROR((VLOOKUP(A43,Hoja4!$A$2:$AA$1051,9,FALSE)),"")</f>
        <v/>
      </c>
      <c r="H43" s="42" t="str">
        <f>+IFERROR((VLOOKUP(A43,Hoja4!$A$2:$AA$1051,10,FALSE)),"")</f>
        <v/>
      </c>
      <c r="I43" s="42" t="str">
        <f>+IFERROR((VLOOKUP(A43,Hoja4!$A$2:$AA$1051,11,FALSE)),"")</f>
        <v/>
      </c>
      <c r="J43" s="42" t="str">
        <f>+IFERROR((VLOOKUP(A43,Hoja4!$A$2:$AA$1051,12,FALSE)),"")</f>
        <v/>
      </c>
      <c r="K43" s="149" t="str">
        <f>+IFERROR((VLOOKUP(A43,Hoja4!$A$2:$AA$1051,13,FALSE)),"")</f>
        <v/>
      </c>
      <c r="L43" s="144" t="str">
        <f>+IFERROR((VLOOKUP(A43,Hoja4!$A$2:$AA$1051,14,FALSE)),"")</f>
        <v/>
      </c>
    </row>
    <row r="44" spans="1:12" x14ac:dyDescent="0.25">
      <c r="A44" s="145">
        <v>33</v>
      </c>
      <c r="B44" s="41" t="str">
        <f>+IFERROR((VLOOKUP(A44,Hoja4!$A$2:$M$1051,4,FALSE)),"")</f>
        <v/>
      </c>
      <c r="C44" s="41" t="str">
        <f>+IFERROR((VLOOKUP(A44,Hoja4!$A$2:$M$1051,5,FALSE)),"")</f>
        <v/>
      </c>
      <c r="D44" s="42" t="str">
        <f>+IFERROR((VLOOKUP(A44,Hoja4!$A$2:$AA$1051,6,FALSE)),"")</f>
        <v/>
      </c>
      <c r="E44" s="42" t="str">
        <f>+IFERROR((VLOOKUP(A44,Hoja4!$A$2:$AA$1051,7,FALSE)),"")</f>
        <v/>
      </c>
      <c r="F44" s="42" t="str">
        <f>+IFERROR((VLOOKUP(A44,Hoja4!$A$2:$AA$1051,8,FALSE)),"")</f>
        <v/>
      </c>
      <c r="G44" s="42" t="str">
        <f>+IFERROR((VLOOKUP(A44,Hoja4!$A$2:$AA$1051,9,FALSE)),"")</f>
        <v/>
      </c>
      <c r="H44" s="42" t="str">
        <f>+IFERROR((VLOOKUP(A44,Hoja4!$A$2:$AA$1051,10,FALSE)),"")</f>
        <v/>
      </c>
      <c r="I44" s="42" t="str">
        <f>+IFERROR((VLOOKUP(A44,Hoja4!$A$2:$AA$1051,11,FALSE)),"")</f>
        <v/>
      </c>
      <c r="J44" s="42" t="str">
        <f>+IFERROR((VLOOKUP(A44,Hoja4!$A$2:$AA$1051,12,FALSE)),"")</f>
        <v/>
      </c>
      <c r="K44" s="149" t="str">
        <f>+IFERROR((VLOOKUP(A44,Hoja4!$A$2:$AA$1051,13,FALSE)),"")</f>
        <v/>
      </c>
      <c r="L44" s="144" t="str">
        <f>+IFERROR((VLOOKUP(A44,Hoja4!$A$2:$AA$1051,14,FALSE)),"")</f>
        <v/>
      </c>
    </row>
    <row r="45" spans="1:12" x14ac:dyDescent="0.25">
      <c r="A45" s="145">
        <v>34</v>
      </c>
      <c r="B45" s="41" t="str">
        <f>+IFERROR((VLOOKUP(A45,Hoja4!$A$2:$M$1051,4,FALSE)),"")</f>
        <v/>
      </c>
      <c r="C45" s="41" t="str">
        <f>+IFERROR((VLOOKUP(A45,Hoja4!$A$2:$M$1051,5,FALSE)),"")</f>
        <v/>
      </c>
      <c r="D45" s="42" t="str">
        <f>+IFERROR((VLOOKUP(A45,Hoja4!$A$2:$AA$1051,6,FALSE)),"")</f>
        <v/>
      </c>
      <c r="E45" s="42" t="str">
        <f>+IFERROR((VLOOKUP(A45,Hoja4!$A$2:$AA$1051,7,FALSE)),"")</f>
        <v/>
      </c>
      <c r="F45" s="42" t="str">
        <f>+IFERROR((VLOOKUP(A45,Hoja4!$A$2:$AA$1051,8,FALSE)),"")</f>
        <v/>
      </c>
      <c r="G45" s="42" t="str">
        <f>+IFERROR((VLOOKUP(A45,Hoja4!$A$2:$AA$1051,9,FALSE)),"")</f>
        <v/>
      </c>
      <c r="H45" s="42" t="str">
        <f>+IFERROR((VLOOKUP(A45,Hoja4!$A$2:$AA$1051,10,FALSE)),"")</f>
        <v/>
      </c>
      <c r="I45" s="42" t="str">
        <f>+IFERROR((VLOOKUP(A45,Hoja4!$A$2:$AA$1051,11,FALSE)),"")</f>
        <v/>
      </c>
      <c r="J45" s="42" t="str">
        <f>+IFERROR((VLOOKUP(A45,Hoja4!$A$2:$AA$1051,12,FALSE)),"")</f>
        <v/>
      </c>
      <c r="K45" s="149" t="str">
        <f>+IFERROR((VLOOKUP(A45,Hoja4!$A$2:$AA$1051,13,FALSE)),"")</f>
        <v/>
      </c>
      <c r="L45" s="144" t="str">
        <f>+IFERROR((VLOOKUP(A45,Hoja4!$A$2:$AA$1051,14,FALSE)),"")</f>
        <v/>
      </c>
    </row>
    <row r="46" spans="1:12" x14ac:dyDescent="0.25">
      <c r="A46" s="145">
        <v>35</v>
      </c>
      <c r="B46" s="41" t="str">
        <f>+IFERROR((VLOOKUP(A46,Hoja4!$A$2:$M$1051,4,FALSE)),"")</f>
        <v/>
      </c>
      <c r="C46" s="41" t="str">
        <f>+IFERROR((VLOOKUP(A46,Hoja4!$A$2:$M$1051,5,FALSE)),"")</f>
        <v/>
      </c>
      <c r="D46" s="42" t="str">
        <f>+IFERROR((VLOOKUP(A46,Hoja4!$A$2:$AA$1051,6,FALSE)),"")</f>
        <v/>
      </c>
      <c r="E46" s="42" t="str">
        <f>+IFERROR((VLOOKUP(A46,Hoja4!$A$2:$AA$1051,7,FALSE)),"")</f>
        <v/>
      </c>
      <c r="F46" s="42" t="str">
        <f>+IFERROR((VLOOKUP(A46,Hoja4!$A$2:$AA$1051,8,FALSE)),"")</f>
        <v/>
      </c>
      <c r="G46" s="42" t="str">
        <f>+IFERROR((VLOOKUP(A46,Hoja4!$A$2:$AA$1051,9,FALSE)),"")</f>
        <v/>
      </c>
      <c r="H46" s="42" t="str">
        <f>+IFERROR((VLOOKUP(A46,Hoja4!$A$2:$AA$1051,10,FALSE)),"")</f>
        <v/>
      </c>
      <c r="I46" s="42" t="str">
        <f>+IFERROR((VLOOKUP(A46,Hoja4!$A$2:$AA$1051,11,FALSE)),"")</f>
        <v/>
      </c>
      <c r="J46" s="42" t="str">
        <f>+IFERROR((VLOOKUP(A46,Hoja4!$A$2:$AA$1051,12,FALSE)),"")</f>
        <v/>
      </c>
      <c r="K46" s="149" t="str">
        <f>+IFERROR((VLOOKUP(A46,Hoja4!$A$2:$AA$1051,13,FALSE)),"")</f>
        <v/>
      </c>
      <c r="L46" s="144" t="str">
        <f>+IFERROR((VLOOKUP(A46,Hoja4!$A$2:$AA$1051,14,FALSE)),"")</f>
        <v/>
      </c>
    </row>
    <row r="47" spans="1:12" x14ac:dyDescent="0.25">
      <c r="A47" s="145">
        <v>36</v>
      </c>
      <c r="B47" s="41" t="str">
        <f>+IFERROR((VLOOKUP(A47,Hoja4!$A$2:$M$1051,4,FALSE)),"")</f>
        <v/>
      </c>
      <c r="C47" s="41" t="str">
        <f>+IFERROR((VLOOKUP(A47,Hoja4!$A$2:$M$1051,5,FALSE)),"")</f>
        <v/>
      </c>
      <c r="D47" s="42" t="str">
        <f>+IFERROR((VLOOKUP(A47,Hoja4!$A$2:$AA$1051,6,FALSE)),"")</f>
        <v/>
      </c>
      <c r="E47" s="42" t="str">
        <f>+IFERROR((VLOOKUP(A47,Hoja4!$A$2:$AA$1051,7,FALSE)),"")</f>
        <v/>
      </c>
      <c r="F47" s="42" t="str">
        <f>+IFERROR((VLOOKUP(A47,Hoja4!$A$2:$AA$1051,8,FALSE)),"")</f>
        <v/>
      </c>
      <c r="G47" s="42" t="str">
        <f>+IFERROR((VLOOKUP(A47,Hoja4!$A$2:$AA$1051,9,FALSE)),"")</f>
        <v/>
      </c>
      <c r="H47" s="42" t="str">
        <f>+IFERROR((VLOOKUP(A47,Hoja4!$A$2:$AA$1051,10,FALSE)),"")</f>
        <v/>
      </c>
      <c r="I47" s="42" t="str">
        <f>+IFERROR((VLOOKUP(A47,Hoja4!$A$2:$AA$1051,11,FALSE)),"")</f>
        <v/>
      </c>
      <c r="J47" s="42" t="str">
        <f>+IFERROR((VLOOKUP(A47,Hoja4!$A$2:$AA$1051,12,FALSE)),"")</f>
        <v/>
      </c>
      <c r="K47" s="149" t="str">
        <f>+IFERROR((VLOOKUP(A47,Hoja4!$A$2:$AA$1051,13,FALSE)),"")</f>
        <v/>
      </c>
      <c r="L47" s="144" t="str">
        <f>+IFERROR((VLOOKUP(A47,Hoja4!$A$2:$AA$1051,14,FALSE)),"")</f>
        <v/>
      </c>
    </row>
    <row r="48" spans="1:12" x14ac:dyDescent="0.25">
      <c r="A48" s="145">
        <v>37</v>
      </c>
      <c r="B48" s="41" t="str">
        <f>+IFERROR((VLOOKUP(A48,Hoja4!$A$2:$M$1051,4,FALSE)),"")</f>
        <v/>
      </c>
      <c r="C48" s="41" t="str">
        <f>+IFERROR((VLOOKUP(A48,Hoja4!$A$2:$M$1051,5,FALSE)),"")</f>
        <v/>
      </c>
      <c r="D48" s="42" t="str">
        <f>+IFERROR((VLOOKUP(A48,Hoja4!$A$2:$AA$1051,6,FALSE)),"")</f>
        <v/>
      </c>
      <c r="E48" s="42" t="str">
        <f>+IFERROR((VLOOKUP(A48,Hoja4!$A$2:$AA$1051,7,FALSE)),"")</f>
        <v/>
      </c>
      <c r="F48" s="42" t="str">
        <f>+IFERROR((VLOOKUP(A48,Hoja4!$A$2:$AA$1051,8,FALSE)),"")</f>
        <v/>
      </c>
      <c r="G48" s="42" t="str">
        <f>+IFERROR((VLOOKUP(A48,Hoja4!$A$2:$AA$1051,9,FALSE)),"")</f>
        <v/>
      </c>
      <c r="H48" s="42" t="str">
        <f>+IFERROR((VLOOKUP(A48,Hoja4!$A$2:$AA$1051,10,FALSE)),"")</f>
        <v/>
      </c>
      <c r="I48" s="42" t="str">
        <f>+IFERROR((VLOOKUP(A48,Hoja4!$A$2:$AA$1051,11,FALSE)),"")</f>
        <v/>
      </c>
      <c r="J48" s="42" t="str">
        <f>+IFERROR((VLOOKUP(A48,Hoja4!$A$2:$AA$1051,12,FALSE)),"")</f>
        <v/>
      </c>
      <c r="K48" s="149" t="str">
        <f>+IFERROR((VLOOKUP(A48,Hoja4!$A$2:$AA$1051,13,FALSE)),"")</f>
        <v/>
      </c>
      <c r="L48" s="144" t="str">
        <f>+IFERROR((VLOOKUP(A48,Hoja4!$A$2:$AA$1051,14,FALSE)),"")</f>
        <v/>
      </c>
    </row>
    <row r="49" spans="1:12" x14ac:dyDescent="0.25">
      <c r="A49" s="145">
        <v>38</v>
      </c>
      <c r="B49" s="41" t="str">
        <f>+IFERROR((VLOOKUP(A49,Hoja4!$A$2:$M$1051,4,FALSE)),"")</f>
        <v/>
      </c>
      <c r="C49" s="41" t="str">
        <f>+IFERROR((VLOOKUP(A49,Hoja4!$A$2:$M$1051,5,FALSE)),"")</f>
        <v/>
      </c>
      <c r="D49" s="42" t="str">
        <f>+IFERROR((VLOOKUP(A49,Hoja4!$A$2:$AA$1051,6,FALSE)),"")</f>
        <v/>
      </c>
      <c r="E49" s="42" t="str">
        <f>+IFERROR((VLOOKUP(A49,Hoja4!$A$2:$AA$1051,7,FALSE)),"")</f>
        <v/>
      </c>
      <c r="F49" s="42" t="str">
        <f>+IFERROR((VLOOKUP(A49,Hoja4!$A$2:$AA$1051,8,FALSE)),"")</f>
        <v/>
      </c>
      <c r="G49" s="42" t="str">
        <f>+IFERROR((VLOOKUP(A49,Hoja4!$A$2:$AA$1051,9,FALSE)),"")</f>
        <v/>
      </c>
      <c r="H49" s="42" t="str">
        <f>+IFERROR((VLOOKUP(A49,Hoja4!$A$2:$AA$1051,10,FALSE)),"")</f>
        <v/>
      </c>
      <c r="I49" s="42" t="str">
        <f>+IFERROR((VLOOKUP(A49,Hoja4!$A$2:$AA$1051,11,FALSE)),"")</f>
        <v/>
      </c>
      <c r="J49" s="42" t="str">
        <f>+IFERROR((VLOOKUP(A49,Hoja4!$A$2:$AA$1051,12,FALSE)),"")</f>
        <v/>
      </c>
      <c r="K49" s="149" t="str">
        <f>+IFERROR((VLOOKUP(A49,Hoja4!$A$2:$AA$1051,13,FALSE)),"")</f>
        <v/>
      </c>
      <c r="L49" s="144" t="str">
        <f>+IFERROR((VLOOKUP(A49,Hoja4!$A$2:$AA$1051,14,FALSE)),"")</f>
        <v/>
      </c>
    </row>
    <row r="50" spans="1:12" x14ac:dyDescent="0.25">
      <c r="A50" s="145">
        <v>39</v>
      </c>
      <c r="B50" s="41" t="str">
        <f>+IFERROR((VLOOKUP(A50,Hoja4!$A$2:$M$1051,4,FALSE)),"")</f>
        <v/>
      </c>
      <c r="C50" s="41" t="str">
        <f>+IFERROR((VLOOKUP(A50,Hoja4!$A$2:$M$1051,5,FALSE)),"")</f>
        <v/>
      </c>
      <c r="D50" s="42" t="str">
        <f>+IFERROR((VLOOKUP(A50,Hoja4!$A$2:$AA$1051,6,FALSE)),"")</f>
        <v/>
      </c>
      <c r="E50" s="42" t="str">
        <f>+IFERROR((VLOOKUP(A50,Hoja4!$A$2:$AA$1051,7,FALSE)),"")</f>
        <v/>
      </c>
      <c r="F50" s="42" t="str">
        <f>+IFERROR((VLOOKUP(A50,Hoja4!$A$2:$AA$1051,8,FALSE)),"")</f>
        <v/>
      </c>
      <c r="G50" s="42" t="str">
        <f>+IFERROR((VLOOKUP(A50,Hoja4!$A$2:$AA$1051,9,FALSE)),"")</f>
        <v/>
      </c>
      <c r="H50" s="42" t="str">
        <f>+IFERROR((VLOOKUP(A50,Hoja4!$A$2:$AA$1051,10,FALSE)),"")</f>
        <v/>
      </c>
      <c r="I50" s="42" t="str">
        <f>+IFERROR((VLOOKUP(A50,Hoja4!$A$2:$AA$1051,11,FALSE)),"")</f>
        <v/>
      </c>
      <c r="J50" s="42" t="str">
        <f>+IFERROR((VLOOKUP(A50,Hoja4!$A$2:$AA$1051,12,FALSE)),"")</f>
        <v/>
      </c>
      <c r="K50" s="149" t="str">
        <f>+IFERROR((VLOOKUP(A50,Hoja4!$A$2:$AA$1051,13,FALSE)),"")</f>
        <v/>
      </c>
      <c r="L50" s="144" t="str">
        <f>+IFERROR((VLOOKUP(A50,Hoja4!$A$2:$AA$1051,14,FALSE)),"")</f>
        <v/>
      </c>
    </row>
    <row r="51" spans="1:12" x14ac:dyDescent="0.25">
      <c r="A51" s="145">
        <v>40</v>
      </c>
      <c r="B51" s="41" t="str">
        <f>+IFERROR((VLOOKUP(A51,Hoja4!$A$2:$M$1051,4,FALSE)),"")</f>
        <v/>
      </c>
      <c r="C51" s="41" t="str">
        <f>+IFERROR((VLOOKUP(A51,Hoja4!$A$2:$M$1051,5,FALSE)),"")</f>
        <v/>
      </c>
      <c r="D51" s="42" t="str">
        <f>+IFERROR((VLOOKUP(A51,Hoja4!$A$2:$AA$1051,6,FALSE)),"")</f>
        <v/>
      </c>
      <c r="E51" s="42" t="str">
        <f>+IFERROR((VLOOKUP(A51,Hoja4!$A$2:$AA$1051,7,FALSE)),"")</f>
        <v/>
      </c>
      <c r="F51" s="42" t="str">
        <f>+IFERROR((VLOOKUP(A51,Hoja4!$A$2:$AA$1051,8,FALSE)),"")</f>
        <v/>
      </c>
      <c r="G51" s="42" t="str">
        <f>+IFERROR((VLOOKUP(A51,Hoja4!$A$2:$AA$1051,9,FALSE)),"")</f>
        <v/>
      </c>
      <c r="H51" s="42" t="str">
        <f>+IFERROR((VLOOKUP(A51,Hoja4!$A$2:$AA$1051,10,FALSE)),"")</f>
        <v/>
      </c>
      <c r="I51" s="42" t="str">
        <f>+IFERROR((VLOOKUP(A51,Hoja4!$A$2:$AA$1051,11,FALSE)),"")</f>
        <v/>
      </c>
      <c r="J51" s="42" t="str">
        <f>+IFERROR((VLOOKUP(A51,Hoja4!$A$2:$AA$1051,12,FALSE)),"")</f>
        <v/>
      </c>
      <c r="K51" s="149" t="str">
        <f>+IFERROR((VLOOKUP(A51,Hoja4!$A$2:$AA$1051,13,FALSE)),"")</f>
        <v/>
      </c>
      <c r="L51" s="144" t="str">
        <f>+IFERROR((VLOOKUP(A51,Hoja4!$A$2:$AA$1051,14,FALSE)),"")</f>
        <v/>
      </c>
    </row>
    <row r="52" spans="1:12" x14ac:dyDescent="0.25">
      <c r="A52" s="145">
        <v>41</v>
      </c>
      <c r="B52" s="41" t="str">
        <f>+IFERROR((VLOOKUP(A52,Hoja4!$A$2:$M$1051,4,FALSE)),"")</f>
        <v/>
      </c>
      <c r="C52" s="41" t="str">
        <f>+IFERROR((VLOOKUP(A52,Hoja4!$A$2:$M$1051,5,FALSE)),"")</f>
        <v/>
      </c>
      <c r="D52" s="42" t="str">
        <f>+IFERROR((VLOOKUP(A52,Hoja4!$A$2:$AA$1051,6,FALSE)),"")</f>
        <v/>
      </c>
      <c r="E52" s="42" t="str">
        <f>+IFERROR((VLOOKUP(A52,Hoja4!$A$2:$AA$1051,7,FALSE)),"")</f>
        <v/>
      </c>
      <c r="F52" s="42" t="str">
        <f>+IFERROR((VLOOKUP(A52,Hoja4!$A$2:$AA$1051,8,FALSE)),"")</f>
        <v/>
      </c>
      <c r="G52" s="42" t="str">
        <f>+IFERROR((VLOOKUP(A52,Hoja4!$A$2:$AA$1051,9,FALSE)),"")</f>
        <v/>
      </c>
      <c r="H52" s="42" t="str">
        <f>+IFERROR((VLOOKUP(A52,Hoja4!$A$2:$AA$1051,10,FALSE)),"")</f>
        <v/>
      </c>
      <c r="I52" s="42" t="str">
        <f>+IFERROR((VLOOKUP(A52,Hoja4!$A$2:$AA$1051,11,FALSE)),"")</f>
        <v/>
      </c>
      <c r="J52" s="42" t="str">
        <f>+IFERROR((VLOOKUP(A52,Hoja4!$A$2:$AA$1051,12,FALSE)),"")</f>
        <v/>
      </c>
      <c r="K52" s="149" t="str">
        <f>+IFERROR((VLOOKUP(A52,Hoja4!$A$2:$AA$1051,13,FALSE)),"")</f>
        <v/>
      </c>
      <c r="L52" s="144" t="str">
        <f>+IFERROR((VLOOKUP(A52,Hoja4!$A$2:$AA$1051,14,FALSE)),"")</f>
        <v/>
      </c>
    </row>
    <row r="53" spans="1:12" x14ac:dyDescent="0.25">
      <c r="A53" s="145">
        <v>42</v>
      </c>
      <c r="B53" s="41" t="str">
        <f>+IFERROR((VLOOKUP(A53,Hoja4!$A$2:$M$1051,4,FALSE)),"")</f>
        <v/>
      </c>
      <c r="C53" s="41" t="str">
        <f>+IFERROR((VLOOKUP(A53,Hoja4!$A$2:$M$1051,5,FALSE)),"")</f>
        <v/>
      </c>
      <c r="D53" s="42" t="str">
        <f>+IFERROR((VLOOKUP(A53,Hoja4!$A$2:$AA$1051,6,FALSE)),"")</f>
        <v/>
      </c>
      <c r="E53" s="42" t="str">
        <f>+IFERROR((VLOOKUP(A53,Hoja4!$A$2:$AA$1051,7,FALSE)),"")</f>
        <v/>
      </c>
      <c r="F53" s="42" t="str">
        <f>+IFERROR((VLOOKUP(A53,Hoja4!$A$2:$AA$1051,8,FALSE)),"")</f>
        <v/>
      </c>
      <c r="G53" s="42" t="str">
        <f>+IFERROR((VLOOKUP(A53,Hoja4!$A$2:$AA$1051,9,FALSE)),"")</f>
        <v/>
      </c>
      <c r="H53" s="42" t="str">
        <f>+IFERROR((VLOOKUP(A53,Hoja4!$A$2:$AA$1051,10,FALSE)),"")</f>
        <v/>
      </c>
      <c r="I53" s="42" t="str">
        <f>+IFERROR((VLOOKUP(A53,Hoja4!$A$2:$AA$1051,11,FALSE)),"")</f>
        <v/>
      </c>
      <c r="J53" s="42" t="str">
        <f>+IFERROR((VLOOKUP(A53,Hoja4!$A$2:$AA$1051,12,FALSE)),"")</f>
        <v/>
      </c>
      <c r="K53" s="149" t="str">
        <f>+IFERROR((VLOOKUP(A53,Hoja4!$A$2:$AA$1051,13,FALSE)),"")</f>
        <v/>
      </c>
      <c r="L53" s="144" t="str">
        <f>+IFERROR((VLOOKUP(A53,Hoja4!$A$2:$AA$1051,14,FALSE)),"")</f>
        <v/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MAGDALENA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47001</v>
      </c>
      <c r="C12" s="39" t="str">
        <f>+IFERROR(VLOOKUP($A12,Hoja5!$A$2:$M$2116,4,FALSE),"")</f>
        <v>SANTA MARTA</v>
      </c>
      <c r="D12" s="163">
        <f>+IFERROR(VLOOKUP($A12,Hoja5!$A$2:$M$2116,5,FALSE),"")</f>
        <v>0.49671550035943579</v>
      </c>
      <c r="E12" s="163">
        <f>+IFERROR(VLOOKUP($A12,Hoja5!$A$2:$M$2116,6,FALSE),"")</f>
        <v>0.68280443162258475</v>
      </c>
      <c r="F12" s="163">
        <f>+IFERROR(VLOOKUP($A12,Hoja5!$A$2:$M$2116,7,FALSE),"")</f>
        <v>0.74575032417776732</v>
      </c>
      <c r="G12" s="163">
        <f>+IFERROR(VLOOKUP($A12,Hoja5!$A$2:$M$2116,8,FALSE),"")</f>
        <v>0.78206241147713251</v>
      </c>
      <c r="H12" s="163">
        <f>+IFERROR(VLOOKUP($A12,Hoja5!$A$2:$M$2116,9,FALSE),"")</f>
        <v>0.76930393045940149</v>
      </c>
      <c r="I12" s="163">
        <f>+IFERROR(VLOOKUP($A12,Hoja5!$A$2:$M$2116,10,FALSE),"")</f>
        <v>0.79856793722934438</v>
      </c>
      <c r="J12" s="163">
        <f>+IFERROR(VLOOKUP($A12,Hoja5!$A$2:$M$2116,11,FALSE),"")</f>
        <v>0.75389388639013821</v>
      </c>
      <c r="K12" s="164">
        <f>+IFERROR(VLOOKUP($A12,Hoja5!$A$2:$M$2116,12,FALSE),"")</f>
        <v>0.73862575591541868</v>
      </c>
      <c r="L12" s="165">
        <f>+IFERROR(VLOOKUP($A12,Hoja5!$A$2:$M$2116,13,FALSE),"")</f>
        <v>0.6485692157991938</v>
      </c>
    </row>
    <row r="13" spans="1:12" x14ac:dyDescent="0.25">
      <c r="A13" s="145">
        <v>2</v>
      </c>
      <c r="B13" s="41">
        <f>+IFERROR(VLOOKUP($A13,Hoja5!$A$2:$M$2116,3,FALSE),"")</f>
        <v>47030</v>
      </c>
      <c r="C13" s="41" t="str">
        <f>+IFERROR(VLOOKUP($A13,Hoja5!$A$2:$M$2116,4,FALSE),"")</f>
        <v>ALGARROBO</v>
      </c>
      <c r="D13" s="166">
        <f>+IFERROR(VLOOKUP($A13,Hoja5!$A$2:$M$2116,5,FALSE),"")</f>
        <v>6.9408740359897178E-2</v>
      </c>
      <c r="E13" s="166">
        <f>+IFERROR(VLOOKUP($A13,Hoja5!$A$2:$M$2116,6,FALSE),"")</f>
        <v>2.2090059473237042E-2</v>
      </c>
      <c r="F13" s="166">
        <f>+IFERROR(VLOOKUP($A13,Hoja5!$A$2:$M$2116,7,FALSE),"")</f>
        <v>2.1885521885521887E-2</v>
      </c>
      <c r="G13" s="166">
        <f>+IFERROR(VLOOKUP($A13,Hoja5!$A$2:$M$2116,8,FALSE),"")</f>
        <v>0</v>
      </c>
      <c r="H13" s="166">
        <f>+IFERROR(VLOOKUP($A13,Hoja5!$A$2:$M$2116,9,FALSE),"")</f>
        <v>0</v>
      </c>
      <c r="I13" s="166">
        <f>+IFERROR(VLOOKUP($A13,Hoja5!$A$2:$M$2116,10,FALSE),"")</f>
        <v>0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47053</v>
      </c>
      <c r="C14" s="41" t="str">
        <f>+IFERROR(VLOOKUP($A14,Hoja5!$A$2:$M$2116,4,FALSE),"")</f>
        <v>ARACATACA</v>
      </c>
      <c r="D14" s="166">
        <f>+IFERROR(VLOOKUP($A14,Hoja5!$A$2:$M$2116,5,FALSE),"")</f>
        <v>4.2337002540220152E-2</v>
      </c>
      <c r="E14" s="166">
        <f>+IFERROR(VLOOKUP($A14,Hoja5!$A$2:$M$2116,6,FALSE),"")</f>
        <v>1.5633571036752607E-2</v>
      </c>
      <c r="F14" s="166">
        <f>+IFERROR(VLOOKUP($A14,Hoja5!$A$2:$M$2116,7,FALSE),"")</f>
        <v>2.159424153559051E-2</v>
      </c>
      <c r="G14" s="166">
        <f>+IFERROR(VLOOKUP($A14,Hoja5!$A$2:$M$2116,8,FALSE),"")</f>
        <v>8.5669781931464167E-3</v>
      </c>
      <c r="H14" s="166">
        <f>+IFERROR(VLOOKUP($A14,Hoja5!$A$2:$M$2116,9,FALSE),"")</f>
        <v>6.8475779863048439E-3</v>
      </c>
      <c r="I14" s="166">
        <f>+IFERROR(VLOOKUP($A14,Hoja5!$A$2:$M$2116,10,FALSE),"")</f>
        <v>0</v>
      </c>
      <c r="J14" s="166">
        <f>+IFERROR(VLOOKUP($A14,Hoja5!$A$2:$M$2116,11,FALSE),"")</f>
        <v>0</v>
      </c>
      <c r="K14" s="164">
        <f>+IFERROR(VLOOKUP($A14,Hoja5!$A$2:$M$2116,12,FALSE),"")</f>
        <v>7.320644216691069E-4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47058</v>
      </c>
      <c r="C15" s="41" t="str">
        <f>+IFERROR(VLOOKUP($A15,Hoja5!$A$2:$M$2116,4,FALSE),"")</f>
        <v>ARIGUANI</v>
      </c>
      <c r="D15" s="166">
        <f>+IFERROR(VLOOKUP($A15,Hoja5!$A$2:$M$2116,5,FALSE),"")</f>
        <v>2.0306258322237019E-2</v>
      </c>
      <c r="E15" s="166">
        <f>+IFERROR(VLOOKUP($A15,Hoja5!$A$2:$M$2116,6,FALSE),"")</f>
        <v>7.6108537392455327E-3</v>
      </c>
      <c r="F15" s="166">
        <f>+IFERROR(VLOOKUP($A15,Hoja5!$A$2:$M$2116,7,FALSE),"")</f>
        <v>6.5767839526471557E-4</v>
      </c>
      <c r="G15" s="166">
        <f>+IFERROR(VLOOKUP($A15,Hoja5!$A$2:$M$2116,8,FALSE),"")</f>
        <v>0</v>
      </c>
      <c r="H15" s="166">
        <f>+IFERROR(VLOOKUP($A15,Hoja5!$A$2:$M$2116,9,FALSE),"")</f>
        <v>0</v>
      </c>
      <c r="I15" s="166">
        <f>+IFERROR(VLOOKUP($A15,Hoja5!$A$2:$M$2116,10,FALSE),"")</f>
        <v>0</v>
      </c>
      <c r="J15" s="166">
        <f>+IFERROR(VLOOKUP($A15,Hoja5!$A$2:$M$2116,11,FALSE),"")</f>
        <v>0</v>
      </c>
      <c r="K15" s="164">
        <f>+IFERROR(VLOOKUP($A15,Hoja5!$A$2:$M$2116,12,FALSE),"")</f>
        <v>3.3366700033366702E-4</v>
      </c>
      <c r="L15" s="165">
        <f>+IFERROR(VLOOKUP($A15,Hoja5!$A$2:$M$2116,13,FALSE),"")</f>
        <v>0</v>
      </c>
    </row>
    <row r="16" spans="1:12" x14ac:dyDescent="0.25">
      <c r="A16" s="145">
        <v>5</v>
      </c>
      <c r="B16" s="41">
        <f>+IFERROR(VLOOKUP($A16,Hoja5!$A$2:$M$2116,3,FALSE),"")</f>
        <v>47161</v>
      </c>
      <c r="C16" s="41" t="str">
        <f>+IFERROR(VLOOKUP($A16,Hoja5!$A$2:$M$2116,4,FALSE),"")</f>
        <v>CERRO SAN ANTONIO  (3)</v>
      </c>
      <c r="D16" s="166">
        <f>+IFERROR(VLOOKUP($A16,Hoja5!$A$2:$M$2116,5,FALSE),"")</f>
        <v>0</v>
      </c>
      <c r="E16" s="166">
        <f>+IFERROR(VLOOKUP($A16,Hoja5!$A$2:$M$2116,6,FALSE),"")</f>
        <v>0</v>
      </c>
      <c r="F16" s="166">
        <f>+IFERROR(VLOOKUP($A16,Hoja5!$A$2:$M$2116,7,FALSE),"")</f>
        <v>0</v>
      </c>
      <c r="G16" s="166">
        <f>+IFERROR(VLOOKUP($A16,Hoja5!$A$2:$M$2116,8,FALSE),"")</f>
        <v>0</v>
      </c>
      <c r="H16" s="166">
        <f>+IFERROR(VLOOKUP($A16,Hoja5!$A$2:$M$2116,9,FALSE),"")</f>
        <v>0</v>
      </c>
      <c r="I16" s="166">
        <f>+IFERROR(VLOOKUP($A16,Hoja5!$A$2:$M$2116,10,FALSE),"")</f>
        <v>0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47170</v>
      </c>
      <c r="C17" s="41" t="str">
        <f>+IFERROR(VLOOKUP($A17,Hoja5!$A$2:$M$2116,4,FALSE),"")</f>
        <v>CHIVOLO</v>
      </c>
      <c r="D17" s="166">
        <f>+IFERROR(VLOOKUP($A17,Hoja5!$A$2:$M$2116,5,FALSE),"")</f>
        <v>2.3642172523961662E-2</v>
      </c>
      <c r="E17" s="166">
        <f>+IFERROR(VLOOKUP($A17,Hoja5!$A$2:$M$2116,6,FALSE),"")</f>
        <v>0</v>
      </c>
      <c r="F17" s="166">
        <f>+IFERROR(VLOOKUP($A17,Hoja5!$A$2:$M$2116,7,FALSE),"")</f>
        <v>0</v>
      </c>
      <c r="G17" s="166">
        <f>+IFERROR(VLOOKUP($A17,Hoja5!$A$2:$M$2116,8,FALSE),"")</f>
        <v>0</v>
      </c>
      <c r="H17" s="166">
        <f>+IFERROR(VLOOKUP($A17,Hoja5!$A$2:$M$2116,9,FALSE),"")</f>
        <v>0</v>
      </c>
      <c r="I17" s="166">
        <f>+IFERROR(VLOOKUP($A17,Hoja5!$A$2:$M$2116,10,FALSE),"")</f>
        <v>0</v>
      </c>
      <c r="J17" s="166">
        <f>+IFERROR(VLOOKUP($A17,Hoja5!$A$2:$M$2116,11,FALSE),"")</f>
        <v>0</v>
      </c>
      <c r="K17" s="164">
        <f>+IFERROR(VLOOKUP($A17,Hoja5!$A$2:$M$2116,12,FALSE),"")</f>
        <v>6.4892926670992858E-4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47189</v>
      </c>
      <c r="C18" s="41" t="str">
        <f>+IFERROR(VLOOKUP($A18,Hoja5!$A$2:$M$2116,4,FALSE),"")</f>
        <v>CIENAGA</v>
      </c>
      <c r="D18" s="166">
        <f>+IFERROR(VLOOKUP($A18,Hoja5!$A$2:$M$2116,5,FALSE),"")</f>
        <v>0.10236220472440945</v>
      </c>
      <c r="E18" s="166">
        <f>+IFERROR(VLOOKUP($A18,Hoja5!$A$2:$M$2116,6,FALSE),"")</f>
        <v>0.10233887183828977</v>
      </c>
      <c r="F18" s="166">
        <f>+IFERROR(VLOOKUP($A18,Hoja5!$A$2:$M$2116,7,FALSE),"")</f>
        <v>0.10759362714669977</v>
      </c>
      <c r="G18" s="166">
        <f>+IFERROR(VLOOKUP($A18,Hoja5!$A$2:$M$2116,8,FALSE),"")</f>
        <v>9.9465348532230408E-2</v>
      </c>
      <c r="H18" s="166">
        <f>+IFERROR(VLOOKUP($A18,Hoja5!$A$2:$M$2116,9,FALSE),"")</f>
        <v>4.2886719905353449E-2</v>
      </c>
      <c r="I18" s="166">
        <f>+IFERROR(VLOOKUP($A18,Hoja5!$A$2:$M$2116,10,FALSE),"")</f>
        <v>7.775628626692456E-2</v>
      </c>
      <c r="J18" s="166">
        <f>+IFERROR(VLOOKUP($A18,Hoja5!$A$2:$M$2116,11,FALSE),"")</f>
        <v>8.7504776461597253E-2</v>
      </c>
      <c r="K18" s="164">
        <f>+IFERROR(VLOOKUP($A18,Hoja5!$A$2:$M$2116,12,FALSE),"")</f>
        <v>9.8100664767331439E-2</v>
      </c>
      <c r="L18" s="165">
        <f>+IFERROR(VLOOKUP($A18,Hoja5!$A$2:$M$2116,13,FALSE),"")</f>
        <v>8.1984383926871074E-2</v>
      </c>
    </row>
    <row r="19" spans="1:12" x14ac:dyDescent="0.25">
      <c r="A19" s="145">
        <v>8</v>
      </c>
      <c r="B19" s="41">
        <f>+IFERROR(VLOOKUP($A19,Hoja5!$A$2:$M$2116,3,FALSE),"")</f>
        <v>47205</v>
      </c>
      <c r="C19" s="41" t="str">
        <f>+IFERROR(VLOOKUP($A19,Hoja5!$A$2:$M$2116,4,FALSE),"")</f>
        <v>CONCORDIA</v>
      </c>
      <c r="D19" s="166">
        <f>+IFERROR(VLOOKUP($A19,Hoja5!$A$2:$M$2116,5,FALSE),"")</f>
        <v>0</v>
      </c>
      <c r="E19" s="166">
        <f>+IFERROR(VLOOKUP($A19,Hoja5!$A$2:$M$2116,6,FALSE),"")</f>
        <v>0</v>
      </c>
      <c r="F19" s="166">
        <f>+IFERROR(VLOOKUP($A19,Hoja5!$A$2:$M$2116,7,FALSE),"")</f>
        <v>0</v>
      </c>
      <c r="G19" s="166">
        <f>+IFERROR(VLOOKUP($A19,Hoja5!$A$2:$M$2116,8,FALSE),"")</f>
        <v>0</v>
      </c>
      <c r="H19" s="166">
        <f>+IFERROR(VLOOKUP($A19,Hoja5!$A$2:$M$2116,9,FALSE),"")</f>
        <v>0</v>
      </c>
      <c r="I19" s="166">
        <f>+IFERROR(VLOOKUP($A19,Hoja5!$A$2:$M$2116,10,FALSE),"")</f>
        <v>0</v>
      </c>
      <c r="J19" s="166">
        <f>+IFERROR(VLOOKUP($A19,Hoja5!$A$2:$M$2116,11,FALSE),"")</f>
        <v>0</v>
      </c>
      <c r="K19" s="164">
        <f>+IFERROR(VLOOKUP($A19,Hoja5!$A$2:$M$2116,12,FALSE),"")</f>
        <v>0</v>
      </c>
      <c r="L19" s="165">
        <f>+IFERROR(VLOOKUP($A19,Hoja5!$A$2:$M$2116,13,FALSE),"")</f>
        <v>0</v>
      </c>
    </row>
    <row r="20" spans="1:12" x14ac:dyDescent="0.25">
      <c r="A20" s="145">
        <v>9</v>
      </c>
      <c r="B20" s="41">
        <f>+IFERROR(VLOOKUP($A20,Hoja5!$A$2:$M$2116,3,FALSE),"")</f>
        <v>47245</v>
      </c>
      <c r="C20" s="41" t="str">
        <f>+IFERROR(VLOOKUP($A20,Hoja5!$A$2:$M$2116,4,FALSE),"")</f>
        <v>EL BANCO</v>
      </c>
      <c r="D20" s="166">
        <f>+IFERROR(VLOOKUP($A20,Hoja5!$A$2:$M$2116,5,FALSE),"")</f>
        <v>7.6459445496814188E-2</v>
      </c>
      <c r="E20" s="166">
        <f>+IFERROR(VLOOKUP($A20,Hoja5!$A$2:$M$2116,6,FALSE),"")</f>
        <v>4.8112886773206395E-2</v>
      </c>
      <c r="F20" s="166">
        <f>+IFERROR(VLOOKUP($A20,Hoja5!$A$2:$M$2116,7,FALSE),"")</f>
        <v>3.391832602092474E-2</v>
      </c>
      <c r="G20" s="166">
        <f>+IFERROR(VLOOKUP($A20,Hoja5!$A$2:$M$2116,8,FALSE),"")</f>
        <v>4.6205733558178752E-2</v>
      </c>
      <c r="H20" s="166">
        <f>+IFERROR(VLOOKUP($A20,Hoja5!$A$2:$M$2116,9,FALSE),"")</f>
        <v>4.0508474576271186E-2</v>
      </c>
      <c r="I20" s="166">
        <f>+IFERROR(VLOOKUP($A20,Hoja5!$A$2:$M$2116,10,FALSE),"")</f>
        <v>3.0012004801920768E-2</v>
      </c>
      <c r="J20" s="166">
        <f>+IFERROR(VLOOKUP($A20,Hoja5!$A$2:$M$2116,11,FALSE),"")</f>
        <v>3.7417333797424297E-2</v>
      </c>
      <c r="K20" s="164">
        <f>+IFERROR(VLOOKUP($A20,Hoja5!$A$2:$M$2116,12,FALSE),"")</f>
        <v>3.9177450806594578E-2</v>
      </c>
      <c r="L20" s="165">
        <f>+IFERROR(VLOOKUP($A20,Hoja5!$A$2:$M$2116,13,FALSE),"")</f>
        <v>1.9512195121951219E-2</v>
      </c>
    </row>
    <row r="21" spans="1:12" x14ac:dyDescent="0.25">
      <c r="A21" s="145">
        <v>10</v>
      </c>
      <c r="B21" s="41">
        <f>+IFERROR(VLOOKUP($A21,Hoja5!$A$2:$M$2116,3,FALSE),"")</f>
        <v>47258</v>
      </c>
      <c r="C21" s="41" t="str">
        <f>+IFERROR(VLOOKUP($A21,Hoja5!$A$2:$M$2116,4,FALSE),"")</f>
        <v>EL PIÑON</v>
      </c>
      <c r="D21" s="166">
        <f>+IFERROR(VLOOKUP($A21,Hoja5!$A$2:$M$2116,5,FALSE),"")</f>
        <v>3.8900067069081154E-2</v>
      </c>
      <c r="E21" s="166">
        <f>+IFERROR(VLOOKUP($A21,Hoja5!$A$2:$M$2116,6,FALSE),"")</f>
        <v>0</v>
      </c>
      <c r="F21" s="166">
        <f>+IFERROR(VLOOKUP($A21,Hoja5!$A$2:$M$2116,7,FALSE),"")</f>
        <v>0</v>
      </c>
      <c r="G21" s="166">
        <f>+IFERROR(VLOOKUP($A21,Hoja5!$A$2:$M$2116,8,FALSE),"")</f>
        <v>0</v>
      </c>
      <c r="H21" s="166">
        <f>+IFERROR(VLOOKUP($A21,Hoja5!$A$2:$M$2116,9,FALSE),"")</f>
        <v>0</v>
      </c>
      <c r="I21" s="166">
        <f>+IFERROR(VLOOKUP($A21,Hoja5!$A$2:$M$2116,10,FALSE),"")</f>
        <v>0</v>
      </c>
      <c r="J21" s="166">
        <f>+IFERROR(VLOOKUP($A21,Hoja5!$A$2:$M$2116,11,FALSE),"")</f>
        <v>0</v>
      </c>
      <c r="K21" s="164">
        <f>+IFERROR(VLOOKUP($A21,Hoja5!$A$2:$M$2116,12,FALSE),"")</f>
        <v>0</v>
      </c>
      <c r="L21" s="165">
        <f>+IFERROR(VLOOKUP($A21,Hoja5!$A$2:$M$2116,13,FALSE),"")</f>
        <v>0</v>
      </c>
    </row>
    <row r="22" spans="1:12" x14ac:dyDescent="0.25">
      <c r="A22" s="145">
        <v>11</v>
      </c>
      <c r="B22" s="41">
        <f>+IFERROR(VLOOKUP($A22,Hoja5!$A$2:$M$2116,3,FALSE),"")</f>
        <v>47268</v>
      </c>
      <c r="C22" s="41" t="str">
        <f>+IFERROR(VLOOKUP($A22,Hoja5!$A$2:$M$2116,4,FALSE),"")</f>
        <v>EL RETEN</v>
      </c>
      <c r="D22" s="166">
        <f>+IFERROR(VLOOKUP($A22,Hoja5!$A$2:$M$2116,5,FALSE),"")</f>
        <v>3.3299180327868855E-2</v>
      </c>
      <c r="E22" s="166">
        <f>+IFERROR(VLOOKUP($A22,Hoja5!$A$2:$M$2116,6,FALSE),"")</f>
        <v>0</v>
      </c>
      <c r="F22" s="166">
        <f>+IFERROR(VLOOKUP($A22,Hoja5!$A$2:$M$2116,7,FALSE),"")</f>
        <v>0</v>
      </c>
      <c r="G22" s="166">
        <f>+IFERROR(VLOOKUP($A22,Hoja5!$A$2:$M$2116,8,FALSE),"")</f>
        <v>0</v>
      </c>
      <c r="H22" s="166">
        <f>+IFERROR(VLOOKUP($A22,Hoja5!$A$2:$M$2116,9,FALSE),"")</f>
        <v>0</v>
      </c>
      <c r="I22" s="166">
        <f>+IFERROR(VLOOKUP($A22,Hoja5!$A$2:$M$2116,10,FALSE),"")</f>
        <v>0</v>
      </c>
      <c r="J22" s="166">
        <f>+IFERROR(VLOOKUP($A22,Hoja5!$A$2:$M$2116,11,FALSE),"")</f>
        <v>0</v>
      </c>
      <c r="K22" s="164">
        <f>+IFERROR(VLOOKUP($A22,Hoja5!$A$2:$M$2116,12,FALSE),"")</f>
        <v>4.1701417848206837E-4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47288</v>
      </c>
      <c r="C23" s="41" t="str">
        <f>+IFERROR(VLOOKUP($A23,Hoja5!$A$2:$M$2116,4,FALSE),"")</f>
        <v>FUNDACION</v>
      </c>
      <c r="D23" s="166">
        <f>+IFERROR(VLOOKUP($A23,Hoja5!$A$2:$M$2116,5,FALSE),"")</f>
        <v>7.3704824639487271E-2</v>
      </c>
      <c r="E23" s="166">
        <f>+IFERROR(VLOOKUP($A23,Hoja5!$A$2:$M$2116,6,FALSE),"")</f>
        <v>6.9980609906575009E-2</v>
      </c>
      <c r="F23" s="166">
        <f>+IFERROR(VLOOKUP($A23,Hoja5!$A$2:$M$2116,7,FALSE),"")</f>
        <v>6.6922942512668185E-2</v>
      </c>
      <c r="G23" s="166">
        <f>+IFERROR(VLOOKUP($A23,Hoja5!$A$2:$M$2116,8,FALSE),"")</f>
        <v>5.2933009371745922E-2</v>
      </c>
      <c r="H23" s="166">
        <f>+IFERROR(VLOOKUP($A23,Hoja5!$A$2:$M$2116,9,FALSE),"")</f>
        <v>1.9861830742659757E-2</v>
      </c>
      <c r="I23" s="166">
        <f>+IFERROR(VLOOKUP($A23,Hoja5!$A$2:$M$2116,10,FALSE),"")</f>
        <v>3.1061259706643657E-3</v>
      </c>
      <c r="J23" s="166">
        <f>+IFERROR(VLOOKUP($A23,Hoja5!$A$2:$M$2116,11,FALSE),"")</f>
        <v>7.5979968917285444E-3</v>
      </c>
      <c r="K23" s="164">
        <f>+IFERROR(VLOOKUP($A23,Hoja5!$A$2:$M$2116,12,FALSE),"")</f>
        <v>1.6782006920415225E-2</v>
      </c>
      <c r="L23" s="165">
        <f>+IFERROR(VLOOKUP($A23,Hoja5!$A$2:$M$2116,13,FALSE),"")</f>
        <v>5.2065255119750087E-4</v>
      </c>
    </row>
    <row r="24" spans="1:12" x14ac:dyDescent="0.25">
      <c r="A24" s="145">
        <v>13</v>
      </c>
      <c r="B24" s="41">
        <f>+IFERROR(VLOOKUP($A24,Hoja5!$A$2:$M$2116,3,FALSE),"")</f>
        <v>47318</v>
      </c>
      <c r="C24" s="41" t="str">
        <f>+IFERROR(VLOOKUP($A24,Hoja5!$A$2:$M$2116,4,FALSE),"")</f>
        <v>GUAMAL</v>
      </c>
      <c r="D24" s="166">
        <f>+IFERROR(VLOOKUP($A24,Hoja5!$A$2:$M$2116,5,FALSE),"")</f>
        <v>1.9891500904159132E-2</v>
      </c>
      <c r="E24" s="166">
        <f>+IFERROR(VLOOKUP($A24,Hoja5!$A$2:$M$2116,6,FALSE),"")</f>
        <v>1.199294532627866E-2</v>
      </c>
      <c r="F24" s="166">
        <f>+IFERROR(VLOOKUP($A24,Hoja5!$A$2:$M$2116,7,FALSE),"")</f>
        <v>0</v>
      </c>
      <c r="G24" s="166">
        <f>+IFERROR(VLOOKUP($A24,Hoja5!$A$2:$M$2116,8,FALSE),"")</f>
        <v>3.4305317324185246E-4</v>
      </c>
      <c r="H24" s="166">
        <f>+IFERROR(VLOOKUP($A24,Hoja5!$A$2:$M$2116,9,FALSE),"")</f>
        <v>0</v>
      </c>
      <c r="I24" s="166">
        <f>+IFERROR(VLOOKUP($A24,Hoja5!$A$2:$M$2116,10,FALSE),"")</f>
        <v>0</v>
      </c>
      <c r="J24" s="166">
        <f>+IFERROR(VLOOKUP($A24,Hoja5!$A$2:$M$2116,11,FALSE),"")</f>
        <v>0</v>
      </c>
      <c r="K24" s="164">
        <f>+IFERROR(VLOOKUP($A24,Hoja5!$A$2:$M$2116,12,FALSE),"")</f>
        <v>0</v>
      </c>
      <c r="L24" s="165">
        <f>+IFERROR(VLOOKUP($A24,Hoja5!$A$2:$M$2116,13,FALSE),"")</f>
        <v>0</v>
      </c>
    </row>
    <row r="25" spans="1:12" x14ac:dyDescent="0.25">
      <c r="A25" s="145">
        <v>14</v>
      </c>
      <c r="B25" s="41">
        <f>+IFERROR(VLOOKUP($A25,Hoja5!$A$2:$M$2116,3,FALSE),"")</f>
        <v>47460</v>
      </c>
      <c r="C25" s="41" t="str">
        <f>+IFERROR(VLOOKUP($A25,Hoja5!$A$2:$M$2116,4,FALSE),"")</f>
        <v>NUEVA GRANADA</v>
      </c>
      <c r="D25" s="166">
        <f>+IFERROR(VLOOKUP($A25,Hoja5!$A$2:$M$2116,5,FALSE),"")</f>
        <v>0</v>
      </c>
      <c r="E25" s="166">
        <f>+IFERROR(VLOOKUP($A25,Hoja5!$A$2:$M$2116,6,FALSE),"")</f>
        <v>0</v>
      </c>
      <c r="F25" s="166">
        <f>+IFERROR(VLOOKUP($A25,Hoja5!$A$2:$M$2116,7,FALSE),"")</f>
        <v>0</v>
      </c>
      <c r="G25" s="166">
        <f>+IFERROR(VLOOKUP($A25,Hoja5!$A$2:$M$2116,8,FALSE),"")</f>
        <v>0</v>
      </c>
      <c r="H25" s="166">
        <f>+IFERROR(VLOOKUP($A25,Hoja5!$A$2:$M$2116,9,FALSE),"")</f>
        <v>2.0629750271444081E-2</v>
      </c>
      <c r="I25" s="166">
        <f>+IFERROR(VLOOKUP($A25,Hoja5!$A$2:$M$2116,10,FALSE),"")</f>
        <v>1.2861736334405145E-2</v>
      </c>
      <c r="J25" s="166">
        <f>+IFERROR(VLOOKUP($A25,Hoja5!$A$2:$M$2116,11,FALSE),"")</f>
        <v>0</v>
      </c>
      <c r="K25" s="164">
        <f>+IFERROR(VLOOKUP($A25,Hoja5!$A$2:$M$2116,12,FALSE),"")</f>
        <v>0</v>
      </c>
      <c r="L25" s="165">
        <f>+IFERROR(VLOOKUP($A25,Hoja5!$A$2:$M$2116,13,FALSE),"")</f>
        <v>0</v>
      </c>
    </row>
    <row r="26" spans="1:12" x14ac:dyDescent="0.25">
      <c r="A26" s="145">
        <v>15</v>
      </c>
      <c r="B26" s="41">
        <f>+IFERROR(VLOOKUP($A26,Hoja5!$A$2:$M$2116,3,FALSE),"")</f>
        <v>47541</v>
      </c>
      <c r="C26" s="41" t="str">
        <f>+IFERROR(VLOOKUP($A26,Hoja5!$A$2:$M$2116,4,FALSE),"")</f>
        <v>PEDRAZA</v>
      </c>
      <c r="D26" s="166">
        <f>+IFERROR(VLOOKUP($A26,Hoja5!$A$2:$M$2116,5,FALSE),"")</f>
        <v>0</v>
      </c>
      <c r="E26" s="166">
        <f>+IFERROR(VLOOKUP($A26,Hoja5!$A$2:$M$2116,6,FALSE),"")</f>
        <v>0</v>
      </c>
      <c r="F26" s="166">
        <f>+IFERROR(VLOOKUP($A26,Hoja5!$A$2:$M$2116,7,FALSE),"")</f>
        <v>0</v>
      </c>
      <c r="G26" s="166">
        <f>+IFERROR(VLOOKUP($A26,Hoja5!$A$2:$M$2116,8,FALSE),"")</f>
        <v>0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47545</v>
      </c>
      <c r="C27" s="41" t="str">
        <f>+IFERROR(VLOOKUP($A27,Hoja5!$A$2:$M$2116,4,FALSE),"")</f>
        <v>PIJIÑO DEL CARMEN</v>
      </c>
      <c r="D27" s="166">
        <f>+IFERROR(VLOOKUP($A27,Hoja5!$A$2:$M$2116,5,FALSE),"")</f>
        <v>1.4542936288088643E-2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0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47551</v>
      </c>
      <c r="C28" s="41" t="str">
        <f>+IFERROR(VLOOKUP($A28,Hoja5!$A$2:$M$2116,4,FALSE),"")</f>
        <v>PIVIJAY</v>
      </c>
      <c r="D28" s="166">
        <f>+IFERROR(VLOOKUP($A28,Hoja5!$A$2:$M$2116,5,FALSE),"")</f>
        <v>4.5525413158715312E-2</v>
      </c>
      <c r="E28" s="166">
        <f>+IFERROR(VLOOKUP($A28,Hoja5!$A$2:$M$2116,6,FALSE),"")</f>
        <v>1.5014075695964968E-2</v>
      </c>
      <c r="F28" s="166">
        <f>+IFERROR(VLOOKUP($A28,Hoja5!$A$2:$M$2116,7,FALSE),"")</f>
        <v>0</v>
      </c>
      <c r="G28" s="166">
        <f>+IFERROR(VLOOKUP($A28,Hoja5!$A$2:$M$2116,8,FALSE),"")</f>
        <v>0</v>
      </c>
      <c r="H28" s="166">
        <f>+IFERROR(VLOOKUP($A28,Hoja5!$A$2:$M$2116,9,FALSE),"")</f>
        <v>0</v>
      </c>
      <c r="I28" s="166">
        <f>+IFERROR(VLOOKUP($A28,Hoja5!$A$2:$M$2116,10,FALSE),"")</f>
        <v>6.4246707356247997E-4</v>
      </c>
      <c r="J28" s="166">
        <f>+IFERROR(VLOOKUP($A28,Hoja5!$A$2:$M$2116,11,FALSE),"")</f>
        <v>0</v>
      </c>
      <c r="K28" s="164">
        <f>+IFERROR(VLOOKUP($A28,Hoja5!$A$2:$M$2116,12,FALSE),"")</f>
        <v>6.6533599467731206E-4</v>
      </c>
      <c r="L28" s="165">
        <f>+IFERROR(VLOOKUP($A28,Hoja5!$A$2:$M$2116,13,FALSE),"")</f>
        <v>0</v>
      </c>
    </row>
    <row r="29" spans="1:12" x14ac:dyDescent="0.25">
      <c r="A29" s="145">
        <v>18</v>
      </c>
      <c r="B29" s="41">
        <f>+IFERROR(VLOOKUP($A29,Hoja5!$A$2:$M$2116,3,FALSE),"")</f>
        <v>47555</v>
      </c>
      <c r="C29" s="41" t="str">
        <f>+IFERROR(VLOOKUP($A29,Hoja5!$A$2:$M$2116,4,FALSE),"")</f>
        <v>PLATO</v>
      </c>
      <c r="D29" s="166">
        <f>+IFERROR(VLOOKUP($A29,Hoja5!$A$2:$M$2116,5,FALSE),"")</f>
        <v>7.9565301765961577E-2</v>
      </c>
      <c r="E29" s="166">
        <f>+IFERROR(VLOOKUP($A29,Hoja5!$A$2:$M$2116,6,FALSE),"")</f>
        <v>5.9927934761995066E-2</v>
      </c>
      <c r="F29" s="166">
        <f>+IFERROR(VLOOKUP($A29,Hoja5!$A$2:$M$2116,7,FALSE),"")</f>
        <v>5.8038197663638047E-2</v>
      </c>
      <c r="G29" s="166">
        <f>+IFERROR(VLOOKUP($A29,Hoja5!$A$2:$M$2116,8,FALSE),"")</f>
        <v>6.847075917181257E-2</v>
      </c>
      <c r="H29" s="166">
        <f>+IFERROR(VLOOKUP($A29,Hoja5!$A$2:$M$2116,9,FALSE),"")</f>
        <v>7.4312254376563053E-2</v>
      </c>
      <c r="I29" s="166">
        <f>+IFERROR(VLOOKUP($A29,Hoja5!$A$2:$M$2116,10,FALSE),"")</f>
        <v>4.7610650678892613E-2</v>
      </c>
      <c r="J29" s="166">
        <f>+IFERROR(VLOOKUP($A29,Hoja5!$A$2:$M$2116,11,FALSE),"")</f>
        <v>3.8005578800557882E-2</v>
      </c>
      <c r="K29" s="164">
        <f>+IFERROR(VLOOKUP($A29,Hoja5!$A$2:$M$2116,12,FALSE),"")</f>
        <v>3.4339948231233819E-2</v>
      </c>
      <c r="L29" s="165">
        <f>+IFERROR(VLOOKUP($A29,Hoja5!$A$2:$M$2116,13,FALSE),"")</f>
        <v>1.6054654141759179E-2</v>
      </c>
    </row>
    <row r="30" spans="1:12" x14ac:dyDescent="0.25">
      <c r="A30" s="145">
        <v>19</v>
      </c>
      <c r="B30" s="41">
        <f>+IFERROR(VLOOKUP($A30,Hoja5!$A$2:$M$2116,3,FALSE),"")</f>
        <v>47570</v>
      </c>
      <c r="C30" s="41" t="str">
        <f>+IFERROR(VLOOKUP($A30,Hoja5!$A$2:$M$2116,4,FALSE),"")</f>
        <v>PUEBLOVIEJO</v>
      </c>
      <c r="D30" s="166">
        <f>+IFERROR(VLOOKUP($A30,Hoja5!$A$2:$M$2116,5,FALSE),"")</f>
        <v>0</v>
      </c>
      <c r="E30" s="166">
        <f>+IFERROR(VLOOKUP($A30,Hoja5!$A$2:$M$2116,6,FALSE),"")</f>
        <v>1.062992125984252E-2</v>
      </c>
      <c r="F30" s="166">
        <f>+IFERROR(VLOOKUP($A30,Hoja5!$A$2:$M$2116,7,FALSE),"")</f>
        <v>1.0223400227186671E-2</v>
      </c>
      <c r="G30" s="166">
        <f>+IFERROR(VLOOKUP($A30,Hoja5!$A$2:$M$2116,8,FALSE),"")</f>
        <v>9.7861544037694814E-3</v>
      </c>
      <c r="H30" s="166">
        <f>+IFERROR(VLOOKUP($A30,Hoja5!$A$2:$M$2116,9,FALSE),"")</f>
        <v>0</v>
      </c>
      <c r="I30" s="166">
        <f>+IFERROR(VLOOKUP($A30,Hoja5!$A$2:$M$2116,10,FALSE),"")</f>
        <v>0</v>
      </c>
      <c r="J30" s="166">
        <f>+IFERROR(VLOOKUP($A30,Hoja5!$A$2:$M$2116,11,FALSE),"")</f>
        <v>0</v>
      </c>
      <c r="K30" s="164">
        <f>+IFERROR(VLOOKUP($A30,Hoja5!$A$2:$M$2116,12,FALSE),"")</f>
        <v>6.1823802163833079E-4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47605</v>
      </c>
      <c r="C31" s="41" t="str">
        <f>+IFERROR(VLOOKUP($A31,Hoja5!$A$2:$M$2116,4,FALSE),"")</f>
        <v>REMOLINO</v>
      </c>
      <c r="D31" s="166">
        <f>+IFERROR(VLOOKUP($A31,Hoja5!$A$2:$M$2116,5,FALSE),"")</f>
        <v>0</v>
      </c>
      <c r="E31" s="166">
        <f>+IFERROR(VLOOKUP($A31,Hoja5!$A$2:$M$2116,6,FALSE),"")</f>
        <v>0</v>
      </c>
      <c r="F31" s="166">
        <f>+IFERROR(VLOOKUP($A31,Hoja5!$A$2:$M$2116,7,FALSE),"")</f>
        <v>0</v>
      </c>
      <c r="G31" s="166">
        <f>+IFERROR(VLOOKUP($A31,Hoja5!$A$2:$M$2116,8,FALSE),"")</f>
        <v>0</v>
      </c>
      <c r="H31" s="166">
        <f>+IFERROR(VLOOKUP($A31,Hoja5!$A$2:$M$2116,9,FALSE),"")</f>
        <v>0</v>
      </c>
      <c r="I31" s="166">
        <f>+IFERROR(VLOOKUP($A31,Hoja5!$A$2:$M$2116,10,FALSE),"")</f>
        <v>0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47660</v>
      </c>
      <c r="C32" s="41" t="str">
        <f>+IFERROR(VLOOKUP($A32,Hoja5!$A$2:$M$2116,4,FALSE),"")</f>
        <v>SABANAS DE SAN ANGEL</v>
      </c>
      <c r="D32" s="166">
        <f>+IFERROR(VLOOKUP($A32,Hoja5!$A$2:$M$2116,5,FALSE),"")</f>
        <v>0</v>
      </c>
      <c r="E32" s="166">
        <f>+IFERROR(VLOOKUP($A32,Hoja5!$A$2:$M$2116,6,FALSE),"")</f>
        <v>0</v>
      </c>
      <c r="F32" s="166">
        <f>+IFERROR(VLOOKUP($A32,Hoja5!$A$2:$M$2116,7,FALSE),"")</f>
        <v>0</v>
      </c>
      <c r="G32" s="166">
        <f>+IFERROR(VLOOKUP($A32,Hoja5!$A$2:$M$2116,8,FALSE),"")</f>
        <v>0</v>
      </c>
      <c r="H32" s="166">
        <f>+IFERROR(VLOOKUP($A32,Hoja5!$A$2:$M$2116,9,FALSE),"")</f>
        <v>0</v>
      </c>
      <c r="I32" s="166">
        <f>+IFERROR(VLOOKUP($A32,Hoja5!$A$2:$M$2116,10,FALSE),"")</f>
        <v>0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47675</v>
      </c>
      <c r="C33" s="41" t="str">
        <f>+IFERROR(VLOOKUP($A33,Hoja5!$A$2:$M$2116,4,FALSE),"")</f>
        <v>SALAMINA</v>
      </c>
      <c r="D33" s="166">
        <f>+IFERROR(VLOOKUP($A33,Hoja5!$A$2:$M$2116,5,FALSE),"")</f>
        <v>0</v>
      </c>
      <c r="E33" s="166">
        <f>+IFERROR(VLOOKUP($A33,Hoja5!$A$2:$M$2116,6,FALSE),"")</f>
        <v>0</v>
      </c>
      <c r="F33" s="166">
        <f>+IFERROR(VLOOKUP($A33,Hoja5!$A$2:$M$2116,7,FALSE),"")</f>
        <v>0</v>
      </c>
      <c r="G33" s="166">
        <f>+IFERROR(VLOOKUP($A33,Hoja5!$A$2:$M$2116,8,FALSE),"")</f>
        <v>0</v>
      </c>
      <c r="H33" s="166">
        <f>+IFERROR(VLOOKUP($A33,Hoja5!$A$2:$M$2116,9,FALSE),"")</f>
        <v>0</v>
      </c>
      <c r="I33" s="166">
        <f>+IFERROR(VLOOKUP($A33,Hoja5!$A$2:$M$2116,10,FALSE),"")</f>
        <v>0</v>
      </c>
      <c r="J33" s="166">
        <f>+IFERROR(VLOOKUP($A33,Hoja5!$A$2:$M$2116,11,FALSE),"")</f>
        <v>0</v>
      </c>
      <c r="K33" s="164">
        <f>+IFERROR(VLOOKUP($A33,Hoja5!$A$2:$M$2116,12,FALSE),"")</f>
        <v>0</v>
      </c>
      <c r="L33" s="165">
        <f>+IFERROR(VLOOKUP($A33,Hoja5!$A$2:$M$2116,13,FALSE),"")</f>
        <v>0</v>
      </c>
    </row>
    <row r="34" spans="1:12" x14ac:dyDescent="0.25">
      <c r="A34" s="145">
        <v>23</v>
      </c>
      <c r="B34" s="41">
        <f>+IFERROR(VLOOKUP($A34,Hoja5!$A$2:$M$2116,3,FALSE),"")</f>
        <v>47692</v>
      </c>
      <c r="C34" s="41" t="str">
        <f>+IFERROR(VLOOKUP($A34,Hoja5!$A$2:$M$2116,4,FALSE),"")</f>
        <v>SAN SEBASTIAN DE BUENAVISTA</v>
      </c>
      <c r="D34" s="166">
        <f>+IFERROR(VLOOKUP($A34,Hoja5!$A$2:$M$2116,5,FALSE),"")</f>
        <v>0</v>
      </c>
      <c r="E34" s="166">
        <f>+IFERROR(VLOOKUP($A34,Hoja5!$A$2:$M$2116,6,FALSE),"")</f>
        <v>2.9966703662597113E-2</v>
      </c>
      <c r="F34" s="166">
        <f>+IFERROR(VLOOKUP($A34,Hoja5!$A$2:$M$2116,7,FALSE),"")</f>
        <v>0</v>
      </c>
      <c r="G34" s="166">
        <f>+IFERROR(VLOOKUP($A34,Hoja5!$A$2:$M$2116,8,FALSE),"")</f>
        <v>0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47703</v>
      </c>
      <c r="C35" s="41" t="str">
        <f>+IFERROR(VLOOKUP($A35,Hoja5!$A$2:$M$2116,4,FALSE),"")</f>
        <v>SAN ZENON</v>
      </c>
      <c r="D35" s="166">
        <f>+IFERROR(VLOOKUP($A35,Hoja5!$A$2:$M$2116,5,FALSE),"")</f>
        <v>0</v>
      </c>
      <c r="E35" s="166">
        <f>+IFERROR(VLOOKUP($A35,Hoja5!$A$2:$M$2116,6,FALSE),"")</f>
        <v>0</v>
      </c>
      <c r="F35" s="166">
        <f>+IFERROR(VLOOKUP($A35,Hoja5!$A$2:$M$2116,7,FALSE),"")</f>
        <v>0</v>
      </c>
      <c r="G35" s="166">
        <f>+IFERROR(VLOOKUP($A35,Hoja5!$A$2:$M$2116,8,FALSE),"")</f>
        <v>1.0101010101010101E-3</v>
      </c>
      <c r="H35" s="166">
        <f>+IFERROR(VLOOKUP($A35,Hoja5!$A$2:$M$2116,9,FALSE),"")</f>
        <v>0</v>
      </c>
      <c r="I35" s="166">
        <f>+IFERROR(VLOOKUP($A35,Hoja5!$A$2:$M$2116,10,FALSE),"")</f>
        <v>0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0</v>
      </c>
    </row>
    <row r="36" spans="1:12" x14ac:dyDescent="0.25">
      <c r="A36" s="145">
        <v>25</v>
      </c>
      <c r="B36" s="41">
        <f>+IFERROR(VLOOKUP($A36,Hoja5!$A$2:$M$2116,3,FALSE),"")</f>
        <v>47707</v>
      </c>
      <c r="C36" s="41" t="str">
        <f>+IFERROR(VLOOKUP($A36,Hoja5!$A$2:$M$2116,4,FALSE),"")</f>
        <v>SANTA ANA</v>
      </c>
      <c r="D36" s="166">
        <f>+IFERROR(VLOOKUP($A36,Hoja5!$A$2:$M$2116,5,FALSE),"")</f>
        <v>2.1882741535920725E-2</v>
      </c>
      <c r="E36" s="166">
        <f>+IFERROR(VLOOKUP($A36,Hoja5!$A$2:$M$2116,6,FALSE),"")</f>
        <v>0</v>
      </c>
      <c r="F36" s="166">
        <f>+IFERROR(VLOOKUP($A36,Hoja5!$A$2:$M$2116,7,FALSE),"")</f>
        <v>0</v>
      </c>
      <c r="G36" s="166">
        <f>+IFERROR(VLOOKUP($A36,Hoja5!$A$2:$M$2116,8,FALSE),"")</f>
        <v>0</v>
      </c>
      <c r="H36" s="166">
        <f>+IFERROR(VLOOKUP($A36,Hoja5!$A$2:$M$2116,9,FALSE),"")</f>
        <v>0</v>
      </c>
      <c r="I36" s="166">
        <f>+IFERROR(VLOOKUP($A36,Hoja5!$A$2:$M$2116,10,FALSE),"")</f>
        <v>0</v>
      </c>
      <c r="J36" s="166">
        <f>+IFERROR(VLOOKUP($A36,Hoja5!$A$2:$M$2116,11,FALSE),"")</f>
        <v>0.16144850999622784</v>
      </c>
      <c r="K36" s="164">
        <f>+IFERROR(VLOOKUP($A36,Hoja5!$A$2:$M$2116,12,FALSE),"")</f>
        <v>7.5075075075075074E-4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47720</v>
      </c>
      <c r="C37" s="41" t="str">
        <f>+IFERROR(VLOOKUP($A37,Hoja5!$A$2:$M$2116,4,FALSE),"")</f>
        <v>SANTA BARBARA DE PINTO</v>
      </c>
      <c r="D37" s="166">
        <f>+IFERROR(VLOOKUP($A37,Hoja5!$A$2:$M$2116,5,FALSE),"")</f>
        <v>0</v>
      </c>
      <c r="E37" s="166">
        <f>+IFERROR(VLOOKUP($A37,Hoja5!$A$2:$M$2116,6,FALSE),"")</f>
        <v>0</v>
      </c>
      <c r="F37" s="166">
        <f>+IFERROR(VLOOKUP($A37,Hoja5!$A$2:$M$2116,7,FALSE),"")</f>
        <v>0</v>
      </c>
      <c r="G37" s="166">
        <f>+IFERROR(VLOOKUP($A37,Hoja5!$A$2:$M$2116,8,FALSE),"")</f>
        <v>0</v>
      </c>
      <c r="H37" s="166">
        <f>+IFERROR(VLOOKUP($A37,Hoja5!$A$2:$M$2116,9,FALSE),"")</f>
        <v>0</v>
      </c>
      <c r="I37" s="166">
        <f>+IFERROR(VLOOKUP($A37,Hoja5!$A$2:$M$2116,10,FALSE),"")</f>
        <v>0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47745</v>
      </c>
      <c r="C38" s="41" t="str">
        <f>+IFERROR(VLOOKUP($A38,Hoja5!$A$2:$M$2116,4,FALSE),"")</f>
        <v>SITIONUEVO</v>
      </c>
      <c r="D38" s="166">
        <f>+IFERROR(VLOOKUP($A38,Hoja5!$A$2:$M$2116,5,FALSE),"")</f>
        <v>0</v>
      </c>
      <c r="E38" s="166">
        <f>+IFERROR(VLOOKUP($A38,Hoja5!$A$2:$M$2116,6,FALSE),"")</f>
        <v>0</v>
      </c>
      <c r="F38" s="166">
        <f>+IFERROR(VLOOKUP($A38,Hoja5!$A$2:$M$2116,7,FALSE),"")</f>
        <v>0</v>
      </c>
      <c r="G38" s="166">
        <f>+IFERROR(VLOOKUP($A38,Hoja5!$A$2:$M$2116,8,FALSE),"")</f>
        <v>0</v>
      </c>
      <c r="H38" s="166">
        <f>+IFERROR(VLOOKUP($A38,Hoja5!$A$2:$M$2116,9,FALSE),"")</f>
        <v>0</v>
      </c>
      <c r="I38" s="166">
        <f>+IFERROR(VLOOKUP($A38,Hoja5!$A$2:$M$2116,10,FALSE),"")</f>
        <v>0</v>
      </c>
      <c r="J38" s="166">
        <f>+IFERROR(VLOOKUP($A38,Hoja5!$A$2:$M$2116,11,FALSE),"")</f>
        <v>0</v>
      </c>
      <c r="K38" s="164">
        <f>+IFERROR(VLOOKUP($A38,Hoja5!$A$2:$M$2116,12,FALSE),"")</f>
        <v>0</v>
      </c>
      <c r="L38" s="165">
        <f>+IFERROR(VLOOKUP($A38,Hoja5!$A$2:$M$2116,13,FALSE),"")</f>
        <v>0</v>
      </c>
    </row>
    <row r="39" spans="1:12" x14ac:dyDescent="0.25">
      <c r="A39" s="145">
        <v>28</v>
      </c>
      <c r="B39" s="41">
        <f>+IFERROR(VLOOKUP($A39,Hoja5!$A$2:$M$2116,3,FALSE),"")</f>
        <v>47798</v>
      </c>
      <c r="C39" s="41" t="str">
        <f>+IFERROR(VLOOKUP($A39,Hoja5!$A$2:$M$2116,4,FALSE),"")</f>
        <v>TENERIFE</v>
      </c>
      <c r="D39" s="166">
        <f>+IFERROR(VLOOKUP($A39,Hoja5!$A$2:$M$2116,5,FALSE),"")</f>
        <v>0</v>
      </c>
      <c r="E39" s="166">
        <f>+IFERROR(VLOOKUP($A39,Hoja5!$A$2:$M$2116,6,FALSE),"")</f>
        <v>0</v>
      </c>
      <c r="F39" s="166">
        <f>+IFERROR(VLOOKUP($A39,Hoja5!$A$2:$M$2116,7,FALSE),"")</f>
        <v>0</v>
      </c>
      <c r="G39" s="166">
        <f>+IFERROR(VLOOKUP($A39,Hoja5!$A$2:$M$2116,8,FALSE),"")</f>
        <v>0</v>
      </c>
      <c r="H39" s="166">
        <f>+IFERROR(VLOOKUP($A39,Hoja5!$A$2:$M$2116,9,FALSE),"")</f>
        <v>0</v>
      </c>
      <c r="I39" s="166">
        <f>+IFERROR(VLOOKUP($A39,Hoja5!$A$2:$M$2116,10,FALSE),"")</f>
        <v>0</v>
      </c>
      <c r="J39" s="166">
        <f>+IFERROR(VLOOKUP($A39,Hoja5!$A$2:$M$2116,11,FALSE),"")</f>
        <v>0</v>
      </c>
      <c r="K39" s="164">
        <f>+IFERROR(VLOOKUP($A39,Hoja5!$A$2:$M$2116,12,FALSE),"")</f>
        <v>0</v>
      </c>
      <c r="L39" s="165">
        <f>+IFERROR(VLOOKUP($A39,Hoja5!$A$2:$M$2116,13,FALSE),"")</f>
        <v>0</v>
      </c>
    </row>
    <row r="40" spans="1:12" x14ac:dyDescent="0.25">
      <c r="A40" s="145">
        <v>29</v>
      </c>
      <c r="B40" s="41">
        <f>+IFERROR(VLOOKUP($A40,Hoja5!$A$2:$M$2116,3,FALSE),"")</f>
        <v>47960</v>
      </c>
      <c r="C40" s="41" t="str">
        <f>+IFERROR(VLOOKUP($A40,Hoja5!$A$2:$M$2116,4,FALSE),"")</f>
        <v>ZAPAYAN</v>
      </c>
      <c r="D40" s="166">
        <f>+IFERROR(VLOOKUP($A40,Hoja5!$A$2:$M$2116,5,FALSE),"")</f>
        <v>0</v>
      </c>
      <c r="E40" s="166">
        <f>+IFERROR(VLOOKUP($A40,Hoja5!$A$2:$M$2116,6,FALSE),"")</f>
        <v>0</v>
      </c>
      <c r="F40" s="166">
        <f>+IFERROR(VLOOKUP($A40,Hoja5!$A$2:$M$2116,7,FALSE),"")</f>
        <v>0</v>
      </c>
      <c r="G40" s="166">
        <f>+IFERROR(VLOOKUP($A40,Hoja5!$A$2:$M$2116,8,FALSE),"")</f>
        <v>0</v>
      </c>
      <c r="H40" s="166">
        <f>+IFERROR(VLOOKUP($A40,Hoja5!$A$2:$M$2116,9,FALSE),"")</f>
        <v>0</v>
      </c>
      <c r="I40" s="166">
        <f>+IFERROR(VLOOKUP($A40,Hoja5!$A$2:$M$2116,10,FALSE),"")</f>
        <v>0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47980</v>
      </c>
      <c r="C41" s="41" t="str">
        <f>+IFERROR(VLOOKUP($A41,Hoja5!$A$2:$M$2116,4,FALSE),"")</f>
        <v>ZONA BANANERA</v>
      </c>
      <c r="D41" s="166">
        <f>+IFERROR(VLOOKUP($A41,Hoja5!$A$2:$M$2116,5,FALSE),"")</f>
        <v>1.1805555555555555E-2</v>
      </c>
      <c r="E41" s="166">
        <f>+IFERROR(VLOOKUP($A41,Hoja5!$A$2:$M$2116,6,FALSE),"")</f>
        <v>2.0868680013573126E-2</v>
      </c>
      <c r="F41" s="166">
        <f>+IFERROR(VLOOKUP($A41,Hoja5!$A$2:$M$2116,7,FALSE),"")</f>
        <v>2.4548017913418478E-2</v>
      </c>
      <c r="G41" s="166">
        <f>+IFERROR(VLOOKUP($A41,Hoja5!$A$2:$M$2116,8,FALSE),"")</f>
        <v>1.2337662337662338E-2</v>
      </c>
      <c r="H41" s="166">
        <f>+IFERROR(VLOOKUP($A41,Hoja5!$A$2:$M$2116,9,FALSE),"")</f>
        <v>4.1447473298262391E-3</v>
      </c>
      <c r="I41" s="166">
        <f>+IFERROR(VLOOKUP($A41,Hoja5!$A$2:$M$2116,10,FALSE),"")</f>
        <v>0</v>
      </c>
      <c r="J41" s="166">
        <f>+IFERROR(VLOOKUP($A41,Hoja5!$A$2:$M$2116,11,FALSE),"")</f>
        <v>0</v>
      </c>
      <c r="K41" s="164">
        <f>+IFERROR(VLOOKUP($A41,Hoja5!$A$2:$M$2116,12,FALSE),"")</f>
        <v>4.6097111247695143E-4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 t="str">
        <f>+IFERROR(VLOOKUP($A42,Hoja5!$A$2:$M$2116,3,FALSE),"")</f>
        <v/>
      </c>
      <c r="C42" s="41" t="str">
        <f>+IFERROR(VLOOKUP($A42,Hoja5!$A$2:$M$2116,4,FALSE),"")</f>
        <v/>
      </c>
      <c r="D42" s="166" t="str">
        <f>+IFERROR(VLOOKUP($A42,Hoja5!$A$2:$M$2116,5,FALSE),"")</f>
        <v/>
      </c>
      <c r="E42" s="166" t="str">
        <f>+IFERROR(VLOOKUP($A42,Hoja5!$A$2:$M$2116,6,FALSE),"")</f>
        <v/>
      </c>
      <c r="F42" s="166" t="str">
        <f>+IFERROR(VLOOKUP($A42,Hoja5!$A$2:$M$2116,7,FALSE),"")</f>
        <v/>
      </c>
      <c r="G42" s="166" t="str">
        <f>+IFERROR(VLOOKUP($A42,Hoja5!$A$2:$M$2116,8,FALSE),"")</f>
        <v/>
      </c>
      <c r="H42" s="166" t="str">
        <f>+IFERROR(VLOOKUP($A42,Hoja5!$A$2:$M$2116,9,FALSE),"")</f>
        <v/>
      </c>
      <c r="I42" s="166" t="str">
        <f>+IFERROR(VLOOKUP($A42,Hoja5!$A$2:$M$2116,10,FALSE),"")</f>
        <v/>
      </c>
      <c r="J42" s="166" t="str">
        <f>+IFERROR(VLOOKUP($A42,Hoja5!$A$2:$M$2116,11,FALSE),"")</f>
        <v/>
      </c>
      <c r="K42" s="164" t="str">
        <f>+IFERROR(VLOOKUP($A42,Hoja5!$A$2:$M$2116,12,FALSE),"")</f>
        <v/>
      </c>
      <c r="L42" s="165" t="str">
        <f>+IFERROR(VLOOKUP($A42,Hoja5!$A$2:$M$2116,13,FALSE),"")</f>
        <v/>
      </c>
    </row>
    <row r="43" spans="1:12" x14ac:dyDescent="0.25">
      <c r="A43" s="145">
        <v>32</v>
      </c>
      <c r="B43" s="41" t="str">
        <f>+IFERROR(VLOOKUP($A43,Hoja5!$A$2:$M$2116,3,FALSE),"")</f>
        <v/>
      </c>
      <c r="C43" s="41" t="str">
        <f>+IFERROR(VLOOKUP($A43,Hoja5!$A$2:$M$2116,4,FALSE),"")</f>
        <v/>
      </c>
      <c r="D43" s="166" t="str">
        <f>+IFERROR(VLOOKUP($A43,Hoja5!$A$2:$M$2116,5,FALSE),"")</f>
        <v/>
      </c>
      <c r="E43" s="166" t="str">
        <f>+IFERROR(VLOOKUP($A43,Hoja5!$A$2:$M$2116,6,FALSE),"")</f>
        <v/>
      </c>
      <c r="F43" s="166" t="str">
        <f>+IFERROR(VLOOKUP($A43,Hoja5!$A$2:$M$2116,7,FALSE),"")</f>
        <v/>
      </c>
      <c r="G43" s="166" t="str">
        <f>+IFERROR(VLOOKUP($A43,Hoja5!$A$2:$M$2116,8,FALSE),"")</f>
        <v/>
      </c>
      <c r="H43" s="166" t="str">
        <f>+IFERROR(VLOOKUP($A43,Hoja5!$A$2:$M$2116,9,FALSE),"")</f>
        <v/>
      </c>
      <c r="I43" s="166" t="str">
        <f>+IFERROR(VLOOKUP($A43,Hoja5!$A$2:$M$2116,10,FALSE),"")</f>
        <v/>
      </c>
      <c r="J43" s="166" t="str">
        <f>+IFERROR(VLOOKUP($A43,Hoja5!$A$2:$M$2116,11,FALSE),"")</f>
        <v/>
      </c>
      <c r="K43" s="164" t="str">
        <f>+IFERROR(VLOOKUP($A43,Hoja5!$A$2:$M$2116,12,FALSE),"")</f>
        <v/>
      </c>
      <c r="L43" s="165" t="str">
        <f>+IFERROR(VLOOKUP($A43,Hoja5!$A$2:$M$2116,13,FALSE),"")</f>
        <v/>
      </c>
    </row>
    <row r="44" spans="1:12" x14ac:dyDescent="0.25">
      <c r="A44" s="145">
        <v>33</v>
      </c>
      <c r="B44" s="41" t="str">
        <f>+IFERROR(VLOOKUP($A44,Hoja5!$A$2:$M$2116,3,FALSE),"")</f>
        <v/>
      </c>
      <c r="C44" s="41" t="str">
        <f>+IFERROR(VLOOKUP($A44,Hoja5!$A$2:$M$2116,4,FALSE),"")</f>
        <v/>
      </c>
      <c r="D44" s="166" t="str">
        <f>+IFERROR(VLOOKUP($A44,Hoja5!$A$2:$M$2116,5,FALSE),"")</f>
        <v/>
      </c>
      <c r="E44" s="166" t="str">
        <f>+IFERROR(VLOOKUP($A44,Hoja5!$A$2:$M$2116,6,FALSE),"")</f>
        <v/>
      </c>
      <c r="F44" s="166" t="str">
        <f>+IFERROR(VLOOKUP($A44,Hoja5!$A$2:$M$2116,7,FALSE),"")</f>
        <v/>
      </c>
      <c r="G44" s="166" t="str">
        <f>+IFERROR(VLOOKUP($A44,Hoja5!$A$2:$M$2116,8,FALSE),"")</f>
        <v/>
      </c>
      <c r="H44" s="166" t="str">
        <f>+IFERROR(VLOOKUP($A44,Hoja5!$A$2:$M$2116,9,FALSE),"")</f>
        <v/>
      </c>
      <c r="I44" s="166" t="str">
        <f>+IFERROR(VLOOKUP($A44,Hoja5!$A$2:$M$2116,10,FALSE),"")</f>
        <v/>
      </c>
      <c r="J44" s="166" t="str">
        <f>+IFERROR(VLOOKUP($A44,Hoja5!$A$2:$M$2116,11,FALSE),"")</f>
        <v/>
      </c>
      <c r="K44" s="164" t="str">
        <f>+IFERROR(VLOOKUP($A44,Hoja5!$A$2:$M$2116,12,FALSE),"")</f>
        <v/>
      </c>
      <c r="L44" s="165" t="str">
        <f>+IFERROR(VLOOKUP($A44,Hoja5!$A$2:$M$2116,13,FALSE),"")</f>
        <v/>
      </c>
    </row>
    <row r="45" spans="1:12" x14ac:dyDescent="0.25">
      <c r="A45" s="145">
        <v>34</v>
      </c>
      <c r="B45" s="41" t="str">
        <f>+IFERROR(VLOOKUP($A45,Hoja5!$A$2:$M$2116,3,FALSE),"")</f>
        <v/>
      </c>
      <c r="C45" s="41" t="str">
        <f>+IFERROR(VLOOKUP($A45,Hoja5!$A$2:$M$2116,4,FALSE),"")</f>
        <v/>
      </c>
      <c r="D45" s="166" t="str">
        <f>+IFERROR(VLOOKUP($A45,Hoja5!$A$2:$M$2116,5,FALSE),"")</f>
        <v/>
      </c>
      <c r="E45" s="166" t="str">
        <f>+IFERROR(VLOOKUP($A45,Hoja5!$A$2:$M$2116,6,FALSE),"")</f>
        <v/>
      </c>
      <c r="F45" s="166" t="str">
        <f>+IFERROR(VLOOKUP($A45,Hoja5!$A$2:$M$2116,7,FALSE),"")</f>
        <v/>
      </c>
      <c r="G45" s="166" t="str">
        <f>+IFERROR(VLOOKUP($A45,Hoja5!$A$2:$M$2116,8,FALSE),"")</f>
        <v/>
      </c>
      <c r="H45" s="166" t="str">
        <f>+IFERROR(VLOOKUP($A45,Hoja5!$A$2:$M$2116,9,FALSE),"")</f>
        <v/>
      </c>
      <c r="I45" s="166" t="str">
        <f>+IFERROR(VLOOKUP($A45,Hoja5!$A$2:$M$2116,10,FALSE),"")</f>
        <v/>
      </c>
      <c r="J45" s="166" t="str">
        <f>+IFERROR(VLOOKUP($A45,Hoja5!$A$2:$M$2116,11,FALSE),"")</f>
        <v/>
      </c>
      <c r="K45" s="164" t="str">
        <f>+IFERROR(VLOOKUP($A45,Hoja5!$A$2:$M$2116,12,FALSE),"")</f>
        <v/>
      </c>
      <c r="L45" s="165" t="str">
        <f>+IFERROR(VLOOKUP($A45,Hoja5!$A$2:$M$2116,13,FALSE),"")</f>
        <v/>
      </c>
    </row>
    <row r="46" spans="1:12" x14ac:dyDescent="0.25">
      <c r="A46" s="145">
        <v>35</v>
      </c>
      <c r="B46" s="41" t="str">
        <f>+IFERROR(VLOOKUP($A46,Hoja5!$A$2:$M$2116,3,FALSE),"")</f>
        <v/>
      </c>
      <c r="C46" s="41" t="str">
        <f>+IFERROR(VLOOKUP($A46,Hoja5!$A$2:$M$2116,4,FALSE),"")</f>
        <v/>
      </c>
      <c r="D46" s="166" t="str">
        <f>+IFERROR(VLOOKUP($A46,Hoja5!$A$2:$M$2116,5,FALSE),"")</f>
        <v/>
      </c>
      <c r="E46" s="166" t="str">
        <f>+IFERROR(VLOOKUP($A46,Hoja5!$A$2:$M$2116,6,FALSE),"")</f>
        <v/>
      </c>
      <c r="F46" s="166" t="str">
        <f>+IFERROR(VLOOKUP($A46,Hoja5!$A$2:$M$2116,7,FALSE),"")</f>
        <v/>
      </c>
      <c r="G46" s="166" t="str">
        <f>+IFERROR(VLOOKUP($A46,Hoja5!$A$2:$M$2116,8,FALSE),"")</f>
        <v/>
      </c>
      <c r="H46" s="166" t="str">
        <f>+IFERROR(VLOOKUP($A46,Hoja5!$A$2:$M$2116,9,FALSE),"")</f>
        <v/>
      </c>
      <c r="I46" s="166" t="str">
        <f>+IFERROR(VLOOKUP($A46,Hoja5!$A$2:$M$2116,10,FALSE),"")</f>
        <v/>
      </c>
      <c r="J46" s="166" t="str">
        <f>+IFERROR(VLOOKUP($A46,Hoja5!$A$2:$M$2116,11,FALSE),"")</f>
        <v/>
      </c>
      <c r="K46" s="164" t="str">
        <f>+IFERROR(VLOOKUP($A46,Hoja5!$A$2:$M$2116,12,FALSE),"")</f>
        <v/>
      </c>
      <c r="L46" s="165" t="str">
        <f>+IFERROR(VLOOKUP($A46,Hoja5!$A$2:$M$2116,13,FALSE),"")</f>
        <v/>
      </c>
    </row>
    <row r="47" spans="1:12" x14ac:dyDescent="0.25">
      <c r="A47" s="145">
        <v>36</v>
      </c>
      <c r="B47" s="41" t="str">
        <f>+IFERROR(VLOOKUP($A47,Hoja5!$A$2:$M$2116,3,FALSE),"")</f>
        <v/>
      </c>
      <c r="C47" s="41" t="str">
        <f>+IFERROR(VLOOKUP($A47,Hoja5!$A$2:$M$2116,4,FALSE),"")</f>
        <v/>
      </c>
      <c r="D47" s="166" t="str">
        <f>+IFERROR(VLOOKUP($A47,Hoja5!$A$2:$M$2116,5,FALSE),"")</f>
        <v/>
      </c>
      <c r="E47" s="166" t="str">
        <f>+IFERROR(VLOOKUP($A47,Hoja5!$A$2:$M$2116,6,FALSE),"")</f>
        <v/>
      </c>
      <c r="F47" s="166" t="str">
        <f>+IFERROR(VLOOKUP($A47,Hoja5!$A$2:$M$2116,7,FALSE),"")</f>
        <v/>
      </c>
      <c r="G47" s="166" t="str">
        <f>+IFERROR(VLOOKUP($A47,Hoja5!$A$2:$M$2116,8,FALSE),"")</f>
        <v/>
      </c>
      <c r="H47" s="166" t="str">
        <f>+IFERROR(VLOOKUP($A47,Hoja5!$A$2:$M$2116,9,FALSE),"")</f>
        <v/>
      </c>
      <c r="I47" s="166" t="str">
        <f>+IFERROR(VLOOKUP($A47,Hoja5!$A$2:$M$2116,10,FALSE),"")</f>
        <v/>
      </c>
      <c r="J47" s="166" t="str">
        <f>+IFERROR(VLOOKUP($A47,Hoja5!$A$2:$M$2116,11,FALSE),"")</f>
        <v/>
      </c>
      <c r="K47" s="164" t="str">
        <f>+IFERROR(VLOOKUP($A47,Hoja5!$A$2:$M$2116,12,FALSE),"")</f>
        <v/>
      </c>
      <c r="L47" s="165" t="str">
        <f>+IFERROR(VLOOKUP($A47,Hoja5!$A$2:$M$2116,13,FALSE),"")</f>
        <v/>
      </c>
    </row>
    <row r="48" spans="1:12" x14ac:dyDescent="0.25">
      <c r="A48" s="145">
        <v>37</v>
      </c>
      <c r="B48" s="41" t="str">
        <f>+IFERROR(VLOOKUP($A48,Hoja5!$A$2:$M$2116,3,FALSE),"")</f>
        <v/>
      </c>
      <c r="C48" s="41" t="str">
        <f>+IFERROR(VLOOKUP($A48,Hoja5!$A$2:$M$2116,4,FALSE),"")</f>
        <v/>
      </c>
      <c r="D48" s="166" t="str">
        <f>+IFERROR(VLOOKUP($A48,Hoja5!$A$2:$M$2116,5,FALSE),"")</f>
        <v/>
      </c>
      <c r="E48" s="166" t="str">
        <f>+IFERROR(VLOOKUP($A48,Hoja5!$A$2:$M$2116,6,FALSE),"")</f>
        <v/>
      </c>
      <c r="F48" s="166" t="str">
        <f>+IFERROR(VLOOKUP($A48,Hoja5!$A$2:$M$2116,7,FALSE),"")</f>
        <v/>
      </c>
      <c r="G48" s="166" t="str">
        <f>+IFERROR(VLOOKUP($A48,Hoja5!$A$2:$M$2116,8,FALSE),"")</f>
        <v/>
      </c>
      <c r="H48" s="166" t="str">
        <f>+IFERROR(VLOOKUP($A48,Hoja5!$A$2:$M$2116,9,FALSE),"")</f>
        <v/>
      </c>
      <c r="I48" s="166" t="str">
        <f>+IFERROR(VLOOKUP($A48,Hoja5!$A$2:$M$2116,10,FALSE),"")</f>
        <v/>
      </c>
      <c r="J48" s="166" t="str">
        <f>+IFERROR(VLOOKUP($A48,Hoja5!$A$2:$M$2116,11,FALSE),"")</f>
        <v/>
      </c>
      <c r="K48" s="164" t="str">
        <f>+IFERROR(VLOOKUP($A48,Hoja5!$A$2:$M$2116,12,FALSE),"")</f>
        <v/>
      </c>
      <c r="L48" s="165" t="str">
        <f>+IFERROR(VLOOKUP($A48,Hoja5!$A$2:$M$2116,13,FALSE),"")</f>
        <v/>
      </c>
    </row>
    <row r="49" spans="1:12" x14ac:dyDescent="0.25">
      <c r="A49" s="145">
        <v>38</v>
      </c>
      <c r="B49" s="41" t="str">
        <f>+IFERROR(VLOOKUP($A49,Hoja5!$A$2:$M$2116,3,FALSE),"")</f>
        <v/>
      </c>
      <c r="C49" s="41" t="str">
        <f>+IFERROR(VLOOKUP($A49,Hoja5!$A$2:$M$2116,4,FALSE),"")</f>
        <v/>
      </c>
      <c r="D49" s="166" t="str">
        <f>+IFERROR(VLOOKUP($A49,Hoja5!$A$2:$M$2116,5,FALSE),"")</f>
        <v/>
      </c>
      <c r="E49" s="166" t="str">
        <f>+IFERROR(VLOOKUP($A49,Hoja5!$A$2:$M$2116,6,FALSE),"")</f>
        <v/>
      </c>
      <c r="F49" s="166" t="str">
        <f>+IFERROR(VLOOKUP($A49,Hoja5!$A$2:$M$2116,7,FALSE),"")</f>
        <v/>
      </c>
      <c r="G49" s="166" t="str">
        <f>+IFERROR(VLOOKUP($A49,Hoja5!$A$2:$M$2116,8,FALSE),"")</f>
        <v/>
      </c>
      <c r="H49" s="166" t="str">
        <f>+IFERROR(VLOOKUP($A49,Hoja5!$A$2:$M$2116,9,FALSE),"")</f>
        <v/>
      </c>
      <c r="I49" s="166" t="str">
        <f>+IFERROR(VLOOKUP($A49,Hoja5!$A$2:$M$2116,10,FALSE),"")</f>
        <v/>
      </c>
      <c r="J49" s="166" t="str">
        <f>+IFERROR(VLOOKUP($A49,Hoja5!$A$2:$M$2116,11,FALSE),"")</f>
        <v/>
      </c>
      <c r="K49" s="164" t="str">
        <f>+IFERROR(VLOOKUP($A49,Hoja5!$A$2:$M$2116,12,FALSE),"")</f>
        <v/>
      </c>
      <c r="L49" s="165" t="str">
        <f>+IFERROR(VLOOKUP($A49,Hoja5!$A$2:$M$2116,13,FALSE),"")</f>
        <v/>
      </c>
    </row>
    <row r="50" spans="1:12" x14ac:dyDescent="0.25">
      <c r="A50" s="145">
        <v>39</v>
      </c>
      <c r="B50" s="41" t="str">
        <f>+IFERROR(VLOOKUP($A50,Hoja5!$A$2:$M$2116,3,FALSE),"")</f>
        <v/>
      </c>
      <c r="C50" s="41" t="str">
        <f>+IFERROR(VLOOKUP($A50,Hoja5!$A$2:$M$2116,4,FALSE),"")</f>
        <v/>
      </c>
      <c r="D50" s="166" t="str">
        <f>+IFERROR(VLOOKUP($A50,Hoja5!$A$2:$M$2116,5,FALSE),"")</f>
        <v/>
      </c>
      <c r="E50" s="166" t="str">
        <f>+IFERROR(VLOOKUP($A50,Hoja5!$A$2:$M$2116,6,FALSE),"")</f>
        <v/>
      </c>
      <c r="F50" s="166" t="str">
        <f>+IFERROR(VLOOKUP($A50,Hoja5!$A$2:$M$2116,7,FALSE),"")</f>
        <v/>
      </c>
      <c r="G50" s="166" t="str">
        <f>+IFERROR(VLOOKUP($A50,Hoja5!$A$2:$M$2116,8,FALSE),"")</f>
        <v/>
      </c>
      <c r="H50" s="166" t="str">
        <f>+IFERROR(VLOOKUP($A50,Hoja5!$A$2:$M$2116,9,FALSE),"")</f>
        <v/>
      </c>
      <c r="I50" s="166" t="str">
        <f>+IFERROR(VLOOKUP($A50,Hoja5!$A$2:$M$2116,10,FALSE),"")</f>
        <v/>
      </c>
      <c r="J50" s="166" t="str">
        <f>+IFERROR(VLOOKUP($A50,Hoja5!$A$2:$M$2116,11,FALSE),"")</f>
        <v/>
      </c>
      <c r="K50" s="164" t="str">
        <f>+IFERROR(VLOOKUP($A50,Hoja5!$A$2:$M$2116,12,FALSE),"")</f>
        <v/>
      </c>
      <c r="L50" s="165" t="str">
        <f>+IFERROR(VLOOKUP($A50,Hoja5!$A$2:$M$2116,13,FALSE),"")</f>
        <v/>
      </c>
    </row>
    <row r="51" spans="1:12" x14ac:dyDescent="0.25">
      <c r="A51" s="145">
        <v>40</v>
      </c>
      <c r="B51" s="41" t="str">
        <f>+IFERROR(VLOOKUP($A51,Hoja5!$A$2:$M$2116,3,FALSE),"")</f>
        <v/>
      </c>
      <c r="C51" s="41" t="str">
        <f>+IFERROR(VLOOKUP($A51,Hoja5!$A$2:$M$2116,4,FALSE),"")</f>
        <v/>
      </c>
      <c r="D51" s="166" t="str">
        <f>+IFERROR(VLOOKUP($A51,Hoja5!$A$2:$M$2116,5,FALSE),"")</f>
        <v/>
      </c>
      <c r="E51" s="166" t="str">
        <f>+IFERROR(VLOOKUP($A51,Hoja5!$A$2:$M$2116,6,FALSE),"")</f>
        <v/>
      </c>
      <c r="F51" s="166" t="str">
        <f>+IFERROR(VLOOKUP($A51,Hoja5!$A$2:$M$2116,7,FALSE),"")</f>
        <v/>
      </c>
      <c r="G51" s="166" t="str">
        <f>+IFERROR(VLOOKUP($A51,Hoja5!$A$2:$M$2116,8,FALSE),"")</f>
        <v/>
      </c>
      <c r="H51" s="166" t="str">
        <f>+IFERROR(VLOOKUP($A51,Hoja5!$A$2:$M$2116,9,FALSE),"")</f>
        <v/>
      </c>
      <c r="I51" s="166" t="str">
        <f>+IFERROR(VLOOKUP($A51,Hoja5!$A$2:$M$2116,10,FALSE),"")</f>
        <v/>
      </c>
      <c r="J51" s="166" t="str">
        <f>+IFERROR(VLOOKUP($A51,Hoja5!$A$2:$M$2116,11,FALSE),"")</f>
        <v/>
      </c>
      <c r="K51" s="164" t="str">
        <f>+IFERROR(VLOOKUP($A51,Hoja5!$A$2:$M$2116,12,FALSE),"")</f>
        <v/>
      </c>
      <c r="L51" s="165" t="str">
        <f>+IFERROR(VLOOKUP($A51,Hoja5!$A$2:$M$2116,13,FALSE),"")</f>
        <v/>
      </c>
    </row>
    <row r="52" spans="1:12" x14ac:dyDescent="0.25">
      <c r="A52" s="145">
        <v>41</v>
      </c>
      <c r="B52" s="41" t="str">
        <f>+IFERROR(VLOOKUP($A52,Hoja5!$A$2:$M$2116,3,FALSE),"")</f>
        <v/>
      </c>
      <c r="C52" s="41" t="str">
        <f>+IFERROR(VLOOKUP($A52,Hoja5!$A$2:$M$2116,4,FALSE),"")</f>
        <v/>
      </c>
      <c r="D52" s="166" t="str">
        <f>+IFERROR(VLOOKUP($A52,Hoja5!$A$2:$M$2116,5,FALSE),"")</f>
        <v/>
      </c>
      <c r="E52" s="166" t="str">
        <f>+IFERROR(VLOOKUP($A52,Hoja5!$A$2:$M$2116,6,FALSE),"")</f>
        <v/>
      </c>
      <c r="F52" s="166" t="str">
        <f>+IFERROR(VLOOKUP($A52,Hoja5!$A$2:$M$2116,7,FALSE),"")</f>
        <v/>
      </c>
      <c r="G52" s="166" t="str">
        <f>+IFERROR(VLOOKUP($A52,Hoja5!$A$2:$M$2116,8,FALSE),"")</f>
        <v/>
      </c>
      <c r="H52" s="166" t="str">
        <f>+IFERROR(VLOOKUP($A52,Hoja5!$A$2:$M$2116,9,FALSE),"")</f>
        <v/>
      </c>
      <c r="I52" s="166" t="str">
        <f>+IFERROR(VLOOKUP($A52,Hoja5!$A$2:$M$2116,10,FALSE),"")</f>
        <v/>
      </c>
      <c r="J52" s="166" t="str">
        <f>+IFERROR(VLOOKUP($A52,Hoja5!$A$2:$M$2116,11,FALSE),"")</f>
        <v/>
      </c>
      <c r="K52" s="164" t="str">
        <f>+IFERROR(VLOOKUP($A52,Hoja5!$A$2:$M$2116,12,FALSE),"")</f>
        <v/>
      </c>
      <c r="L52" s="165" t="str">
        <f>+IFERROR(VLOOKUP($A52,Hoja5!$A$2:$M$2116,13,FALSE),"")</f>
        <v/>
      </c>
    </row>
    <row r="53" spans="1:12" x14ac:dyDescent="0.25">
      <c r="A53" s="145">
        <v>42</v>
      </c>
      <c r="B53" s="41" t="str">
        <f>+IFERROR(VLOOKUP($A53,Hoja5!$A$2:$M$2116,3,FALSE),"")</f>
        <v/>
      </c>
      <c r="C53" s="41" t="str">
        <f>+IFERROR(VLOOKUP($A53,Hoja5!$A$2:$M$2116,4,FALSE),"")</f>
        <v/>
      </c>
      <c r="D53" s="166" t="str">
        <f>+IFERROR(VLOOKUP($A53,Hoja5!$A$2:$M$2116,5,FALSE),"")</f>
        <v/>
      </c>
      <c r="E53" s="166" t="str">
        <f>+IFERROR(VLOOKUP($A53,Hoja5!$A$2:$M$2116,6,FALSE),"")</f>
        <v/>
      </c>
      <c r="F53" s="166" t="str">
        <f>+IFERROR(VLOOKUP($A53,Hoja5!$A$2:$M$2116,7,FALSE),"")</f>
        <v/>
      </c>
      <c r="G53" s="166" t="str">
        <f>+IFERROR(VLOOKUP($A53,Hoja5!$A$2:$M$2116,8,FALSE),"")</f>
        <v/>
      </c>
      <c r="H53" s="166" t="str">
        <f>+IFERROR(VLOOKUP($A53,Hoja5!$A$2:$M$2116,9,FALSE),"")</f>
        <v/>
      </c>
      <c r="I53" s="166" t="str">
        <f>+IFERROR(VLOOKUP($A53,Hoja5!$A$2:$M$2116,10,FALSE),"")</f>
        <v/>
      </c>
      <c r="J53" s="166" t="str">
        <f>+IFERROR(VLOOKUP($A53,Hoja5!$A$2:$M$2116,11,FALSE),"")</f>
        <v/>
      </c>
      <c r="K53" s="164" t="str">
        <f>+IFERROR(VLOOKUP($A53,Hoja5!$A$2:$M$2116,12,FALSE),"")</f>
        <v/>
      </c>
      <c r="L53" s="165" t="str">
        <f>+IFERROR(VLOOKUP($A53,Hoja5!$A$2:$M$2116,13,FALSE),"")</f>
        <v/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MAGDALENA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47001</v>
      </c>
      <c r="C12" s="39" t="str">
        <f>+UPPER(IFERROR(VLOOKUP($A12,Hoja6!$A$3:$P$1124,4,FALSE),""))</f>
        <v>SANTA MARTA</v>
      </c>
      <c r="D12" s="40">
        <f>+IFERROR(VLOOKUP($A12,Hoja6!$A$3:$P$1124,8,FALSE),"")</f>
        <v>5478</v>
      </c>
      <c r="E12" s="40">
        <f>+IFERROR(VLOOKUP($A12,Hoja6!$A$3:$P$1124,9,FALSE),"")</f>
        <v>1940</v>
      </c>
      <c r="F12" s="163">
        <f>+IFERROR(VLOOKUP($A12,Hoja6!$A$3:$P$1124,10,FALSE),"")</f>
        <v>0.35414384811975175</v>
      </c>
      <c r="G12" s="40">
        <f>+IFERROR(VLOOKUP($A12,Hoja6!$A$3:$P$1124,11,FALSE),"")</f>
        <v>5731</v>
      </c>
      <c r="H12" s="40">
        <f>+IFERROR(VLOOKUP($A12,Hoja6!$A$3:$P$1124,12,FALSE),"")</f>
        <v>1754</v>
      </c>
      <c r="I12" s="163">
        <f>+IFERROR(VLOOKUP($A12,Hoja6!$A$3:$P$1124,13,FALSE),"")</f>
        <v>0.30605478974001049</v>
      </c>
      <c r="J12" s="40">
        <f>+IFERROR(VLOOKUP($A12,Hoja6!$A$3:$P$1124,14,FALSE),"")</f>
        <v>5905</v>
      </c>
      <c r="K12" s="149">
        <f>+IFERROR(VLOOKUP($A12,Hoja6!$A$3:$P$1124,15,FALSE),"")</f>
        <v>1800</v>
      </c>
      <c r="L12" s="165">
        <f>+IFERROR(VLOOKUP($A12,Hoja6!$A$3:$P$1124,16,FALSE),"")</f>
        <v>0.30482641828958512</v>
      </c>
    </row>
    <row r="13" spans="1:12" x14ac:dyDescent="0.25">
      <c r="A13" s="145">
        <v>2</v>
      </c>
      <c r="B13" s="39">
        <f>+IFERROR(VLOOKUP($A13,Hoja6!$A$3:$P$1124,3,FALSE),"")</f>
        <v>47030</v>
      </c>
      <c r="C13" s="39" t="str">
        <f>+UPPER(IFERROR(VLOOKUP($A13,Hoja6!$A$3:$P$1124,4,FALSE),""))</f>
        <v>ALGARROBO</v>
      </c>
      <c r="D13" s="40">
        <f>+IFERROR(VLOOKUP($A13,Hoja6!$A$3:$P$1124,8,FALSE),"")</f>
        <v>117</v>
      </c>
      <c r="E13" s="40">
        <f>+IFERROR(VLOOKUP($A13,Hoja6!$A$3:$P$1124,9,FALSE),"")</f>
        <v>11</v>
      </c>
      <c r="F13" s="163">
        <f>+IFERROR(VLOOKUP($A13,Hoja6!$A$3:$P$1124,10,FALSE),"")</f>
        <v>9.4017094017094016E-2</v>
      </c>
      <c r="G13" s="40">
        <f>+IFERROR(VLOOKUP($A13,Hoja6!$A$3:$P$1124,11,FALSE),"")</f>
        <v>138</v>
      </c>
      <c r="H13" s="40">
        <f>+IFERROR(VLOOKUP($A13,Hoja6!$A$3:$P$1124,12,FALSE),"")</f>
        <v>17</v>
      </c>
      <c r="I13" s="163">
        <f>+IFERROR(VLOOKUP($A13,Hoja6!$A$3:$P$1124,13,FALSE),"")</f>
        <v>0.12318840579710146</v>
      </c>
      <c r="J13" s="40">
        <f>+IFERROR(VLOOKUP($A13,Hoja6!$A$3:$P$1124,14,FALSE),"")</f>
        <v>150</v>
      </c>
      <c r="K13" s="149">
        <f>+IFERROR(VLOOKUP($A13,Hoja6!$A$3:$P$1124,15,FALSE),"")</f>
        <v>25</v>
      </c>
      <c r="L13" s="165">
        <f>+IFERROR(VLOOKUP($A13,Hoja6!$A$3:$P$1124,16,FALSE),"")</f>
        <v>0.16666666666666666</v>
      </c>
    </row>
    <row r="14" spans="1:12" x14ac:dyDescent="0.25">
      <c r="A14" s="145">
        <v>3</v>
      </c>
      <c r="B14" s="39">
        <f>+IFERROR(VLOOKUP($A14,Hoja6!$A$3:$P$1124,3,FALSE),"")</f>
        <v>47053</v>
      </c>
      <c r="C14" s="39" t="str">
        <f>+UPPER(IFERROR(VLOOKUP($A14,Hoja6!$A$3:$P$1124,4,FALSE),""))</f>
        <v xml:space="preserve">ARACATACA  </v>
      </c>
      <c r="D14" s="40">
        <f>+IFERROR(VLOOKUP($A14,Hoja6!$A$3:$P$1124,8,FALSE),"")</f>
        <v>414</v>
      </c>
      <c r="E14" s="40">
        <f>+IFERROR(VLOOKUP($A14,Hoja6!$A$3:$P$1124,9,FALSE),"")</f>
        <v>90</v>
      </c>
      <c r="F14" s="163">
        <f>+IFERROR(VLOOKUP($A14,Hoja6!$A$3:$P$1124,10,FALSE),"")</f>
        <v>0.21739130434782608</v>
      </c>
      <c r="G14" s="40">
        <f>+IFERROR(VLOOKUP($A14,Hoja6!$A$3:$P$1124,11,FALSE),"")</f>
        <v>395</v>
      </c>
      <c r="H14" s="40">
        <f>+IFERROR(VLOOKUP($A14,Hoja6!$A$3:$P$1124,12,FALSE),"")</f>
        <v>67</v>
      </c>
      <c r="I14" s="163">
        <f>+IFERROR(VLOOKUP($A14,Hoja6!$A$3:$P$1124,13,FALSE),"")</f>
        <v>0.16962025316455695</v>
      </c>
      <c r="J14" s="40">
        <f>+IFERROR(VLOOKUP($A14,Hoja6!$A$3:$P$1124,14,FALSE),"")</f>
        <v>379</v>
      </c>
      <c r="K14" s="149">
        <f>+IFERROR(VLOOKUP($A14,Hoja6!$A$3:$P$1124,15,FALSE),"")</f>
        <v>61</v>
      </c>
      <c r="L14" s="165">
        <f>+IFERROR(VLOOKUP($A14,Hoja6!$A$3:$P$1124,16,FALSE),"")</f>
        <v>0.16094986807387862</v>
      </c>
    </row>
    <row r="15" spans="1:12" x14ac:dyDescent="0.25">
      <c r="A15" s="145">
        <v>4</v>
      </c>
      <c r="B15" s="39">
        <f>+IFERROR(VLOOKUP($A15,Hoja6!$A$3:$P$1124,3,FALSE),"")</f>
        <v>47058</v>
      </c>
      <c r="C15" s="39" t="str">
        <f>+UPPER(IFERROR(VLOOKUP($A15,Hoja6!$A$3:$P$1124,4,FALSE),""))</f>
        <v xml:space="preserve">ARIGUANÍ  </v>
      </c>
      <c r="D15" s="40">
        <f>+IFERROR(VLOOKUP($A15,Hoja6!$A$3:$P$1124,8,FALSE),"")</f>
        <v>324</v>
      </c>
      <c r="E15" s="40">
        <f>+IFERROR(VLOOKUP($A15,Hoja6!$A$3:$P$1124,9,FALSE),"")</f>
        <v>78</v>
      </c>
      <c r="F15" s="163">
        <f>+IFERROR(VLOOKUP($A15,Hoja6!$A$3:$P$1124,10,FALSE),"")</f>
        <v>0.24074074074074073</v>
      </c>
      <c r="G15" s="40">
        <f>+IFERROR(VLOOKUP($A15,Hoja6!$A$3:$P$1124,11,FALSE),"")</f>
        <v>312</v>
      </c>
      <c r="H15" s="40">
        <f>+IFERROR(VLOOKUP($A15,Hoja6!$A$3:$P$1124,12,FALSE),"")</f>
        <v>76</v>
      </c>
      <c r="I15" s="163">
        <f>+IFERROR(VLOOKUP($A15,Hoja6!$A$3:$P$1124,13,FALSE),"")</f>
        <v>0.24358974358974358</v>
      </c>
      <c r="J15" s="40">
        <f>+IFERROR(VLOOKUP($A15,Hoja6!$A$3:$P$1124,14,FALSE),"")</f>
        <v>330</v>
      </c>
      <c r="K15" s="149">
        <f>+IFERROR(VLOOKUP($A15,Hoja6!$A$3:$P$1124,15,FALSE),"")</f>
        <v>76</v>
      </c>
      <c r="L15" s="165">
        <f>+IFERROR(VLOOKUP($A15,Hoja6!$A$3:$P$1124,16,FALSE),"")</f>
        <v>0.23030303030303031</v>
      </c>
    </row>
    <row r="16" spans="1:12" x14ac:dyDescent="0.25">
      <c r="A16" s="145">
        <v>5</v>
      </c>
      <c r="B16" s="39">
        <f>+IFERROR(VLOOKUP($A16,Hoja6!$A$3:$P$1124,3,FALSE),"")</f>
        <v>47161</v>
      </c>
      <c r="C16" s="39" t="str">
        <f>+UPPER(IFERROR(VLOOKUP($A16,Hoja6!$A$3:$P$1124,4,FALSE),""))</f>
        <v xml:space="preserve">CERRO SAN ANTONIO  </v>
      </c>
      <c r="D16" s="40">
        <f>+IFERROR(VLOOKUP($A16,Hoja6!$A$3:$P$1124,8,FALSE),"")</f>
        <v>87</v>
      </c>
      <c r="E16" s="40">
        <f>+IFERROR(VLOOKUP($A16,Hoja6!$A$3:$P$1124,9,FALSE),"")</f>
        <v>20</v>
      </c>
      <c r="F16" s="163">
        <f>+IFERROR(VLOOKUP($A16,Hoja6!$A$3:$P$1124,10,FALSE),"")</f>
        <v>0.22988505747126436</v>
      </c>
      <c r="G16" s="40">
        <f>+IFERROR(VLOOKUP($A16,Hoja6!$A$3:$P$1124,11,FALSE),"")</f>
        <v>54</v>
      </c>
      <c r="H16" s="40">
        <f>+IFERROR(VLOOKUP($A16,Hoja6!$A$3:$P$1124,12,FALSE),"")</f>
        <v>14</v>
      </c>
      <c r="I16" s="163">
        <f>+IFERROR(VLOOKUP($A16,Hoja6!$A$3:$P$1124,13,FALSE),"")</f>
        <v>0.25925925925925924</v>
      </c>
      <c r="J16" s="40">
        <f>+IFERROR(VLOOKUP($A16,Hoja6!$A$3:$P$1124,14,FALSE),"")</f>
        <v>60</v>
      </c>
      <c r="K16" s="149">
        <f>+IFERROR(VLOOKUP($A16,Hoja6!$A$3:$P$1124,15,FALSE),"")</f>
        <v>10</v>
      </c>
      <c r="L16" s="165">
        <f>+IFERROR(VLOOKUP($A16,Hoja6!$A$3:$P$1124,16,FALSE),"")</f>
        <v>0.16666666666666666</v>
      </c>
    </row>
    <row r="17" spans="1:12" x14ac:dyDescent="0.25">
      <c r="A17" s="145">
        <v>6</v>
      </c>
      <c r="B17" s="39">
        <f>+IFERROR(VLOOKUP($A17,Hoja6!$A$3:$P$1124,3,FALSE),"")</f>
        <v>47170</v>
      </c>
      <c r="C17" s="39" t="str">
        <f>+UPPER(IFERROR(VLOOKUP($A17,Hoja6!$A$3:$P$1124,4,FALSE),""))</f>
        <v xml:space="preserve">CHIVOLO </v>
      </c>
      <c r="D17" s="40">
        <f>+IFERROR(VLOOKUP($A17,Hoja6!$A$3:$P$1124,8,FALSE),"")</f>
        <v>132</v>
      </c>
      <c r="E17" s="40">
        <f>+IFERROR(VLOOKUP($A17,Hoja6!$A$3:$P$1124,9,FALSE),"")</f>
        <v>27</v>
      </c>
      <c r="F17" s="163">
        <f>+IFERROR(VLOOKUP($A17,Hoja6!$A$3:$P$1124,10,FALSE),"")</f>
        <v>0.20454545454545456</v>
      </c>
      <c r="G17" s="40">
        <f>+IFERROR(VLOOKUP($A17,Hoja6!$A$3:$P$1124,11,FALSE),"")</f>
        <v>187</v>
      </c>
      <c r="H17" s="40">
        <f>+IFERROR(VLOOKUP($A17,Hoja6!$A$3:$P$1124,12,FALSE),"")</f>
        <v>49</v>
      </c>
      <c r="I17" s="163">
        <f>+IFERROR(VLOOKUP($A17,Hoja6!$A$3:$P$1124,13,FALSE),"")</f>
        <v>0.26203208556149732</v>
      </c>
      <c r="J17" s="40">
        <f>+IFERROR(VLOOKUP($A17,Hoja6!$A$3:$P$1124,14,FALSE),"")</f>
        <v>185</v>
      </c>
      <c r="K17" s="149">
        <f>+IFERROR(VLOOKUP($A17,Hoja6!$A$3:$P$1124,15,FALSE),"")</f>
        <v>48</v>
      </c>
      <c r="L17" s="165">
        <f>+IFERROR(VLOOKUP($A17,Hoja6!$A$3:$P$1124,16,FALSE),"")</f>
        <v>0.25945945945945947</v>
      </c>
    </row>
    <row r="18" spans="1:12" x14ac:dyDescent="0.25">
      <c r="A18" s="145">
        <v>7</v>
      </c>
      <c r="B18" s="39">
        <f>+IFERROR(VLOOKUP($A18,Hoja6!$A$3:$P$1124,3,FALSE),"")</f>
        <v>47189</v>
      </c>
      <c r="C18" s="39" t="str">
        <f>+UPPER(IFERROR(VLOOKUP($A18,Hoja6!$A$3:$P$1124,4,FALSE),""))</f>
        <v>CIÉNAGA</v>
      </c>
      <c r="D18" s="40">
        <f>+IFERROR(VLOOKUP($A18,Hoja6!$A$3:$P$1124,8,FALSE),"")</f>
        <v>1246</v>
      </c>
      <c r="E18" s="40">
        <f>+IFERROR(VLOOKUP($A18,Hoja6!$A$3:$P$1124,9,FALSE),"")</f>
        <v>381</v>
      </c>
      <c r="F18" s="163">
        <f>+IFERROR(VLOOKUP($A18,Hoja6!$A$3:$P$1124,10,FALSE),"")</f>
        <v>0.3057784911717496</v>
      </c>
      <c r="G18" s="40">
        <f>+IFERROR(VLOOKUP($A18,Hoja6!$A$3:$P$1124,11,FALSE),"")</f>
        <v>1363</v>
      </c>
      <c r="H18" s="40">
        <f>+IFERROR(VLOOKUP($A18,Hoja6!$A$3:$P$1124,12,FALSE),"")</f>
        <v>374</v>
      </c>
      <c r="I18" s="163">
        <f>+IFERROR(VLOOKUP($A18,Hoja6!$A$3:$P$1124,13,FALSE),"")</f>
        <v>0.27439471753484962</v>
      </c>
      <c r="J18" s="40">
        <f>+IFERROR(VLOOKUP($A18,Hoja6!$A$3:$P$1124,14,FALSE),"")</f>
        <v>1415</v>
      </c>
      <c r="K18" s="149">
        <f>+IFERROR(VLOOKUP($A18,Hoja6!$A$3:$P$1124,15,FALSE),"")</f>
        <v>417</v>
      </c>
      <c r="L18" s="165">
        <f>+IFERROR(VLOOKUP($A18,Hoja6!$A$3:$P$1124,16,FALSE),"")</f>
        <v>0.29469964664310955</v>
      </c>
    </row>
    <row r="19" spans="1:12" x14ac:dyDescent="0.25">
      <c r="A19" s="145">
        <v>8</v>
      </c>
      <c r="B19" s="39">
        <f>+IFERROR(VLOOKUP($A19,Hoja6!$A$3:$P$1124,3,FALSE),"")</f>
        <v>47205</v>
      </c>
      <c r="C19" s="39" t="str">
        <f>+UPPER(IFERROR(VLOOKUP($A19,Hoja6!$A$3:$P$1124,4,FALSE),""))</f>
        <v>CONCORDIA</v>
      </c>
      <c r="D19" s="40">
        <f>+IFERROR(VLOOKUP($A19,Hoja6!$A$3:$P$1124,8,FALSE),"")</f>
        <v>133</v>
      </c>
      <c r="E19" s="40">
        <f>+IFERROR(VLOOKUP($A19,Hoja6!$A$3:$P$1124,9,FALSE),"")</f>
        <v>31</v>
      </c>
      <c r="F19" s="163">
        <f>+IFERROR(VLOOKUP($A19,Hoja6!$A$3:$P$1124,10,FALSE),"")</f>
        <v>0.23308270676691728</v>
      </c>
      <c r="G19" s="40">
        <f>+IFERROR(VLOOKUP($A19,Hoja6!$A$3:$P$1124,11,FALSE),"")</f>
        <v>185</v>
      </c>
      <c r="H19" s="40">
        <f>+IFERROR(VLOOKUP($A19,Hoja6!$A$3:$P$1124,12,FALSE),"")</f>
        <v>43</v>
      </c>
      <c r="I19" s="163">
        <f>+IFERROR(VLOOKUP($A19,Hoja6!$A$3:$P$1124,13,FALSE),"")</f>
        <v>0.23243243243243245</v>
      </c>
      <c r="J19" s="40">
        <f>+IFERROR(VLOOKUP($A19,Hoja6!$A$3:$P$1124,14,FALSE),"")</f>
        <v>151</v>
      </c>
      <c r="K19" s="149">
        <f>+IFERROR(VLOOKUP($A19,Hoja6!$A$3:$P$1124,15,FALSE),"")</f>
        <v>29</v>
      </c>
      <c r="L19" s="165">
        <f>+IFERROR(VLOOKUP($A19,Hoja6!$A$3:$P$1124,16,FALSE),"")</f>
        <v>0.19205298013245034</v>
      </c>
    </row>
    <row r="20" spans="1:12" x14ac:dyDescent="0.25">
      <c r="A20" s="145">
        <v>9</v>
      </c>
      <c r="B20" s="39">
        <f>+IFERROR(VLOOKUP($A20,Hoja6!$A$3:$P$1124,3,FALSE),"")</f>
        <v>47245</v>
      </c>
      <c r="C20" s="39" t="str">
        <f>+UPPER(IFERROR(VLOOKUP($A20,Hoja6!$A$3:$P$1124,4,FALSE),""))</f>
        <v>EL BANCO</v>
      </c>
      <c r="D20" s="40">
        <f>+IFERROR(VLOOKUP($A20,Hoja6!$A$3:$P$1124,8,FALSE),"")</f>
        <v>676</v>
      </c>
      <c r="E20" s="40">
        <f>+IFERROR(VLOOKUP($A20,Hoja6!$A$3:$P$1124,9,FALSE),"")</f>
        <v>126</v>
      </c>
      <c r="F20" s="163">
        <f>+IFERROR(VLOOKUP($A20,Hoja6!$A$3:$P$1124,10,FALSE),"")</f>
        <v>0.18639053254437871</v>
      </c>
      <c r="G20" s="40">
        <f>+IFERROR(VLOOKUP($A20,Hoja6!$A$3:$P$1124,11,FALSE),"")</f>
        <v>692</v>
      </c>
      <c r="H20" s="40">
        <f>+IFERROR(VLOOKUP($A20,Hoja6!$A$3:$P$1124,12,FALSE),"")</f>
        <v>167</v>
      </c>
      <c r="I20" s="163">
        <f>+IFERROR(VLOOKUP($A20,Hoja6!$A$3:$P$1124,13,FALSE),"")</f>
        <v>0.24132947976878613</v>
      </c>
      <c r="J20" s="40">
        <f>+IFERROR(VLOOKUP($A20,Hoja6!$A$3:$P$1124,14,FALSE),"")</f>
        <v>779</v>
      </c>
      <c r="K20" s="149">
        <f>+IFERROR(VLOOKUP($A20,Hoja6!$A$3:$P$1124,15,FALSE),"")</f>
        <v>158</v>
      </c>
      <c r="L20" s="165">
        <f>+IFERROR(VLOOKUP($A20,Hoja6!$A$3:$P$1124,16,FALSE),"")</f>
        <v>0.20282413350449294</v>
      </c>
    </row>
    <row r="21" spans="1:12" x14ac:dyDescent="0.25">
      <c r="A21" s="145">
        <v>10</v>
      </c>
      <c r="B21" s="39">
        <f>+IFERROR(VLOOKUP($A21,Hoja6!$A$3:$P$1124,3,FALSE),"")</f>
        <v>47258</v>
      </c>
      <c r="C21" s="39" t="str">
        <f>+UPPER(IFERROR(VLOOKUP($A21,Hoja6!$A$3:$P$1124,4,FALSE),""))</f>
        <v xml:space="preserve">EL PIÑON  </v>
      </c>
      <c r="D21" s="40">
        <f>+IFERROR(VLOOKUP($A21,Hoja6!$A$3:$P$1124,8,FALSE),"")</f>
        <v>205</v>
      </c>
      <c r="E21" s="40">
        <f>+IFERROR(VLOOKUP($A21,Hoja6!$A$3:$P$1124,9,FALSE),"")</f>
        <v>32</v>
      </c>
      <c r="F21" s="163">
        <f>+IFERROR(VLOOKUP($A21,Hoja6!$A$3:$P$1124,10,FALSE),"")</f>
        <v>0.15609756097560976</v>
      </c>
      <c r="G21" s="40">
        <f>+IFERROR(VLOOKUP($A21,Hoja6!$A$3:$P$1124,11,FALSE),"")</f>
        <v>231</v>
      </c>
      <c r="H21" s="40">
        <f>+IFERROR(VLOOKUP($A21,Hoja6!$A$3:$P$1124,12,FALSE),"")</f>
        <v>28</v>
      </c>
      <c r="I21" s="163">
        <f>+IFERROR(VLOOKUP($A21,Hoja6!$A$3:$P$1124,13,FALSE),"")</f>
        <v>0.12121212121212122</v>
      </c>
      <c r="J21" s="40">
        <f>+IFERROR(VLOOKUP($A21,Hoja6!$A$3:$P$1124,14,FALSE),"")</f>
        <v>225</v>
      </c>
      <c r="K21" s="149">
        <f>+IFERROR(VLOOKUP($A21,Hoja6!$A$3:$P$1124,15,FALSE),"")</f>
        <v>46</v>
      </c>
      <c r="L21" s="165">
        <f>+IFERROR(VLOOKUP($A21,Hoja6!$A$3:$P$1124,16,FALSE),"")</f>
        <v>0.20444444444444446</v>
      </c>
    </row>
    <row r="22" spans="1:12" x14ac:dyDescent="0.25">
      <c r="A22" s="145">
        <v>11</v>
      </c>
      <c r="B22" s="39">
        <f>+IFERROR(VLOOKUP($A22,Hoja6!$A$3:$P$1124,3,FALSE),"")</f>
        <v>47268</v>
      </c>
      <c r="C22" s="39" t="str">
        <f>+UPPER(IFERROR(VLOOKUP($A22,Hoja6!$A$3:$P$1124,4,FALSE),""))</f>
        <v>EL RETÉN</v>
      </c>
      <c r="D22" s="40">
        <f>+IFERROR(VLOOKUP($A22,Hoja6!$A$3:$P$1124,8,FALSE),"")</f>
        <v>241</v>
      </c>
      <c r="E22" s="40">
        <f>+IFERROR(VLOOKUP($A22,Hoja6!$A$3:$P$1124,9,FALSE),"")</f>
        <v>22</v>
      </c>
      <c r="F22" s="163">
        <f>+IFERROR(VLOOKUP($A22,Hoja6!$A$3:$P$1124,10,FALSE),"")</f>
        <v>9.1286307053941904E-2</v>
      </c>
      <c r="G22" s="40">
        <f>+IFERROR(VLOOKUP($A22,Hoja6!$A$3:$P$1124,11,FALSE),"")</f>
        <v>289</v>
      </c>
      <c r="H22" s="40">
        <f>+IFERROR(VLOOKUP($A22,Hoja6!$A$3:$P$1124,12,FALSE),"")</f>
        <v>30</v>
      </c>
      <c r="I22" s="163">
        <f>+IFERROR(VLOOKUP($A22,Hoja6!$A$3:$P$1124,13,FALSE),"")</f>
        <v>0.10380622837370242</v>
      </c>
      <c r="J22" s="40">
        <f>+IFERROR(VLOOKUP($A22,Hoja6!$A$3:$P$1124,14,FALSE),"")</f>
        <v>318</v>
      </c>
      <c r="K22" s="149">
        <f>+IFERROR(VLOOKUP($A22,Hoja6!$A$3:$P$1124,15,FALSE),"")</f>
        <v>56</v>
      </c>
      <c r="L22" s="165">
        <f>+IFERROR(VLOOKUP($A22,Hoja6!$A$3:$P$1124,16,FALSE),"")</f>
        <v>0.1761006289308176</v>
      </c>
    </row>
    <row r="23" spans="1:12" x14ac:dyDescent="0.25">
      <c r="A23" s="145">
        <v>12</v>
      </c>
      <c r="B23" s="39">
        <f>+IFERROR(VLOOKUP($A23,Hoja6!$A$3:$P$1124,3,FALSE),"")</f>
        <v>47288</v>
      </c>
      <c r="C23" s="39" t="str">
        <f>+UPPER(IFERROR(VLOOKUP($A23,Hoja6!$A$3:$P$1124,4,FALSE),""))</f>
        <v xml:space="preserve">FUNDACIÓN  </v>
      </c>
      <c r="D23" s="40">
        <f>+IFERROR(VLOOKUP($A23,Hoja6!$A$3:$P$1124,8,FALSE),"")</f>
        <v>736</v>
      </c>
      <c r="E23" s="40">
        <f>+IFERROR(VLOOKUP($A23,Hoja6!$A$3:$P$1124,9,FALSE),"")</f>
        <v>183</v>
      </c>
      <c r="F23" s="163">
        <f>+IFERROR(VLOOKUP($A23,Hoja6!$A$3:$P$1124,10,FALSE),"")</f>
        <v>0.24864130434782608</v>
      </c>
      <c r="G23" s="40">
        <f>+IFERROR(VLOOKUP($A23,Hoja6!$A$3:$P$1124,11,FALSE),"")</f>
        <v>789</v>
      </c>
      <c r="H23" s="40">
        <f>+IFERROR(VLOOKUP($A23,Hoja6!$A$3:$P$1124,12,FALSE),"")</f>
        <v>192</v>
      </c>
      <c r="I23" s="163">
        <f>+IFERROR(VLOOKUP($A23,Hoja6!$A$3:$P$1124,13,FALSE),"")</f>
        <v>0.24334600760456274</v>
      </c>
      <c r="J23" s="40">
        <f>+IFERROR(VLOOKUP($A23,Hoja6!$A$3:$P$1124,14,FALSE),"")</f>
        <v>758</v>
      </c>
      <c r="K23" s="149">
        <f>+IFERROR(VLOOKUP($A23,Hoja6!$A$3:$P$1124,15,FALSE),"")</f>
        <v>189</v>
      </c>
      <c r="L23" s="165">
        <f>+IFERROR(VLOOKUP($A23,Hoja6!$A$3:$P$1124,16,FALSE),"")</f>
        <v>0.24934036939313983</v>
      </c>
    </row>
    <row r="24" spans="1:12" x14ac:dyDescent="0.25">
      <c r="A24" s="145">
        <v>13</v>
      </c>
      <c r="B24" s="39">
        <f>+IFERROR(VLOOKUP($A24,Hoja6!$A$3:$P$1124,3,FALSE),"")</f>
        <v>47318</v>
      </c>
      <c r="C24" s="39" t="str">
        <f>+UPPER(IFERROR(VLOOKUP($A24,Hoja6!$A$3:$P$1124,4,FALSE),""))</f>
        <v>GUAMAL</v>
      </c>
      <c r="D24" s="40">
        <f>+IFERROR(VLOOKUP($A24,Hoja6!$A$3:$P$1124,8,FALSE),"")</f>
        <v>401</v>
      </c>
      <c r="E24" s="40">
        <f>+IFERROR(VLOOKUP($A24,Hoja6!$A$3:$P$1124,9,FALSE),"")</f>
        <v>45</v>
      </c>
      <c r="F24" s="163">
        <f>+IFERROR(VLOOKUP($A24,Hoja6!$A$3:$P$1124,10,FALSE),"")</f>
        <v>0.11221945137157108</v>
      </c>
      <c r="G24" s="40">
        <f>+IFERROR(VLOOKUP($A24,Hoja6!$A$3:$P$1124,11,FALSE),"")</f>
        <v>378</v>
      </c>
      <c r="H24" s="40">
        <f>+IFERROR(VLOOKUP($A24,Hoja6!$A$3:$P$1124,12,FALSE),"")</f>
        <v>60</v>
      </c>
      <c r="I24" s="163">
        <f>+IFERROR(VLOOKUP($A24,Hoja6!$A$3:$P$1124,13,FALSE),"")</f>
        <v>0.15873015873015872</v>
      </c>
      <c r="J24" s="40">
        <f>+IFERROR(VLOOKUP($A24,Hoja6!$A$3:$P$1124,14,FALSE),"")</f>
        <v>372</v>
      </c>
      <c r="K24" s="149">
        <f>+IFERROR(VLOOKUP($A24,Hoja6!$A$3:$P$1124,15,FALSE),"")</f>
        <v>66</v>
      </c>
      <c r="L24" s="165">
        <f>+IFERROR(VLOOKUP($A24,Hoja6!$A$3:$P$1124,16,FALSE),"")</f>
        <v>0.17741935483870969</v>
      </c>
    </row>
    <row r="25" spans="1:12" x14ac:dyDescent="0.25">
      <c r="A25" s="145">
        <v>14</v>
      </c>
      <c r="B25" s="39">
        <f>+IFERROR(VLOOKUP($A25,Hoja6!$A$3:$P$1124,3,FALSE),"")</f>
        <v>47460</v>
      </c>
      <c r="C25" s="39" t="str">
        <f>+UPPER(IFERROR(VLOOKUP($A25,Hoja6!$A$3:$P$1124,4,FALSE),""))</f>
        <v>NUEVA GRANADA</v>
      </c>
      <c r="D25" s="40">
        <f>+IFERROR(VLOOKUP($A25,Hoja6!$A$3:$P$1124,8,FALSE),"")</f>
        <v>153</v>
      </c>
      <c r="E25" s="40">
        <f>+IFERROR(VLOOKUP($A25,Hoja6!$A$3:$P$1124,9,FALSE),"")</f>
        <v>27</v>
      </c>
      <c r="F25" s="163">
        <f>+IFERROR(VLOOKUP($A25,Hoja6!$A$3:$P$1124,10,FALSE),"")</f>
        <v>0.17647058823529413</v>
      </c>
      <c r="G25" s="40">
        <f>+IFERROR(VLOOKUP($A25,Hoja6!$A$3:$P$1124,11,FALSE),"")</f>
        <v>152</v>
      </c>
      <c r="H25" s="40">
        <f>+IFERROR(VLOOKUP($A25,Hoja6!$A$3:$P$1124,12,FALSE),"")</f>
        <v>21</v>
      </c>
      <c r="I25" s="163">
        <f>+IFERROR(VLOOKUP($A25,Hoja6!$A$3:$P$1124,13,FALSE),"")</f>
        <v>0.13815789473684212</v>
      </c>
      <c r="J25" s="40">
        <f>+IFERROR(VLOOKUP($A25,Hoja6!$A$3:$P$1124,14,FALSE),"")</f>
        <v>235</v>
      </c>
      <c r="K25" s="149">
        <f>+IFERROR(VLOOKUP($A25,Hoja6!$A$3:$P$1124,15,FALSE),"")</f>
        <v>55</v>
      </c>
      <c r="L25" s="165">
        <f>+IFERROR(VLOOKUP($A25,Hoja6!$A$3:$P$1124,16,FALSE),"")</f>
        <v>0.23404255319148937</v>
      </c>
    </row>
    <row r="26" spans="1:12" x14ac:dyDescent="0.25">
      <c r="A26" s="145">
        <v>15</v>
      </c>
      <c r="B26" s="39">
        <f>+IFERROR(VLOOKUP($A26,Hoja6!$A$3:$P$1124,3,FALSE),"")</f>
        <v>47541</v>
      </c>
      <c r="C26" s="39" t="str">
        <f>+UPPER(IFERROR(VLOOKUP($A26,Hoja6!$A$3:$P$1124,4,FALSE),""))</f>
        <v xml:space="preserve">PEDRAZA  </v>
      </c>
      <c r="D26" s="40">
        <f>+IFERROR(VLOOKUP($A26,Hoja6!$A$3:$P$1124,8,FALSE),"")</f>
        <v>100</v>
      </c>
      <c r="E26" s="40">
        <f>+IFERROR(VLOOKUP($A26,Hoja6!$A$3:$P$1124,9,FALSE),"")</f>
        <v>18</v>
      </c>
      <c r="F26" s="163">
        <f>+IFERROR(VLOOKUP($A26,Hoja6!$A$3:$P$1124,10,FALSE),"")</f>
        <v>0.18</v>
      </c>
      <c r="G26" s="40">
        <f>+IFERROR(VLOOKUP($A26,Hoja6!$A$3:$P$1124,11,FALSE),"")</f>
        <v>89</v>
      </c>
      <c r="H26" s="40">
        <f>+IFERROR(VLOOKUP($A26,Hoja6!$A$3:$P$1124,12,FALSE),"")</f>
        <v>16</v>
      </c>
      <c r="I26" s="163">
        <f>+IFERROR(VLOOKUP($A26,Hoja6!$A$3:$P$1124,13,FALSE),"")</f>
        <v>0.1797752808988764</v>
      </c>
      <c r="J26" s="40">
        <f>+IFERROR(VLOOKUP($A26,Hoja6!$A$3:$P$1124,14,FALSE),"")</f>
        <v>99</v>
      </c>
      <c r="K26" s="149">
        <f>+IFERROR(VLOOKUP($A26,Hoja6!$A$3:$P$1124,15,FALSE),"")</f>
        <v>21</v>
      </c>
      <c r="L26" s="165">
        <f>+IFERROR(VLOOKUP($A26,Hoja6!$A$3:$P$1124,16,FALSE),"")</f>
        <v>0.21212121212121213</v>
      </c>
    </row>
    <row r="27" spans="1:12" x14ac:dyDescent="0.25">
      <c r="A27" s="145">
        <v>16</v>
      </c>
      <c r="B27" s="39">
        <f>+IFERROR(VLOOKUP($A27,Hoja6!$A$3:$P$1124,3,FALSE),"")</f>
        <v>47545</v>
      </c>
      <c r="C27" s="39" t="str">
        <f>+UPPER(IFERROR(VLOOKUP($A27,Hoja6!$A$3:$P$1124,4,FALSE),""))</f>
        <v>PIJIÑO DEL CARMEN</v>
      </c>
      <c r="D27" s="40">
        <f>+IFERROR(VLOOKUP($A27,Hoja6!$A$3:$P$1124,8,FALSE),"")</f>
        <v>114</v>
      </c>
      <c r="E27" s="40">
        <f>+IFERROR(VLOOKUP($A27,Hoja6!$A$3:$P$1124,9,FALSE),"")</f>
        <v>24</v>
      </c>
      <c r="F27" s="163">
        <f>+IFERROR(VLOOKUP($A27,Hoja6!$A$3:$P$1124,10,FALSE),"")</f>
        <v>0.21052631578947367</v>
      </c>
      <c r="G27" s="40">
        <f>+IFERROR(VLOOKUP($A27,Hoja6!$A$3:$P$1124,11,FALSE),"")</f>
        <v>115</v>
      </c>
      <c r="H27" s="40">
        <f>+IFERROR(VLOOKUP($A27,Hoja6!$A$3:$P$1124,12,FALSE),"")</f>
        <v>30</v>
      </c>
      <c r="I27" s="163">
        <f>+IFERROR(VLOOKUP($A27,Hoja6!$A$3:$P$1124,13,FALSE),"")</f>
        <v>0.2608695652173913</v>
      </c>
      <c r="J27" s="40">
        <f>+IFERROR(VLOOKUP($A27,Hoja6!$A$3:$P$1124,14,FALSE),"")</f>
        <v>134</v>
      </c>
      <c r="K27" s="149">
        <f>+IFERROR(VLOOKUP($A27,Hoja6!$A$3:$P$1124,15,FALSE),"")</f>
        <v>26</v>
      </c>
      <c r="L27" s="165">
        <f>+IFERROR(VLOOKUP($A27,Hoja6!$A$3:$P$1124,16,FALSE),"")</f>
        <v>0.19402985074626866</v>
      </c>
    </row>
    <row r="28" spans="1:12" x14ac:dyDescent="0.25">
      <c r="A28" s="145">
        <v>17</v>
      </c>
      <c r="B28" s="39">
        <f>+IFERROR(VLOOKUP($A28,Hoja6!$A$3:$P$1124,3,FALSE),"")</f>
        <v>47551</v>
      </c>
      <c r="C28" s="39" t="str">
        <f>+UPPER(IFERROR(VLOOKUP($A28,Hoja6!$A$3:$P$1124,4,FALSE),""))</f>
        <v xml:space="preserve">PIVIJAY  </v>
      </c>
      <c r="D28" s="40">
        <f>+IFERROR(VLOOKUP($A28,Hoja6!$A$3:$P$1124,8,FALSE),"")</f>
        <v>401</v>
      </c>
      <c r="E28" s="40">
        <f>+IFERROR(VLOOKUP($A28,Hoja6!$A$3:$P$1124,9,FALSE),"")</f>
        <v>80</v>
      </c>
      <c r="F28" s="163">
        <f>+IFERROR(VLOOKUP($A28,Hoja6!$A$3:$P$1124,10,FALSE),"")</f>
        <v>0.19950124688279303</v>
      </c>
      <c r="G28" s="40">
        <f>+IFERROR(VLOOKUP($A28,Hoja6!$A$3:$P$1124,11,FALSE),"")</f>
        <v>341</v>
      </c>
      <c r="H28" s="40">
        <f>+IFERROR(VLOOKUP($A28,Hoja6!$A$3:$P$1124,12,FALSE),"")</f>
        <v>89</v>
      </c>
      <c r="I28" s="163">
        <f>+IFERROR(VLOOKUP($A28,Hoja6!$A$3:$P$1124,13,FALSE),"")</f>
        <v>0.26099706744868034</v>
      </c>
      <c r="J28" s="40">
        <f>+IFERROR(VLOOKUP($A28,Hoja6!$A$3:$P$1124,14,FALSE),"")</f>
        <v>387</v>
      </c>
      <c r="K28" s="149">
        <f>+IFERROR(VLOOKUP($A28,Hoja6!$A$3:$P$1124,15,FALSE),"")</f>
        <v>88</v>
      </c>
      <c r="L28" s="165">
        <f>+IFERROR(VLOOKUP($A28,Hoja6!$A$3:$P$1124,16,FALSE),"")</f>
        <v>0.22739018087855298</v>
      </c>
    </row>
    <row r="29" spans="1:12" x14ac:dyDescent="0.25">
      <c r="A29" s="145">
        <v>18</v>
      </c>
      <c r="B29" s="39">
        <f>+IFERROR(VLOOKUP($A29,Hoja6!$A$3:$P$1124,3,FALSE),"")</f>
        <v>47555</v>
      </c>
      <c r="C29" s="39" t="str">
        <f>+UPPER(IFERROR(VLOOKUP($A29,Hoja6!$A$3:$P$1124,4,FALSE),""))</f>
        <v xml:space="preserve">PLATO  </v>
      </c>
      <c r="D29" s="40">
        <f>+IFERROR(VLOOKUP($A29,Hoja6!$A$3:$P$1124,8,FALSE),"")</f>
        <v>497</v>
      </c>
      <c r="E29" s="40">
        <f>+IFERROR(VLOOKUP($A29,Hoja6!$A$3:$P$1124,9,FALSE),"")</f>
        <v>102</v>
      </c>
      <c r="F29" s="163">
        <f>+IFERROR(VLOOKUP($A29,Hoja6!$A$3:$P$1124,10,FALSE),"")</f>
        <v>0.20523138832997989</v>
      </c>
      <c r="G29" s="40">
        <f>+IFERROR(VLOOKUP($A29,Hoja6!$A$3:$P$1124,11,FALSE),"")</f>
        <v>500</v>
      </c>
      <c r="H29" s="40">
        <f>+IFERROR(VLOOKUP($A29,Hoja6!$A$3:$P$1124,12,FALSE),"")</f>
        <v>109</v>
      </c>
      <c r="I29" s="163">
        <f>+IFERROR(VLOOKUP($A29,Hoja6!$A$3:$P$1124,13,FALSE),"")</f>
        <v>0.218</v>
      </c>
      <c r="J29" s="40">
        <f>+IFERROR(VLOOKUP($A29,Hoja6!$A$3:$P$1124,14,FALSE),"")</f>
        <v>628</v>
      </c>
      <c r="K29" s="149">
        <f>+IFERROR(VLOOKUP($A29,Hoja6!$A$3:$P$1124,15,FALSE),"")</f>
        <v>124</v>
      </c>
      <c r="L29" s="165">
        <f>+IFERROR(VLOOKUP($A29,Hoja6!$A$3:$P$1124,16,FALSE),"")</f>
        <v>0.19745222929936307</v>
      </c>
    </row>
    <row r="30" spans="1:12" x14ac:dyDescent="0.25">
      <c r="A30" s="145">
        <v>19</v>
      </c>
      <c r="B30" s="39">
        <f>+IFERROR(VLOOKUP($A30,Hoja6!$A$3:$P$1124,3,FALSE),"")</f>
        <v>47570</v>
      </c>
      <c r="C30" s="39" t="str">
        <f>+UPPER(IFERROR(VLOOKUP($A30,Hoja6!$A$3:$P$1124,4,FALSE),""))</f>
        <v>PUEBLOVIEJO</v>
      </c>
      <c r="D30" s="40">
        <f>+IFERROR(VLOOKUP($A30,Hoja6!$A$3:$P$1124,8,FALSE),"")</f>
        <v>235</v>
      </c>
      <c r="E30" s="40">
        <f>+IFERROR(VLOOKUP($A30,Hoja6!$A$3:$P$1124,9,FALSE),"")</f>
        <v>21</v>
      </c>
      <c r="F30" s="163">
        <f>+IFERROR(VLOOKUP($A30,Hoja6!$A$3:$P$1124,10,FALSE),"")</f>
        <v>8.9361702127659579E-2</v>
      </c>
      <c r="G30" s="40">
        <f>+IFERROR(VLOOKUP($A30,Hoja6!$A$3:$P$1124,11,FALSE),"")</f>
        <v>244</v>
      </c>
      <c r="H30" s="40">
        <f>+IFERROR(VLOOKUP($A30,Hoja6!$A$3:$P$1124,12,FALSE),"")</f>
        <v>45</v>
      </c>
      <c r="I30" s="163">
        <f>+IFERROR(VLOOKUP($A30,Hoja6!$A$3:$P$1124,13,FALSE),"")</f>
        <v>0.18442622950819673</v>
      </c>
      <c r="J30" s="40">
        <f>+IFERROR(VLOOKUP($A30,Hoja6!$A$3:$P$1124,14,FALSE),"")</f>
        <v>257</v>
      </c>
      <c r="K30" s="149">
        <f>+IFERROR(VLOOKUP($A30,Hoja6!$A$3:$P$1124,15,FALSE),"")</f>
        <v>32</v>
      </c>
      <c r="L30" s="165">
        <f>+IFERROR(VLOOKUP($A30,Hoja6!$A$3:$P$1124,16,FALSE),"")</f>
        <v>0.1245136186770428</v>
      </c>
    </row>
    <row r="31" spans="1:12" x14ac:dyDescent="0.25">
      <c r="A31" s="145">
        <v>20</v>
      </c>
      <c r="B31" s="39">
        <f>+IFERROR(VLOOKUP($A31,Hoja6!$A$3:$P$1124,3,FALSE),"")</f>
        <v>47605</v>
      </c>
      <c r="C31" s="39" t="str">
        <f>+UPPER(IFERROR(VLOOKUP($A31,Hoja6!$A$3:$P$1124,4,FALSE),""))</f>
        <v>REMOLINO</v>
      </c>
      <c r="D31" s="40">
        <f>+IFERROR(VLOOKUP($A31,Hoja6!$A$3:$P$1124,8,FALSE),"")</f>
        <v>60</v>
      </c>
      <c r="E31" s="40">
        <f>+IFERROR(VLOOKUP($A31,Hoja6!$A$3:$P$1124,9,FALSE),"")</f>
        <v>12</v>
      </c>
      <c r="F31" s="163">
        <f>+IFERROR(VLOOKUP($A31,Hoja6!$A$3:$P$1124,10,FALSE),"")</f>
        <v>0.2</v>
      </c>
      <c r="G31" s="40">
        <f>+IFERROR(VLOOKUP($A31,Hoja6!$A$3:$P$1124,11,FALSE),"")</f>
        <v>63</v>
      </c>
      <c r="H31" s="40">
        <f>+IFERROR(VLOOKUP($A31,Hoja6!$A$3:$P$1124,12,FALSE),"")</f>
        <v>11</v>
      </c>
      <c r="I31" s="163">
        <f>+IFERROR(VLOOKUP($A31,Hoja6!$A$3:$P$1124,13,FALSE),"")</f>
        <v>0.17460317460317459</v>
      </c>
      <c r="J31" s="40">
        <f>+IFERROR(VLOOKUP($A31,Hoja6!$A$3:$P$1124,14,FALSE),"")</f>
        <v>89</v>
      </c>
      <c r="K31" s="149">
        <f>+IFERROR(VLOOKUP($A31,Hoja6!$A$3:$P$1124,15,FALSE),"")</f>
        <v>8</v>
      </c>
      <c r="L31" s="165">
        <f>+IFERROR(VLOOKUP($A31,Hoja6!$A$3:$P$1124,16,FALSE),"")</f>
        <v>8.98876404494382E-2</v>
      </c>
    </row>
    <row r="32" spans="1:12" x14ac:dyDescent="0.25">
      <c r="A32" s="145">
        <v>21</v>
      </c>
      <c r="B32" s="39">
        <f>+IFERROR(VLOOKUP($A32,Hoja6!$A$3:$P$1124,3,FALSE),"")</f>
        <v>47660</v>
      </c>
      <c r="C32" s="39" t="str">
        <f>+UPPER(IFERROR(VLOOKUP($A32,Hoja6!$A$3:$P$1124,4,FALSE),""))</f>
        <v>SABANAS DE SAN ANGEL</v>
      </c>
      <c r="D32" s="40">
        <f>+IFERROR(VLOOKUP($A32,Hoja6!$A$3:$P$1124,8,FALSE),"")</f>
        <v>88</v>
      </c>
      <c r="E32" s="40">
        <f>+IFERROR(VLOOKUP($A32,Hoja6!$A$3:$P$1124,9,FALSE),"")</f>
        <v>16</v>
      </c>
      <c r="F32" s="163">
        <f>+IFERROR(VLOOKUP($A32,Hoja6!$A$3:$P$1124,10,FALSE),"")</f>
        <v>0.18181818181818182</v>
      </c>
      <c r="G32" s="40">
        <f>+IFERROR(VLOOKUP($A32,Hoja6!$A$3:$P$1124,11,FALSE),"")</f>
        <v>97</v>
      </c>
      <c r="H32" s="40">
        <f>+IFERROR(VLOOKUP($A32,Hoja6!$A$3:$P$1124,12,FALSE),"")</f>
        <v>23</v>
      </c>
      <c r="I32" s="163">
        <f>+IFERROR(VLOOKUP($A32,Hoja6!$A$3:$P$1124,13,FALSE),"")</f>
        <v>0.23711340206185566</v>
      </c>
      <c r="J32" s="40">
        <f>+IFERROR(VLOOKUP($A32,Hoja6!$A$3:$P$1124,14,FALSE),"")</f>
        <v>91</v>
      </c>
      <c r="K32" s="149">
        <f>+IFERROR(VLOOKUP($A32,Hoja6!$A$3:$P$1124,15,FALSE),"")</f>
        <v>21</v>
      </c>
      <c r="L32" s="165">
        <f>+IFERROR(VLOOKUP($A32,Hoja6!$A$3:$P$1124,16,FALSE),"")</f>
        <v>0.23076923076923078</v>
      </c>
    </row>
    <row r="33" spans="1:12" x14ac:dyDescent="0.25">
      <c r="A33" s="145">
        <v>22</v>
      </c>
      <c r="B33" s="39">
        <f>+IFERROR(VLOOKUP($A33,Hoja6!$A$3:$P$1124,3,FALSE),"")</f>
        <v>47675</v>
      </c>
      <c r="C33" s="39" t="str">
        <f>+UPPER(IFERROR(VLOOKUP($A33,Hoja6!$A$3:$P$1124,4,FALSE),""))</f>
        <v>SALAMINA</v>
      </c>
      <c r="D33" s="40">
        <f>+IFERROR(VLOOKUP($A33,Hoja6!$A$3:$P$1124,8,FALSE),"")</f>
        <v>111</v>
      </c>
      <c r="E33" s="40">
        <f>+IFERROR(VLOOKUP($A33,Hoja6!$A$3:$P$1124,9,FALSE),"")</f>
        <v>30</v>
      </c>
      <c r="F33" s="163">
        <f>+IFERROR(VLOOKUP($A33,Hoja6!$A$3:$P$1124,10,FALSE),"")</f>
        <v>0.27027027027027029</v>
      </c>
      <c r="G33" s="40">
        <f>+IFERROR(VLOOKUP($A33,Hoja6!$A$3:$P$1124,11,FALSE),"")</f>
        <v>134</v>
      </c>
      <c r="H33" s="40">
        <f>+IFERROR(VLOOKUP($A33,Hoja6!$A$3:$P$1124,12,FALSE),"")</f>
        <v>43</v>
      </c>
      <c r="I33" s="163">
        <f>+IFERROR(VLOOKUP($A33,Hoja6!$A$3:$P$1124,13,FALSE),"")</f>
        <v>0.32089552238805968</v>
      </c>
      <c r="J33" s="40">
        <f>+IFERROR(VLOOKUP($A33,Hoja6!$A$3:$P$1124,14,FALSE),"")</f>
        <v>135</v>
      </c>
      <c r="K33" s="149">
        <f>+IFERROR(VLOOKUP($A33,Hoja6!$A$3:$P$1124,15,FALSE),"")</f>
        <v>31</v>
      </c>
      <c r="L33" s="165">
        <f>+IFERROR(VLOOKUP($A33,Hoja6!$A$3:$P$1124,16,FALSE),"")</f>
        <v>0.22962962962962963</v>
      </c>
    </row>
    <row r="34" spans="1:12" x14ac:dyDescent="0.25">
      <c r="A34" s="145">
        <v>23</v>
      </c>
      <c r="B34" s="39">
        <f>+IFERROR(VLOOKUP($A34,Hoja6!$A$3:$P$1124,3,FALSE),"")</f>
        <v>47692</v>
      </c>
      <c r="C34" s="39" t="str">
        <f>+UPPER(IFERROR(VLOOKUP($A34,Hoja6!$A$3:$P$1124,4,FALSE),""))</f>
        <v>SAN SEBASTIÁN DE BUENAVISTA</v>
      </c>
      <c r="D34" s="40">
        <f>+IFERROR(VLOOKUP($A34,Hoja6!$A$3:$P$1124,8,FALSE),"")</f>
        <v>213</v>
      </c>
      <c r="E34" s="40">
        <f>+IFERROR(VLOOKUP($A34,Hoja6!$A$3:$P$1124,9,FALSE),"")</f>
        <v>47</v>
      </c>
      <c r="F34" s="163">
        <f>+IFERROR(VLOOKUP($A34,Hoja6!$A$3:$P$1124,10,FALSE),"")</f>
        <v>0.22065727699530516</v>
      </c>
      <c r="G34" s="40">
        <f>+IFERROR(VLOOKUP($A34,Hoja6!$A$3:$P$1124,11,FALSE),"")</f>
        <v>263</v>
      </c>
      <c r="H34" s="40">
        <f>+IFERROR(VLOOKUP($A34,Hoja6!$A$3:$P$1124,12,FALSE),"")</f>
        <v>45</v>
      </c>
      <c r="I34" s="163">
        <f>+IFERROR(VLOOKUP($A34,Hoja6!$A$3:$P$1124,13,FALSE),"")</f>
        <v>0.17110266159695817</v>
      </c>
      <c r="J34" s="40">
        <f>+IFERROR(VLOOKUP($A34,Hoja6!$A$3:$P$1124,14,FALSE),"")</f>
        <v>337</v>
      </c>
      <c r="K34" s="149">
        <f>+IFERROR(VLOOKUP($A34,Hoja6!$A$3:$P$1124,15,FALSE),"")</f>
        <v>75</v>
      </c>
      <c r="L34" s="165">
        <f>+IFERROR(VLOOKUP($A34,Hoja6!$A$3:$P$1124,16,FALSE),"")</f>
        <v>0.22255192878338279</v>
      </c>
    </row>
    <row r="35" spans="1:12" x14ac:dyDescent="0.25">
      <c r="A35" s="145">
        <v>24</v>
      </c>
      <c r="B35" s="39">
        <f>+IFERROR(VLOOKUP($A35,Hoja6!$A$3:$P$1124,3,FALSE),"")</f>
        <v>47703</v>
      </c>
      <c r="C35" s="39" t="str">
        <f>+UPPER(IFERROR(VLOOKUP($A35,Hoja6!$A$3:$P$1124,4,FALSE),""))</f>
        <v>SAN ZENÓN</v>
      </c>
      <c r="D35" s="40">
        <f>+IFERROR(VLOOKUP($A35,Hoja6!$A$3:$P$1124,8,FALSE),"")</f>
        <v>104</v>
      </c>
      <c r="E35" s="40">
        <f>+IFERROR(VLOOKUP($A35,Hoja6!$A$3:$P$1124,9,FALSE),"")</f>
        <v>13</v>
      </c>
      <c r="F35" s="163">
        <f>+IFERROR(VLOOKUP($A35,Hoja6!$A$3:$P$1124,10,FALSE),"")</f>
        <v>0.125</v>
      </c>
      <c r="G35" s="40">
        <f>+IFERROR(VLOOKUP($A35,Hoja6!$A$3:$P$1124,11,FALSE),"")</f>
        <v>202</v>
      </c>
      <c r="H35" s="40">
        <f>+IFERROR(VLOOKUP($A35,Hoja6!$A$3:$P$1124,12,FALSE),"")</f>
        <v>21</v>
      </c>
      <c r="I35" s="163">
        <f>+IFERROR(VLOOKUP($A35,Hoja6!$A$3:$P$1124,13,FALSE),"")</f>
        <v>0.10396039603960396</v>
      </c>
      <c r="J35" s="40">
        <f>+IFERROR(VLOOKUP($A35,Hoja6!$A$3:$P$1124,14,FALSE),"")</f>
        <v>118</v>
      </c>
      <c r="K35" s="149">
        <f>+IFERROR(VLOOKUP($A35,Hoja6!$A$3:$P$1124,15,FALSE),"")</f>
        <v>29</v>
      </c>
      <c r="L35" s="165">
        <f>+IFERROR(VLOOKUP($A35,Hoja6!$A$3:$P$1124,16,FALSE),"")</f>
        <v>0.24576271186440679</v>
      </c>
    </row>
    <row r="36" spans="1:12" x14ac:dyDescent="0.25">
      <c r="A36" s="145">
        <v>25</v>
      </c>
      <c r="B36" s="39">
        <f>+IFERROR(VLOOKUP($A36,Hoja6!$A$3:$P$1124,3,FALSE),"")</f>
        <v>47707</v>
      </c>
      <c r="C36" s="39" t="str">
        <f>+UPPER(IFERROR(VLOOKUP($A36,Hoja6!$A$3:$P$1124,4,FALSE),""))</f>
        <v xml:space="preserve">SANTA ANA  </v>
      </c>
      <c r="D36" s="40">
        <f>+IFERROR(VLOOKUP($A36,Hoja6!$A$3:$P$1124,8,FALSE),"")</f>
        <v>272</v>
      </c>
      <c r="E36" s="40">
        <f>+IFERROR(VLOOKUP($A36,Hoja6!$A$3:$P$1124,9,FALSE),"")</f>
        <v>62</v>
      </c>
      <c r="F36" s="163">
        <f>+IFERROR(VLOOKUP($A36,Hoja6!$A$3:$P$1124,10,FALSE),"")</f>
        <v>0.22794117647058823</v>
      </c>
      <c r="G36" s="40">
        <f>+IFERROR(VLOOKUP($A36,Hoja6!$A$3:$P$1124,11,FALSE),"")</f>
        <v>288</v>
      </c>
      <c r="H36" s="40">
        <f>+IFERROR(VLOOKUP($A36,Hoja6!$A$3:$P$1124,12,FALSE),"")</f>
        <v>59</v>
      </c>
      <c r="I36" s="163">
        <f>+IFERROR(VLOOKUP($A36,Hoja6!$A$3:$P$1124,13,FALSE),"")</f>
        <v>0.2048611111111111</v>
      </c>
      <c r="J36" s="40">
        <f>+IFERROR(VLOOKUP($A36,Hoja6!$A$3:$P$1124,14,FALSE),"")</f>
        <v>239</v>
      </c>
      <c r="K36" s="149">
        <f>+IFERROR(VLOOKUP($A36,Hoja6!$A$3:$P$1124,15,FALSE),"")</f>
        <v>55</v>
      </c>
      <c r="L36" s="165">
        <f>+IFERROR(VLOOKUP($A36,Hoja6!$A$3:$P$1124,16,FALSE),"")</f>
        <v>0.23012552301255229</v>
      </c>
    </row>
    <row r="37" spans="1:12" x14ac:dyDescent="0.25">
      <c r="A37" s="145">
        <v>26</v>
      </c>
      <c r="B37" s="39">
        <f>+IFERROR(VLOOKUP($A37,Hoja6!$A$3:$P$1124,3,FALSE),"")</f>
        <v>47720</v>
      </c>
      <c r="C37" s="39" t="str">
        <f>+UPPER(IFERROR(VLOOKUP($A37,Hoja6!$A$3:$P$1124,4,FALSE),""))</f>
        <v>SANTA BÁRBARA DE PINTO</v>
      </c>
      <c r="D37" s="40">
        <f>+IFERROR(VLOOKUP($A37,Hoja6!$A$3:$P$1124,8,FALSE),"")</f>
        <v>87</v>
      </c>
      <c r="E37" s="40">
        <f>+IFERROR(VLOOKUP($A37,Hoja6!$A$3:$P$1124,9,FALSE),"")</f>
        <v>13</v>
      </c>
      <c r="F37" s="163">
        <f>+IFERROR(VLOOKUP($A37,Hoja6!$A$3:$P$1124,10,FALSE),"")</f>
        <v>0.14942528735632185</v>
      </c>
      <c r="G37" s="40">
        <f>+IFERROR(VLOOKUP($A37,Hoja6!$A$3:$P$1124,11,FALSE),"")</f>
        <v>92</v>
      </c>
      <c r="H37" s="40">
        <f>+IFERROR(VLOOKUP($A37,Hoja6!$A$3:$P$1124,12,FALSE),"")</f>
        <v>16</v>
      </c>
      <c r="I37" s="163">
        <f>+IFERROR(VLOOKUP($A37,Hoja6!$A$3:$P$1124,13,FALSE),"")</f>
        <v>0.17391304347826086</v>
      </c>
      <c r="J37" s="40">
        <f>+IFERROR(VLOOKUP($A37,Hoja6!$A$3:$P$1124,14,FALSE),"")</f>
        <v>108</v>
      </c>
      <c r="K37" s="149">
        <f>+IFERROR(VLOOKUP($A37,Hoja6!$A$3:$P$1124,15,FALSE),"")</f>
        <v>17</v>
      </c>
      <c r="L37" s="165">
        <f>+IFERROR(VLOOKUP($A37,Hoja6!$A$3:$P$1124,16,FALSE),"")</f>
        <v>0.15740740740740741</v>
      </c>
    </row>
    <row r="38" spans="1:12" x14ac:dyDescent="0.25">
      <c r="A38" s="145">
        <v>27</v>
      </c>
      <c r="B38" s="39">
        <f>+IFERROR(VLOOKUP($A38,Hoja6!$A$3:$P$1124,3,FALSE),"")</f>
        <v>47745</v>
      </c>
      <c r="C38" s="39" t="str">
        <f>+UPPER(IFERROR(VLOOKUP($A38,Hoja6!$A$3:$P$1124,4,FALSE),""))</f>
        <v>SITIONUEVO</v>
      </c>
      <c r="D38" s="40">
        <f>+IFERROR(VLOOKUP($A38,Hoja6!$A$3:$P$1124,8,FALSE),"")</f>
        <v>129</v>
      </c>
      <c r="E38" s="40">
        <f>+IFERROR(VLOOKUP($A38,Hoja6!$A$3:$P$1124,9,FALSE),"")</f>
        <v>46</v>
      </c>
      <c r="F38" s="163">
        <f>+IFERROR(VLOOKUP($A38,Hoja6!$A$3:$P$1124,10,FALSE),"")</f>
        <v>0.35658914728682173</v>
      </c>
      <c r="G38" s="40">
        <f>+IFERROR(VLOOKUP($A38,Hoja6!$A$3:$P$1124,11,FALSE),"")</f>
        <v>179</v>
      </c>
      <c r="H38" s="40">
        <f>+IFERROR(VLOOKUP($A38,Hoja6!$A$3:$P$1124,12,FALSE),"")</f>
        <v>57</v>
      </c>
      <c r="I38" s="163">
        <f>+IFERROR(VLOOKUP($A38,Hoja6!$A$3:$P$1124,13,FALSE),"")</f>
        <v>0.31843575418994413</v>
      </c>
      <c r="J38" s="40">
        <f>+IFERROR(VLOOKUP($A38,Hoja6!$A$3:$P$1124,14,FALSE),"")</f>
        <v>182</v>
      </c>
      <c r="K38" s="149">
        <f>+IFERROR(VLOOKUP($A38,Hoja6!$A$3:$P$1124,15,FALSE),"")</f>
        <v>37</v>
      </c>
      <c r="L38" s="165">
        <f>+IFERROR(VLOOKUP($A38,Hoja6!$A$3:$P$1124,16,FALSE),"")</f>
        <v>0.2032967032967033</v>
      </c>
    </row>
    <row r="39" spans="1:12" x14ac:dyDescent="0.25">
      <c r="A39" s="145">
        <v>28</v>
      </c>
      <c r="B39" s="39">
        <f>+IFERROR(VLOOKUP($A39,Hoja6!$A$3:$P$1124,3,FALSE),"")</f>
        <v>47798</v>
      </c>
      <c r="C39" s="39" t="str">
        <f>+UPPER(IFERROR(VLOOKUP($A39,Hoja6!$A$3:$P$1124,4,FALSE),""))</f>
        <v xml:space="preserve">TENERIFE  </v>
      </c>
      <c r="D39" s="40">
        <f>+IFERROR(VLOOKUP($A39,Hoja6!$A$3:$P$1124,8,FALSE),"")</f>
        <v>141</v>
      </c>
      <c r="E39" s="40">
        <f>+IFERROR(VLOOKUP($A39,Hoja6!$A$3:$P$1124,9,FALSE),"")</f>
        <v>18</v>
      </c>
      <c r="F39" s="163">
        <f>+IFERROR(VLOOKUP($A39,Hoja6!$A$3:$P$1124,10,FALSE),"")</f>
        <v>0.1276595744680851</v>
      </c>
      <c r="G39" s="40">
        <f>+IFERROR(VLOOKUP($A39,Hoja6!$A$3:$P$1124,11,FALSE),"")</f>
        <v>159</v>
      </c>
      <c r="H39" s="40">
        <f>+IFERROR(VLOOKUP($A39,Hoja6!$A$3:$P$1124,12,FALSE),"")</f>
        <v>10</v>
      </c>
      <c r="I39" s="163">
        <f>+IFERROR(VLOOKUP($A39,Hoja6!$A$3:$P$1124,13,FALSE),"")</f>
        <v>6.2893081761006289E-2</v>
      </c>
      <c r="J39" s="40">
        <f>+IFERROR(VLOOKUP($A39,Hoja6!$A$3:$P$1124,14,FALSE),"")</f>
        <v>154</v>
      </c>
      <c r="K39" s="149">
        <f>+IFERROR(VLOOKUP($A39,Hoja6!$A$3:$P$1124,15,FALSE),"")</f>
        <v>48</v>
      </c>
      <c r="L39" s="165">
        <f>+IFERROR(VLOOKUP($A39,Hoja6!$A$3:$P$1124,16,FALSE),"")</f>
        <v>0.31168831168831168</v>
      </c>
    </row>
    <row r="40" spans="1:12" x14ac:dyDescent="0.25">
      <c r="A40" s="145">
        <v>29</v>
      </c>
      <c r="B40" s="39">
        <f>+IFERROR(VLOOKUP($A40,Hoja6!$A$3:$P$1124,3,FALSE),"")</f>
        <v>47960</v>
      </c>
      <c r="C40" s="39" t="str">
        <f>+UPPER(IFERROR(VLOOKUP($A40,Hoja6!$A$3:$P$1124,4,FALSE),""))</f>
        <v>ZAPAYÁN</v>
      </c>
      <c r="D40" s="40">
        <f>+IFERROR(VLOOKUP($A40,Hoja6!$A$3:$P$1124,8,FALSE),"")</f>
        <v>89</v>
      </c>
      <c r="E40" s="40">
        <f>+IFERROR(VLOOKUP($A40,Hoja6!$A$3:$P$1124,9,FALSE),"")</f>
        <v>12</v>
      </c>
      <c r="F40" s="163">
        <f>+IFERROR(VLOOKUP($A40,Hoja6!$A$3:$P$1124,10,FALSE),"")</f>
        <v>0.1348314606741573</v>
      </c>
      <c r="G40" s="40">
        <f>+IFERROR(VLOOKUP($A40,Hoja6!$A$3:$P$1124,11,FALSE),"")</f>
        <v>92</v>
      </c>
      <c r="H40" s="40">
        <f>+IFERROR(VLOOKUP($A40,Hoja6!$A$3:$P$1124,12,FALSE),"")</f>
        <v>13</v>
      </c>
      <c r="I40" s="163">
        <f>+IFERROR(VLOOKUP($A40,Hoja6!$A$3:$P$1124,13,FALSE),"")</f>
        <v>0.14130434782608695</v>
      </c>
      <c r="J40" s="40">
        <f>+IFERROR(VLOOKUP($A40,Hoja6!$A$3:$P$1124,14,FALSE),"")</f>
        <v>80</v>
      </c>
      <c r="K40" s="149">
        <f>+IFERROR(VLOOKUP($A40,Hoja6!$A$3:$P$1124,15,FALSE),"")</f>
        <v>25</v>
      </c>
      <c r="L40" s="165">
        <f>+IFERROR(VLOOKUP($A40,Hoja6!$A$3:$P$1124,16,FALSE),"")</f>
        <v>0.3125</v>
      </c>
    </row>
    <row r="41" spans="1:12" x14ac:dyDescent="0.25">
      <c r="A41" s="145">
        <v>30</v>
      </c>
      <c r="B41" s="39">
        <f>+IFERROR(VLOOKUP($A41,Hoja6!$A$3:$P$1124,3,FALSE),"")</f>
        <v>47980</v>
      </c>
      <c r="C41" s="39" t="str">
        <f>+UPPER(IFERROR(VLOOKUP($A41,Hoja6!$A$3:$P$1124,4,FALSE),""))</f>
        <v>ZONA BANANERA</v>
      </c>
      <c r="D41" s="40">
        <f>+IFERROR(VLOOKUP($A41,Hoja6!$A$3:$P$1124,8,FALSE),"")</f>
        <v>671</v>
      </c>
      <c r="E41" s="40">
        <f>+IFERROR(VLOOKUP($A41,Hoja6!$A$3:$P$1124,9,FALSE),"")</f>
        <v>129</v>
      </c>
      <c r="F41" s="163">
        <f>+IFERROR(VLOOKUP($A41,Hoja6!$A$3:$P$1124,10,FALSE),"")</f>
        <v>0.19225037257824143</v>
      </c>
      <c r="G41" s="40">
        <f>+IFERROR(VLOOKUP($A41,Hoja6!$A$3:$P$1124,11,FALSE),"")</f>
        <v>693</v>
      </c>
      <c r="H41" s="40">
        <f>+IFERROR(VLOOKUP($A41,Hoja6!$A$3:$P$1124,12,FALSE),"")</f>
        <v>97</v>
      </c>
      <c r="I41" s="163">
        <f>+IFERROR(VLOOKUP($A41,Hoja6!$A$3:$P$1124,13,FALSE),"")</f>
        <v>0.13997113997113997</v>
      </c>
      <c r="J41" s="40">
        <f>+IFERROR(VLOOKUP($A41,Hoja6!$A$3:$P$1124,14,FALSE),"")</f>
        <v>716</v>
      </c>
      <c r="K41" s="149">
        <f>+IFERROR(VLOOKUP($A41,Hoja6!$A$3:$P$1124,15,FALSE),"")</f>
        <v>127</v>
      </c>
      <c r="L41" s="165">
        <f>+IFERROR(VLOOKUP($A41,Hoja6!$A$3:$P$1124,16,FALSE),"")</f>
        <v>0.17737430167597765</v>
      </c>
    </row>
    <row r="42" spans="1:12" x14ac:dyDescent="0.25">
      <c r="A42" s="145">
        <v>31</v>
      </c>
      <c r="B42" s="39" t="str">
        <f>+IFERROR(VLOOKUP($A42,Hoja6!$A$3:$P$1124,3,FALSE),"")</f>
        <v/>
      </c>
      <c r="C42" s="39" t="str">
        <f>+UPPER(IFERROR(VLOOKUP($A42,Hoja6!$A$3:$P$1124,4,FALSE),""))</f>
        <v/>
      </c>
      <c r="D42" s="40" t="str">
        <f>+IFERROR(VLOOKUP($A42,Hoja6!$A$3:$P$1124,8,FALSE),"")</f>
        <v/>
      </c>
      <c r="E42" s="40" t="str">
        <f>+IFERROR(VLOOKUP($A42,Hoja6!$A$3:$P$1124,9,FALSE),"")</f>
        <v/>
      </c>
      <c r="F42" s="163" t="str">
        <f>+IFERROR(VLOOKUP($A42,Hoja6!$A$3:$P$1124,10,FALSE),"")</f>
        <v/>
      </c>
      <c r="G42" s="40" t="str">
        <f>+IFERROR(VLOOKUP($A42,Hoja6!$A$3:$P$1124,11,FALSE),"")</f>
        <v/>
      </c>
      <c r="H42" s="40" t="str">
        <f>+IFERROR(VLOOKUP($A42,Hoja6!$A$3:$P$1124,12,FALSE),"")</f>
        <v/>
      </c>
      <c r="I42" s="163" t="str">
        <f>+IFERROR(VLOOKUP($A42,Hoja6!$A$3:$P$1124,13,FALSE),"")</f>
        <v/>
      </c>
      <c r="J42" s="40" t="str">
        <f>+IFERROR(VLOOKUP($A42,Hoja6!$A$3:$P$1124,14,FALSE),"")</f>
        <v/>
      </c>
      <c r="K42" s="149" t="str">
        <f>+IFERROR(VLOOKUP($A42,Hoja6!$A$3:$P$1124,15,FALSE),"")</f>
        <v/>
      </c>
      <c r="L42" s="165" t="str">
        <f>+IFERROR(VLOOKUP($A42,Hoja6!$A$3:$P$1124,16,FALSE),"")</f>
        <v/>
      </c>
    </row>
    <row r="43" spans="1:12" x14ac:dyDescent="0.25">
      <c r="A43" s="145">
        <v>32</v>
      </c>
      <c r="B43" s="39" t="str">
        <f>+IFERROR(VLOOKUP($A43,Hoja6!$A$3:$P$1124,3,FALSE),"")</f>
        <v/>
      </c>
      <c r="C43" s="39" t="str">
        <f>+UPPER(IFERROR(VLOOKUP($A43,Hoja6!$A$3:$P$1124,4,FALSE),""))</f>
        <v/>
      </c>
      <c r="D43" s="40" t="str">
        <f>+IFERROR(VLOOKUP($A43,Hoja6!$A$3:$P$1124,8,FALSE),"")</f>
        <v/>
      </c>
      <c r="E43" s="40" t="str">
        <f>+IFERROR(VLOOKUP($A43,Hoja6!$A$3:$P$1124,9,FALSE),"")</f>
        <v/>
      </c>
      <c r="F43" s="163" t="str">
        <f>+IFERROR(VLOOKUP($A43,Hoja6!$A$3:$P$1124,10,FALSE),"")</f>
        <v/>
      </c>
      <c r="G43" s="40" t="str">
        <f>+IFERROR(VLOOKUP($A43,Hoja6!$A$3:$P$1124,11,FALSE),"")</f>
        <v/>
      </c>
      <c r="H43" s="40" t="str">
        <f>+IFERROR(VLOOKUP($A43,Hoja6!$A$3:$P$1124,12,FALSE),"")</f>
        <v/>
      </c>
      <c r="I43" s="163" t="str">
        <f>+IFERROR(VLOOKUP($A43,Hoja6!$A$3:$P$1124,13,FALSE),"")</f>
        <v/>
      </c>
      <c r="J43" s="40" t="str">
        <f>+IFERROR(VLOOKUP($A43,Hoja6!$A$3:$P$1124,14,FALSE),"")</f>
        <v/>
      </c>
      <c r="K43" s="149" t="str">
        <f>+IFERROR(VLOOKUP($A43,Hoja6!$A$3:$P$1124,15,FALSE),"")</f>
        <v/>
      </c>
      <c r="L43" s="165" t="str">
        <f>+IFERROR(VLOOKUP($A43,Hoja6!$A$3:$P$1124,16,FALSE),"")</f>
        <v/>
      </c>
    </row>
    <row r="44" spans="1:12" x14ac:dyDescent="0.25">
      <c r="A44" s="145">
        <v>33</v>
      </c>
      <c r="B44" s="39" t="str">
        <f>+IFERROR(VLOOKUP($A44,Hoja6!$A$3:$P$1124,3,FALSE),"")</f>
        <v/>
      </c>
      <c r="C44" s="39" t="str">
        <f>+UPPER(IFERROR(VLOOKUP($A44,Hoja6!$A$3:$P$1124,4,FALSE),""))</f>
        <v/>
      </c>
      <c r="D44" s="40" t="str">
        <f>+IFERROR(VLOOKUP($A44,Hoja6!$A$3:$P$1124,8,FALSE),"")</f>
        <v/>
      </c>
      <c r="E44" s="40" t="str">
        <f>+IFERROR(VLOOKUP($A44,Hoja6!$A$3:$P$1124,9,FALSE),"")</f>
        <v/>
      </c>
      <c r="F44" s="163" t="str">
        <f>+IFERROR(VLOOKUP($A44,Hoja6!$A$3:$P$1124,10,FALSE),"")</f>
        <v/>
      </c>
      <c r="G44" s="40" t="str">
        <f>+IFERROR(VLOOKUP($A44,Hoja6!$A$3:$P$1124,11,FALSE),"")</f>
        <v/>
      </c>
      <c r="H44" s="40" t="str">
        <f>+IFERROR(VLOOKUP($A44,Hoja6!$A$3:$P$1124,12,FALSE),"")</f>
        <v/>
      </c>
      <c r="I44" s="163" t="str">
        <f>+IFERROR(VLOOKUP($A44,Hoja6!$A$3:$P$1124,13,FALSE),"")</f>
        <v/>
      </c>
      <c r="J44" s="40" t="str">
        <f>+IFERROR(VLOOKUP($A44,Hoja6!$A$3:$P$1124,14,FALSE),"")</f>
        <v/>
      </c>
      <c r="K44" s="149" t="str">
        <f>+IFERROR(VLOOKUP($A44,Hoja6!$A$3:$P$1124,15,FALSE),"")</f>
        <v/>
      </c>
      <c r="L44" s="165" t="str">
        <f>+IFERROR(VLOOKUP($A44,Hoja6!$A$3:$P$1124,16,FALSE),"")</f>
        <v/>
      </c>
    </row>
    <row r="45" spans="1:12" x14ac:dyDescent="0.25">
      <c r="A45" s="145">
        <v>34</v>
      </c>
      <c r="B45" s="39" t="str">
        <f>+IFERROR(VLOOKUP($A45,Hoja6!$A$3:$P$1124,3,FALSE),"")</f>
        <v/>
      </c>
      <c r="C45" s="39" t="str">
        <f>+UPPER(IFERROR(VLOOKUP($A45,Hoja6!$A$3:$P$1124,4,FALSE),""))</f>
        <v/>
      </c>
      <c r="D45" s="40" t="str">
        <f>+IFERROR(VLOOKUP($A45,Hoja6!$A$3:$P$1124,8,FALSE),"")</f>
        <v/>
      </c>
      <c r="E45" s="40" t="str">
        <f>+IFERROR(VLOOKUP($A45,Hoja6!$A$3:$P$1124,9,FALSE),"")</f>
        <v/>
      </c>
      <c r="F45" s="163" t="str">
        <f>+IFERROR(VLOOKUP($A45,Hoja6!$A$3:$P$1124,10,FALSE),"")</f>
        <v/>
      </c>
      <c r="G45" s="40" t="str">
        <f>+IFERROR(VLOOKUP($A45,Hoja6!$A$3:$P$1124,11,FALSE),"")</f>
        <v/>
      </c>
      <c r="H45" s="40" t="str">
        <f>+IFERROR(VLOOKUP($A45,Hoja6!$A$3:$P$1124,12,FALSE),"")</f>
        <v/>
      </c>
      <c r="I45" s="163" t="str">
        <f>+IFERROR(VLOOKUP($A45,Hoja6!$A$3:$P$1124,13,FALSE),"")</f>
        <v/>
      </c>
      <c r="J45" s="40" t="str">
        <f>+IFERROR(VLOOKUP($A45,Hoja6!$A$3:$P$1124,14,FALSE),"")</f>
        <v/>
      </c>
      <c r="K45" s="149" t="str">
        <f>+IFERROR(VLOOKUP($A45,Hoja6!$A$3:$P$1124,15,FALSE),"")</f>
        <v/>
      </c>
      <c r="L45" s="165" t="str">
        <f>+IFERROR(VLOOKUP($A45,Hoja6!$A$3:$P$1124,16,FALSE),"")</f>
        <v/>
      </c>
    </row>
    <row r="46" spans="1:12" x14ac:dyDescent="0.25">
      <c r="A46" s="145">
        <v>35</v>
      </c>
      <c r="B46" s="39" t="str">
        <f>+IFERROR(VLOOKUP($A46,Hoja6!$A$3:$P$1124,3,FALSE),"")</f>
        <v/>
      </c>
      <c r="C46" s="39" t="str">
        <f>+UPPER(IFERROR(VLOOKUP($A46,Hoja6!$A$3:$P$1124,4,FALSE),""))</f>
        <v/>
      </c>
      <c r="D46" s="40" t="str">
        <f>+IFERROR(VLOOKUP($A46,Hoja6!$A$3:$P$1124,8,FALSE),"")</f>
        <v/>
      </c>
      <c r="E46" s="40" t="str">
        <f>+IFERROR(VLOOKUP($A46,Hoja6!$A$3:$P$1124,9,FALSE),"")</f>
        <v/>
      </c>
      <c r="F46" s="163" t="str">
        <f>+IFERROR(VLOOKUP($A46,Hoja6!$A$3:$P$1124,10,FALSE),"")</f>
        <v/>
      </c>
      <c r="G46" s="40" t="str">
        <f>+IFERROR(VLOOKUP($A46,Hoja6!$A$3:$P$1124,11,FALSE),"")</f>
        <v/>
      </c>
      <c r="H46" s="40" t="str">
        <f>+IFERROR(VLOOKUP($A46,Hoja6!$A$3:$P$1124,12,FALSE),"")</f>
        <v/>
      </c>
      <c r="I46" s="163" t="str">
        <f>+IFERROR(VLOOKUP($A46,Hoja6!$A$3:$P$1124,13,FALSE),"")</f>
        <v/>
      </c>
      <c r="J46" s="40" t="str">
        <f>+IFERROR(VLOOKUP($A46,Hoja6!$A$3:$P$1124,14,FALSE),"")</f>
        <v/>
      </c>
      <c r="K46" s="149" t="str">
        <f>+IFERROR(VLOOKUP($A46,Hoja6!$A$3:$P$1124,15,FALSE),"")</f>
        <v/>
      </c>
      <c r="L46" s="165" t="str">
        <f>+IFERROR(VLOOKUP($A46,Hoja6!$A$3:$P$1124,16,FALSE),"")</f>
        <v/>
      </c>
    </row>
    <row r="47" spans="1:12" x14ac:dyDescent="0.25">
      <c r="A47" s="145">
        <v>36</v>
      </c>
      <c r="B47" s="39" t="str">
        <f>+IFERROR(VLOOKUP($A47,Hoja6!$A$3:$P$1124,3,FALSE),"")</f>
        <v/>
      </c>
      <c r="C47" s="39" t="str">
        <f>+UPPER(IFERROR(VLOOKUP($A47,Hoja6!$A$3:$P$1124,4,FALSE),""))</f>
        <v/>
      </c>
      <c r="D47" s="40" t="str">
        <f>+IFERROR(VLOOKUP($A47,Hoja6!$A$3:$P$1124,8,FALSE),"")</f>
        <v/>
      </c>
      <c r="E47" s="40" t="str">
        <f>+IFERROR(VLOOKUP($A47,Hoja6!$A$3:$P$1124,9,FALSE),"")</f>
        <v/>
      </c>
      <c r="F47" s="163" t="str">
        <f>+IFERROR(VLOOKUP($A47,Hoja6!$A$3:$P$1124,10,FALSE),"")</f>
        <v/>
      </c>
      <c r="G47" s="40" t="str">
        <f>+IFERROR(VLOOKUP($A47,Hoja6!$A$3:$P$1124,11,FALSE),"")</f>
        <v/>
      </c>
      <c r="H47" s="40" t="str">
        <f>+IFERROR(VLOOKUP($A47,Hoja6!$A$3:$P$1124,12,FALSE),"")</f>
        <v/>
      </c>
      <c r="I47" s="163" t="str">
        <f>+IFERROR(VLOOKUP($A47,Hoja6!$A$3:$P$1124,13,FALSE),"")</f>
        <v/>
      </c>
      <c r="J47" s="40" t="str">
        <f>+IFERROR(VLOOKUP($A47,Hoja6!$A$3:$P$1124,14,FALSE),"")</f>
        <v/>
      </c>
      <c r="K47" s="149" t="str">
        <f>+IFERROR(VLOOKUP($A47,Hoja6!$A$3:$P$1124,15,FALSE),"")</f>
        <v/>
      </c>
      <c r="L47" s="165" t="str">
        <f>+IFERROR(VLOOKUP($A47,Hoja6!$A$3:$P$1124,16,FALSE),"")</f>
        <v/>
      </c>
    </row>
    <row r="48" spans="1:12" x14ac:dyDescent="0.25">
      <c r="A48" s="145">
        <v>37</v>
      </c>
      <c r="B48" s="39" t="str">
        <f>+IFERROR(VLOOKUP($A48,Hoja6!$A$3:$P$1124,3,FALSE),"")</f>
        <v/>
      </c>
      <c r="C48" s="39" t="str">
        <f>+UPPER(IFERROR(VLOOKUP($A48,Hoja6!$A$3:$P$1124,4,FALSE),""))</f>
        <v/>
      </c>
      <c r="D48" s="40" t="str">
        <f>+IFERROR(VLOOKUP($A48,Hoja6!$A$3:$P$1124,8,FALSE),"")</f>
        <v/>
      </c>
      <c r="E48" s="40" t="str">
        <f>+IFERROR(VLOOKUP($A48,Hoja6!$A$3:$P$1124,9,FALSE),"")</f>
        <v/>
      </c>
      <c r="F48" s="163" t="str">
        <f>+IFERROR(VLOOKUP($A48,Hoja6!$A$3:$P$1124,10,FALSE),"")</f>
        <v/>
      </c>
      <c r="G48" s="40" t="str">
        <f>+IFERROR(VLOOKUP($A48,Hoja6!$A$3:$P$1124,11,FALSE),"")</f>
        <v/>
      </c>
      <c r="H48" s="40" t="str">
        <f>+IFERROR(VLOOKUP($A48,Hoja6!$A$3:$P$1124,12,FALSE),"")</f>
        <v/>
      </c>
      <c r="I48" s="163" t="str">
        <f>+IFERROR(VLOOKUP($A48,Hoja6!$A$3:$P$1124,13,FALSE),"")</f>
        <v/>
      </c>
      <c r="J48" s="40" t="str">
        <f>+IFERROR(VLOOKUP($A48,Hoja6!$A$3:$P$1124,14,FALSE),"")</f>
        <v/>
      </c>
      <c r="K48" s="149" t="str">
        <f>+IFERROR(VLOOKUP($A48,Hoja6!$A$3:$P$1124,15,FALSE),"")</f>
        <v/>
      </c>
      <c r="L48" s="165" t="str">
        <f>+IFERROR(VLOOKUP($A48,Hoja6!$A$3:$P$1124,16,FALSE),"")</f>
        <v/>
      </c>
    </row>
    <row r="49" spans="1:12" x14ac:dyDescent="0.25">
      <c r="A49" s="145">
        <v>38</v>
      </c>
      <c r="B49" s="39" t="str">
        <f>+IFERROR(VLOOKUP($A49,Hoja6!$A$3:$P$1124,3,FALSE),"")</f>
        <v/>
      </c>
      <c r="C49" s="39" t="str">
        <f>+UPPER(IFERROR(VLOOKUP($A49,Hoja6!$A$3:$P$1124,4,FALSE),""))</f>
        <v/>
      </c>
      <c r="D49" s="40" t="str">
        <f>+IFERROR(VLOOKUP($A49,Hoja6!$A$3:$P$1124,8,FALSE),"")</f>
        <v/>
      </c>
      <c r="E49" s="40" t="str">
        <f>+IFERROR(VLOOKUP($A49,Hoja6!$A$3:$P$1124,9,FALSE),"")</f>
        <v/>
      </c>
      <c r="F49" s="163" t="str">
        <f>+IFERROR(VLOOKUP($A49,Hoja6!$A$3:$P$1124,10,FALSE),"")</f>
        <v/>
      </c>
      <c r="G49" s="40" t="str">
        <f>+IFERROR(VLOOKUP($A49,Hoja6!$A$3:$P$1124,11,FALSE),"")</f>
        <v/>
      </c>
      <c r="H49" s="40" t="str">
        <f>+IFERROR(VLOOKUP($A49,Hoja6!$A$3:$P$1124,12,FALSE),"")</f>
        <v/>
      </c>
      <c r="I49" s="163" t="str">
        <f>+IFERROR(VLOOKUP($A49,Hoja6!$A$3:$P$1124,13,FALSE),"")</f>
        <v/>
      </c>
      <c r="J49" s="40" t="str">
        <f>+IFERROR(VLOOKUP($A49,Hoja6!$A$3:$P$1124,14,FALSE),"")</f>
        <v/>
      </c>
      <c r="K49" s="149" t="str">
        <f>+IFERROR(VLOOKUP($A49,Hoja6!$A$3:$P$1124,15,FALSE),"")</f>
        <v/>
      </c>
      <c r="L49" s="165" t="str">
        <f>+IFERROR(VLOOKUP($A49,Hoja6!$A$3:$P$1124,16,FALSE),"")</f>
        <v/>
      </c>
    </row>
    <row r="50" spans="1:12" x14ac:dyDescent="0.25">
      <c r="A50" s="145">
        <v>39</v>
      </c>
      <c r="B50" s="39" t="str">
        <f>+IFERROR(VLOOKUP($A50,Hoja6!$A$3:$P$1124,3,FALSE),"")</f>
        <v/>
      </c>
      <c r="C50" s="39" t="str">
        <f>+UPPER(IFERROR(VLOOKUP($A50,Hoja6!$A$3:$P$1124,4,FALSE),""))</f>
        <v/>
      </c>
      <c r="D50" s="40" t="str">
        <f>+IFERROR(VLOOKUP($A50,Hoja6!$A$3:$P$1124,8,FALSE),"")</f>
        <v/>
      </c>
      <c r="E50" s="40" t="str">
        <f>+IFERROR(VLOOKUP($A50,Hoja6!$A$3:$P$1124,9,FALSE),"")</f>
        <v/>
      </c>
      <c r="F50" s="163" t="str">
        <f>+IFERROR(VLOOKUP($A50,Hoja6!$A$3:$P$1124,10,FALSE),"")</f>
        <v/>
      </c>
      <c r="G50" s="40" t="str">
        <f>+IFERROR(VLOOKUP($A50,Hoja6!$A$3:$P$1124,11,FALSE),"")</f>
        <v/>
      </c>
      <c r="H50" s="40" t="str">
        <f>+IFERROR(VLOOKUP($A50,Hoja6!$A$3:$P$1124,12,FALSE),"")</f>
        <v/>
      </c>
      <c r="I50" s="163" t="str">
        <f>+IFERROR(VLOOKUP($A50,Hoja6!$A$3:$P$1124,13,FALSE),"")</f>
        <v/>
      </c>
      <c r="J50" s="40" t="str">
        <f>+IFERROR(VLOOKUP($A50,Hoja6!$A$3:$P$1124,14,FALSE),"")</f>
        <v/>
      </c>
      <c r="K50" s="149" t="str">
        <f>+IFERROR(VLOOKUP($A50,Hoja6!$A$3:$P$1124,15,FALSE),"")</f>
        <v/>
      </c>
      <c r="L50" s="165" t="str">
        <f>+IFERROR(VLOOKUP($A50,Hoja6!$A$3:$P$1124,16,FALSE),"")</f>
        <v/>
      </c>
    </row>
    <row r="51" spans="1:12" x14ac:dyDescent="0.25">
      <c r="A51" s="145">
        <v>40</v>
      </c>
      <c r="B51" s="39" t="str">
        <f>+IFERROR(VLOOKUP($A51,Hoja6!$A$3:$P$1124,3,FALSE),"")</f>
        <v/>
      </c>
      <c r="C51" s="39" t="str">
        <f>+UPPER(IFERROR(VLOOKUP($A51,Hoja6!$A$3:$P$1124,4,FALSE),""))</f>
        <v/>
      </c>
      <c r="D51" s="40" t="str">
        <f>+IFERROR(VLOOKUP($A51,Hoja6!$A$3:$P$1124,8,FALSE),"")</f>
        <v/>
      </c>
      <c r="E51" s="40" t="str">
        <f>+IFERROR(VLOOKUP($A51,Hoja6!$A$3:$P$1124,9,FALSE),"")</f>
        <v/>
      </c>
      <c r="F51" s="163" t="str">
        <f>+IFERROR(VLOOKUP($A51,Hoja6!$A$3:$P$1124,10,FALSE),"")</f>
        <v/>
      </c>
      <c r="G51" s="40" t="str">
        <f>+IFERROR(VLOOKUP($A51,Hoja6!$A$3:$P$1124,11,FALSE),"")</f>
        <v/>
      </c>
      <c r="H51" s="40" t="str">
        <f>+IFERROR(VLOOKUP($A51,Hoja6!$A$3:$P$1124,12,FALSE),"")</f>
        <v/>
      </c>
      <c r="I51" s="163" t="str">
        <f>+IFERROR(VLOOKUP($A51,Hoja6!$A$3:$P$1124,13,FALSE),"")</f>
        <v/>
      </c>
      <c r="J51" s="40" t="str">
        <f>+IFERROR(VLOOKUP($A51,Hoja6!$A$3:$P$1124,14,FALSE),"")</f>
        <v/>
      </c>
      <c r="K51" s="149" t="str">
        <f>+IFERROR(VLOOKUP($A51,Hoja6!$A$3:$P$1124,15,FALSE),"")</f>
        <v/>
      </c>
      <c r="L51" s="165" t="str">
        <f>+IFERROR(VLOOKUP($A51,Hoja6!$A$3:$P$1124,16,FALSE),"")</f>
        <v/>
      </c>
    </row>
    <row r="52" spans="1:12" x14ac:dyDescent="0.25">
      <c r="A52" s="145">
        <v>41</v>
      </c>
      <c r="B52" s="39" t="str">
        <f>+IFERROR(VLOOKUP($A52,Hoja6!$A$3:$P$1124,3,FALSE),"")</f>
        <v/>
      </c>
      <c r="C52" s="39" t="str">
        <f>+UPPER(IFERROR(VLOOKUP($A52,Hoja6!$A$3:$P$1124,4,FALSE),""))</f>
        <v/>
      </c>
      <c r="D52" s="40" t="str">
        <f>+IFERROR(VLOOKUP($A52,Hoja6!$A$3:$P$1124,8,FALSE),"")</f>
        <v/>
      </c>
      <c r="E52" s="40" t="str">
        <f>+IFERROR(VLOOKUP($A52,Hoja6!$A$3:$P$1124,9,FALSE),"")</f>
        <v/>
      </c>
      <c r="F52" s="163" t="str">
        <f>+IFERROR(VLOOKUP($A52,Hoja6!$A$3:$P$1124,10,FALSE),"")</f>
        <v/>
      </c>
      <c r="G52" s="40" t="str">
        <f>+IFERROR(VLOOKUP($A52,Hoja6!$A$3:$P$1124,11,FALSE),"")</f>
        <v/>
      </c>
      <c r="H52" s="40" t="str">
        <f>+IFERROR(VLOOKUP($A52,Hoja6!$A$3:$P$1124,12,FALSE),"")</f>
        <v/>
      </c>
      <c r="I52" s="163" t="str">
        <f>+IFERROR(VLOOKUP($A52,Hoja6!$A$3:$P$1124,13,FALSE),"")</f>
        <v/>
      </c>
      <c r="J52" s="40" t="str">
        <f>+IFERROR(VLOOKUP($A52,Hoja6!$A$3:$P$1124,14,FALSE),"")</f>
        <v/>
      </c>
      <c r="K52" s="149" t="str">
        <f>+IFERROR(VLOOKUP($A52,Hoja6!$A$3:$P$1124,15,FALSE),"")</f>
        <v/>
      </c>
      <c r="L52" s="165" t="str">
        <f>+IFERROR(VLOOKUP($A52,Hoja6!$A$3:$P$1124,16,FALSE),"")</f>
        <v/>
      </c>
    </row>
    <row r="53" spans="1:12" x14ac:dyDescent="0.25">
      <c r="A53" s="145">
        <v>42</v>
      </c>
      <c r="B53" s="39" t="str">
        <f>+IFERROR(VLOOKUP($A53,Hoja6!$A$3:$P$1124,3,FALSE),"")</f>
        <v/>
      </c>
      <c r="C53" s="39" t="str">
        <f>+UPPER(IFERROR(VLOOKUP($A53,Hoja6!$A$3:$P$1124,4,FALSE),""))</f>
        <v/>
      </c>
      <c r="D53" s="40" t="str">
        <f>+IFERROR(VLOOKUP($A53,Hoja6!$A$3:$P$1124,8,FALSE),"")</f>
        <v/>
      </c>
      <c r="E53" s="40" t="str">
        <f>+IFERROR(VLOOKUP($A53,Hoja6!$A$3:$P$1124,9,FALSE),"")</f>
        <v/>
      </c>
      <c r="F53" s="163" t="str">
        <f>+IFERROR(VLOOKUP($A53,Hoja6!$A$3:$P$1124,10,FALSE),"")</f>
        <v/>
      </c>
      <c r="G53" s="40" t="str">
        <f>+IFERROR(VLOOKUP($A53,Hoja6!$A$3:$P$1124,11,FALSE),"")</f>
        <v/>
      </c>
      <c r="H53" s="40" t="str">
        <f>+IFERROR(VLOOKUP($A53,Hoja6!$A$3:$P$1124,12,FALSE),"")</f>
        <v/>
      </c>
      <c r="I53" s="163" t="str">
        <f>+IFERROR(VLOOKUP($A53,Hoja6!$A$3:$P$1124,13,FALSE),"")</f>
        <v/>
      </c>
      <c r="J53" s="40" t="str">
        <f>+IFERROR(VLOOKUP($A53,Hoja6!$A$3:$P$1124,14,FALSE),"")</f>
        <v/>
      </c>
      <c r="K53" s="149" t="str">
        <f>+IFERROR(VLOOKUP($A53,Hoja6!$A$3:$P$1124,15,FALSE),"")</f>
        <v/>
      </c>
      <c r="L53" s="165" t="str">
        <f>+IFERROR(VLOOKUP($A53,Hoja6!$A$3:$P$1124,16,FALSE),"")</f>
        <v/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1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2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3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4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5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6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7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8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9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10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11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12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13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14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15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15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15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15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15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15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15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15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15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15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15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15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15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15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15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15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15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15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15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15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15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15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15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15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15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15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15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15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15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15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15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15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15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15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15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15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15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15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15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15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15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15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15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15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15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15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15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15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15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15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15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15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15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15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15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15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15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15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15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15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15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15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15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15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15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15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15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15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15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15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15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15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15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15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15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15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15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15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15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15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15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15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15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15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15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15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15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15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15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15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15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15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15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15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15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15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15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15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15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15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15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15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15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15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15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15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15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15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15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15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15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15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15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15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15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15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15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15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15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15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15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15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15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15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15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15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15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15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15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15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15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15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15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15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15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15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15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15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15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15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15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15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15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15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15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15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15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15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15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15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15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15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15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15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15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15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15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15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15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15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15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15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15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15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15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15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15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15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15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15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15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15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15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15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15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15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15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15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15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15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15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15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15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15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15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15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15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15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15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15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15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15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15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15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15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15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15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15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15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15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15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15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15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15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15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15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15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15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15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15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15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15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15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15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15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15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15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15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15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15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15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15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15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15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15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15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15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15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15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15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15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15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15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15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15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15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15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15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15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15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15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15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15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15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15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15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15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15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15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15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15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15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15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15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15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15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15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15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15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15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15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15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15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15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15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15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15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15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15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15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15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15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15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15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15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15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15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15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15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15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15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15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15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15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15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15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15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15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15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15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15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15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15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15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15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15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15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15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15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15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15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15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15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15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15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15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15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15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15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15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15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15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15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15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15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15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15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15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15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1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2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3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4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5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6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7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8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9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10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11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12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13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14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15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16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17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18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19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20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21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22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23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24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25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26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27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28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29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30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30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30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30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30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30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30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30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30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30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30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30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30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30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30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30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30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30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30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30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30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30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30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30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30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30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30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30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30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30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30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30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30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30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30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30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30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30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30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30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30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30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30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30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30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30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30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30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30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30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30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30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30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30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30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30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30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30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30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30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30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30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30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30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30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30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30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30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30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30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30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30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30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30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30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30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30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30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30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30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30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30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30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30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30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30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30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30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30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30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30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30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30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30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30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30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30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30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30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30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30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30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30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30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30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30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30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30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30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30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30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30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30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30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30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30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30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30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30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30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30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30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30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30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30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30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30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30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30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30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30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30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30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30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30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30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30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30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30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30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30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30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30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30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30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30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30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30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30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30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30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30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30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30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30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30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30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30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30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30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30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30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30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30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30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30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30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30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30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30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30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30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30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30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30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30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30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30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30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30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30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30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30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30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30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30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30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30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30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30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30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30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30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30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30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30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30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30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30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30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30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30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30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30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30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30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30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30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30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30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30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30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30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30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30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30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30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30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30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30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30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30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30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30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30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30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30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30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30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30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30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30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30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30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30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30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30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30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30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30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30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30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30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30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30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30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30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30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30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30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30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30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30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30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30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30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30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30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30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30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30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30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30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30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30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30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30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30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30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30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30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30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30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30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30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30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30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30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30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30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30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30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30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30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30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30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30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30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30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30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30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30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30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30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30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30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30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30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30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30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30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30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30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30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30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30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30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30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30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30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30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30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30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30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30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30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30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30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30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30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30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30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30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30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30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30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30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30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30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30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30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30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30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30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30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30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30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30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30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30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30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30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30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30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30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30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30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30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30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30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30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30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30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30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30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30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30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30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30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30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30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30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30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30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30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30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30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30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30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30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30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30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30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30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30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30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30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30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30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30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30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30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30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30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30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30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30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30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30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30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30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30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30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30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30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30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30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30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30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30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1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2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3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4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5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6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7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8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9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10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11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12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13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14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15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16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17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18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19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20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21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22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23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24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25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26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27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28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29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30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30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30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30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30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30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30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30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30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30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30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30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30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30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30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30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30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30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30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30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30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30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30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30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30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30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30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30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30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30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30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30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30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30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30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30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30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30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30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30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30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30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30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30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30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30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30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30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30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30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30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30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30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30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30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30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30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30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30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30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30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30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30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30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30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30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30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30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30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30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30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30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30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30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30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30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30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30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30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30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30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30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30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30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30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30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30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30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30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30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30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30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30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30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30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30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30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30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30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30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30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30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30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30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30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30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30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30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30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30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30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30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30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30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30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30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30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30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30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30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30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30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30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30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30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30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30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30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30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30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30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30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30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30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30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30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30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30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30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30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30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30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30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30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30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30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30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30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30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30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30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30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30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30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30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30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30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30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30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30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30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30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30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30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30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30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30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30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30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30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30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30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30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30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30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30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30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30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30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30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30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30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30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30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30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30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30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30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30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30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30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30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30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30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30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30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30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30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30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30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30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30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30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30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30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30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30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30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30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30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30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30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30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30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30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30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30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30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30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30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30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30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30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30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30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30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30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30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30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30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30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30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30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30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30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30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30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30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30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30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30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30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30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30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30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30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30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30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30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30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30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30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30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30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30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30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30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30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30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30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30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30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30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30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30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30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30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30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30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30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30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30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30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30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30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30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30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30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30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30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30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30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30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30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30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30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30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30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30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30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30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30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30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30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30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30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30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30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30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30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30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30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30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30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30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30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30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30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30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30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30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30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30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30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30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30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30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30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30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30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30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30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30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30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30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30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30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30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30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30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30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30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30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30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30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30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30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30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30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30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30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30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30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30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30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30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30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30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30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30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30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30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30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30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30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30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30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30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30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30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30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30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30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30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30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30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30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30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30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30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30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30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30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30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30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30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30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30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30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30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30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30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30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30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30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30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30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30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30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30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30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30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30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30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30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30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30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30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30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30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30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30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30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30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30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30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30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30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30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30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30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30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30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30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30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30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30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30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30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30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30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30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30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30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30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30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30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30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30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30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30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30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30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30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30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30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30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1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2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3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4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5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6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7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8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9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10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11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12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13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14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15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16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17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18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19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20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21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22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23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24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25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26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27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28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29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30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30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30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30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30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30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30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30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30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30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30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30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30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30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30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30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30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30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30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30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30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30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30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30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30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30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30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30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30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30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30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30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30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30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30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30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30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30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30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30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30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30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30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30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30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30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30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30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30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30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30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30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30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30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30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30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30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30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30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30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30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30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30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30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30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30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30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30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30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30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30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30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30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30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30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30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30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30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30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30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30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30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30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30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30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30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30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30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30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30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30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30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30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30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30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30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30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30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30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30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30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30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30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30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30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30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30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30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30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30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30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30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30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30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30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30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30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30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30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30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30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30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30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30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30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30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30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30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30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30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30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30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30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30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30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30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30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30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30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30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30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30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30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30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30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30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30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30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30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30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30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30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30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30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30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30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30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30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30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30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30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30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30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30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30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30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30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30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30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30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30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30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30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30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30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30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30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30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30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30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30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30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30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30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30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30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30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30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30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30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30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30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30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30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30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30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30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30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30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30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30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30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30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30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30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30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30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30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30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30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30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30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30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30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30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30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30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30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30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30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30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30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30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30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30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30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30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30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30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30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30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30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30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30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30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30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30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30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30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30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30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30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30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30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30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30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30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30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30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30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30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30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30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30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30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30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30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30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30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30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30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30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30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30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30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30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30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30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30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30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30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30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30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30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30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30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30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30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30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30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30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30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30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30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30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30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30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30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30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30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30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30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30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30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30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30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30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30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30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30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30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30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30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30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30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30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30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30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30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30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30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30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30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30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30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30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30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30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30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30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30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30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30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30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30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30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30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30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30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30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30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30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30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30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30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30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30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30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30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30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30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30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30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30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30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30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30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30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30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30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30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30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30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30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30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30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30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30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30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30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30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30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30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30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30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30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30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30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30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30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30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30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30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30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30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30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30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30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30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30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30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30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30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30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30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30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30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30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30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30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30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30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30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30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30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30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30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30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30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30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30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30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30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30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30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30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30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30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30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30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30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30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30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30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30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30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30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30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30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30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30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30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30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30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30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30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30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30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30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30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30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30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30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30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30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30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30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2020-03-03T19:20:22Z</dcterms:modified>
</cp:coreProperties>
</file>