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964FE10D-6BB8-41E2-B0E4-F63A7645F8A1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<sst xmlns="http://schemas.openxmlformats.org/spreadsheetml/2006/main" count="11658" uniqueCount="2539">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</sst>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CUNDINAMARCA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213</v>
      </c>
      <c r="B9" s="5">
        <v>25</v>
      </c>
      <c r="C9" s="3" t="s">
        <v>213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25</v>
      </c>
      <c r="B11" s="6"/>
      <c r="C11" s="11" t="str">
        <f>+C9</f>
        <v>CUNDINAMARCA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CUNDINAMARCA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80606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77140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3466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0.31899892068034358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0.40912191492000494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0.2112807611836206</v>
      </c>
      <c r="D25" s="190">
        <v>0.20386692385836908</v>
      </c>
      <c r="E25" s="190">
        <v>0.22639637201597493</v>
      </c>
      <c r="F25" s="190">
        <v>0.26133267583061087</v>
      </c>
      <c r="G25" s="190">
        <v>0.29006672801627553</v>
      </c>
      <c r="H25" s="191">
        <v>0.30294143231723231</v>
      </c>
      <c r="I25" s="191">
        <v>0.30611525704809289</v>
      </c>
      <c r="J25" s="192">
        <v>0.32848904649852517</v>
      </c>
      <c r="K25" s="75">
        <v>0.31899892068034358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32365</v>
      </c>
      <c r="D33" s="74">
        <v>13779</v>
      </c>
      <c r="E33" s="75">
        <v>0.42573767959215203</v>
      </c>
      <c r="F33" s="73">
        <v>32262</v>
      </c>
      <c r="G33" s="74">
        <v>14907</v>
      </c>
      <c r="H33" s="75">
        <v>0.46206062860331037</v>
      </c>
      <c r="I33" s="73">
        <v>32252</v>
      </c>
      <c r="J33" s="74">
        <v>13195</v>
      </c>
      <c r="K33" s="75">
        <v>0.40912191492000494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40618</v>
      </c>
      <c r="D40" s="85">
        <v>39016</v>
      </c>
      <c r="E40" s="85">
        <v>42192</v>
      </c>
      <c r="F40" s="85">
        <v>46789</v>
      </c>
      <c r="G40" s="85">
        <v>52051</v>
      </c>
      <c r="H40" s="86">
        <v>54061</v>
      </c>
      <c r="I40" s="86">
        <v>58616</v>
      </c>
      <c r="J40" s="87">
        <v>63875</v>
      </c>
      <c r="K40" s="88">
        <v>61949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12642</v>
      </c>
      <c r="D41" s="21">
        <v>13305</v>
      </c>
      <c r="E41" s="21">
        <v>15520</v>
      </c>
      <c r="F41" s="21">
        <v>19161</v>
      </c>
      <c r="G41" s="21">
        <v>21451</v>
      </c>
      <c r="H41" s="22">
        <v>22973</v>
      </c>
      <c r="I41" s="22">
        <v>19245</v>
      </c>
      <c r="J41" s="59">
        <v>19735</v>
      </c>
      <c r="K41" s="89">
        <v>18657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53260</v>
      </c>
      <c r="D42" s="91">
        <f t="shared" ref="D42:K42" si="0">+SUM(D40:D41)</f>
        <v>52321</v>
      </c>
      <c r="E42" s="91">
        <f t="shared" si="0"/>
        <v>57712</v>
      </c>
      <c r="F42" s="91">
        <f t="shared" si="0"/>
        <v>65950</v>
      </c>
      <c r="G42" s="91">
        <f t="shared" si="0"/>
        <v>73502</v>
      </c>
      <c r="H42" s="92">
        <f t="shared" si="0"/>
        <v>77034</v>
      </c>
      <c r="I42" s="92">
        <f t="shared" si="0"/>
        <v>77861</v>
      </c>
      <c r="J42" s="93">
        <f t="shared" ref="J42" si="1">+SUM(J40:J41)</f>
        <v>83610</v>
      </c>
      <c r="K42" s="94">
        <f t="shared" si="0"/>
        <v>80606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50895</v>
      </c>
      <c r="D47" s="85">
        <f t="shared" ref="D47:K47" si="2">+SUM(D54:D56)</f>
        <v>49568</v>
      </c>
      <c r="E47" s="85">
        <f t="shared" si="2"/>
        <v>55214</v>
      </c>
      <c r="F47" s="85">
        <f t="shared" si="2"/>
        <v>63594</v>
      </c>
      <c r="G47" s="85">
        <f t="shared" si="2"/>
        <v>70291</v>
      </c>
      <c r="H47" s="86">
        <f t="shared" si="2"/>
        <v>73134</v>
      </c>
      <c r="I47" s="86">
        <f t="shared" si="2"/>
        <v>73835</v>
      </c>
      <c r="J47" s="87">
        <f t="shared" ref="J47" si="3">+SUM(J54:J56)</f>
        <v>79292</v>
      </c>
      <c r="K47" s="88">
        <f t="shared" si="2"/>
        <v>77140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2365</v>
      </c>
      <c r="D48" s="21">
        <f t="shared" ref="D48:K48" si="4">+SUM(D57:D59)</f>
        <v>2753</v>
      </c>
      <c r="E48" s="21">
        <f t="shared" si="4"/>
        <v>2498</v>
      </c>
      <c r="F48" s="21">
        <f t="shared" si="4"/>
        <v>2356</v>
      </c>
      <c r="G48" s="21">
        <f t="shared" si="4"/>
        <v>3211</v>
      </c>
      <c r="H48" s="22">
        <f t="shared" si="4"/>
        <v>3900</v>
      </c>
      <c r="I48" s="22">
        <f t="shared" si="4"/>
        <v>4026</v>
      </c>
      <c r="J48" s="59">
        <f t="shared" ref="J48" si="5">+SUM(J57:J59)</f>
        <v>4318</v>
      </c>
      <c r="K48" s="89">
        <f t="shared" si="4"/>
        <v>3466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53260</v>
      </c>
      <c r="D49" s="91">
        <f t="shared" ref="D49:K49" si="6">+SUM(D47:D48)</f>
        <v>52321</v>
      </c>
      <c r="E49" s="91">
        <f t="shared" si="6"/>
        <v>57712</v>
      </c>
      <c r="F49" s="91">
        <f t="shared" si="6"/>
        <v>65950</v>
      </c>
      <c r="G49" s="91">
        <f t="shared" si="6"/>
        <v>73502</v>
      </c>
      <c r="H49" s="92">
        <f t="shared" si="6"/>
        <v>77034</v>
      </c>
      <c r="I49" s="92">
        <f t="shared" si="6"/>
        <v>77861</v>
      </c>
      <c r="J49" s="93">
        <f t="shared" ref="J49" si="7">+SUM(J47:J48)</f>
        <v>83610</v>
      </c>
      <c r="K49" s="94">
        <f t="shared" si="6"/>
        <v>80606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1555</v>
      </c>
      <c r="D54" s="96">
        <v>321</v>
      </c>
      <c r="E54" s="96">
        <v>391</v>
      </c>
      <c r="F54" s="96">
        <v>1215</v>
      </c>
      <c r="G54" s="96">
        <v>1665</v>
      </c>
      <c r="H54" s="97">
        <v>671</v>
      </c>
      <c r="I54" s="97">
        <v>1283</v>
      </c>
      <c r="J54" s="98">
        <v>1317</v>
      </c>
      <c r="K54" s="99">
        <v>843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25354</v>
      </c>
      <c r="D55" s="25">
        <v>21148</v>
      </c>
      <c r="E55" s="25">
        <v>24208</v>
      </c>
      <c r="F55" s="25">
        <v>29408</v>
      </c>
      <c r="G55" s="25">
        <v>33495</v>
      </c>
      <c r="H55" s="26">
        <v>33553</v>
      </c>
      <c r="I55" s="26">
        <v>33505</v>
      </c>
      <c r="J55" s="60">
        <v>36001</v>
      </c>
      <c r="K55" s="101">
        <v>35709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23986</v>
      </c>
      <c r="D56" s="25">
        <v>28099</v>
      </c>
      <c r="E56" s="25">
        <v>30615</v>
      </c>
      <c r="F56" s="25">
        <v>32971</v>
      </c>
      <c r="G56" s="25">
        <v>35131</v>
      </c>
      <c r="H56" s="26">
        <v>38910</v>
      </c>
      <c r="I56" s="26">
        <v>39047</v>
      </c>
      <c r="J56" s="60">
        <v>41974</v>
      </c>
      <c r="K56" s="101">
        <v>40588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1791</v>
      </c>
      <c r="D57" s="25">
        <v>2053</v>
      </c>
      <c r="E57" s="25">
        <v>1763</v>
      </c>
      <c r="F57" s="25">
        <v>1649</v>
      </c>
      <c r="G57" s="25">
        <v>1781</v>
      </c>
      <c r="H57" s="26">
        <v>2018</v>
      </c>
      <c r="I57" s="26">
        <v>2215</v>
      </c>
      <c r="J57" s="60">
        <v>2311</v>
      </c>
      <c r="K57" s="101">
        <v>1926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560</v>
      </c>
      <c r="D58" s="25">
        <v>691</v>
      </c>
      <c r="E58" s="25">
        <v>722</v>
      </c>
      <c r="F58" s="25">
        <v>687</v>
      </c>
      <c r="G58" s="25">
        <v>1403</v>
      </c>
      <c r="H58" s="26">
        <v>1849</v>
      </c>
      <c r="I58" s="26">
        <v>1759</v>
      </c>
      <c r="J58" s="60">
        <v>1945</v>
      </c>
      <c r="K58" s="101">
        <v>1460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14</v>
      </c>
      <c r="D59" s="25">
        <v>9</v>
      </c>
      <c r="E59" s="25">
        <v>13</v>
      </c>
      <c r="F59" s="25">
        <v>20</v>
      </c>
      <c r="G59" s="25">
        <v>27</v>
      </c>
      <c r="H59" s="26">
        <v>33</v>
      </c>
      <c r="I59" s="26">
        <v>52</v>
      </c>
      <c r="J59" s="60">
        <v>62</v>
      </c>
      <c r="K59" s="101">
        <v>80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53260</v>
      </c>
      <c r="D60" s="103">
        <f t="shared" ref="D60:I60" si="8">+SUM(D54:D59)</f>
        <v>52321</v>
      </c>
      <c r="E60" s="103">
        <f t="shared" si="8"/>
        <v>57712</v>
      </c>
      <c r="F60" s="103">
        <f t="shared" si="8"/>
        <v>65950</v>
      </c>
      <c r="G60" s="103">
        <f t="shared" si="8"/>
        <v>73502</v>
      </c>
      <c r="H60" s="104">
        <f t="shared" si="8"/>
        <v>77034</v>
      </c>
      <c r="I60" s="104">
        <f t="shared" si="8"/>
        <v>77861</v>
      </c>
      <c r="J60" s="105">
        <f t="shared" ref="J60" si="9">+SUM(J54:J59)</f>
        <v>83610</v>
      </c>
      <c r="K60" s="106">
        <f t="shared" ref="K60" si="10">+SUM(K54:K59)</f>
        <v>80606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1898</v>
      </c>
      <c r="D65" s="96">
        <v>3059</v>
      </c>
      <c r="E65" s="96">
        <v>2523</v>
      </c>
      <c r="F65" s="96">
        <v>2164</v>
      </c>
      <c r="G65" s="96">
        <v>2073</v>
      </c>
      <c r="H65" s="97">
        <v>1765</v>
      </c>
      <c r="I65" s="97">
        <v>1677</v>
      </c>
      <c r="J65" s="98">
        <v>1915</v>
      </c>
      <c r="K65" s="99">
        <v>1970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818</v>
      </c>
      <c r="D66" s="25">
        <v>836</v>
      </c>
      <c r="E66" s="25">
        <v>851</v>
      </c>
      <c r="F66" s="25">
        <v>826</v>
      </c>
      <c r="G66" s="25">
        <v>776</v>
      </c>
      <c r="H66" s="26">
        <v>907</v>
      </c>
      <c r="I66" s="26">
        <v>974</v>
      </c>
      <c r="J66" s="60">
        <v>916</v>
      </c>
      <c r="K66" s="101">
        <v>1085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4982</v>
      </c>
      <c r="D67" s="25">
        <v>5585</v>
      </c>
      <c r="E67" s="25">
        <v>4954</v>
      </c>
      <c r="F67" s="25">
        <v>4225</v>
      </c>
      <c r="G67" s="25">
        <v>4548</v>
      </c>
      <c r="H67" s="26">
        <v>4736</v>
      </c>
      <c r="I67" s="26">
        <v>4779</v>
      </c>
      <c r="J67" s="60">
        <v>4713</v>
      </c>
      <c r="K67" s="101">
        <v>4570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3511</v>
      </c>
      <c r="D68" s="25">
        <v>3876</v>
      </c>
      <c r="E68" s="25">
        <v>3419</v>
      </c>
      <c r="F68" s="25">
        <v>2774</v>
      </c>
      <c r="G68" s="25">
        <v>2778</v>
      </c>
      <c r="H68" s="26">
        <v>2623</v>
      </c>
      <c r="I68" s="26">
        <v>2655</v>
      </c>
      <c r="J68" s="60">
        <v>2671</v>
      </c>
      <c r="K68" s="101">
        <v>2873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8180</v>
      </c>
      <c r="D69" s="25">
        <v>6413</v>
      </c>
      <c r="E69" s="25">
        <v>10053</v>
      </c>
      <c r="F69" s="25">
        <v>12304</v>
      </c>
      <c r="G69" s="25">
        <v>15217</v>
      </c>
      <c r="H69" s="26">
        <v>15476</v>
      </c>
      <c r="I69" s="26">
        <v>15529</v>
      </c>
      <c r="J69" s="60">
        <v>15585</v>
      </c>
      <c r="K69" s="101">
        <v>15457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21826</v>
      </c>
      <c r="D70" s="25">
        <v>20598</v>
      </c>
      <c r="E70" s="25">
        <v>23143</v>
      </c>
      <c r="F70" s="25">
        <v>25715</v>
      </c>
      <c r="G70" s="25">
        <v>28192</v>
      </c>
      <c r="H70" s="26">
        <v>29827</v>
      </c>
      <c r="I70" s="26">
        <v>31014</v>
      </c>
      <c r="J70" s="60">
        <v>33428</v>
      </c>
      <c r="K70" s="101">
        <v>31690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11869</v>
      </c>
      <c r="D71" s="25">
        <v>11829</v>
      </c>
      <c r="E71" s="25">
        <v>12574</v>
      </c>
      <c r="F71" s="25">
        <v>17687</v>
      </c>
      <c r="G71" s="25">
        <v>19634</v>
      </c>
      <c r="H71" s="26">
        <v>21367</v>
      </c>
      <c r="I71" s="26">
        <v>20787</v>
      </c>
      <c r="J71" s="60">
        <v>23785</v>
      </c>
      <c r="K71" s="101">
        <v>22322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176</v>
      </c>
      <c r="D72" s="25">
        <v>125</v>
      </c>
      <c r="E72" s="25">
        <v>195</v>
      </c>
      <c r="F72" s="25">
        <v>255</v>
      </c>
      <c r="G72" s="25">
        <v>284</v>
      </c>
      <c r="H72" s="26">
        <v>333</v>
      </c>
      <c r="I72" s="26">
        <v>446</v>
      </c>
      <c r="J72" s="60">
        <v>597</v>
      </c>
      <c r="K72" s="101">
        <v>639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53260</v>
      </c>
      <c r="D73" s="103">
        <f t="shared" ref="D73:K73" si="11">+SUM(D65:D72)</f>
        <v>52321</v>
      </c>
      <c r="E73" s="103">
        <f t="shared" si="11"/>
        <v>57712</v>
      </c>
      <c r="F73" s="103">
        <f t="shared" si="11"/>
        <v>65950</v>
      </c>
      <c r="G73" s="103">
        <f t="shared" si="11"/>
        <v>73502</v>
      </c>
      <c r="H73" s="104">
        <f t="shared" si="11"/>
        <v>77034</v>
      </c>
      <c r="I73" s="104">
        <f t="shared" si="11"/>
        <v>77861</v>
      </c>
      <c r="J73" s="105">
        <f t="shared" ref="J73" si="12">+SUM(J65:J72)</f>
        <v>83610</v>
      </c>
      <c r="K73" s="106">
        <f t="shared" si="11"/>
        <v>80606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43547</v>
      </c>
      <c r="D78" s="96">
        <v>39585</v>
      </c>
      <c r="E78" s="96">
        <v>46047</v>
      </c>
      <c r="F78" s="96">
        <v>55353</v>
      </c>
      <c r="G78" s="96">
        <v>63715</v>
      </c>
      <c r="H78" s="97">
        <v>66399</v>
      </c>
      <c r="I78" s="97">
        <v>61265</v>
      </c>
      <c r="J78" s="97">
        <v>66505</v>
      </c>
      <c r="K78" s="99">
        <v>63116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9631</v>
      </c>
      <c r="D79" s="25">
        <v>12590</v>
      </c>
      <c r="E79" s="25">
        <v>11396</v>
      </c>
      <c r="F79" s="25">
        <v>10237</v>
      </c>
      <c r="G79" s="25">
        <v>8963</v>
      </c>
      <c r="H79" s="26">
        <v>9651</v>
      </c>
      <c r="I79" s="26">
        <v>9773</v>
      </c>
      <c r="J79" s="26">
        <v>9058</v>
      </c>
      <c r="K79" s="101">
        <v>7876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82</v>
      </c>
      <c r="D80" s="25">
        <v>146</v>
      </c>
      <c r="E80" s="25">
        <v>269</v>
      </c>
      <c r="F80" s="25">
        <v>360</v>
      </c>
      <c r="G80" s="25">
        <v>824</v>
      </c>
      <c r="H80" s="26">
        <v>984</v>
      </c>
      <c r="I80" s="26">
        <v>6823</v>
      </c>
      <c r="J80" s="26">
        <v>8047</v>
      </c>
      <c r="K80" s="101">
        <v>9614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53260</v>
      </c>
      <c r="D81" s="103">
        <f t="shared" ref="D81:K81" si="13">+SUM(D78:D80)</f>
        <v>52321</v>
      </c>
      <c r="E81" s="103">
        <f t="shared" si="13"/>
        <v>57712</v>
      </c>
      <c r="F81" s="103">
        <f t="shared" si="13"/>
        <v>65950</v>
      </c>
      <c r="G81" s="103">
        <f t="shared" si="13"/>
        <v>73502</v>
      </c>
      <c r="H81" s="104">
        <f t="shared" si="13"/>
        <v>77034</v>
      </c>
      <c r="I81" s="104">
        <f t="shared" si="13"/>
        <v>77861</v>
      </c>
      <c r="J81" s="104">
        <f t="shared" ref="J81" si="14">+SUM(J78:J80)</f>
        <v>83610</v>
      </c>
      <c r="K81" s="106">
        <f t="shared" si="13"/>
        <v>80606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26416</v>
      </c>
      <c r="D86" s="85">
        <v>24587</v>
      </c>
      <c r="E86" s="85">
        <v>27488</v>
      </c>
      <c r="F86" s="85">
        <v>31634</v>
      </c>
      <c r="G86" s="85">
        <v>36072</v>
      </c>
      <c r="H86" s="86">
        <v>38570</v>
      </c>
      <c r="I86" s="86">
        <v>38990</v>
      </c>
      <c r="J86" s="87">
        <v>42580</v>
      </c>
      <c r="K86" s="88">
        <v>40818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26844</v>
      </c>
      <c r="D87" s="21">
        <v>27734</v>
      </c>
      <c r="E87" s="21">
        <v>30224</v>
      </c>
      <c r="F87" s="21">
        <v>34316</v>
      </c>
      <c r="G87" s="21">
        <v>37430</v>
      </c>
      <c r="H87" s="22">
        <v>38464</v>
      </c>
      <c r="I87" s="22">
        <v>38871</v>
      </c>
      <c r="J87" s="59">
        <v>41030</v>
      </c>
      <c r="K87" s="89">
        <v>39788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53260</v>
      </c>
      <c r="D88" s="91">
        <f t="shared" ref="D88:K88" si="15">+SUM(D86:D87)</f>
        <v>52321</v>
      </c>
      <c r="E88" s="91">
        <f t="shared" si="15"/>
        <v>57712</v>
      </c>
      <c r="F88" s="91">
        <f t="shared" si="15"/>
        <v>65950</v>
      </c>
      <c r="G88" s="91">
        <f t="shared" si="15"/>
        <v>73502</v>
      </c>
      <c r="H88" s="92">
        <f t="shared" si="15"/>
        <v>77034</v>
      </c>
      <c r="I88" s="92">
        <f t="shared" si="15"/>
        <v>77861</v>
      </c>
      <c r="J88" s="93">
        <f t="shared" ref="J88" si="16">+SUM(J86:J87)</f>
        <v>83610</v>
      </c>
      <c r="K88" s="94">
        <f t="shared" si="15"/>
        <v>80606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843</v>
      </c>
      <c r="D93" s="110">
        <v>607</v>
      </c>
      <c r="E93" s="111">
        <f>+IF(C93=0,"",(D93/C93))</f>
        <v>0.72004744958481615</v>
      </c>
      <c r="F93" s="2"/>
      <c r="G93" s="253" t="s">
        <v>34</v>
      </c>
      <c r="H93" s="255"/>
      <c r="I93" s="116">
        <v>11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35709</v>
      </c>
      <c r="D94" s="112">
        <v>1007</v>
      </c>
      <c r="E94" s="113">
        <f t="shared" ref="E94:E99" si="18">+IF(C94=0,"",(D94/C94))</f>
        <v>2.8200173625696604E-2</v>
      </c>
      <c r="F94" s="2"/>
      <c r="G94" s="256" t="s">
        <v>35</v>
      </c>
      <c r="H94" s="258"/>
      <c r="I94" s="117">
        <v>136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40588</v>
      </c>
      <c r="D95" s="112">
        <v>18074</v>
      </c>
      <c r="E95" s="113">
        <f t="shared" si="18"/>
        <v>0.44530403074800434</v>
      </c>
      <c r="F95" s="2"/>
      <c r="G95" s="256" t="s">
        <v>36</v>
      </c>
      <c r="H95" s="258"/>
      <c r="I95" s="117">
        <v>157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1926</v>
      </c>
      <c r="D96" s="112">
        <v>1203</v>
      </c>
      <c r="E96" s="113">
        <f t="shared" si="18"/>
        <v>0.62461059190031154</v>
      </c>
      <c r="F96" s="2"/>
      <c r="G96" s="256" t="s">
        <v>37</v>
      </c>
      <c r="H96" s="258"/>
      <c r="I96" s="117">
        <v>71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1460</v>
      </c>
      <c r="D97" s="112">
        <v>1223</v>
      </c>
      <c r="E97" s="113">
        <f t="shared" si="18"/>
        <v>0.8376712328767123</v>
      </c>
      <c r="F97" s="2"/>
      <c r="G97" s="256" t="s">
        <v>38</v>
      </c>
      <c r="H97" s="258"/>
      <c r="I97" s="117">
        <v>39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80</v>
      </c>
      <c r="D98" s="112">
        <v>80</v>
      </c>
      <c r="E98" s="113">
        <f t="shared" si="18"/>
        <v>1</v>
      </c>
      <c r="F98" s="2"/>
      <c r="G98" s="256" t="s">
        <v>39</v>
      </c>
      <c r="H98" s="258"/>
      <c r="I98" s="117">
        <v>5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80606</v>
      </c>
      <c r="D99" s="114">
        <f>+SUM(D93:D98)</f>
        <v>22194</v>
      </c>
      <c r="E99" s="115">
        <f t="shared" si="18"/>
        <v>0.27533930476639457</v>
      </c>
      <c r="F99" s="2"/>
      <c r="G99" s="259" t="s">
        <v>26</v>
      </c>
      <c r="H99" s="261"/>
      <c r="I99" s="118">
        <f>+SUM(I93:I98)</f>
        <v>419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805</v>
      </c>
      <c r="D104" s="96">
        <v>92</v>
      </c>
      <c r="E104" s="96">
        <v>2165</v>
      </c>
      <c r="F104" s="96">
        <v>1758</v>
      </c>
      <c r="G104" s="97">
        <v>97</v>
      </c>
      <c r="H104" s="97">
        <v>1058</v>
      </c>
      <c r="I104" s="98">
        <v>121</v>
      </c>
      <c r="J104" s="128">
        <v>809</v>
      </c>
      <c r="K104" s="99">
        <v>558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1614</v>
      </c>
      <c r="D105" s="25">
        <v>5764</v>
      </c>
      <c r="E105" s="25">
        <v>5292</v>
      </c>
      <c r="F105" s="25">
        <v>5784</v>
      </c>
      <c r="G105" s="26">
        <v>7768</v>
      </c>
      <c r="H105" s="26">
        <v>6328</v>
      </c>
      <c r="I105" s="60">
        <v>8076</v>
      </c>
      <c r="J105" s="129">
        <v>8867</v>
      </c>
      <c r="K105" s="101">
        <v>9174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2218</v>
      </c>
      <c r="D106" s="25">
        <v>2421</v>
      </c>
      <c r="E106" s="25">
        <v>2544</v>
      </c>
      <c r="F106" s="25">
        <v>3018</v>
      </c>
      <c r="G106" s="26">
        <v>3504</v>
      </c>
      <c r="H106" s="26">
        <v>4311</v>
      </c>
      <c r="I106" s="60">
        <v>5368</v>
      </c>
      <c r="J106" s="129">
        <v>4934</v>
      </c>
      <c r="K106" s="101">
        <v>5015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1084</v>
      </c>
      <c r="D107" s="25">
        <v>981</v>
      </c>
      <c r="E107" s="25">
        <v>1265</v>
      </c>
      <c r="F107" s="25">
        <v>991</v>
      </c>
      <c r="G107" s="26">
        <v>1355</v>
      </c>
      <c r="H107" s="26">
        <v>1615</v>
      </c>
      <c r="I107" s="60">
        <v>1869</v>
      </c>
      <c r="J107" s="129">
        <v>1632</v>
      </c>
      <c r="K107" s="101">
        <v>1806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210</v>
      </c>
      <c r="D108" s="25">
        <v>194</v>
      </c>
      <c r="E108" s="25">
        <v>290</v>
      </c>
      <c r="F108" s="25">
        <v>352</v>
      </c>
      <c r="G108" s="26">
        <v>278</v>
      </c>
      <c r="H108" s="26">
        <v>455</v>
      </c>
      <c r="I108" s="60">
        <v>933</v>
      </c>
      <c r="J108" s="129">
        <v>742</v>
      </c>
      <c r="K108" s="101">
        <v>723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2</v>
      </c>
      <c r="H109" s="26">
        <v>3</v>
      </c>
      <c r="I109" s="60">
        <v>1</v>
      </c>
      <c r="J109" s="129">
        <v>5</v>
      </c>
      <c r="K109" s="101">
        <v>11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5931</v>
      </c>
      <c r="D110" s="103">
        <f t="shared" ref="D110:I110" si="19">+SUM(D104:D109)</f>
        <v>9452</v>
      </c>
      <c r="E110" s="103">
        <f t="shared" si="19"/>
        <v>11556</v>
      </c>
      <c r="F110" s="103">
        <f t="shared" si="19"/>
        <v>11903</v>
      </c>
      <c r="G110" s="104">
        <f t="shared" si="19"/>
        <v>13004</v>
      </c>
      <c r="H110" s="104">
        <f t="shared" si="19"/>
        <v>13770</v>
      </c>
      <c r="I110" s="105">
        <f t="shared" si="19"/>
        <v>16368</v>
      </c>
      <c r="J110" s="130">
        <f>+SUM(J104:J109)</f>
        <v>16989</v>
      </c>
      <c r="K110" s="106">
        <f t="shared" ref="K110" si="20">+SUM(K104:K109)</f>
        <v>17287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0.151</v>
      </c>
      <c r="D115" s="67">
        <v>8.5000000000000006E-2</v>
      </c>
      <c r="E115" s="67">
        <v>0.123</v>
      </c>
      <c r="F115" s="67">
        <v>7.0000000000000007E-2</v>
      </c>
      <c r="G115" s="67">
        <v>0.1008</v>
      </c>
      <c r="H115" s="68">
        <v>6.9199999999999998E-2</v>
      </c>
      <c r="I115" s="68">
        <v>6.6100000000000006E-2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CUNDINAMARCA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1117</v>
      </c>
      <c r="C12" s="33">
        <f>+IFERROR((VLOOKUP(A12,Hoja3!$A$2:$J$841,5,FALSE)),"")</f>
        <v>1117</v>
      </c>
      <c r="D12" s="34" t="str">
        <f>+IFERROR((VLOOKUP(A12,Hoja3!$A$2:$J$841,6,FALSE)),"")</f>
        <v>UNIVERSIDAD MILITAR-NUEVA GRANADA</v>
      </c>
      <c r="E12" s="35"/>
      <c r="F12" s="36"/>
      <c r="G12" s="33" t="str">
        <f>+IFERROR((VLOOKUP(A12,Hoja3!$A$2:$J$841,7,FALSE)),"")</f>
        <v>BOGOTA D.C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6138</v>
      </c>
    </row>
    <row r="13" spans="1:10" x14ac:dyDescent="0.25">
      <c r="A13" s="134">
        <v>2</v>
      </c>
      <c r="B13" s="32">
        <f>+IFERROR((VLOOKUP(A13,Hoja3!$A$2:$J$841,4,FALSE)),"")</f>
        <v>1121</v>
      </c>
      <c r="C13" s="33">
        <f>+IFERROR((VLOOKUP(A13,Hoja3!$A$2:$J$841,5,FALSE)),"")</f>
        <v>1121</v>
      </c>
      <c r="D13" s="34" t="str">
        <f>+IFERROR((VLOOKUP(A13,Hoja3!$A$2:$J$841,6,FALSE)),"")</f>
        <v>UNIVERSIDAD-COLEGIO MAYOR DE CUNDINAMARCA</v>
      </c>
      <c r="E13" s="35"/>
      <c r="F13" s="36"/>
      <c r="G13" s="33" t="str">
        <f>+IFERROR((VLOOKUP(A13,Hoja3!$A$2:$J$841,7,FALSE)),"")</f>
        <v>BOGOTA D.C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148</v>
      </c>
    </row>
    <row r="14" spans="1:10" x14ac:dyDescent="0.25">
      <c r="A14" s="134">
        <v>3</v>
      </c>
      <c r="B14" s="32">
        <f>+IFERROR((VLOOKUP(A14,Hoja3!$A$2:$J$841,4,FALSE)),"")</f>
        <v>1207</v>
      </c>
      <c r="C14" s="33">
        <f>+IFERROR((VLOOKUP(A14,Hoja3!$A$2:$J$841,5,FALSE)),"")</f>
        <v>1207</v>
      </c>
      <c r="D14" s="34" t="str">
        <f>+IFERROR((VLOOKUP(A14,Hoja3!$A$2:$J$841,6,FALSE)),"")</f>
        <v>UNIVERSIDAD DEL TOLIMA</v>
      </c>
      <c r="E14" s="35"/>
      <c r="F14" s="36"/>
      <c r="G14" s="33" t="str">
        <f>+IFERROR((VLOOKUP(A14,Hoja3!$A$2:$J$841,7,FALSE)),"")</f>
        <v>TOLIMA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739</v>
      </c>
    </row>
    <row r="15" spans="1:10" x14ac:dyDescent="0.25">
      <c r="A15" s="134">
        <v>4</v>
      </c>
      <c r="B15" s="32">
        <f>+IFERROR((VLOOKUP(A15,Hoja3!$A$2:$J$841,4,FALSE)),"")</f>
        <v>1212</v>
      </c>
      <c r="C15" s="33">
        <f>+IFERROR((VLOOKUP(A15,Hoja3!$A$2:$J$841,5,FALSE)),"")</f>
        <v>1212</v>
      </c>
      <c r="D15" s="34" t="str">
        <f>+IFERROR((VLOOKUP(A15,Hoja3!$A$2:$J$841,6,FALSE)),"")</f>
        <v>UNIVERSIDAD DE PAMPLONA</v>
      </c>
      <c r="E15" s="35"/>
      <c r="F15" s="36"/>
      <c r="G15" s="33" t="str">
        <f>+IFERROR((VLOOKUP(A15,Hoja3!$A$2:$J$841,7,FALSE)),"")</f>
        <v>NORTE DE SANTANDER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205</v>
      </c>
    </row>
    <row r="16" spans="1:10" x14ac:dyDescent="0.25">
      <c r="A16" s="134">
        <v>5</v>
      </c>
      <c r="B16" s="32">
        <f>+IFERROR((VLOOKUP(A16,Hoja3!$A$2:$J$841,4,FALSE)),"")</f>
        <v>1214</v>
      </c>
      <c r="C16" s="33">
        <f>+IFERROR((VLOOKUP(A16,Hoja3!$A$2:$J$841,5,FALSE)),"")</f>
        <v>1214</v>
      </c>
      <c r="D16" s="34" t="str">
        <f>+IFERROR((VLOOKUP(A16,Hoja3!$A$2:$J$841,6,FALSE)),"")</f>
        <v>UNIVERSIDAD DE CUNDINAMARCA-UDEC</v>
      </c>
      <c r="E16" s="35"/>
      <c r="F16" s="36"/>
      <c r="G16" s="33" t="str">
        <f>+IFERROR((VLOOKUP(A16,Hoja3!$A$2:$J$841,7,FALSE)),"")</f>
        <v>CUNDINAMARCA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11014</v>
      </c>
    </row>
    <row r="17" spans="1:10" x14ac:dyDescent="0.25">
      <c r="A17" s="134">
        <v>6</v>
      </c>
      <c r="B17" s="32">
        <f>+IFERROR((VLOOKUP(A17,Hoja3!$A$2:$J$841,4,FALSE)),"")</f>
        <v>1214</v>
      </c>
      <c r="C17" s="33">
        <f>+IFERROR((VLOOKUP(A17,Hoja3!$A$2:$J$841,5,FALSE)),"")</f>
        <v>1215</v>
      </c>
      <c r="D17" s="35" t="str">
        <f>+IFERROR((VLOOKUP(A17,Hoja3!$A$2:$J$841,6,FALSE)),"")</f>
        <v>UNIVERSIDAD DE CUNDINAMARCA-UDEC</v>
      </c>
      <c r="E17" s="35"/>
      <c r="F17" s="36"/>
      <c r="G17" s="33" t="str">
        <f>+IFERROR((VLOOKUP(A17,Hoja3!$A$2:$J$841,7,FALSE)),"")</f>
        <v>CUNDINAMARCA</v>
      </c>
      <c r="H17" s="33" t="str">
        <f>+IFERROR((VLOOKUP(A17,Hoja3!$A$2:$J$841,8,FALSE)),"")</f>
        <v>OFICIAL</v>
      </c>
      <c r="I17" s="37" t="str">
        <f>+IFERROR((VLOOKUP(A17,Hoja3!$A$2:$J$841,9,FALSE)),"")</f>
        <v>Universidad</v>
      </c>
      <c r="J17" s="135">
        <f>+IFERROR((VLOOKUP(A17,Hoja3!$A$2:$J$841,10,FALSE)),"")</f>
        <v>2262</v>
      </c>
    </row>
    <row r="18" spans="1:10" x14ac:dyDescent="0.25">
      <c r="A18" s="134">
        <v>7</v>
      </c>
      <c r="B18" s="32">
        <f>+IFERROR((VLOOKUP(A18,Hoja3!$A$2:$J$841,4,FALSE)),"")</f>
        <v>1214</v>
      </c>
      <c r="C18" s="33">
        <f>+IFERROR((VLOOKUP(A18,Hoja3!$A$2:$J$841,5,FALSE)),"")</f>
        <v>1216</v>
      </c>
      <c r="D18" s="35" t="str">
        <f>+IFERROR((VLOOKUP(A18,Hoja3!$A$2:$J$841,6,FALSE)),"")</f>
        <v>UNIVERSIDAD DE CUNDINAMARCA-UDEC</v>
      </c>
      <c r="E18" s="35"/>
      <c r="F18" s="36"/>
      <c r="G18" s="33" t="str">
        <f>+IFERROR((VLOOKUP(A18,Hoja3!$A$2:$J$841,7,FALSE)),"")</f>
        <v>CUNDINAMARCA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444</v>
      </c>
    </row>
    <row r="19" spans="1:10" x14ac:dyDescent="0.25">
      <c r="A19" s="134">
        <v>8</v>
      </c>
      <c r="B19" s="32">
        <f>+IFERROR((VLOOKUP(A19,Hoja3!$A$2:$J$841,4,FALSE)),"")</f>
        <v>1703</v>
      </c>
      <c r="C19" s="33">
        <f>+IFERROR((VLOOKUP(A19,Hoja3!$A$2:$J$841,5,FALSE)),"")</f>
        <v>1703</v>
      </c>
      <c r="D19" s="35" t="str">
        <f>+IFERROR((VLOOKUP(A19,Hoja3!$A$2:$J$841,6,FALSE)),"")</f>
        <v>UNIVERSIDAD INCCA DE COLOMBIA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229</v>
      </c>
    </row>
    <row r="20" spans="1:10" x14ac:dyDescent="0.25">
      <c r="A20" s="134">
        <v>9</v>
      </c>
      <c r="B20" s="32">
        <f>+IFERROR((VLOOKUP(A20,Hoja3!$A$2:$J$841,4,FALSE)),"")</f>
        <v>1704</v>
      </c>
      <c r="C20" s="33">
        <f>+IFERROR((VLOOKUP(A20,Hoja3!$A$2:$J$841,5,FALSE)),"")</f>
        <v>1704</v>
      </c>
      <c r="D20" s="35" t="str">
        <f>+IFERROR((VLOOKUP(A20,Hoja3!$A$2:$J$841,6,FALSE)),"")</f>
        <v>UNIVERSIDAD SANTO TOMAS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102</v>
      </c>
    </row>
    <row r="21" spans="1:10" x14ac:dyDescent="0.25">
      <c r="A21" s="134">
        <v>10</v>
      </c>
      <c r="B21" s="32">
        <f>+IFERROR((VLOOKUP(A21,Hoja3!$A$2:$J$841,4,FALSE)),"")</f>
        <v>1711</v>
      </c>
      <c r="C21" s="33">
        <f>+IFERROR((VLOOKUP(A21,Hoja3!$A$2:$J$841,5,FALSE)),"")</f>
        <v>1711</v>
      </c>
      <c r="D21" s="35" t="str">
        <f>+IFERROR((VLOOKUP(A21,Hoja3!$A$2:$J$841,6,FALSE)),"")</f>
        <v>UNIVERSIDAD DE LA SABANA</v>
      </c>
      <c r="E21" s="35"/>
      <c r="F21" s="36"/>
      <c r="G21" s="33" t="str">
        <f>+IFERROR((VLOOKUP(A21,Hoja3!$A$2:$J$841,7,FALSE)),"")</f>
        <v>CUNDINAMARCA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11754</v>
      </c>
    </row>
    <row r="22" spans="1:10" x14ac:dyDescent="0.25">
      <c r="A22" s="134">
        <v>11</v>
      </c>
      <c r="B22" s="32">
        <f>+IFERROR((VLOOKUP(A22,Hoja3!$A$2:$J$841,4,FALSE)),"")</f>
        <v>1815</v>
      </c>
      <c r="C22" s="33">
        <f>+IFERROR((VLOOKUP(A22,Hoja3!$A$2:$J$841,5,FALSE)),"")</f>
        <v>1822</v>
      </c>
      <c r="D22" s="35" t="str">
        <f>+IFERROR((VLOOKUP(A22,Hoja3!$A$2:$J$841,6,FALSE)),"")</f>
        <v>CORPORACION UNIVERSIDAD PILOTO DE COLOMBIA</v>
      </c>
      <c r="E22" s="35"/>
      <c r="F22" s="36"/>
      <c r="G22" s="33" t="str">
        <f>+IFERROR((VLOOKUP(A22,Hoja3!$A$2:$J$841,7,FALSE)),"")</f>
        <v>CUNDINAMARCA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1380</v>
      </c>
    </row>
    <row r="23" spans="1:10" x14ac:dyDescent="0.25">
      <c r="A23" s="134">
        <v>12</v>
      </c>
      <c r="B23" s="32">
        <f>+IFERROR((VLOOKUP(A23,Hoja3!$A$2:$J$841,4,FALSE)),"")</f>
        <v>2102</v>
      </c>
      <c r="C23" s="33">
        <f>+IFERROR((VLOOKUP(A23,Hoja3!$A$2:$J$841,5,FALSE)),"")</f>
        <v>2102</v>
      </c>
      <c r="D23" s="35" t="str">
        <f>+IFERROR((VLOOKUP(A23,Hoja3!$A$2:$J$841,6,FALSE)),"")</f>
        <v>UNIVERSIDAD NACIONAL ABIERTA Y A DISTANCIA UNAD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OFICIAL</v>
      </c>
      <c r="I23" s="37" t="str">
        <f>+IFERROR((VLOOKUP(A23,Hoja3!$A$2:$J$841,9,FALSE)),"")</f>
        <v>Universidad</v>
      </c>
      <c r="J23" s="135">
        <f>+IFERROR((VLOOKUP(A23,Hoja3!$A$2:$J$841,10,FALSE)),"")</f>
        <v>5148</v>
      </c>
    </row>
    <row r="24" spans="1:10" x14ac:dyDescent="0.25">
      <c r="A24" s="134">
        <v>13</v>
      </c>
      <c r="B24" s="32">
        <f>+IFERROR((VLOOKUP(A24,Hoja3!$A$2:$J$841,4,FALSE)),"")</f>
        <v>2104</v>
      </c>
      <c r="C24" s="33">
        <f>+IFERROR((VLOOKUP(A24,Hoja3!$A$2:$J$841,5,FALSE)),"")</f>
        <v>2104</v>
      </c>
      <c r="D24" s="35" t="str">
        <f>+IFERROR((VLOOKUP(A24,Hoja3!$A$2:$J$841,6,FALSE)),"")</f>
        <v>ESCUELA SUPERIOR DE ADMINISTRACION PUBLICA-ESAP-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Institución Universitaria/Escuela Tecnológica</v>
      </c>
      <c r="J24" s="135">
        <f>+IFERROR((VLOOKUP(A24,Hoja3!$A$2:$J$841,10,FALSE)),"")</f>
        <v>604</v>
      </c>
    </row>
    <row r="25" spans="1:10" x14ac:dyDescent="0.25">
      <c r="A25" s="134">
        <v>14</v>
      </c>
      <c r="B25" s="32">
        <f>+IFERROR((VLOOKUP(A25,Hoja3!$A$2:$J$841,4,FALSE)),"")</f>
        <v>2106</v>
      </c>
      <c r="C25" s="33">
        <f>+IFERROR((VLOOKUP(A25,Hoja3!$A$2:$J$841,5,FALSE)),"")</f>
        <v>2106</v>
      </c>
      <c r="D25" s="35" t="str">
        <f>+IFERROR((VLOOKUP(A25,Hoja3!$A$2:$J$841,6,FALSE)),"")</f>
        <v>DIRECCION NACIONAL DE ESCUELAS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607</v>
      </c>
    </row>
    <row r="26" spans="1:10" x14ac:dyDescent="0.25">
      <c r="A26" s="134">
        <v>15</v>
      </c>
      <c r="B26" s="32">
        <f>+IFERROR((VLOOKUP(A26,Hoja3!$A$2:$J$841,4,FALSE)),"")</f>
        <v>2701</v>
      </c>
      <c r="C26" s="33">
        <f>+IFERROR((VLOOKUP(A26,Hoja3!$A$2:$J$841,5,FALSE)),"")</f>
        <v>2701</v>
      </c>
      <c r="D26" s="35" t="str">
        <f>+IFERROR((VLOOKUP(A26,Hoja3!$A$2:$J$841,6,FALSE)),"")</f>
        <v>INSTITUCION UNIVERSITARIA COLEGIOS DE COLOMBIA - UNICOC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PRIVADA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19</v>
      </c>
    </row>
    <row r="27" spans="1:10" x14ac:dyDescent="0.25">
      <c r="A27" s="134">
        <v>16</v>
      </c>
      <c r="B27" s="32">
        <f>+IFERROR((VLOOKUP(A27,Hoja3!$A$2:$J$841,4,FALSE)),"")</f>
        <v>2709</v>
      </c>
      <c r="C27" s="33">
        <f>+IFERROR((VLOOKUP(A27,Hoja3!$A$2:$J$841,5,FALSE)),"")</f>
        <v>2709</v>
      </c>
      <c r="D27" s="35" t="str">
        <f>+IFERROR((VLOOKUP(A27,Hoja3!$A$2:$J$841,6,FALSE)),"")</f>
        <v>FUNDACION UNIVERSITARIA SAN MARTIN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210</v>
      </c>
    </row>
    <row r="28" spans="1:10" x14ac:dyDescent="0.25">
      <c r="A28" s="134">
        <v>17</v>
      </c>
      <c r="B28" s="32">
        <f>+IFERROR((VLOOKUP(A28,Hoja3!$A$2:$J$841,4,FALSE)),"")</f>
        <v>2710</v>
      </c>
      <c r="C28" s="33">
        <f>+IFERROR((VLOOKUP(A28,Hoja3!$A$2:$J$841,5,FALSE)),"")</f>
        <v>2710</v>
      </c>
      <c r="D28" s="35" t="str">
        <f>+IFERROR((VLOOKUP(A28,Hoja3!$A$2:$J$841,6,FALSE)),"")</f>
        <v>FUNDACION UNIVERSITARIA MONSERRATE -UNIMONSERRATE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157</v>
      </c>
    </row>
    <row r="29" spans="1:10" x14ac:dyDescent="0.25">
      <c r="A29" s="134">
        <v>18</v>
      </c>
      <c r="B29" s="32">
        <f>+IFERROR((VLOOKUP(A29,Hoja3!$A$2:$J$841,4,FALSE)),"")</f>
        <v>2723</v>
      </c>
      <c r="C29" s="33">
        <f>+IFERROR((VLOOKUP(A29,Hoja3!$A$2:$J$841,5,FALSE)),"")</f>
        <v>2723</v>
      </c>
      <c r="D29" s="35" t="str">
        <f>+IFERROR((VLOOKUP(A29,Hoja3!$A$2:$J$841,6,FALSE)),"")</f>
        <v>FUNDACION UNIVERSITARIA AGRARIA DE COLOMBIA -UNIAGRARIA-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546</v>
      </c>
    </row>
    <row r="30" spans="1:10" x14ac:dyDescent="0.25">
      <c r="A30" s="134">
        <v>19</v>
      </c>
      <c r="B30" s="32">
        <f>+IFERROR((VLOOKUP(A30,Hoja3!$A$2:$J$841,4,FALSE)),"")</f>
        <v>2829</v>
      </c>
      <c r="C30" s="33">
        <f>+IFERROR((VLOOKUP(A30,Hoja3!$A$2:$J$841,5,FALSE)),"")</f>
        <v>2829</v>
      </c>
      <c r="D30" s="35" t="str">
        <f>+IFERROR((VLOOKUP(A30,Hoja3!$A$2:$J$841,6,FALSE)),"")</f>
        <v>CORPORACION UNIVERSITARIA MINUTO DE DIOS -UNIMINUTO-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Institución Universitaria/Escuela Tecnológica</v>
      </c>
      <c r="J30" s="135">
        <f>+IFERROR((VLOOKUP(A30,Hoja3!$A$2:$J$841,10,FALSE)),"")</f>
        <v>3850</v>
      </c>
    </row>
    <row r="31" spans="1:10" x14ac:dyDescent="0.25">
      <c r="A31" s="134">
        <v>20</v>
      </c>
      <c r="B31" s="32">
        <f>+IFERROR((VLOOKUP(A31,Hoja3!$A$2:$J$841,4,FALSE)),"")</f>
        <v>2829</v>
      </c>
      <c r="C31" s="33">
        <f>+IFERROR((VLOOKUP(A31,Hoja3!$A$2:$J$841,5,FALSE)),"")</f>
        <v>2841</v>
      </c>
      <c r="D31" s="35" t="str">
        <f>+IFERROR((VLOOKUP(A31,Hoja3!$A$2:$J$841,6,FALSE)),"")</f>
        <v>CORPORACION UNIVERSITARIA MINUTO DE DIOS -UNIMINUTO-</v>
      </c>
      <c r="E31" s="35"/>
      <c r="F31" s="36"/>
      <c r="G31" s="33" t="str">
        <f>+IFERROR((VLOOKUP(A31,Hoja3!$A$2:$J$841,7,FALSE)),"")</f>
        <v>ANTIOQUIA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60</v>
      </c>
    </row>
    <row r="32" spans="1:10" x14ac:dyDescent="0.25">
      <c r="A32" s="134">
        <v>21</v>
      </c>
      <c r="B32" s="32">
        <f>+IFERROR((VLOOKUP(A32,Hoja3!$A$2:$J$841,4,FALSE)),"")</f>
        <v>2833</v>
      </c>
      <c r="C32" s="33">
        <f>+IFERROR((VLOOKUP(A32,Hoja3!$A$2:$J$841,5,FALSE)),"")</f>
        <v>2833</v>
      </c>
      <c r="D32" s="35" t="str">
        <f>+IFERROR((VLOOKUP(A32,Hoja3!$A$2:$J$841,6,FALSE)),"")</f>
        <v>CORPORACION UNIVERSITARIA REMINGTON</v>
      </c>
      <c r="E32" s="35"/>
      <c r="F32" s="36"/>
      <c r="G32" s="33" t="str">
        <f>+IFERROR((VLOOKUP(A32,Hoja3!$A$2:$J$841,7,FALSE)),"")</f>
        <v>ANTIOQUIA</v>
      </c>
      <c r="H32" s="33" t="str">
        <f>+IFERROR((VLOOKUP(A32,Hoja3!$A$2:$J$841,8,FALSE)),"")</f>
        <v>PRIVADA</v>
      </c>
      <c r="I32" s="37" t="str">
        <f>+IFERROR((VLOOKUP(A32,Hoja3!$A$2:$J$841,9,FALSE)),"")</f>
        <v>Institución Universitaria/Escuela Tecnológica</v>
      </c>
      <c r="J32" s="135">
        <f>+IFERROR((VLOOKUP(A32,Hoja3!$A$2:$J$841,10,FALSE)),"")</f>
        <v>82</v>
      </c>
    </row>
    <row r="33" spans="1:10" x14ac:dyDescent="0.25">
      <c r="A33" s="134">
        <v>22</v>
      </c>
      <c r="B33" s="32">
        <f>+IFERROR((VLOOKUP(A33,Hoja3!$A$2:$J$841,4,FALSE)),"")</f>
        <v>2903</v>
      </c>
      <c r="C33" s="33">
        <f>+IFERROR((VLOOKUP(A33,Hoja3!$A$2:$J$841,5,FALSE)),"")</f>
        <v>2903</v>
      </c>
      <c r="D33" s="35" t="str">
        <f>+IFERROR((VLOOKUP(A33,Hoja3!$A$2:$J$841,6,FALSE)),"")</f>
        <v>ESCUELA DE COMUNICACIONES</v>
      </c>
      <c r="E33" s="35"/>
      <c r="F33" s="36"/>
      <c r="G33" s="33" t="str">
        <f>+IFERROR((VLOOKUP(A33,Hoja3!$A$2:$J$841,7,FALSE)),"")</f>
        <v>CUNDINAMARCA</v>
      </c>
      <c r="H33" s="33" t="str">
        <f>+IFERROR((VLOOKUP(A33,Hoja3!$A$2:$J$841,8,FALSE)),"")</f>
        <v>OFICIAL</v>
      </c>
      <c r="I33" s="37" t="str">
        <f>+IFERROR((VLOOKUP(A33,Hoja3!$A$2:$J$841,9,FALSE)),"")</f>
        <v>Institución Universitaria/Escuela Tecnológica</v>
      </c>
      <c r="J33" s="135">
        <f>+IFERROR((VLOOKUP(A33,Hoja3!$A$2:$J$841,10,FALSE)),"")</f>
        <v>203</v>
      </c>
    </row>
    <row r="34" spans="1:10" x14ac:dyDescent="0.25">
      <c r="A34" s="134">
        <v>23</v>
      </c>
      <c r="B34" s="32">
        <f>+IFERROR((VLOOKUP(A34,Hoja3!$A$2:$J$841,4,FALSE)),"")</f>
        <v>3724</v>
      </c>
      <c r="C34" s="33">
        <f>+IFERROR((VLOOKUP(A34,Hoja3!$A$2:$J$841,5,FALSE)),"")</f>
        <v>3724</v>
      </c>
      <c r="D34" s="35" t="str">
        <f>+IFERROR((VLOOKUP(A34,Hoja3!$A$2:$J$841,6,FALSE)),"")</f>
        <v>FUNDACION TECNOLOGICA DE MADRID</v>
      </c>
      <c r="E34" s="35"/>
      <c r="F34" s="36"/>
      <c r="G34" s="33" t="str">
        <f>+IFERROR((VLOOKUP(A34,Hoja3!$A$2:$J$841,7,FALSE)),"")</f>
        <v>CUNDINAMARCA</v>
      </c>
      <c r="H34" s="33" t="str">
        <f>+IFERROR((VLOOKUP(A34,Hoja3!$A$2:$J$841,8,FALSE)),"")</f>
        <v>PRIVADA</v>
      </c>
      <c r="I34" s="37" t="str">
        <f>+IFERROR((VLOOKUP(A34,Hoja3!$A$2:$J$841,9,FALSE)),"")</f>
        <v>Institución Tecnológica</v>
      </c>
      <c r="J34" s="135">
        <f>+IFERROR((VLOOKUP(A34,Hoja3!$A$2:$J$841,10,FALSE)),"")</f>
        <v>13</v>
      </c>
    </row>
    <row r="35" spans="1:10" x14ac:dyDescent="0.25">
      <c r="A35" s="134">
        <v>24</v>
      </c>
      <c r="B35" s="32">
        <f>+IFERROR((VLOOKUP(A35,Hoja3!$A$2:$J$841,4,FALSE)),"")</f>
        <v>3809</v>
      </c>
      <c r="C35" s="33">
        <f>+IFERROR((VLOOKUP(A35,Hoja3!$A$2:$J$841,5,FALSE)),"")</f>
        <v>3809</v>
      </c>
      <c r="D35" s="35" t="str">
        <f>+IFERROR((VLOOKUP(A35,Hoja3!$A$2:$J$841,6,FALSE)),"")</f>
        <v>INSTITUTO SUPERIOR DE CIENCIAS SOCIALES Y ECONOMICO FAMILIARES-ICSEF-</v>
      </c>
      <c r="E35" s="35"/>
      <c r="F35" s="36"/>
      <c r="G35" s="33" t="str">
        <f>+IFERROR((VLOOKUP(A35,Hoja3!$A$2:$J$841,7,FALSE)),"")</f>
        <v>BOGOTA D.C</v>
      </c>
      <c r="H35" s="33" t="str">
        <f>+IFERROR((VLOOKUP(A35,Hoja3!$A$2:$J$841,8,FALSE)),"")</f>
        <v>PRIVADA</v>
      </c>
      <c r="I35" s="37" t="str">
        <f>+IFERROR((VLOOKUP(A35,Hoja3!$A$2:$J$841,9,FALSE)),"")</f>
        <v>Institución Tecnológica</v>
      </c>
      <c r="J35" s="135">
        <f>+IFERROR((VLOOKUP(A35,Hoja3!$A$2:$J$841,10,FALSE)),"")</f>
        <v>118</v>
      </c>
    </row>
    <row r="36" spans="1:10" x14ac:dyDescent="0.25">
      <c r="A36" s="134">
        <v>25</v>
      </c>
      <c r="B36" s="32">
        <f>+IFERROR((VLOOKUP(A36,Hoja3!$A$2:$J$841,4,FALSE)),"")</f>
        <v>3902</v>
      </c>
      <c r="C36" s="33">
        <f>+IFERROR((VLOOKUP(A36,Hoja3!$A$2:$J$841,5,FALSE)),"")</f>
        <v>3902</v>
      </c>
      <c r="D36" s="35" t="str">
        <f>+IFERROR((VLOOKUP(A36,Hoja3!$A$2:$J$841,6,FALSE)),"")</f>
        <v>ESCUELA  MILITAR DE SUBOFICIALES SARGENTO INOCENCIO CHINCA</v>
      </c>
      <c r="E36" s="35"/>
      <c r="F36" s="36"/>
      <c r="G36" s="33" t="str">
        <f>+IFERROR((VLOOKUP(A36,Hoja3!$A$2:$J$841,7,FALSE)),"")</f>
        <v>CUNDINAMARCA</v>
      </c>
      <c r="H36" s="33" t="str">
        <f>+IFERROR((VLOOKUP(A36,Hoja3!$A$2:$J$841,8,FALSE)),"")</f>
        <v>OFICIAL</v>
      </c>
      <c r="I36" s="37" t="str">
        <f>+IFERROR((VLOOKUP(A36,Hoja3!$A$2:$J$841,9,FALSE)),"")</f>
        <v>Institución Tecnológica</v>
      </c>
      <c r="J36" s="135">
        <f>+IFERROR((VLOOKUP(A36,Hoja3!$A$2:$J$841,10,FALSE)),"")</f>
        <v>5321</v>
      </c>
    </row>
    <row r="37" spans="1:10" x14ac:dyDescent="0.25">
      <c r="A37" s="134">
        <v>26</v>
      </c>
      <c r="B37" s="32">
        <f>+IFERROR((VLOOKUP(A37,Hoja3!$A$2:$J$841,4,FALSE)),"")</f>
        <v>4110</v>
      </c>
      <c r="C37" s="33">
        <f>+IFERROR((VLOOKUP(A37,Hoja3!$A$2:$J$841,5,FALSE)),"")</f>
        <v>4110</v>
      </c>
      <c r="D37" s="35" t="str">
        <f>+IFERROR((VLOOKUP(A37,Hoja3!$A$2:$J$841,6,FALSE)),"")</f>
        <v>INSTITUTO TOLIMENSE DE FORMACION TECNICA PROFESIONAL</v>
      </c>
      <c r="E37" s="35"/>
      <c r="F37" s="36"/>
      <c r="G37" s="33" t="str">
        <f>+IFERROR((VLOOKUP(A37,Hoja3!$A$2:$J$841,7,FALSE)),"")</f>
        <v>TOLIMA</v>
      </c>
      <c r="H37" s="33" t="str">
        <f>+IFERROR((VLOOKUP(A37,Hoja3!$A$2:$J$841,8,FALSE)),"")</f>
        <v>OFICIAL</v>
      </c>
      <c r="I37" s="37" t="str">
        <f>+IFERROR((VLOOKUP(A37,Hoja3!$A$2:$J$841,9,FALSE)),"")</f>
        <v>Institución Técnica Profesional</v>
      </c>
      <c r="J37" s="135">
        <f>+IFERROR((VLOOKUP(A37,Hoja3!$A$2:$J$841,10,FALSE)),"")</f>
        <v>109</v>
      </c>
    </row>
    <row r="38" spans="1:10" x14ac:dyDescent="0.25">
      <c r="A38" s="134">
        <v>27</v>
      </c>
      <c r="B38" s="32">
        <f>+IFERROR((VLOOKUP(A38,Hoja3!$A$2:$J$841,4,FALSE)),"")</f>
        <v>4813</v>
      </c>
      <c r="C38" s="33">
        <f>+IFERROR((VLOOKUP(A38,Hoja3!$A$2:$J$841,5,FALSE)),"")</f>
        <v>4813</v>
      </c>
      <c r="D38" s="35" t="str">
        <f>+IFERROR((VLOOKUP(A38,Hoja3!$A$2:$J$841,6,FALSE)),"")</f>
        <v>CORPORACION UNIFICADA NACIONAL DE EDUCACION SUPERIOR-CUN-</v>
      </c>
      <c r="E38" s="35"/>
      <c r="F38" s="36"/>
      <c r="G38" s="33" t="str">
        <f>+IFERROR((VLOOKUP(A38,Hoja3!$A$2:$J$841,7,FALSE)),"")</f>
        <v>BOGOTA D.C</v>
      </c>
      <c r="H38" s="33" t="str">
        <f>+IFERROR((VLOOKUP(A38,Hoja3!$A$2:$J$841,8,FALSE)),"")</f>
        <v>PRIVADA</v>
      </c>
      <c r="I38" s="37" t="str">
        <f>+IFERROR((VLOOKUP(A38,Hoja3!$A$2:$J$841,9,FALSE)),"")</f>
        <v>Institución Técnica Profesional</v>
      </c>
      <c r="J38" s="135">
        <f>+IFERROR((VLOOKUP(A38,Hoja3!$A$2:$J$841,10,FALSE)),"")</f>
        <v>29</v>
      </c>
    </row>
    <row r="39" spans="1:10" x14ac:dyDescent="0.25">
      <c r="A39" s="134">
        <v>28</v>
      </c>
      <c r="B39" s="32">
        <f>+IFERROR((VLOOKUP(A39,Hoja3!$A$2:$J$841,4,FALSE)),"")</f>
        <v>4822</v>
      </c>
      <c r="C39" s="33">
        <f>+IFERROR((VLOOKUP(A39,Hoja3!$A$2:$J$841,5,FALSE)),"")</f>
        <v>4822</v>
      </c>
      <c r="D39" s="35" t="str">
        <f>+IFERROR((VLOOKUP(A39,Hoja3!$A$2:$J$841,6,FALSE)),"")</f>
        <v>CORPORACION ESCUELA DE ARTES Y LETRAS</v>
      </c>
      <c r="E39" s="35"/>
      <c r="F39" s="36"/>
      <c r="G39" s="33" t="str">
        <f>+IFERROR((VLOOKUP(A39,Hoja3!$A$2:$J$841,7,FALSE)),"")</f>
        <v>BOGOTA D.C</v>
      </c>
      <c r="H39" s="33" t="str">
        <f>+IFERROR((VLOOKUP(A39,Hoja3!$A$2:$J$841,8,FALSE)),"")</f>
        <v>PRIVADA</v>
      </c>
      <c r="I39" s="37" t="str">
        <f>+IFERROR((VLOOKUP(A39,Hoja3!$A$2:$J$841,9,FALSE)),"")</f>
        <v>Institución Universitaria/Escuela Tecnológica</v>
      </c>
      <c r="J39" s="135">
        <f>+IFERROR((VLOOKUP(A39,Hoja3!$A$2:$J$841,10,FALSE)),"")</f>
        <v>108</v>
      </c>
    </row>
    <row r="40" spans="1:10" x14ac:dyDescent="0.25">
      <c r="A40" s="134">
        <v>29</v>
      </c>
      <c r="B40" s="32">
        <f>+IFERROR((VLOOKUP(A40,Hoja3!$A$2:$J$841,4,FALSE)),"")</f>
        <v>9102</v>
      </c>
      <c r="C40" s="33">
        <f>+IFERROR((VLOOKUP(A40,Hoja3!$A$2:$J$841,5,FALSE)),"")</f>
        <v>9102</v>
      </c>
      <c r="D40" s="35" t="str">
        <f>+IFERROR((VLOOKUP(A40,Hoja3!$A$2:$J$841,6,FALSE)),"")</f>
        <v>ESCUELA DE SUBOFICIALES DE LA FUERZA AEREA COLOMBIANA ANDRES M. DIAZ</v>
      </c>
      <c r="E40" s="35"/>
      <c r="F40" s="36"/>
      <c r="G40" s="33" t="str">
        <f>+IFERROR((VLOOKUP(A40,Hoja3!$A$2:$J$841,7,FALSE)),"")</f>
        <v>CUNDINAMARCA</v>
      </c>
      <c r="H40" s="33" t="str">
        <f>+IFERROR((VLOOKUP(A40,Hoja3!$A$2:$J$841,8,FALSE)),"")</f>
        <v>OFICIAL</v>
      </c>
      <c r="I40" s="37" t="str">
        <f>+IFERROR((VLOOKUP(A40,Hoja3!$A$2:$J$841,9,FALSE)),"")</f>
        <v>Institución Tecnológica</v>
      </c>
      <c r="J40" s="135">
        <f>+IFERROR((VLOOKUP(A40,Hoja3!$A$2:$J$841,10,FALSE)),"")</f>
        <v>511</v>
      </c>
    </row>
    <row r="41" spans="1:10" x14ac:dyDescent="0.25">
      <c r="A41" s="134">
        <v>30</v>
      </c>
      <c r="B41" s="32">
        <f>+IFERROR((VLOOKUP(A41,Hoja3!$A$2:$J$841,4,FALSE)),"")</f>
        <v>9110</v>
      </c>
      <c r="C41" s="33">
        <f>+IFERROR((VLOOKUP(A41,Hoja3!$A$2:$J$841,5,FALSE)),"")</f>
        <v>9110</v>
      </c>
      <c r="D41" s="35" t="str">
        <f>+IFERROR((VLOOKUP(A41,Hoja3!$A$2:$J$841,6,FALSE)),"")</f>
        <v>SERVICIO NACIONAL DE APRENDIZAJE-SENA-</v>
      </c>
      <c r="E41" s="35"/>
      <c r="F41" s="36"/>
      <c r="G41" s="33" t="str">
        <f>+IFERROR((VLOOKUP(A41,Hoja3!$A$2:$J$841,7,FALSE)),"")</f>
        <v>BOGOTA D.C</v>
      </c>
      <c r="H41" s="33" t="str">
        <f>+IFERROR((VLOOKUP(A41,Hoja3!$A$2:$J$841,8,FALSE)),"")</f>
        <v>OFICIAL</v>
      </c>
      <c r="I41" s="37" t="str">
        <f>+IFERROR((VLOOKUP(A41,Hoja3!$A$2:$J$841,9,FALSE)),"")</f>
        <v>Institución Tecnológica</v>
      </c>
      <c r="J41" s="135">
        <f>+IFERROR((VLOOKUP(A41,Hoja3!$A$2:$J$841,10,FALSE)),"")</f>
        <v>28496</v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CUNDINAMARCA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25001</v>
      </c>
      <c r="C12" s="39" t="str">
        <f>+IFERROR((VLOOKUP(A12,Hoja4!$A$2:$M$1051,5,FALSE)),"")</f>
        <v>AGUA DE DIOS</v>
      </c>
      <c r="D12" s="40">
        <f>+IFERROR((VLOOKUP(A12,Hoja4!$A$2:$AA$1051,6,FALSE)),"")</f>
        <v>69</v>
      </c>
      <c r="E12" s="40">
        <f>+IFERROR((VLOOKUP(A12,Hoja4!$A$2:$AA$1051,7,FALSE)),"")</f>
        <v>35</v>
      </c>
      <c r="F12" s="40">
        <f>+IFERROR((VLOOKUP(A12,Hoja4!$A$2:$AA$1051,8,FALSE)),"")</f>
        <v>52</v>
      </c>
      <c r="G12" s="40">
        <f>+IFERROR((VLOOKUP(A12,Hoja4!$A$2:$AA$1051,9,FALSE)),"")</f>
        <v>49</v>
      </c>
      <c r="H12" s="40" t="str">
        <f>+IFERROR((VLOOKUP(A12,Hoja4!$A$2:$AA$1051,10,FALSE)),"")</f>
        <v>-</v>
      </c>
      <c r="I12" s="40">
        <f>+IFERROR((VLOOKUP(A12,Hoja4!$A$2:$AA$1051,11,FALSE)),"")</f>
        <v>16</v>
      </c>
      <c r="J12" s="40" t="str">
        <f>+IFERROR((VLOOKUP(A12,Hoja4!$A$2:$AA$1051,12,FALSE)),"")</f>
        <v>-</v>
      </c>
      <c r="K12" s="149" t="str">
        <f>+IFERROR((VLOOKUP(A12,Hoja4!$A$2:$AA$1051,13,FALSE)),"")</f>
        <v>-</v>
      </c>
      <c r="L12" s="144">
        <f>+IFERROR((VLOOKUP(A12,Hoja4!$A$2:$AA$1051,14,FALSE)),"")</f>
        <v>0</v>
      </c>
    </row>
    <row r="13" spans="1:12" x14ac:dyDescent="0.25">
      <c r="A13" s="145">
        <v>2</v>
      </c>
      <c r="B13" s="41">
        <f>+IFERROR((VLOOKUP(A13,Hoja4!$A$2:$M$1051,4,FALSE)),"")</f>
        <v>25019</v>
      </c>
      <c r="C13" s="41" t="str">
        <f>+IFERROR((VLOOKUP(A13,Hoja4!$A$2:$M$1051,5,FALSE)),"")</f>
        <v>ALBAN</v>
      </c>
      <c r="D13" s="42">
        <f>+IFERROR((VLOOKUP(A13,Hoja4!$A$2:$AA$1051,6,FALSE)),"")</f>
        <v>50</v>
      </c>
      <c r="E13" s="42">
        <f>+IFERROR((VLOOKUP(A13,Hoja4!$A$2:$AA$1051,7,FALSE)),"")</f>
        <v>61</v>
      </c>
      <c r="F13" s="42">
        <f>+IFERROR((VLOOKUP(A13,Hoja4!$A$2:$AA$1051,8,FALSE)),"")</f>
        <v>35</v>
      </c>
      <c r="G13" s="42">
        <f>+IFERROR((VLOOKUP(A13,Hoja4!$A$2:$AA$1051,9,FALSE)),"")</f>
        <v>16</v>
      </c>
      <c r="H13" s="42" t="str">
        <f>+IFERROR((VLOOKUP(A13,Hoja4!$A$2:$AA$1051,10,FALSE)),"")</f>
        <v>-</v>
      </c>
      <c r="I13" s="42">
        <f>+IFERROR((VLOOKUP(A13,Hoja4!$A$2:$AA$1051,11,FALSE)),"")</f>
        <v>1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25035</v>
      </c>
      <c r="C14" s="41" t="str">
        <f>+IFERROR((VLOOKUP(A14,Hoja4!$A$2:$M$1051,5,FALSE)),"")</f>
        <v>ANAPOIMA</v>
      </c>
      <c r="D14" s="42">
        <f>+IFERROR((VLOOKUP(A14,Hoja4!$A$2:$AA$1051,6,FALSE)),"")</f>
        <v>44</v>
      </c>
      <c r="E14" s="42">
        <f>+IFERROR((VLOOKUP(A14,Hoja4!$A$2:$AA$1051,7,FALSE)),"")</f>
        <v>92</v>
      </c>
      <c r="F14" s="42">
        <f>+IFERROR((VLOOKUP(A14,Hoja4!$A$2:$AA$1051,8,FALSE)),"")</f>
        <v>105</v>
      </c>
      <c r="G14" s="42">
        <f>+IFERROR((VLOOKUP(A14,Hoja4!$A$2:$AA$1051,9,FALSE)),"")</f>
        <v>52</v>
      </c>
      <c r="H14" s="42">
        <f>+IFERROR((VLOOKUP(A14,Hoja4!$A$2:$AA$1051,10,FALSE)),"")</f>
        <v>20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>
        <f>+IFERROR((VLOOKUP(A14,Hoja4!$A$2:$AA$1051,13,FALSE)),"")</f>
        <v>1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25040</v>
      </c>
      <c r="C15" s="41" t="str">
        <f>+IFERROR((VLOOKUP(A15,Hoja4!$A$2:$M$1051,5,FALSE)),"")</f>
        <v>ANOLAIMA</v>
      </c>
      <c r="D15" s="42">
        <f>+IFERROR((VLOOKUP(A15,Hoja4!$A$2:$AA$1051,6,FALSE)),"")</f>
        <v>23</v>
      </c>
      <c r="E15" s="42">
        <f>+IFERROR((VLOOKUP(A15,Hoja4!$A$2:$AA$1051,7,FALSE)),"")</f>
        <v>23</v>
      </c>
      <c r="F15" s="42">
        <f>+IFERROR((VLOOKUP(A15,Hoja4!$A$2:$AA$1051,8,FALSE)),"")</f>
        <v>17</v>
      </c>
      <c r="G15" s="42">
        <f>+IFERROR((VLOOKUP(A15,Hoja4!$A$2:$AA$1051,9,FALSE)),"")</f>
        <v>17</v>
      </c>
      <c r="H15" s="42">
        <f>+IFERROR((VLOOKUP(A15,Hoja4!$A$2:$AA$1051,10,FALSE)),"")</f>
        <v>9</v>
      </c>
      <c r="I15" s="42" t="str">
        <f>+IFERROR((VLOOKUP(A15,Hoja4!$A$2:$AA$1051,11,FALSE)),"")</f>
        <v>-</v>
      </c>
      <c r="J15" s="42">
        <f>+IFERROR((VLOOKUP(A15,Hoja4!$A$2:$AA$1051,12,FALSE)),"")</f>
        <v>2</v>
      </c>
      <c r="K15" s="149">
        <f>+IFERROR((VLOOKUP(A15,Hoja4!$A$2:$AA$1051,13,FALSE)),"")</f>
        <v>1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25053</v>
      </c>
      <c r="C16" s="41" t="str">
        <f>+IFERROR((VLOOKUP(A16,Hoja4!$A$2:$M$1051,5,FALSE)),"")</f>
        <v>ARBELAEZ</v>
      </c>
      <c r="D16" s="42">
        <f>+IFERROR((VLOOKUP(A16,Hoja4!$A$2:$AA$1051,6,FALSE)),"")</f>
        <v>523</v>
      </c>
      <c r="E16" s="42">
        <f>+IFERROR((VLOOKUP(A16,Hoja4!$A$2:$AA$1051,7,FALSE)),"")</f>
        <v>677</v>
      </c>
      <c r="F16" s="42">
        <f>+IFERROR((VLOOKUP(A16,Hoja4!$A$2:$AA$1051,8,FALSE)),"")</f>
        <v>980</v>
      </c>
      <c r="G16" s="42">
        <f>+IFERROR((VLOOKUP(A16,Hoja4!$A$2:$AA$1051,9,FALSE)),"")</f>
        <v>1159</v>
      </c>
      <c r="H16" s="42">
        <f>+IFERROR((VLOOKUP(A16,Hoja4!$A$2:$AA$1051,10,FALSE)),"")</f>
        <v>1006</v>
      </c>
      <c r="I16" s="42">
        <f>+IFERROR((VLOOKUP(A16,Hoja4!$A$2:$AA$1051,11,FALSE)),"")</f>
        <v>915</v>
      </c>
      <c r="J16" s="42">
        <f>+IFERROR((VLOOKUP(A16,Hoja4!$A$2:$AA$1051,12,FALSE)),"")</f>
        <v>782</v>
      </c>
      <c r="K16" s="149">
        <f>+IFERROR((VLOOKUP(A16,Hoja4!$A$2:$AA$1051,13,FALSE)),"")</f>
        <v>124</v>
      </c>
      <c r="L16" s="144">
        <f>+IFERROR((VLOOKUP(A16,Hoja4!$A$2:$AA$1051,14,FALSE)),"")</f>
        <v>61</v>
      </c>
    </row>
    <row r="17" spans="1:12" x14ac:dyDescent="0.25">
      <c r="A17" s="145">
        <v>6</v>
      </c>
      <c r="B17" s="41">
        <f>+IFERROR((VLOOKUP(A17,Hoja4!$A$2:$M$1051,4,FALSE)),"")</f>
        <v>25095</v>
      </c>
      <c r="C17" s="41" t="str">
        <f>+IFERROR((VLOOKUP(A17,Hoja4!$A$2:$M$1051,5,FALSE)),"")</f>
        <v>BITUIMA</v>
      </c>
      <c r="D17" s="42">
        <f>+IFERROR((VLOOKUP(A17,Hoja4!$A$2:$AA$1051,6,FALSE)),"")</f>
        <v>151</v>
      </c>
      <c r="E17" s="42">
        <f>+IFERROR((VLOOKUP(A17,Hoja4!$A$2:$AA$1051,7,FALSE)),"")</f>
        <v>162</v>
      </c>
      <c r="F17" s="42">
        <f>+IFERROR((VLOOKUP(A17,Hoja4!$A$2:$AA$1051,8,FALSE)),"")</f>
        <v>148</v>
      </c>
      <c r="G17" s="42">
        <f>+IFERROR((VLOOKUP(A17,Hoja4!$A$2:$AA$1051,9,FALSE)),"")</f>
        <v>114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25099</v>
      </c>
      <c r="C18" s="41" t="str">
        <f>+IFERROR((VLOOKUP(A18,Hoja4!$A$2:$M$1051,5,FALSE)),"")</f>
        <v>BOJACA</v>
      </c>
      <c r="D18" s="42">
        <f>+IFERROR((VLOOKUP(A18,Hoja4!$A$2:$AA$1051,6,FALSE)),"")</f>
        <v>39</v>
      </c>
      <c r="E18" s="42">
        <f>+IFERROR((VLOOKUP(A18,Hoja4!$A$2:$AA$1051,7,FALSE)),"")</f>
        <v>153</v>
      </c>
      <c r="F18" s="42">
        <f>+IFERROR((VLOOKUP(A18,Hoja4!$A$2:$AA$1051,8,FALSE)),"")</f>
        <v>135</v>
      </c>
      <c r="G18" s="42" t="str">
        <f>+IFERROR((VLOOKUP(A18,Hoja4!$A$2:$AA$1051,9,FALSE)),"")</f>
        <v>-</v>
      </c>
      <c r="H18" s="42" t="str">
        <f>+IFERROR((VLOOKUP(A18,Hoja4!$A$2:$AA$1051,10,FALSE)),"")</f>
        <v>-</v>
      </c>
      <c r="I18" s="42" t="str">
        <f>+IFERROR((VLOOKUP(A18,Hoja4!$A$2:$AA$1051,11,FALSE)),"")</f>
        <v>-</v>
      </c>
      <c r="J18" s="42">
        <f>+IFERROR((VLOOKUP(A18,Hoja4!$A$2:$AA$1051,12,FALSE)),"")</f>
        <v>1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25120</v>
      </c>
      <c r="C19" s="41" t="str">
        <f>+IFERROR((VLOOKUP(A19,Hoja4!$A$2:$M$1051,5,FALSE)),"")</f>
        <v>CABRERA</v>
      </c>
      <c r="D19" s="42">
        <f>+IFERROR((VLOOKUP(A19,Hoja4!$A$2:$AA$1051,6,FALSE)),"")</f>
        <v>36</v>
      </c>
      <c r="E19" s="42">
        <f>+IFERROR((VLOOKUP(A19,Hoja4!$A$2:$AA$1051,7,FALSE)),"")</f>
        <v>16</v>
      </c>
      <c r="F19" s="42" t="str">
        <f>+IFERROR((VLOOKUP(A19,Hoja4!$A$2:$AA$1051,8,FALSE)),"")</f>
        <v>-</v>
      </c>
      <c r="G19" s="42" t="str">
        <f>+IFERROR((VLOOKUP(A19,Hoja4!$A$2:$AA$1051,9,FALSE)),"")</f>
        <v>-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25123</v>
      </c>
      <c r="C20" s="41" t="str">
        <f>+IFERROR((VLOOKUP(A20,Hoja4!$A$2:$M$1051,5,FALSE)),"")</f>
        <v>CACHIPAY</v>
      </c>
      <c r="D20" s="42" t="str">
        <f>+IFERROR((VLOOKUP(A20,Hoja4!$A$2:$AA$1051,6,FALSE)),"")</f>
        <v>-</v>
      </c>
      <c r="E20" s="42" t="str">
        <f>+IFERROR((VLOOKUP(A20,Hoja4!$A$2:$AA$1051,7,FALSE)),"")</f>
        <v>-</v>
      </c>
      <c r="F20" s="42" t="str">
        <f>+IFERROR((VLOOKUP(A20,Hoja4!$A$2:$AA$1051,8,FALSE)),"")</f>
        <v>-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25126</v>
      </c>
      <c r="C21" s="41" t="str">
        <f>+IFERROR((VLOOKUP(A21,Hoja4!$A$2:$M$1051,5,FALSE)),"")</f>
        <v>CAJICA</v>
      </c>
      <c r="D21" s="42">
        <f>+IFERROR((VLOOKUP(A21,Hoja4!$A$2:$AA$1051,6,FALSE)),"")</f>
        <v>481</v>
      </c>
      <c r="E21" s="42">
        <f>+IFERROR((VLOOKUP(A21,Hoja4!$A$2:$AA$1051,7,FALSE)),"")</f>
        <v>445</v>
      </c>
      <c r="F21" s="42">
        <f>+IFERROR((VLOOKUP(A21,Hoja4!$A$2:$AA$1051,8,FALSE)),"")</f>
        <v>1880</v>
      </c>
      <c r="G21" s="42">
        <f>+IFERROR((VLOOKUP(A21,Hoja4!$A$2:$AA$1051,9,FALSE)),"")</f>
        <v>2033</v>
      </c>
      <c r="H21" s="42">
        <f>+IFERROR((VLOOKUP(A21,Hoja4!$A$2:$AA$1051,10,FALSE)),"")</f>
        <v>1977</v>
      </c>
      <c r="I21" s="42">
        <f>+IFERROR((VLOOKUP(A21,Hoja4!$A$2:$AA$1051,11,FALSE)),"")</f>
        <v>3943</v>
      </c>
      <c r="J21" s="42">
        <f>+IFERROR((VLOOKUP(A21,Hoja4!$A$2:$AA$1051,12,FALSE)),"")</f>
        <v>5989</v>
      </c>
      <c r="K21" s="149">
        <f>+IFERROR((VLOOKUP(A21,Hoja4!$A$2:$AA$1051,13,FALSE)),"")</f>
        <v>7880</v>
      </c>
      <c r="L21" s="144">
        <f>+IFERROR((VLOOKUP(A21,Hoja4!$A$2:$AA$1051,14,FALSE)),"")</f>
        <v>6224</v>
      </c>
    </row>
    <row r="22" spans="1:12" x14ac:dyDescent="0.25">
      <c r="A22" s="145">
        <v>11</v>
      </c>
      <c r="B22" s="41">
        <f>+IFERROR((VLOOKUP(A22,Hoja4!$A$2:$M$1051,4,FALSE)),"")</f>
        <v>25148</v>
      </c>
      <c r="C22" s="41" t="str">
        <f>+IFERROR((VLOOKUP(A22,Hoja4!$A$2:$M$1051,5,FALSE)),"")</f>
        <v>CAPARRAPI</v>
      </c>
      <c r="D22" s="42">
        <f>+IFERROR((VLOOKUP(A22,Hoja4!$A$2:$AA$1051,6,FALSE)),"")</f>
        <v>157</v>
      </c>
      <c r="E22" s="42">
        <f>+IFERROR((VLOOKUP(A22,Hoja4!$A$2:$AA$1051,7,FALSE)),"")</f>
        <v>106</v>
      </c>
      <c r="F22" s="42">
        <f>+IFERROR((VLOOKUP(A22,Hoja4!$A$2:$AA$1051,8,FALSE)),"")</f>
        <v>153</v>
      </c>
      <c r="G22" s="42">
        <f>+IFERROR((VLOOKUP(A22,Hoja4!$A$2:$AA$1051,9,FALSE)),"")</f>
        <v>69</v>
      </c>
      <c r="H22" s="42">
        <f>+IFERROR((VLOOKUP(A22,Hoja4!$A$2:$AA$1051,10,FALSE)),"")</f>
        <v>30</v>
      </c>
      <c r="I22" s="42">
        <f>+IFERROR((VLOOKUP(A22,Hoja4!$A$2:$AA$1051,11,FALSE)),"")</f>
        <v>1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25151</v>
      </c>
      <c r="C23" s="41" t="str">
        <f>+IFERROR((VLOOKUP(A23,Hoja4!$A$2:$M$1051,5,FALSE)),"")</f>
        <v>CAQUEZA</v>
      </c>
      <c r="D23" s="42">
        <f>+IFERROR((VLOOKUP(A23,Hoja4!$A$2:$AA$1051,6,FALSE)),"")</f>
        <v>258</v>
      </c>
      <c r="E23" s="42">
        <f>+IFERROR((VLOOKUP(A23,Hoja4!$A$2:$AA$1051,7,FALSE)),"")</f>
        <v>206</v>
      </c>
      <c r="F23" s="42">
        <f>+IFERROR((VLOOKUP(A23,Hoja4!$A$2:$AA$1051,8,FALSE)),"")</f>
        <v>173</v>
      </c>
      <c r="G23" s="42">
        <f>+IFERROR((VLOOKUP(A23,Hoja4!$A$2:$AA$1051,9,FALSE)),"")</f>
        <v>65</v>
      </c>
      <c r="H23" s="42">
        <f>+IFERROR((VLOOKUP(A23,Hoja4!$A$2:$AA$1051,10,FALSE)),"")</f>
        <v>67</v>
      </c>
      <c r="I23" s="42">
        <f>+IFERROR((VLOOKUP(A23,Hoja4!$A$2:$AA$1051,11,FALSE)),"")</f>
        <v>52</v>
      </c>
      <c r="J23" s="42">
        <f>+IFERROR((VLOOKUP(A23,Hoja4!$A$2:$AA$1051,12,FALSE)),"")</f>
        <v>50</v>
      </c>
      <c r="K23" s="149">
        <f>+IFERROR((VLOOKUP(A23,Hoja4!$A$2:$AA$1051,13,FALSE)),"")</f>
        <v>38</v>
      </c>
      <c r="L23" s="144">
        <f>+IFERROR((VLOOKUP(A23,Hoja4!$A$2:$AA$1051,14,FALSE)),"")</f>
        <v>22</v>
      </c>
    </row>
    <row r="24" spans="1:12" x14ac:dyDescent="0.25">
      <c r="A24" s="145">
        <v>13</v>
      </c>
      <c r="B24" s="41">
        <f>+IFERROR((VLOOKUP(A24,Hoja4!$A$2:$M$1051,4,FALSE)),"")</f>
        <v>25154</v>
      </c>
      <c r="C24" s="41" t="str">
        <f>+IFERROR((VLOOKUP(A24,Hoja4!$A$2:$M$1051,5,FALSE)),"")</f>
        <v>CARMEN DE CARUPA</v>
      </c>
      <c r="D24" s="42" t="str">
        <f>+IFERROR((VLOOKUP(A24,Hoja4!$A$2:$AA$1051,6,FALSE)),"")</f>
        <v>-</v>
      </c>
      <c r="E24" s="42" t="str">
        <f>+IFERROR((VLOOKUP(A24,Hoja4!$A$2:$AA$1051,7,FALSE)),"")</f>
        <v>-</v>
      </c>
      <c r="F24" s="42" t="str">
        <f>+IFERROR((VLOOKUP(A24,Hoja4!$A$2:$AA$1051,8,FALSE)),"")</f>
        <v>-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>
        <f>+IFERROR((VLOOKUP(A24,Hoja4!$A$2:$AA$1051,13,FALSE)),"")</f>
        <v>1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25168</v>
      </c>
      <c r="C25" s="41" t="str">
        <f>+IFERROR((VLOOKUP(A25,Hoja4!$A$2:$M$1051,5,FALSE)),"")</f>
        <v>CHAGUANI</v>
      </c>
      <c r="D25" s="42">
        <f>+IFERROR((VLOOKUP(A25,Hoja4!$A$2:$AA$1051,6,FALSE)),"")</f>
        <v>7</v>
      </c>
      <c r="E25" s="42" t="str">
        <f>+IFERROR((VLOOKUP(A25,Hoja4!$A$2:$AA$1051,7,FALSE)),"")</f>
        <v>-</v>
      </c>
      <c r="F25" s="42">
        <f>+IFERROR((VLOOKUP(A25,Hoja4!$A$2:$AA$1051,8,FALSE)),"")</f>
        <v>26</v>
      </c>
      <c r="G25" s="42">
        <f>+IFERROR((VLOOKUP(A25,Hoja4!$A$2:$AA$1051,9,FALSE)),"")</f>
        <v>26</v>
      </c>
      <c r="H25" s="42">
        <f>+IFERROR((VLOOKUP(A25,Hoja4!$A$2:$AA$1051,10,FALSE)),"")</f>
        <v>20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25175</v>
      </c>
      <c r="C26" s="41" t="str">
        <f>+IFERROR((VLOOKUP(A26,Hoja4!$A$2:$M$1051,5,FALSE)),"")</f>
        <v>CHIA</v>
      </c>
      <c r="D26" s="42">
        <f>+IFERROR((VLOOKUP(A26,Hoja4!$A$2:$AA$1051,6,FALSE)),"")</f>
        <v>11376</v>
      </c>
      <c r="E26" s="42">
        <f>+IFERROR((VLOOKUP(A26,Hoja4!$A$2:$AA$1051,7,FALSE)),"")</f>
        <v>12009</v>
      </c>
      <c r="F26" s="42">
        <f>+IFERROR((VLOOKUP(A26,Hoja4!$A$2:$AA$1051,8,FALSE)),"")</f>
        <v>12102</v>
      </c>
      <c r="G26" s="42">
        <f>+IFERROR((VLOOKUP(A26,Hoja4!$A$2:$AA$1051,9,FALSE)),"")</f>
        <v>14582</v>
      </c>
      <c r="H26" s="42">
        <f>+IFERROR((VLOOKUP(A26,Hoja4!$A$2:$AA$1051,10,FALSE)),"")</f>
        <v>16961</v>
      </c>
      <c r="I26" s="42">
        <f>+IFERROR((VLOOKUP(A26,Hoja4!$A$2:$AA$1051,11,FALSE)),"")</f>
        <v>19899</v>
      </c>
      <c r="J26" s="42">
        <f>+IFERROR((VLOOKUP(A26,Hoja4!$A$2:$AA$1051,12,FALSE)),"")</f>
        <v>19859</v>
      </c>
      <c r="K26" s="149">
        <f>+IFERROR((VLOOKUP(A26,Hoja4!$A$2:$AA$1051,13,FALSE)),"")</f>
        <v>20916</v>
      </c>
      <c r="L26" s="144">
        <f>+IFERROR((VLOOKUP(A26,Hoja4!$A$2:$AA$1051,14,FALSE)),"")</f>
        <v>20125</v>
      </c>
    </row>
    <row r="27" spans="1:12" x14ac:dyDescent="0.25">
      <c r="A27" s="145">
        <v>16</v>
      </c>
      <c r="B27" s="41">
        <f>+IFERROR((VLOOKUP(A27,Hoja4!$A$2:$M$1051,4,FALSE)),"")</f>
        <v>25178</v>
      </c>
      <c r="C27" s="41" t="str">
        <f>+IFERROR((VLOOKUP(A27,Hoja4!$A$2:$M$1051,5,FALSE)),"")</f>
        <v>CHIPAQUE</v>
      </c>
      <c r="D27" s="42">
        <f>+IFERROR((VLOOKUP(A27,Hoja4!$A$2:$AA$1051,6,FALSE)),"")</f>
        <v>21</v>
      </c>
      <c r="E27" s="42">
        <f>+IFERROR((VLOOKUP(A27,Hoja4!$A$2:$AA$1051,7,FALSE)),"")</f>
        <v>41</v>
      </c>
      <c r="F27" s="42">
        <f>+IFERROR((VLOOKUP(A27,Hoja4!$A$2:$AA$1051,8,FALSE)),"")</f>
        <v>35</v>
      </c>
      <c r="G27" s="42">
        <f>+IFERROR((VLOOKUP(A27,Hoja4!$A$2:$AA$1051,9,FALSE)),"")</f>
        <v>18</v>
      </c>
      <c r="H27" s="42">
        <f>+IFERROR((VLOOKUP(A27,Hoja4!$A$2:$AA$1051,10,FALSE)),"")</f>
        <v>27</v>
      </c>
      <c r="I27" s="42">
        <f>+IFERROR((VLOOKUP(A27,Hoja4!$A$2:$AA$1051,11,FALSE)),"")</f>
        <v>24</v>
      </c>
      <c r="J27" s="42">
        <f>+IFERROR((VLOOKUP(A27,Hoja4!$A$2:$AA$1051,12,FALSE)),"")</f>
        <v>23</v>
      </c>
      <c r="K27" s="149">
        <f>+IFERROR((VLOOKUP(A27,Hoja4!$A$2:$AA$1051,13,FALSE)),"")</f>
        <v>22</v>
      </c>
      <c r="L27" s="144">
        <f>+IFERROR((VLOOKUP(A27,Hoja4!$A$2:$AA$1051,14,FALSE)),"")</f>
        <v>20</v>
      </c>
    </row>
    <row r="28" spans="1:12" x14ac:dyDescent="0.25">
      <c r="A28" s="145">
        <v>17</v>
      </c>
      <c r="B28" s="41">
        <f>+IFERROR((VLOOKUP(A28,Hoja4!$A$2:$M$1051,4,FALSE)),"")</f>
        <v>25181</v>
      </c>
      <c r="C28" s="41" t="str">
        <f>+IFERROR((VLOOKUP(A28,Hoja4!$A$2:$M$1051,5,FALSE)),"")</f>
        <v>CHOACHI</v>
      </c>
      <c r="D28" s="42">
        <f>+IFERROR((VLOOKUP(A28,Hoja4!$A$2:$AA$1051,6,FALSE)),"")</f>
        <v>309</v>
      </c>
      <c r="E28" s="42">
        <f>+IFERROR((VLOOKUP(A28,Hoja4!$A$2:$AA$1051,7,FALSE)),"")</f>
        <v>251</v>
      </c>
      <c r="F28" s="42">
        <f>+IFERROR((VLOOKUP(A28,Hoja4!$A$2:$AA$1051,8,FALSE)),"")</f>
        <v>199</v>
      </c>
      <c r="G28" s="42">
        <f>+IFERROR((VLOOKUP(A28,Hoja4!$A$2:$AA$1051,9,FALSE)),"")</f>
        <v>102</v>
      </c>
      <c r="H28" s="42">
        <f>+IFERROR((VLOOKUP(A28,Hoja4!$A$2:$AA$1051,10,FALSE)),"")</f>
        <v>61</v>
      </c>
      <c r="I28" s="42">
        <f>+IFERROR((VLOOKUP(A28,Hoja4!$A$2:$AA$1051,11,FALSE)),"")</f>
        <v>1</v>
      </c>
      <c r="J28" s="42">
        <f>+IFERROR((VLOOKUP(A28,Hoja4!$A$2:$AA$1051,12,FALSE)),"")</f>
        <v>3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25183</v>
      </c>
      <c r="C29" s="41" t="str">
        <f>+IFERROR((VLOOKUP(A29,Hoja4!$A$2:$M$1051,5,FALSE)),"")</f>
        <v>CHOCONTA</v>
      </c>
      <c r="D29" s="42">
        <f>+IFERROR((VLOOKUP(A29,Hoja4!$A$2:$AA$1051,6,FALSE)),"")</f>
        <v>246</v>
      </c>
      <c r="E29" s="42">
        <f>+IFERROR((VLOOKUP(A29,Hoja4!$A$2:$AA$1051,7,FALSE)),"")</f>
        <v>223</v>
      </c>
      <c r="F29" s="42">
        <f>+IFERROR((VLOOKUP(A29,Hoja4!$A$2:$AA$1051,8,FALSE)),"")</f>
        <v>51</v>
      </c>
      <c r="G29" s="42">
        <f>+IFERROR((VLOOKUP(A29,Hoja4!$A$2:$AA$1051,9,FALSE)),"")</f>
        <v>62</v>
      </c>
      <c r="H29" s="42">
        <f>+IFERROR((VLOOKUP(A29,Hoja4!$A$2:$AA$1051,10,FALSE)),"")</f>
        <v>58</v>
      </c>
      <c r="I29" s="42">
        <f>+IFERROR((VLOOKUP(A29,Hoja4!$A$2:$AA$1051,11,FALSE)),"")</f>
        <v>12</v>
      </c>
      <c r="J29" s="42">
        <f>+IFERROR((VLOOKUP(A29,Hoja4!$A$2:$AA$1051,12,FALSE)),"")</f>
        <v>10</v>
      </c>
      <c r="K29" s="149">
        <f>+IFERROR((VLOOKUP(A29,Hoja4!$A$2:$AA$1051,13,FALSE)),"")</f>
        <v>11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25200</v>
      </c>
      <c r="C30" s="41" t="str">
        <f>+IFERROR((VLOOKUP(A30,Hoja4!$A$2:$M$1051,5,FALSE)),"")</f>
        <v>COGUA</v>
      </c>
      <c r="D30" s="42">
        <f>+IFERROR((VLOOKUP(A30,Hoja4!$A$2:$AA$1051,6,FALSE)),"")</f>
        <v>275</v>
      </c>
      <c r="E30" s="42">
        <f>+IFERROR((VLOOKUP(A30,Hoja4!$A$2:$AA$1051,7,FALSE)),"")</f>
        <v>288</v>
      </c>
      <c r="F30" s="42">
        <f>+IFERROR((VLOOKUP(A30,Hoja4!$A$2:$AA$1051,8,FALSE)),"")</f>
        <v>395</v>
      </c>
      <c r="G30" s="42">
        <f>+IFERROR((VLOOKUP(A30,Hoja4!$A$2:$AA$1051,9,FALSE)),"")</f>
        <v>247</v>
      </c>
      <c r="H30" s="42">
        <f>+IFERROR((VLOOKUP(A30,Hoja4!$A$2:$AA$1051,10,FALSE)),"")</f>
        <v>186</v>
      </c>
      <c r="I30" s="42">
        <f>+IFERROR((VLOOKUP(A30,Hoja4!$A$2:$AA$1051,11,FALSE)),"")</f>
        <v>60</v>
      </c>
      <c r="J30" s="42">
        <f>+IFERROR((VLOOKUP(A30,Hoja4!$A$2:$AA$1051,12,FALSE)),"")</f>
        <v>52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25214</v>
      </c>
      <c r="C31" s="41" t="str">
        <f>+IFERROR((VLOOKUP(A31,Hoja4!$A$2:$M$1051,5,FALSE)),"")</f>
        <v>COTA</v>
      </c>
      <c r="D31" s="42">
        <f>+IFERROR((VLOOKUP(A31,Hoja4!$A$2:$AA$1051,6,FALSE)),"")</f>
        <v>225</v>
      </c>
      <c r="E31" s="42">
        <f>+IFERROR((VLOOKUP(A31,Hoja4!$A$2:$AA$1051,7,FALSE)),"")</f>
        <v>167</v>
      </c>
      <c r="F31" s="42">
        <f>+IFERROR((VLOOKUP(A31,Hoja4!$A$2:$AA$1051,8,FALSE)),"")</f>
        <v>239</v>
      </c>
      <c r="G31" s="42">
        <f>+IFERROR((VLOOKUP(A31,Hoja4!$A$2:$AA$1051,9,FALSE)),"")</f>
        <v>156</v>
      </c>
      <c r="H31" s="42">
        <f>+IFERROR((VLOOKUP(A31,Hoja4!$A$2:$AA$1051,10,FALSE)),"")</f>
        <v>76</v>
      </c>
      <c r="I31" s="42">
        <f>+IFERROR((VLOOKUP(A31,Hoja4!$A$2:$AA$1051,11,FALSE)),"")</f>
        <v>1</v>
      </c>
      <c r="J31" s="42">
        <f>+IFERROR((VLOOKUP(A31,Hoja4!$A$2:$AA$1051,12,FALSE)),"")</f>
        <v>1</v>
      </c>
      <c r="K31" s="149">
        <f>+IFERROR((VLOOKUP(A31,Hoja4!$A$2:$AA$1051,13,FALSE)),"")</f>
        <v>1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25224</v>
      </c>
      <c r="C32" s="41" t="str">
        <f>+IFERROR((VLOOKUP(A32,Hoja4!$A$2:$M$1051,5,FALSE)),"")</f>
        <v>CUCUNUBA</v>
      </c>
      <c r="D32" s="42">
        <f>+IFERROR((VLOOKUP(A32,Hoja4!$A$2:$AA$1051,6,FALSE)),"")</f>
        <v>31</v>
      </c>
      <c r="E32" s="42" t="str">
        <f>+IFERROR((VLOOKUP(A32,Hoja4!$A$2:$AA$1051,7,FALSE)),"")</f>
        <v>-</v>
      </c>
      <c r="F32" s="42">
        <f>+IFERROR((VLOOKUP(A32,Hoja4!$A$2:$AA$1051,8,FALSE)),"")</f>
        <v>39</v>
      </c>
      <c r="G32" s="42">
        <f>+IFERROR((VLOOKUP(A32,Hoja4!$A$2:$AA$1051,9,FALSE)),"")</f>
        <v>66</v>
      </c>
      <c r="H32" s="42">
        <f>+IFERROR((VLOOKUP(A32,Hoja4!$A$2:$AA$1051,10,FALSE)),"")</f>
        <v>60</v>
      </c>
      <c r="I32" s="42">
        <f>+IFERROR((VLOOKUP(A32,Hoja4!$A$2:$AA$1051,11,FALSE)),"")</f>
        <v>29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25245</v>
      </c>
      <c r="C33" s="41" t="str">
        <f>+IFERROR((VLOOKUP(A33,Hoja4!$A$2:$M$1051,5,FALSE)),"")</f>
        <v>EL COLEGIO</v>
      </c>
      <c r="D33" s="42">
        <f>+IFERROR((VLOOKUP(A33,Hoja4!$A$2:$AA$1051,6,FALSE)),"")</f>
        <v>435</v>
      </c>
      <c r="E33" s="42">
        <f>+IFERROR((VLOOKUP(A33,Hoja4!$A$2:$AA$1051,7,FALSE)),"")</f>
        <v>306</v>
      </c>
      <c r="F33" s="42">
        <f>+IFERROR((VLOOKUP(A33,Hoja4!$A$2:$AA$1051,8,FALSE)),"")</f>
        <v>359</v>
      </c>
      <c r="G33" s="42">
        <f>+IFERROR((VLOOKUP(A33,Hoja4!$A$2:$AA$1051,9,FALSE)),"")</f>
        <v>287</v>
      </c>
      <c r="H33" s="42">
        <f>+IFERROR((VLOOKUP(A33,Hoja4!$A$2:$AA$1051,10,FALSE)),"")</f>
        <v>101</v>
      </c>
      <c r="I33" s="42">
        <f>+IFERROR((VLOOKUP(A33,Hoja4!$A$2:$AA$1051,11,FALSE)),"")</f>
        <v>122</v>
      </c>
      <c r="J33" s="42">
        <f>+IFERROR((VLOOKUP(A33,Hoja4!$A$2:$AA$1051,12,FALSE)),"")</f>
        <v>102</v>
      </c>
      <c r="K33" s="149">
        <f>+IFERROR((VLOOKUP(A33,Hoja4!$A$2:$AA$1051,13,FALSE)),"")</f>
        <v>104</v>
      </c>
      <c r="L33" s="144">
        <f>+IFERROR((VLOOKUP(A33,Hoja4!$A$2:$AA$1051,14,FALSE)),"")</f>
        <v>4</v>
      </c>
    </row>
    <row r="34" spans="1:12" x14ac:dyDescent="0.25">
      <c r="A34" s="145">
        <v>23</v>
      </c>
      <c r="B34" s="41">
        <f>+IFERROR((VLOOKUP(A34,Hoja4!$A$2:$M$1051,4,FALSE)),"")</f>
        <v>25258</v>
      </c>
      <c r="C34" s="41" t="str">
        <f>+IFERROR((VLOOKUP(A34,Hoja4!$A$2:$M$1051,5,FALSE)),"")</f>
        <v>EL PEÑON</v>
      </c>
      <c r="D34" s="42" t="str">
        <f>+IFERROR((VLOOKUP(A34,Hoja4!$A$2:$AA$1051,6,FALSE)),"")</f>
        <v>-</v>
      </c>
      <c r="E34" s="42" t="str">
        <f>+IFERROR((VLOOKUP(A34,Hoja4!$A$2:$AA$1051,7,FALSE)),"")</f>
        <v>-</v>
      </c>
      <c r="F34" s="42">
        <f>+IFERROR((VLOOKUP(A34,Hoja4!$A$2:$AA$1051,8,FALSE)),"")</f>
        <v>21</v>
      </c>
      <c r="G34" s="42">
        <f>+IFERROR((VLOOKUP(A34,Hoja4!$A$2:$AA$1051,9,FALSE)),"")</f>
        <v>21</v>
      </c>
      <c r="H34" s="42">
        <f>+IFERROR((VLOOKUP(A34,Hoja4!$A$2:$AA$1051,10,FALSE)),"")</f>
        <v>21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25260</v>
      </c>
      <c r="C35" s="41" t="str">
        <f>+IFERROR((VLOOKUP(A35,Hoja4!$A$2:$M$1051,5,FALSE)),"")</f>
        <v>EL ROSAL</v>
      </c>
      <c r="D35" s="42">
        <f>+IFERROR((VLOOKUP(A35,Hoja4!$A$2:$AA$1051,6,FALSE)),"")</f>
        <v>119</v>
      </c>
      <c r="E35" s="42">
        <f>+IFERROR((VLOOKUP(A35,Hoja4!$A$2:$AA$1051,7,FALSE)),"")</f>
        <v>28</v>
      </c>
      <c r="F35" s="42">
        <f>+IFERROR((VLOOKUP(A35,Hoja4!$A$2:$AA$1051,8,FALSE)),"")</f>
        <v>42</v>
      </c>
      <c r="G35" s="42">
        <f>+IFERROR((VLOOKUP(A35,Hoja4!$A$2:$AA$1051,9,FALSE)),"")</f>
        <v>34</v>
      </c>
      <c r="H35" s="42">
        <f>+IFERROR((VLOOKUP(A35,Hoja4!$A$2:$AA$1051,10,FALSE)),"")</f>
        <v>32</v>
      </c>
      <c r="I35" s="42">
        <f>+IFERROR((VLOOKUP(A35,Hoja4!$A$2:$AA$1051,11,FALSE)),"")</f>
        <v>2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25269</v>
      </c>
      <c r="C36" s="41" t="str">
        <f>+IFERROR((VLOOKUP(A36,Hoja4!$A$2:$M$1051,5,FALSE)),"")</f>
        <v>FACATATIVA</v>
      </c>
      <c r="D36" s="42">
        <f>+IFERROR((VLOOKUP(A36,Hoja4!$A$2:$AA$1051,6,FALSE)),"")</f>
        <v>2892</v>
      </c>
      <c r="E36" s="42">
        <f>+IFERROR((VLOOKUP(A36,Hoja4!$A$2:$AA$1051,7,FALSE)),"")</f>
        <v>3996</v>
      </c>
      <c r="F36" s="42">
        <f>+IFERROR((VLOOKUP(A36,Hoja4!$A$2:$AA$1051,8,FALSE)),"")</f>
        <v>4827</v>
      </c>
      <c r="G36" s="42">
        <f>+IFERROR((VLOOKUP(A36,Hoja4!$A$2:$AA$1051,9,FALSE)),"")</f>
        <v>5498</v>
      </c>
      <c r="H36" s="42">
        <f>+IFERROR((VLOOKUP(A36,Hoja4!$A$2:$AA$1051,10,FALSE)),"")</f>
        <v>6298</v>
      </c>
      <c r="I36" s="42">
        <f>+IFERROR((VLOOKUP(A36,Hoja4!$A$2:$AA$1051,11,FALSE)),"")</f>
        <v>5764</v>
      </c>
      <c r="J36" s="42">
        <f>+IFERROR((VLOOKUP(A36,Hoja4!$A$2:$AA$1051,12,FALSE)),"")</f>
        <v>6375</v>
      </c>
      <c r="K36" s="149">
        <f>+IFERROR((VLOOKUP(A36,Hoja4!$A$2:$AA$1051,13,FALSE)),"")</f>
        <v>6669</v>
      </c>
      <c r="L36" s="144">
        <f>+IFERROR((VLOOKUP(A36,Hoja4!$A$2:$AA$1051,14,FALSE)),"")</f>
        <v>5845</v>
      </c>
    </row>
    <row r="37" spans="1:12" x14ac:dyDescent="0.25">
      <c r="A37" s="145">
        <v>26</v>
      </c>
      <c r="B37" s="41">
        <f>+IFERROR((VLOOKUP(A37,Hoja4!$A$2:$M$1051,4,FALSE)),"")</f>
        <v>25279</v>
      </c>
      <c r="C37" s="41" t="str">
        <f>+IFERROR((VLOOKUP(A37,Hoja4!$A$2:$M$1051,5,FALSE)),"")</f>
        <v>FOMEQUE</v>
      </c>
      <c r="D37" s="42">
        <f>+IFERROR((VLOOKUP(A37,Hoja4!$A$2:$AA$1051,6,FALSE)),"")</f>
        <v>119</v>
      </c>
      <c r="E37" s="42">
        <f>+IFERROR((VLOOKUP(A37,Hoja4!$A$2:$AA$1051,7,FALSE)),"")</f>
        <v>62</v>
      </c>
      <c r="F37" s="42">
        <f>+IFERROR((VLOOKUP(A37,Hoja4!$A$2:$AA$1051,8,FALSE)),"")</f>
        <v>46</v>
      </c>
      <c r="G37" s="42">
        <f>+IFERROR((VLOOKUP(A37,Hoja4!$A$2:$AA$1051,9,FALSE)),"")</f>
        <v>17</v>
      </c>
      <c r="H37" s="42">
        <f>+IFERROR((VLOOKUP(A37,Hoja4!$A$2:$AA$1051,10,FALSE)),"")</f>
        <v>15</v>
      </c>
      <c r="I37" s="42">
        <f>+IFERROR((VLOOKUP(A37,Hoja4!$A$2:$AA$1051,11,FALSE)),"")</f>
        <v>1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25281</v>
      </c>
      <c r="C38" s="41" t="str">
        <f>+IFERROR((VLOOKUP(A38,Hoja4!$A$2:$M$1051,5,FALSE)),"")</f>
        <v>FOSCA</v>
      </c>
      <c r="D38" s="42" t="str">
        <f>+IFERROR((VLOOKUP(A38,Hoja4!$A$2:$AA$1051,6,FALSE)),"")</f>
        <v>-</v>
      </c>
      <c r="E38" s="42" t="str">
        <f>+IFERROR((VLOOKUP(A38,Hoja4!$A$2:$AA$1051,7,FALSE)),"")</f>
        <v>-</v>
      </c>
      <c r="F38" s="42">
        <f>+IFERROR((VLOOKUP(A38,Hoja4!$A$2:$AA$1051,8,FALSE)),"")</f>
        <v>14</v>
      </c>
      <c r="G38" s="42">
        <f>+IFERROR((VLOOKUP(A38,Hoja4!$A$2:$AA$1051,9,FALSE)),"")</f>
        <v>11</v>
      </c>
      <c r="H38" s="42" t="str">
        <f>+IFERROR((VLOOKUP(A38,Hoja4!$A$2:$AA$1051,10,FALSE)),"")</f>
        <v>-</v>
      </c>
      <c r="I38" s="42" t="str">
        <f>+IFERROR((VLOOKUP(A38,Hoja4!$A$2:$AA$1051,11,FALSE)),"")</f>
        <v>-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25286</v>
      </c>
      <c r="C39" s="41" t="str">
        <f>+IFERROR((VLOOKUP(A39,Hoja4!$A$2:$M$1051,5,FALSE)),"")</f>
        <v>FUNZA</v>
      </c>
      <c r="D39" s="42">
        <f>+IFERROR((VLOOKUP(A39,Hoja4!$A$2:$AA$1051,6,FALSE)),"")</f>
        <v>192</v>
      </c>
      <c r="E39" s="42">
        <f>+IFERROR((VLOOKUP(A39,Hoja4!$A$2:$AA$1051,7,FALSE)),"")</f>
        <v>155</v>
      </c>
      <c r="F39" s="42">
        <f>+IFERROR((VLOOKUP(A39,Hoja4!$A$2:$AA$1051,8,FALSE)),"")</f>
        <v>209</v>
      </c>
      <c r="G39" s="42">
        <f>+IFERROR((VLOOKUP(A39,Hoja4!$A$2:$AA$1051,9,FALSE)),"")</f>
        <v>85</v>
      </c>
      <c r="H39" s="42">
        <f>+IFERROR((VLOOKUP(A39,Hoja4!$A$2:$AA$1051,10,FALSE)),"")</f>
        <v>43</v>
      </c>
      <c r="I39" s="42">
        <f>+IFERROR((VLOOKUP(A39,Hoja4!$A$2:$AA$1051,11,FALSE)),"")</f>
        <v>1</v>
      </c>
      <c r="J39" s="42">
        <f>+IFERROR((VLOOKUP(A39,Hoja4!$A$2:$AA$1051,12,FALSE)),"")</f>
        <v>12</v>
      </c>
      <c r="K39" s="149">
        <f>+IFERROR((VLOOKUP(A39,Hoja4!$A$2:$AA$1051,13,FALSE)),"")</f>
        <v>65</v>
      </c>
      <c r="L39" s="144">
        <f>+IFERROR((VLOOKUP(A39,Hoja4!$A$2:$AA$1051,14,FALSE)),"")</f>
        <v>193</v>
      </c>
    </row>
    <row r="40" spans="1:12" x14ac:dyDescent="0.25">
      <c r="A40" s="145">
        <v>29</v>
      </c>
      <c r="B40" s="41">
        <f>+IFERROR((VLOOKUP(A40,Hoja4!$A$2:$M$1051,4,FALSE)),"")</f>
        <v>25288</v>
      </c>
      <c r="C40" s="41" t="str">
        <f>+IFERROR((VLOOKUP(A40,Hoja4!$A$2:$M$1051,5,FALSE)),"")</f>
        <v>FUQUENE</v>
      </c>
      <c r="D40" s="42" t="str">
        <f>+IFERROR((VLOOKUP(A40,Hoja4!$A$2:$AA$1051,6,FALSE)),"")</f>
        <v>-</v>
      </c>
      <c r="E40" s="42" t="str">
        <f>+IFERROR((VLOOKUP(A40,Hoja4!$A$2:$AA$1051,7,FALSE)),"")</f>
        <v>-</v>
      </c>
      <c r="F40" s="42" t="str">
        <f>+IFERROR((VLOOKUP(A40,Hoja4!$A$2:$AA$1051,8,FALSE)),"")</f>
        <v>-</v>
      </c>
      <c r="G40" s="42" t="str">
        <f>+IFERROR((VLOOKUP(A40,Hoja4!$A$2:$AA$1051,9,FALSE)),"")</f>
        <v>-</v>
      </c>
      <c r="H40" s="42" t="str">
        <f>+IFERROR((VLOOKUP(A40,Hoja4!$A$2:$AA$1051,10,FALSE)),"")</f>
        <v>-</v>
      </c>
      <c r="I40" s="42">
        <f>+IFERROR((VLOOKUP(A40,Hoja4!$A$2:$AA$1051,11,FALSE)),"")</f>
        <v>1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25290</v>
      </c>
      <c r="C41" s="41" t="str">
        <f>+IFERROR((VLOOKUP(A41,Hoja4!$A$2:$M$1051,5,FALSE)),"")</f>
        <v>FUSAGASUGA</v>
      </c>
      <c r="D41" s="42">
        <f>+IFERROR((VLOOKUP(A41,Hoja4!$A$2:$AA$1051,6,FALSE)),"")</f>
        <v>5076</v>
      </c>
      <c r="E41" s="42">
        <f>+IFERROR((VLOOKUP(A41,Hoja4!$A$2:$AA$1051,7,FALSE)),"")</f>
        <v>5313</v>
      </c>
      <c r="F41" s="42">
        <f>+IFERROR((VLOOKUP(A41,Hoja4!$A$2:$AA$1051,8,FALSE)),"")</f>
        <v>5753</v>
      </c>
      <c r="G41" s="42">
        <f>+IFERROR((VLOOKUP(A41,Hoja4!$A$2:$AA$1051,9,FALSE)),"")</f>
        <v>7164</v>
      </c>
      <c r="H41" s="42">
        <f>+IFERROR((VLOOKUP(A41,Hoja4!$A$2:$AA$1051,10,FALSE)),"")</f>
        <v>8011</v>
      </c>
      <c r="I41" s="42">
        <f>+IFERROR((VLOOKUP(A41,Hoja4!$A$2:$AA$1051,11,FALSE)),"")</f>
        <v>7572</v>
      </c>
      <c r="J41" s="42">
        <f>+IFERROR((VLOOKUP(A41,Hoja4!$A$2:$AA$1051,12,FALSE)),"")</f>
        <v>8018</v>
      </c>
      <c r="K41" s="149">
        <f>+IFERROR((VLOOKUP(A41,Hoja4!$A$2:$AA$1051,13,FALSE)),"")</f>
        <v>8932</v>
      </c>
      <c r="L41" s="144">
        <f>+IFERROR((VLOOKUP(A41,Hoja4!$A$2:$AA$1051,14,FALSE)),"")</f>
        <v>8869</v>
      </c>
    </row>
    <row r="42" spans="1:12" x14ac:dyDescent="0.25">
      <c r="A42" s="145">
        <v>31</v>
      </c>
      <c r="B42" s="41">
        <f>+IFERROR((VLOOKUP(A42,Hoja4!$A$2:$M$1051,4,FALSE)),"")</f>
        <v>25293</v>
      </c>
      <c r="C42" s="41" t="str">
        <f>+IFERROR((VLOOKUP(A42,Hoja4!$A$2:$M$1051,5,FALSE)),"")</f>
        <v>GACHALA</v>
      </c>
      <c r="D42" s="42">
        <f>+IFERROR((VLOOKUP(A42,Hoja4!$A$2:$AA$1051,6,FALSE)),"")</f>
        <v>1</v>
      </c>
      <c r="E42" s="42">
        <f>+IFERROR((VLOOKUP(A42,Hoja4!$A$2:$AA$1051,7,FALSE)),"")</f>
        <v>35</v>
      </c>
      <c r="F42" s="42">
        <f>+IFERROR((VLOOKUP(A42,Hoja4!$A$2:$AA$1051,8,FALSE)),"")</f>
        <v>34</v>
      </c>
      <c r="G42" s="42" t="str">
        <f>+IFERROR((VLOOKUP(A42,Hoja4!$A$2:$AA$1051,9,FALSE)),"")</f>
        <v>-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 t="str">
        <f>+IFERROR((VLOOKUP(A42,Hoja4!$A$2:$AA$1051,13,FALSE)),"")</f>
        <v>-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25295</v>
      </c>
      <c r="C43" s="41" t="str">
        <f>+IFERROR((VLOOKUP(A43,Hoja4!$A$2:$M$1051,5,FALSE)),"")</f>
        <v>GACHANCIPA</v>
      </c>
      <c r="D43" s="42" t="str">
        <f>+IFERROR((VLOOKUP(A43,Hoja4!$A$2:$AA$1051,6,FALSE)),"")</f>
        <v>-</v>
      </c>
      <c r="E43" s="42" t="str">
        <f>+IFERROR((VLOOKUP(A43,Hoja4!$A$2:$AA$1051,7,FALSE)),"")</f>
        <v>-</v>
      </c>
      <c r="F43" s="42" t="str">
        <f>+IFERROR((VLOOKUP(A43,Hoja4!$A$2:$AA$1051,8,FALSE)),"")</f>
        <v>-</v>
      </c>
      <c r="G43" s="42" t="str">
        <f>+IFERROR((VLOOKUP(A43,Hoja4!$A$2:$AA$1051,9,FALSE)),"")</f>
        <v>-</v>
      </c>
      <c r="H43" s="42" t="str">
        <f>+IFERROR((VLOOKUP(A43,Hoja4!$A$2:$AA$1051,10,FALSE)),"")</f>
        <v>-</v>
      </c>
      <c r="I43" s="42" t="str">
        <f>+IFERROR((VLOOKUP(A43,Hoja4!$A$2:$AA$1051,11,FALSE)),"")</f>
        <v>-</v>
      </c>
      <c r="J43" s="42" t="str">
        <f>+IFERROR((VLOOKUP(A43,Hoja4!$A$2:$AA$1051,12,FALSE)),"")</f>
        <v>-</v>
      </c>
      <c r="K43" s="149">
        <f>+IFERROR((VLOOKUP(A43,Hoja4!$A$2:$AA$1051,13,FALSE)),"")</f>
        <v>3</v>
      </c>
      <c r="L43" s="144">
        <f>+IFERROR((VLOOKUP(A43,Hoja4!$A$2:$AA$1051,14,FALSE)),"")</f>
        <v>0</v>
      </c>
    </row>
    <row r="44" spans="1:12" x14ac:dyDescent="0.25">
      <c r="A44" s="145">
        <v>33</v>
      </c>
      <c r="B44" s="41">
        <f>+IFERROR((VLOOKUP(A44,Hoja4!$A$2:$M$1051,4,FALSE)),"")</f>
        <v>25297</v>
      </c>
      <c r="C44" s="41" t="str">
        <f>+IFERROR((VLOOKUP(A44,Hoja4!$A$2:$M$1051,5,FALSE)),"")</f>
        <v>GACHETA</v>
      </c>
      <c r="D44" s="42">
        <f>+IFERROR((VLOOKUP(A44,Hoja4!$A$2:$AA$1051,6,FALSE)),"")</f>
        <v>339</v>
      </c>
      <c r="E44" s="42">
        <f>+IFERROR((VLOOKUP(A44,Hoja4!$A$2:$AA$1051,7,FALSE)),"")</f>
        <v>366</v>
      </c>
      <c r="F44" s="42">
        <f>+IFERROR((VLOOKUP(A44,Hoja4!$A$2:$AA$1051,8,FALSE)),"")</f>
        <v>397</v>
      </c>
      <c r="G44" s="42">
        <f>+IFERROR((VLOOKUP(A44,Hoja4!$A$2:$AA$1051,9,FALSE)),"")</f>
        <v>484</v>
      </c>
      <c r="H44" s="42">
        <f>+IFERROR((VLOOKUP(A44,Hoja4!$A$2:$AA$1051,10,FALSE)),"")</f>
        <v>594</v>
      </c>
      <c r="I44" s="42">
        <f>+IFERROR((VLOOKUP(A44,Hoja4!$A$2:$AA$1051,11,FALSE)),"")</f>
        <v>612</v>
      </c>
      <c r="J44" s="42">
        <f>+IFERROR((VLOOKUP(A44,Hoja4!$A$2:$AA$1051,12,FALSE)),"")</f>
        <v>679</v>
      </c>
      <c r="K44" s="149">
        <f>+IFERROR((VLOOKUP(A44,Hoja4!$A$2:$AA$1051,13,FALSE)),"")</f>
        <v>580</v>
      </c>
      <c r="L44" s="144">
        <f>+IFERROR((VLOOKUP(A44,Hoja4!$A$2:$AA$1051,14,FALSE)),"")</f>
        <v>547</v>
      </c>
    </row>
    <row r="45" spans="1:12" x14ac:dyDescent="0.25">
      <c r="A45" s="145">
        <v>34</v>
      </c>
      <c r="B45" s="41">
        <f>+IFERROR((VLOOKUP(A45,Hoja4!$A$2:$M$1051,4,FALSE)),"")</f>
        <v>25299</v>
      </c>
      <c r="C45" s="41" t="str">
        <f>+IFERROR((VLOOKUP(A45,Hoja4!$A$2:$M$1051,5,FALSE)),"")</f>
        <v>GAMA</v>
      </c>
      <c r="D45" s="42" t="str">
        <f>+IFERROR((VLOOKUP(A45,Hoja4!$A$2:$AA$1051,6,FALSE)),"")</f>
        <v>-</v>
      </c>
      <c r="E45" s="42" t="str">
        <f>+IFERROR((VLOOKUP(A45,Hoja4!$A$2:$AA$1051,7,FALSE)),"")</f>
        <v>-</v>
      </c>
      <c r="F45" s="42" t="str">
        <f>+IFERROR((VLOOKUP(A45,Hoja4!$A$2:$AA$1051,8,FALSE)),"")</f>
        <v>-</v>
      </c>
      <c r="G45" s="42" t="str">
        <f>+IFERROR((VLOOKUP(A45,Hoja4!$A$2:$AA$1051,9,FALSE)),"")</f>
        <v>-</v>
      </c>
      <c r="H45" s="42" t="str">
        <f>+IFERROR((VLOOKUP(A45,Hoja4!$A$2:$AA$1051,10,FALSE)),"")</f>
        <v>-</v>
      </c>
      <c r="I45" s="42" t="str">
        <f>+IFERROR((VLOOKUP(A45,Hoja4!$A$2:$AA$1051,11,FALSE)),"")</f>
        <v>-</v>
      </c>
      <c r="J45" s="42" t="str">
        <f>+IFERROR((VLOOKUP(A45,Hoja4!$A$2:$AA$1051,12,FALSE)),"")</f>
        <v>-</v>
      </c>
      <c r="K45" s="149">
        <f>+IFERROR((VLOOKUP(A45,Hoja4!$A$2:$AA$1051,13,FALSE)),"")</f>
        <v>4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25307</v>
      </c>
      <c r="C46" s="41" t="str">
        <f>+IFERROR((VLOOKUP(A46,Hoja4!$A$2:$M$1051,5,FALSE)),"")</f>
        <v>GIRARDOT</v>
      </c>
      <c r="D46" s="42">
        <f>+IFERROR((VLOOKUP(A46,Hoja4!$A$2:$AA$1051,6,FALSE)),"")</f>
        <v>5027</v>
      </c>
      <c r="E46" s="42">
        <f>+IFERROR((VLOOKUP(A46,Hoja4!$A$2:$AA$1051,7,FALSE)),"")</f>
        <v>4698</v>
      </c>
      <c r="F46" s="42">
        <f>+IFERROR((VLOOKUP(A46,Hoja4!$A$2:$AA$1051,8,FALSE)),"")</f>
        <v>5394</v>
      </c>
      <c r="G46" s="42">
        <f>+IFERROR((VLOOKUP(A46,Hoja4!$A$2:$AA$1051,9,FALSE)),"")</f>
        <v>7416</v>
      </c>
      <c r="H46" s="42">
        <f>+IFERROR((VLOOKUP(A46,Hoja4!$A$2:$AA$1051,10,FALSE)),"")</f>
        <v>8587</v>
      </c>
      <c r="I46" s="42">
        <f>+IFERROR((VLOOKUP(A46,Hoja4!$A$2:$AA$1051,11,FALSE)),"")</f>
        <v>9106</v>
      </c>
      <c r="J46" s="42">
        <f>+IFERROR((VLOOKUP(A46,Hoja4!$A$2:$AA$1051,12,FALSE)),"")</f>
        <v>8873</v>
      </c>
      <c r="K46" s="149">
        <f>+IFERROR((VLOOKUP(A46,Hoja4!$A$2:$AA$1051,13,FALSE)),"")</f>
        <v>9238</v>
      </c>
      <c r="L46" s="144">
        <f>+IFERROR((VLOOKUP(A46,Hoja4!$A$2:$AA$1051,14,FALSE)),"")</f>
        <v>9340</v>
      </c>
    </row>
    <row r="47" spans="1:12" x14ac:dyDescent="0.25">
      <c r="A47" s="145">
        <v>36</v>
      </c>
      <c r="B47" s="41">
        <f>+IFERROR((VLOOKUP(A47,Hoja4!$A$2:$M$1051,4,FALSE)),"")</f>
        <v>25312</v>
      </c>
      <c r="C47" s="41" t="str">
        <f>+IFERROR((VLOOKUP(A47,Hoja4!$A$2:$M$1051,5,FALSE)),"")</f>
        <v>GRANADA</v>
      </c>
      <c r="D47" s="42">
        <f>+IFERROR((VLOOKUP(A47,Hoja4!$A$2:$AA$1051,6,FALSE)),"")</f>
        <v>2</v>
      </c>
      <c r="E47" s="42" t="str">
        <f>+IFERROR((VLOOKUP(A47,Hoja4!$A$2:$AA$1051,7,FALSE)),"")</f>
        <v>-</v>
      </c>
      <c r="F47" s="42" t="str">
        <f>+IFERROR((VLOOKUP(A47,Hoja4!$A$2:$AA$1051,8,FALSE)),"")</f>
        <v>-</v>
      </c>
      <c r="G47" s="42" t="str">
        <f>+IFERROR((VLOOKUP(A47,Hoja4!$A$2:$AA$1051,9,FALSE)),"")</f>
        <v>-</v>
      </c>
      <c r="H47" s="42" t="str">
        <f>+IFERROR((VLOOKUP(A47,Hoja4!$A$2:$AA$1051,10,FALSE)),"")</f>
        <v>-</v>
      </c>
      <c r="I47" s="42" t="str">
        <f>+IFERROR((VLOOKUP(A47,Hoja4!$A$2:$AA$1051,11,FALSE)),"")</f>
        <v>-</v>
      </c>
      <c r="J47" s="42">
        <f>+IFERROR((VLOOKUP(A47,Hoja4!$A$2:$AA$1051,12,FALSE)),"")</f>
        <v>2</v>
      </c>
      <c r="K47" s="149" t="str">
        <f>+IFERROR((VLOOKUP(A47,Hoja4!$A$2:$AA$1051,13,FALSE)),"")</f>
        <v>-</v>
      </c>
      <c r="L47" s="144">
        <f>+IFERROR((VLOOKUP(A47,Hoja4!$A$2:$AA$1051,14,FALSE)),"")</f>
        <v>0</v>
      </c>
    </row>
    <row r="48" spans="1:12" x14ac:dyDescent="0.25">
      <c r="A48" s="145">
        <v>37</v>
      </c>
      <c r="B48" s="41">
        <f>+IFERROR((VLOOKUP(A48,Hoja4!$A$2:$M$1051,4,FALSE)),"")</f>
        <v>25320</v>
      </c>
      <c r="C48" s="41" t="str">
        <f>+IFERROR((VLOOKUP(A48,Hoja4!$A$2:$M$1051,5,FALSE)),"")</f>
        <v>GUADUAS</v>
      </c>
      <c r="D48" s="42">
        <f>+IFERROR((VLOOKUP(A48,Hoja4!$A$2:$AA$1051,6,FALSE)),"")</f>
        <v>405</v>
      </c>
      <c r="E48" s="42">
        <f>+IFERROR((VLOOKUP(A48,Hoja4!$A$2:$AA$1051,7,FALSE)),"")</f>
        <v>288</v>
      </c>
      <c r="F48" s="42">
        <f>+IFERROR((VLOOKUP(A48,Hoja4!$A$2:$AA$1051,8,FALSE)),"")</f>
        <v>337</v>
      </c>
      <c r="G48" s="42">
        <f>+IFERROR((VLOOKUP(A48,Hoja4!$A$2:$AA$1051,9,FALSE)),"")</f>
        <v>204</v>
      </c>
      <c r="H48" s="42">
        <f>+IFERROR((VLOOKUP(A48,Hoja4!$A$2:$AA$1051,10,FALSE)),"")</f>
        <v>83</v>
      </c>
      <c r="I48" s="42">
        <f>+IFERROR((VLOOKUP(A48,Hoja4!$A$2:$AA$1051,11,FALSE)),"")</f>
        <v>132</v>
      </c>
      <c r="J48" s="42">
        <f>+IFERROR((VLOOKUP(A48,Hoja4!$A$2:$AA$1051,12,FALSE)),"")</f>
        <v>6</v>
      </c>
      <c r="K48" s="149" t="str">
        <f>+IFERROR((VLOOKUP(A48,Hoja4!$A$2:$AA$1051,13,FALSE)),"")</f>
        <v>-</v>
      </c>
      <c r="L48" s="144">
        <f>+IFERROR((VLOOKUP(A48,Hoja4!$A$2:$AA$1051,14,FALSE)),"")</f>
        <v>0</v>
      </c>
    </row>
    <row r="49" spans="1:12" x14ac:dyDescent="0.25">
      <c r="A49" s="145">
        <v>38</v>
      </c>
      <c r="B49" s="41">
        <f>+IFERROR((VLOOKUP(A49,Hoja4!$A$2:$M$1051,4,FALSE)),"")</f>
        <v>25322</v>
      </c>
      <c r="C49" s="41" t="str">
        <f>+IFERROR((VLOOKUP(A49,Hoja4!$A$2:$M$1051,5,FALSE)),"")</f>
        <v>GUASCA</v>
      </c>
      <c r="D49" s="42">
        <f>+IFERROR((VLOOKUP(A49,Hoja4!$A$2:$AA$1051,6,FALSE)),"")</f>
        <v>40</v>
      </c>
      <c r="E49" s="42">
        <f>+IFERROR((VLOOKUP(A49,Hoja4!$A$2:$AA$1051,7,FALSE)),"")</f>
        <v>40</v>
      </c>
      <c r="F49" s="42">
        <f>+IFERROR((VLOOKUP(A49,Hoja4!$A$2:$AA$1051,8,FALSE)),"")</f>
        <v>56</v>
      </c>
      <c r="G49" s="42">
        <f>+IFERROR((VLOOKUP(A49,Hoja4!$A$2:$AA$1051,9,FALSE)),"")</f>
        <v>16</v>
      </c>
      <c r="H49" s="42">
        <f>+IFERROR((VLOOKUP(A49,Hoja4!$A$2:$AA$1051,10,FALSE)),"")</f>
        <v>16</v>
      </c>
      <c r="I49" s="42" t="str">
        <f>+IFERROR((VLOOKUP(A49,Hoja4!$A$2:$AA$1051,11,FALSE)),"")</f>
        <v>-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25326</v>
      </c>
      <c r="C50" s="41" t="str">
        <f>+IFERROR((VLOOKUP(A50,Hoja4!$A$2:$M$1051,5,FALSE)),"")</f>
        <v>GUATAVITA</v>
      </c>
      <c r="D50" s="42" t="str">
        <f>+IFERROR((VLOOKUP(A50,Hoja4!$A$2:$AA$1051,6,FALSE)),"")</f>
        <v>-</v>
      </c>
      <c r="E50" s="42" t="str">
        <f>+IFERROR((VLOOKUP(A50,Hoja4!$A$2:$AA$1051,7,FALSE)),"")</f>
        <v>-</v>
      </c>
      <c r="F50" s="42" t="str">
        <f>+IFERROR((VLOOKUP(A50,Hoja4!$A$2:$AA$1051,8,FALSE)),"")</f>
        <v>-</v>
      </c>
      <c r="G50" s="42" t="str">
        <f>+IFERROR((VLOOKUP(A50,Hoja4!$A$2:$AA$1051,9,FALSE)),"")</f>
        <v>-</v>
      </c>
      <c r="H50" s="42" t="str">
        <f>+IFERROR((VLOOKUP(A50,Hoja4!$A$2:$AA$1051,10,FALSE)),"")</f>
        <v>-</v>
      </c>
      <c r="I50" s="42" t="str">
        <f>+IFERROR((VLOOKUP(A50,Hoja4!$A$2:$AA$1051,11,FALSE)),"")</f>
        <v>-</v>
      </c>
      <c r="J50" s="42" t="str">
        <f>+IFERROR((VLOOKUP(A50,Hoja4!$A$2:$AA$1051,12,FALSE)),"")</f>
        <v>-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25328</v>
      </c>
      <c r="C51" s="41" t="str">
        <f>+IFERROR((VLOOKUP(A51,Hoja4!$A$2:$M$1051,5,FALSE)),"")</f>
        <v>GUAYABAL DE SIQUIMA</v>
      </c>
      <c r="D51" s="42">
        <f>+IFERROR((VLOOKUP(A51,Hoja4!$A$2:$AA$1051,6,FALSE)),"")</f>
        <v>130</v>
      </c>
      <c r="E51" s="42">
        <f>+IFERROR((VLOOKUP(A51,Hoja4!$A$2:$AA$1051,7,FALSE)),"")</f>
        <v>72</v>
      </c>
      <c r="F51" s="42">
        <f>+IFERROR((VLOOKUP(A51,Hoja4!$A$2:$AA$1051,8,FALSE)),"")</f>
        <v>71</v>
      </c>
      <c r="G51" s="42">
        <f>+IFERROR((VLOOKUP(A51,Hoja4!$A$2:$AA$1051,9,FALSE)),"")</f>
        <v>22</v>
      </c>
      <c r="H51" s="42">
        <f>+IFERROR((VLOOKUP(A51,Hoja4!$A$2:$AA$1051,10,FALSE)),"")</f>
        <v>22</v>
      </c>
      <c r="I51" s="42" t="str">
        <f>+IFERROR((VLOOKUP(A51,Hoja4!$A$2:$AA$1051,11,FALSE)),"")</f>
        <v>-</v>
      </c>
      <c r="J51" s="42" t="str">
        <f>+IFERROR((VLOOKUP(A51,Hoja4!$A$2:$AA$1051,12,FALSE)),"")</f>
        <v>-</v>
      </c>
      <c r="K51" s="149" t="str">
        <f>+IFERROR((VLOOKUP(A51,Hoja4!$A$2:$AA$1051,13,FALSE)),"")</f>
        <v>-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25335</v>
      </c>
      <c r="C52" s="41" t="str">
        <f>+IFERROR((VLOOKUP(A52,Hoja4!$A$2:$M$1051,5,FALSE)),"")</f>
        <v>GUAYABETAL</v>
      </c>
      <c r="D52" s="42">
        <f>+IFERROR((VLOOKUP(A52,Hoja4!$A$2:$AA$1051,6,FALSE)),"")</f>
        <v>113</v>
      </c>
      <c r="E52" s="42">
        <f>+IFERROR((VLOOKUP(A52,Hoja4!$A$2:$AA$1051,7,FALSE)),"")</f>
        <v>93</v>
      </c>
      <c r="F52" s="42">
        <f>+IFERROR((VLOOKUP(A52,Hoja4!$A$2:$AA$1051,8,FALSE)),"")</f>
        <v>52</v>
      </c>
      <c r="G52" s="42" t="str">
        <f>+IFERROR((VLOOKUP(A52,Hoja4!$A$2:$AA$1051,9,FALSE)),"")</f>
        <v>-</v>
      </c>
      <c r="H52" s="42" t="str">
        <f>+IFERROR((VLOOKUP(A52,Hoja4!$A$2:$AA$1051,10,FALSE)),"")</f>
        <v>-</v>
      </c>
      <c r="I52" s="42" t="str">
        <f>+IFERROR((VLOOKUP(A52,Hoja4!$A$2:$AA$1051,11,FALSE)),"")</f>
        <v>-</v>
      </c>
      <c r="J52" s="42" t="str">
        <f>+IFERROR((VLOOKUP(A52,Hoja4!$A$2:$AA$1051,12,FALSE)),"")</f>
        <v>-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25339</v>
      </c>
      <c r="C53" s="41" t="str">
        <f>+IFERROR((VLOOKUP(A53,Hoja4!$A$2:$M$1051,5,FALSE)),"")</f>
        <v>GUTIERREZ</v>
      </c>
      <c r="D53" s="42">
        <f>+IFERROR((VLOOKUP(A53,Hoja4!$A$2:$AA$1051,6,FALSE)),"")</f>
        <v>1</v>
      </c>
      <c r="E53" s="42">
        <f>+IFERROR((VLOOKUP(A53,Hoja4!$A$2:$AA$1051,7,FALSE)),"")</f>
        <v>23</v>
      </c>
      <c r="F53" s="42">
        <f>+IFERROR((VLOOKUP(A53,Hoja4!$A$2:$AA$1051,8,FALSE)),"")</f>
        <v>19</v>
      </c>
      <c r="G53" s="42">
        <f>+IFERROR((VLOOKUP(A53,Hoja4!$A$2:$AA$1051,9,FALSE)),"")</f>
        <v>16</v>
      </c>
      <c r="H53" s="42" t="str">
        <f>+IFERROR((VLOOKUP(A53,Hoja4!$A$2:$AA$1051,10,FALSE)),"")</f>
        <v>-</v>
      </c>
      <c r="I53" s="42" t="str">
        <f>+IFERROR((VLOOKUP(A53,Hoja4!$A$2:$AA$1051,11,FALSE)),"")</f>
        <v>-</v>
      </c>
      <c r="J53" s="42">
        <f>+IFERROR((VLOOKUP(A53,Hoja4!$A$2:$AA$1051,12,FALSE)),"")</f>
        <v>1</v>
      </c>
      <c r="K53" s="149" t="str">
        <f>+IFERROR((VLOOKUP(A53,Hoja4!$A$2:$AA$1051,13,FALSE)),"")</f>
        <v>-</v>
      </c>
      <c r="L53" s="144">
        <f>+IFERROR((VLOOKUP(A53,Hoja4!$A$2:$AA$1051,14,FALSE)),"")</f>
        <v>0</v>
      </c>
    </row>
    <row r="54" spans="1:12" x14ac:dyDescent="0.25">
      <c r="A54" s="145">
        <v>43</v>
      </c>
      <c r="B54" s="41">
        <f>+IFERROR((VLOOKUP(A54,Hoja4!$A$2:$M$1051,4,FALSE)),"")</f>
        <v>25372</v>
      </c>
      <c r="C54" s="41" t="str">
        <f>+IFERROR((VLOOKUP(A54,Hoja4!$A$2:$M$1051,5,FALSE)),"")</f>
        <v>JUNIN</v>
      </c>
      <c r="D54" s="42">
        <f>+IFERROR((VLOOKUP(A54,Hoja4!$A$2:$AA$1051,6,FALSE)),"")</f>
        <v>26</v>
      </c>
      <c r="E54" s="42">
        <f>+IFERROR((VLOOKUP(A54,Hoja4!$A$2:$AA$1051,7,FALSE)),"")</f>
        <v>15</v>
      </c>
      <c r="F54" s="42">
        <f>+IFERROR((VLOOKUP(A54,Hoja4!$A$2:$AA$1051,8,FALSE)),"")</f>
        <v>17</v>
      </c>
      <c r="G54" s="42">
        <f>+IFERROR((VLOOKUP(A54,Hoja4!$A$2:$AA$1051,9,FALSE)),"")</f>
        <v>7</v>
      </c>
      <c r="H54" s="42">
        <f>+IFERROR((VLOOKUP(A54,Hoja4!$A$2:$AA$1051,10,FALSE)),"")</f>
        <v>1</v>
      </c>
      <c r="I54" s="42" t="str">
        <f>+IFERROR((VLOOKUP(A54,Hoja4!$A$2:$AA$1051,11,FALSE)),"")</f>
        <v>-</v>
      </c>
      <c r="J54" s="42" t="str">
        <f>+IFERROR((VLOOKUP(A54,Hoja4!$A$2:$AA$1051,12,FALSE)),"")</f>
        <v>-</v>
      </c>
      <c r="K54" s="149" t="str">
        <f>+IFERROR((VLOOKUP(A54,Hoja4!$A$2:$AA$1051,13,FALSE)),"")</f>
        <v>-</v>
      </c>
      <c r="L54" s="144">
        <f>+IFERROR((VLOOKUP(A54,Hoja4!$A$2:$AA$1051,14,FALSE)),"")</f>
        <v>0</v>
      </c>
    </row>
    <row r="55" spans="1:12" x14ac:dyDescent="0.25">
      <c r="A55" s="145">
        <v>44</v>
      </c>
      <c r="B55" s="41">
        <f>+IFERROR((VLOOKUP(A55,Hoja4!$A$2:$M$1051,4,FALSE)),"")</f>
        <v>25377</v>
      </c>
      <c r="C55" s="41" t="str">
        <f>+IFERROR((VLOOKUP(A55,Hoja4!$A$2:$M$1051,5,FALSE)),"")</f>
        <v>LA CALERA</v>
      </c>
      <c r="D55" s="42">
        <f>+IFERROR((VLOOKUP(A55,Hoja4!$A$2:$AA$1051,6,FALSE)),"")</f>
        <v>261</v>
      </c>
      <c r="E55" s="42">
        <f>+IFERROR((VLOOKUP(A55,Hoja4!$A$2:$AA$1051,7,FALSE)),"")</f>
        <v>170</v>
      </c>
      <c r="F55" s="42">
        <f>+IFERROR((VLOOKUP(A55,Hoja4!$A$2:$AA$1051,8,FALSE)),"")</f>
        <v>95</v>
      </c>
      <c r="G55" s="42">
        <f>+IFERROR((VLOOKUP(A55,Hoja4!$A$2:$AA$1051,9,FALSE)),"")</f>
        <v>73</v>
      </c>
      <c r="H55" s="42">
        <f>+IFERROR((VLOOKUP(A55,Hoja4!$A$2:$AA$1051,10,FALSE)),"")</f>
        <v>52</v>
      </c>
      <c r="I55" s="42">
        <f>+IFERROR((VLOOKUP(A55,Hoja4!$A$2:$AA$1051,11,FALSE)),"")</f>
        <v>5</v>
      </c>
      <c r="J55" s="42">
        <f>+IFERROR((VLOOKUP(A55,Hoja4!$A$2:$AA$1051,12,FALSE)),"")</f>
        <v>1</v>
      </c>
      <c r="K55" s="149" t="str">
        <f>+IFERROR((VLOOKUP(A55,Hoja4!$A$2:$AA$1051,13,FALSE)),"")</f>
        <v>-</v>
      </c>
      <c r="L55" s="144">
        <f>+IFERROR((VLOOKUP(A55,Hoja4!$A$2:$AA$1051,14,FALSE)),"")</f>
        <v>0</v>
      </c>
    </row>
    <row r="56" spans="1:12" x14ac:dyDescent="0.25">
      <c r="A56" s="145">
        <v>45</v>
      </c>
      <c r="B56" s="41">
        <f>+IFERROR((VLOOKUP(A56,Hoja4!$A$2:$M$1051,4,FALSE)),"")</f>
        <v>25386</v>
      </c>
      <c r="C56" s="41" t="str">
        <f>+IFERROR((VLOOKUP(A56,Hoja4!$A$2:$M$1051,5,FALSE)),"")</f>
        <v>LA MESA</v>
      </c>
      <c r="D56" s="42">
        <f>+IFERROR((VLOOKUP(A56,Hoja4!$A$2:$AA$1051,6,FALSE)),"")</f>
        <v>255</v>
      </c>
      <c r="E56" s="42">
        <f>+IFERROR((VLOOKUP(A56,Hoja4!$A$2:$AA$1051,7,FALSE)),"")</f>
        <v>108</v>
      </c>
      <c r="F56" s="42">
        <f>+IFERROR((VLOOKUP(A56,Hoja4!$A$2:$AA$1051,8,FALSE)),"")</f>
        <v>160</v>
      </c>
      <c r="G56" s="42">
        <f>+IFERROR((VLOOKUP(A56,Hoja4!$A$2:$AA$1051,9,FALSE)),"")</f>
        <v>85</v>
      </c>
      <c r="H56" s="42">
        <f>+IFERROR((VLOOKUP(A56,Hoja4!$A$2:$AA$1051,10,FALSE)),"")</f>
        <v>224</v>
      </c>
      <c r="I56" s="42">
        <f>+IFERROR((VLOOKUP(A56,Hoja4!$A$2:$AA$1051,11,FALSE)),"")</f>
        <v>1</v>
      </c>
      <c r="J56" s="42">
        <f>+IFERROR((VLOOKUP(A56,Hoja4!$A$2:$AA$1051,12,FALSE)),"")</f>
        <v>6</v>
      </c>
      <c r="K56" s="149">
        <f>+IFERROR((VLOOKUP(A56,Hoja4!$A$2:$AA$1051,13,FALSE)),"")</f>
        <v>2</v>
      </c>
      <c r="L56" s="144">
        <f>+IFERROR((VLOOKUP(A56,Hoja4!$A$2:$AA$1051,14,FALSE)),"")</f>
        <v>0</v>
      </c>
    </row>
    <row r="57" spans="1:12" x14ac:dyDescent="0.25">
      <c r="A57" s="145">
        <v>46</v>
      </c>
      <c r="B57" s="41">
        <f>+IFERROR((VLOOKUP(A57,Hoja4!$A$2:$M$1051,4,FALSE)),"")</f>
        <v>25394</v>
      </c>
      <c r="C57" s="41" t="str">
        <f>+IFERROR((VLOOKUP(A57,Hoja4!$A$2:$M$1051,5,FALSE)),"")</f>
        <v>LA PALMA</v>
      </c>
      <c r="D57" s="42">
        <f>+IFERROR((VLOOKUP(A57,Hoja4!$A$2:$AA$1051,6,FALSE)),"")</f>
        <v>135</v>
      </c>
      <c r="E57" s="42">
        <f>+IFERROR((VLOOKUP(A57,Hoja4!$A$2:$AA$1051,7,FALSE)),"")</f>
        <v>79</v>
      </c>
      <c r="F57" s="42">
        <f>+IFERROR((VLOOKUP(A57,Hoja4!$A$2:$AA$1051,8,FALSE)),"")</f>
        <v>98</v>
      </c>
      <c r="G57" s="42">
        <f>+IFERROR((VLOOKUP(A57,Hoja4!$A$2:$AA$1051,9,FALSE)),"")</f>
        <v>62</v>
      </c>
      <c r="H57" s="42">
        <f>+IFERROR((VLOOKUP(A57,Hoja4!$A$2:$AA$1051,10,FALSE)),"")</f>
        <v>38</v>
      </c>
      <c r="I57" s="42">
        <f>+IFERROR((VLOOKUP(A57,Hoja4!$A$2:$AA$1051,11,FALSE)),"")</f>
        <v>19</v>
      </c>
      <c r="J57" s="42">
        <f>+IFERROR((VLOOKUP(A57,Hoja4!$A$2:$AA$1051,12,FALSE)),"")</f>
        <v>36</v>
      </c>
      <c r="K57" s="149" t="str">
        <f>+IFERROR((VLOOKUP(A57,Hoja4!$A$2:$AA$1051,13,FALSE)),"")</f>
        <v>-</v>
      </c>
      <c r="L57" s="144">
        <f>+IFERROR((VLOOKUP(A57,Hoja4!$A$2:$AA$1051,14,FALSE)),"")</f>
        <v>0</v>
      </c>
    </row>
    <row r="58" spans="1:12" x14ac:dyDescent="0.25">
      <c r="A58" s="145">
        <v>47</v>
      </c>
      <c r="B58" s="41">
        <f>+IFERROR((VLOOKUP(A58,Hoja4!$A$2:$M$1051,4,FALSE)),"")</f>
        <v>25398</v>
      </c>
      <c r="C58" s="41" t="str">
        <f>+IFERROR((VLOOKUP(A58,Hoja4!$A$2:$M$1051,5,FALSE)),"")</f>
        <v>LA PEÑA</v>
      </c>
      <c r="D58" s="42" t="str">
        <f>+IFERROR((VLOOKUP(A58,Hoja4!$A$2:$AA$1051,6,FALSE)),"")</f>
        <v>-</v>
      </c>
      <c r="E58" s="42">
        <f>+IFERROR((VLOOKUP(A58,Hoja4!$A$2:$AA$1051,7,FALSE)),"")</f>
        <v>40</v>
      </c>
      <c r="F58" s="42">
        <f>+IFERROR((VLOOKUP(A58,Hoja4!$A$2:$AA$1051,8,FALSE)),"")</f>
        <v>98</v>
      </c>
      <c r="G58" s="42">
        <f>+IFERROR((VLOOKUP(A58,Hoja4!$A$2:$AA$1051,9,FALSE)),"")</f>
        <v>74</v>
      </c>
      <c r="H58" s="42">
        <f>+IFERROR((VLOOKUP(A58,Hoja4!$A$2:$AA$1051,10,FALSE)),"")</f>
        <v>39</v>
      </c>
      <c r="I58" s="42" t="str">
        <f>+IFERROR((VLOOKUP(A58,Hoja4!$A$2:$AA$1051,11,FALSE)),"")</f>
        <v>-</v>
      </c>
      <c r="J58" s="42">
        <f>+IFERROR((VLOOKUP(A58,Hoja4!$A$2:$AA$1051,12,FALSE)),"")</f>
        <v>1</v>
      </c>
      <c r="K58" s="149" t="str">
        <f>+IFERROR((VLOOKUP(A58,Hoja4!$A$2:$AA$1051,13,FALSE)),"")</f>
        <v>-</v>
      </c>
      <c r="L58" s="144">
        <f>+IFERROR((VLOOKUP(A58,Hoja4!$A$2:$AA$1051,14,FALSE)),"")</f>
        <v>0</v>
      </c>
    </row>
    <row r="59" spans="1:12" x14ac:dyDescent="0.25">
      <c r="A59" s="145">
        <v>48</v>
      </c>
      <c r="B59" s="41">
        <f>+IFERROR((VLOOKUP(A59,Hoja4!$A$2:$M$1051,4,FALSE)),"")</f>
        <v>25402</v>
      </c>
      <c r="C59" s="41" t="str">
        <f>+IFERROR((VLOOKUP(A59,Hoja4!$A$2:$M$1051,5,FALSE)),"")</f>
        <v>LA VEGA</v>
      </c>
      <c r="D59" s="42">
        <f>+IFERROR((VLOOKUP(A59,Hoja4!$A$2:$AA$1051,6,FALSE)),"")</f>
        <v>210</v>
      </c>
      <c r="E59" s="42">
        <f>+IFERROR((VLOOKUP(A59,Hoja4!$A$2:$AA$1051,7,FALSE)),"")</f>
        <v>194</v>
      </c>
      <c r="F59" s="42">
        <f>+IFERROR((VLOOKUP(A59,Hoja4!$A$2:$AA$1051,8,FALSE)),"")</f>
        <v>187</v>
      </c>
      <c r="G59" s="42">
        <f>+IFERROR((VLOOKUP(A59,Hoja4!$A$2:$AA$1051,9,FALSE)),"")</f>
        <v>138</v>
      </c>
      <c r="H59" s="42">
        <f>+IFERROR((VLOOKUP(A59,Hoja4!$A$2:$AA$1051,10,FALSE)),"")</f>
        <v>31</v>
      </c>
      <c r="I59" s="42" t="str">
        <f>+IFERROR((VLOOKUP(A59,Hoja4!$A$2:$AA$1051,11,FALSE)),"")</f>
        <v>-</v>
      </c>
      <c r="J59" s="42">
        <f>+IFERROR((VLOOKUP(A59,Hoja4!$A$2:$AA$1051,12,FALSE)),"")</f>
        <v>1</v>
      </c>
      <c r="K59" s="149">
        <f>+IFERROR((VLOOKUP(A59,Hoja4!$A$2:$AA$1051,13,FALSE)),"")</f>
        <v>1</v>
      </c>
      <c r="L59" s="144">
        <f>+IFERROR((VLOOKUP(A59,Hoja4!$A$2:$AA$1051,14,FALSE)),"")</f>
        <v>0</v>
      </c>
    </row>
    <row r="60" spans="1:12" x14ac:dyDescent="0.25">
      <c r="A60" s="145">
        <v>49</v>
      </c>
      <c r="B60" s="41">
        <f>+IFERROR((VLOOKUP(A60,Hoja4!$A$2:$M$1051,4,FALSE)),"")</f>
        <v>25426</v>
      </c>
      <c r="C60" s="41" t="str">
        <f>+IFERROR((VLOOKUP(A60,Hoja4!$A$2:$M$1051,5,FALSE)),"")</f>
        <v>MACHETA</v>
      </c>
      <c r="D60" s="42">
        <f>+IFERROR((VLOOKUP(A60,Hoja4!$A$2:$AA$1051,6,FALSE)),"")</f>
        <v>34</v>
      </c>
      <c r="E60" s="42">
        <f>+IFERROR((VLOOKUP(A60,Hoja4!$A$2:$AA$1051,7,FALSE)),"")</f>
        <v>63</v>
      </c>
      <c r="F60" s="42">
        <f>+IFERROR((VLOOKUP(A60,Hoja4!$A$2:$AA$1051,8,FALSE)),"")</f>
        <v>27</v>
      </c>
      <c r="G60" s="42">
        <f>+IFERROR((VLOOKUP(A60,Hoja4!$A$2:$AA$1051,9,FALSE)),"")</f>
        <v>27</v>
      </c>
      <c r="H60" s="42" t="str">
        <f>+IFERROR((VLOOKUP(A60,Hoja4!$A$2:$AA$1051,10,FALSE)),"")</f>
        <v>-</v>
      </c>
      <c r="I60" s="42" t="str">
        <f>+IFERROR((VLOOKUP(A60,Hoja4!$A$2:$AA$1051,11,FALSE)),"")</f>
        <v>-</v>
      </c>
      <c r="J60" s="42">
        <f>+IFERROR((VLOOKUP(A60,Hoja4!$A$2:$AA$1051,12,FALSE)),"")</f>
        <v>2</v>
      </c>
      <c r="K60" s="149" t="str">
        <f>+IFERROR((VLOOKUP(A60,Hoja4!$A$2:$AA$1051,13,FALSE)),"")</f>
        <v>-</v>
      </c>
      <c r="L60" s="144">
        <f>+IFERROR((VLOOKUP(A60,Hoja4!$A$2:$AA$1051,14,FALSE)),"")</f>
        <v>0</v>
      </c>
    </row>
    <row r="61" spans="1:12" x14ac:dyDescent="0.25">
      <c r="A61" s="145">
        <v>50</v>
      </c>
      <c r="B61" s="41">
        <f>+IFERROR((VLOOKUP(A61,Hoja4!$A$2:$M$1051,4,FALSE)),"")</f>
        <v>25430</v>
      </c>
      <c r="C61" s="41" t="str">
        <f>+IFERROR((VLOOKUP(A61,Hoja4!$A$2:$M$1051,5,FALSE)),"")</f>
        <v>MADRID</v>
      </c>
      <c r="D61" s="42">
        <f>+IFERROR((VLOOKUP(A61,Hoja4!$A$2:$AA$1051,6,FALSE)),"")</f>
        <v>437</v>
      </c>
      <c r="E61" s="42">
        <f>+IFERROR((VLOOKUP(A61,Hoja4!$A$2:$AA$1051,7,FALSE)),"")</f>
        <v>638</v>
      </c>
      <c r="F61" s="42">
        <f>+IFERROR((VLOOKUP(A61,Hoja4!$A$2:$AA$1051,8,FALSE)),"")</f>
        <v>290</v>
      </c>
      <c r="G61" s="42">
        <f>+IFERROR((VLOOKUP(A61,Hoja4!$A$2:$AA$1051,9,FALSE)),"")</f>
        <v>655</v>
      </c>
      <c r="H61" s="42">
        <f>+IFERROR((VLOOKUP(A61,Hoja4!$A$2:$AA$1051,10,FALSE)),"")</f>
        <v>536</v>
      </c>
      <c r="I61" s="42">
        <f>+IFERROR((VLOOKUP(A61,Hoja4!$A$2:$AA$1051,11,FALSE)),"")</f>
        <v>453</v>
      </c>
      <c r="J61" s="42">
        <f>+IFERROR((VLOOKUP(A61,Hoja4!$A$2:$AA$1051,12,FALSE)),"")</f>
        <v>455</v>
      </c>
      <c r="K61" s="149">
        <f>+IFERROR((VLOOKUP(A61,Hoja4!$A$2:$AA$1051,13,FALSE)),"")</f>
        <v>520</v>
      </c>
      <c r="L61" s="144">
        <f>+IFERROR((VLOOKUP(A61,Hoja4!$A$2:$AA$1051,14,FALSE)),"")</f>
        <v>524</v>
      </c>
    </row>
    <row r="62" spans="1:12" x14ac:dyDescent="0.25">
      <c r="A62" s="145">
        <v>51</v>
      </c>
      <c r="B62" s="41">
        <f>+IFERROR((VLOOKUP(A62,Hoja4!$A$2:$M$1051,4,FALSE)),"")</f>
        <v>25436</v>
      </c>
      <c r="C62" s="41" t="str">
        <f>+IFERROR((VLOOKUP(A62,Hoja4!$A$2:$M$1051,5,FALSE)),"")</f>
        <v>MANTA</v>
      </c>
      <c r="D62" s="42" t="str">
        <f>+IFERROR((VLOOKUP(A62,Hoja4!$A$2:$AA$1051,6,FALSE)),"")</f>
        <v>-</v>
      </c>
      <c r="E62" s="42" t="str">
        <f>+IFERROR((VLOOKUP(A62,Hoja4!$A$2:$AA$1051,7,FALSE)),"")</f>
        <v>-</v>
      </c>
      <c r="F62" s="42" t="str">
        <f>+IFERROR((VLOOKUP(A62,Hoja4!$A$2:$AA$1051,8,FALSE)),"")</f>
        <v>-</v>
      </c>
      <c r="G62" s="42" t="str">
        <f>+IFERROR((VLOOKUP(A62,Hoja4!$A$2:$AA$1051,9,FALSE)),"")</f>
        <v>-</v>
      </c>
      <c r="H62" s="42" t="str">
        <f>+IFERROR((VLOOKUP(A62,Hoja4!$A$2:$AA$1051,10,FALSE)),"")</f>
        <v>-</v>
      </c>
      <c r="I62" s="42">
        <f>+IFERROR((VLOOKUP(A62,Hoja4!$A$2:$AA$1051,11,FALSE)),"")</f>
        <v>6</v>
      </c>
      <c r="J62" s="42" t="str">
        <f>+IFERROR((VLOOKUP(A62,Hoja4!$A$2:$AA$1051,12,FALSE)),"")</f>
        <v>-</v>
      </c>
      <c r="K62" s="149" t="str">
        <f>+IFERROR((VLOOKUP(A62,Hoja4!$A$2:$AA$1051,13,FALSE)),"")</f>
        <v>-</v>
      </c>
      <c r="L62" s="144">
        <f>+IFERROR((VLOOKUP(A62,Hoja4!$A$2:$AA$1051,14,FALSE)),"")</f>
        <v>0</v>
      </c>
    </row>
    <row r="63" spans="1:12" x14ac:dyDescent="0.25">
      <c r="A63" s="145">
        <v>52</v>
      </c>
      <c r="B63" s="41">
        <f>+IFERROR((VLOOKUP(A63,Hoja4!$A$2:$M$1051,4,FALSE)),"")</f>
        <v>25438</v>
      </c>
      <c r="C63" s="41" t="str">
        <f>+IFERROR((VLOOKUP(A63,Hoja4!$A$2:$M$1051,5,FALSE)),"")</f>
        <v>MEDINA</v>
      </c>
      <c r="D63" s="42">
        <f>+IFERROR((VLOOKUP(A63,Hoja4!$A$2:$AA$1051,6,FALSE)),"")</f>
        <v>66</v>
      </c>
      <c r="E63" s="42">
        <f>+IFERROR((VLOOKUP(A63,Hoja4!$A$2:$AA$1051,7,FALSE)),"")</f>
        <v>124</v>
      </c>
      <c r="F63" s="42">
        <f>+IFERROR((VLOOKUP(A63,Hoja4!$A$2:$AA$1051,8,FALSE)),"")</f>
        <v>83</v>
      </c>
      <c r="G63" s="42">
        <f>+IFERROR((VLOOKUP(A63,Hoja4!$A$2:$AA$1051,9,FALSE)),"")</f>
        <v>39</v>
      </c>
      <c r="H63" s="42" t="str">
        <f>+IFERROR((VLOOKUP(A63,Hoja4!$A$2:$AA$1051,10,FALSE)),"")</f>
        <v>-</v>
      </c>
      <c r="I63" s="42" t="str">
        <f>+IFERROR((VLOOKUP(A63,Hoja4!$A$2:$AA$1051,11,FALSE)),"")</f>
        <v>-</v>
      </c>
      <c r="J63" s="42" t="str">
        <f>+IFERROR((VLOOKUP(A63,Hoja4!$A$2:$AA$1051,12,FALSE)),"")</f>
        <v>-</v>
      </c>
      <c r="K63" s="149" t="str">
        <f>+IFERROR((VLOOKUP(A63,Hoja4!$A$2:$AA$1051,13,FALSE)),"")</f>
        <v>-</v>
      </c>
      <c r="L63" s="144">
        <f>+IFERROR((VLOOKUP(A63,Hoja4!$A$2:$AA$1051,14,FALSE)),"")</f>
        <v>0</v>
      </c>
    </row>
    <row r="64" spans="1:12" x14ac:dyDescent="0.25">
      <c r="A64" s="145">
        <v>53</v>
      </c>
      <c r="B64" s="41">
        <f>+IFERROR((VLOOKUP(A64,Hoja4!$A$2:$M$1051,4,FALSE)),"")</f>
        <v>25473</v>
      </c>
      <c r="C64" s="41" t="str">
        <f>+IFERROR((VLOOKUP(A64,Hoja4!$A$2:$M$1051,5,FALSE)),"")</f>
        <v>MOSQUERA</v>
      </c>
      <c r="D64" s="42">
        <f>+IFERROR((VLOOKUP(A64,Hoja4!$A$2:$AA$1051,6,FALSE)),"")</f>
        <v>2306</v>
      </c>
      <c r="E64" s="42">
        <f>+IFERROR((VLOOKUP(A64,Hoja4!$A$2:$AA$1051,7,FALSE)),"")</f>
        <v>2463</v>
      </c>
      <c r="F64" s="42">
        <f>+IFERROR((VLOOKUP(A64,Hoja4!$A$2:$AA$1051,8,FALSE)),"")</f>
        <v>2745</v>
      </c>
      <c r="G64" s="42">
        <f>+IFERROR((VLOOKUP(A64,Hoja4!$A$2:$AA$1051,9,FALSE)),"")</f>
        <v>2899</v>
      </c>
      <c r="H64" s="42">
        <f>+IFERROR((VLOOKUP(A64,Hoja4!$A$2:$AA$1051,10,FALSE)),"")</f>
        <v>4033</v>
      </c>
      <c r="I64" s="42">
        <f>+IFERROR((VLOOKUP(A64,Hoja4!$A$2:$AA$1051,11,FALSE)),"")</f>
        <v>4562</v>
      </c>
      <c r="J64" s="42">
        <f>+IFERROR((VLOOKUP(A64,Hoja4!$A$2:$AA$1051,12,FALSE)),"")</f>
        <v>5305</v>
      </c>
      <c r="K64" s="149">
        <f>+IFERROR((VLOOKUP(A64,Hoja4!$A$2:$AA$1051,13,FALSE)),"")</f>
        <v>6069</v>
      </c>
      <c r="L64" s="144">
        <f>+IFERROR((VLOOKUP(A64,Hoja4!$A$2:$AA$1051,14,FALSE)),"")</f>
        <v>6062</v>
      </c>
    </row>
    <row r="65" spans="1:12" x14ac:dyDescent="0.25">
      <c r="A65" s="145">
        <v>54</v>
      </c>
      <c r="B65" s="41">
        <f>+IFERROR((VLOOKUP(A65,Hoja4!$A$2:$M$1051,4,FALSE)),"")</f>
        <v>25486</v>
      </c>
      <c r="C65" s="41" t="str">
        <f>+IFERROR((VLOOKUP(A65,Hoja4!$A$2:$M$1051,5,FALSE)),"")</f>
        <v>NEMOCON</v>
      </c>
      <c r="D65" s="42">
        <f>+IFERROR((VLOOKUP(A65,Hoja4!$A$2:$AA$1051,6,FALSE)),"")</f>
        <v>3</v>
      </c>
      <c r="E65" s="42" t="str">
        <f>+IFERROR((VLOOKUP(A65,Hoja4!$A$2:$AA$1051,7,FALSE)),"")</f>
        <v>-</v>
      </c>
      <c r="F65" s="42" t="str">
        <f>+IFERROR((VLOOKUP(A65,Hoja4!$A$2:$AA$1051,8,FALSE)),"")</f>
        <v>-</v>
      </c>
      <c r="G65" s="42" t="str">
        <f>+IFERROR((VLOOKUP(A65,Hoja4!$A$2:$AA$1051,9,FALSE)),"")</f>
        <v>-</v>
      </c>
      <c r="H65" s="42" t="str">
        <f>+IFERROR((VLOOKUP(A65,Hoja4!$A$2:$AA$1051,10,FALSE)),"")</f>
        <v>-</v>
      </c>
      <c r="I65" s="42" t="str">
        <f>+IFERROR((VLOOKUP(A65,Hoja4!$A$2:$AA$1051,11,FALSE)),"")</f>
        <v>-</v>
      </c>
      <c r="J65" s="42" t="str">
        <f>+IFERROR((VLOOKUP(A65,Hoja4!$A$2:$AA$1051,12,FALSE)),"")</f>
        <v>-</v>
      </c>
      <c r="K65" s="149" t="str">
        <f>+IFERROR((VLOOKUP(A65,Hoja4!$A$2:$AA$1051,13,FALSE)),"")</f>
        <v>-</v>
      </c>
      <c r="L65" s="144">
        <f>+IFERROR((VLOOKUP(A65,Hoja4!$A$2:$AA$1051,14,FALSE)),"")</f>
        <v>0</v>
      </c>
    </row>
    <row r="66" spans="1:12" x14ac:dyDescent="0.25">
      <c r="A66" s="145">
        <v>55</v>
      </c>
      <c r="B66" s="41">
        <f>+IFERROR((VLOOKUP(A66,Hoja4!$A$2:$M$1051,4,FALSE)),"")</f>
        <v>25488</v>
      </c>
      <c r="C66" s="41" t="str">
        <f>+IFERROR((VLOOKUP(A66,Hoja4!$A$2:$M$1051,5,FALSE)),"")</f>
        <v>NILO</v>
      </c>
      <c r="D66" s="42">
        <f>+IFERROR((VLOOKUP(A66,Hoja4!$A$2:$AA$1051,6,FALSE)),"")</f>
        <v>6444</v>
      </c>
      <c r="E66" s="42">
        <f>+IFERROR((VLOOKUP(A66,Hoja4!$A$2:$AA$1051,7,FALSE)),"")</f>
        <v>3263</v>
      </c>
      <c r="F66" s="42">
        <f>+IFERROR((VLOOKUP(A66,Hoja4!$A$2:$AA$1051,8,FALSE)),"")</f>
        <v>4156</v>
      </c>
      <c r="G66" s="42">
        <f>+IFERROR((VLOOKUP(A66,Hoja4!$A$2:$AA$1051,9,FALSE)),"")</f>
        <v>3215</v>
      </c>
      <c r="H66" s="42">
        <f>+IFERROR((VLOOKUP(A66,Hoja4!$A$2:$AA$1051,10,FALSE)),"")</f>
        <v>5070</v>
      </c>
      <c r="I66" s="42">
        <f>+IFERROR((VLOOKUP(A66,Hoja4!$A$2:$AA$1051,11,FALSE)),"")</f>
        <v>5215</v>
      </c>
      <c r="J66" s="42">
        <f>+IFERROR((VLOOKUP(A66,Hoja4!$A$2:$AA$1051,12,FALSE)),"")</f>
        <v>5312</v>
      </c>
      <c r="K66" s="149">
        <f>+IFERROR((VLOOKUP(A66,Hoja4!$A$2:$AA$1051,13,FALSE)),"")</f>
        <v>5155</v>
      </c>
      <c r="L66" s="144">
        <f>+IFERROR((VLOOKUP(A66,Hoja4!$A$2:$AA$1051,14,FALSE)),"")</f>
        <v>5321</v>
      </c>
    </row>
    <row r="67" spans="1:12" x14ac:dyDescent="0.25">
      <c r="A67" s="145">
        <v>56</v>
      </c>
      <c r="B67" s="41">
        <f>+IFERROR((VLOOKUP(A67,Hoja4!$A$2:$M$1051,4,FALSE)),"")</f>
        <v>25489</v>
      </c>
      <c r="C67" s="41" t="str">
        <f>+IFERROR((VLOOKUP(A67,Hoja4!$A$2:$M$1051,5,FALSE)),"")</f>
        <v>NIMAIMA</v>
      </c>
      <c r="D67" s="42">
        <f>+IFERROR((VLOOKUP(A67,Hoja4!$A$2:$AA$1051,6,FALSE)),"")</f>
        <v>94</v>
      </c>
      <c r="E67" s="42">
        <f>+IFERROR((VLOOKUP(A67,Hoja4!$A$2:$AA$1051,7,FALSE)),"")</f>
        <v>87</v>
      </c>
      <c r="F67" s="42">
        <f>+IFERROR((VLOOKUP(A67,Hoja4!$A$2:$AA$1051,8,FALSE)),"")</f>
        <v>61</v>
      </c>
      <c r="G67" s="42">
        <f>+IFERROR((VLOOKUP(A67,Hoja4!$A$2:$AA$1051,9,FALSE)),"")</f>
        <v>18</v>
      </c>
      <c r="H67" s="42" t="str">
        <f>+IFERROR((VLOOKUP(A67,Hoja4!$A$2:$AA$1051,10,FALSE)),"")</f>
        <v>-</v>
      </c>
      <c r="I67" s="42" t="str">
        <f>+IFERROR((VLOOKUP(A67,Hoja4!$A$2:$AA$1051,11,FALSE)),"")</f>
        <v>-</v>
      </c>
      <c r="J67" s="42" t="str">
        <f>+IFERROR((VLOOKUP(A67,Hoja4!$A$2:$AA$1051,12,FALSE)),"")</f>
        <v>-</v>
      </c>
      <c r="K67" s="149" t="str">
        <f>+IFERROR((VLOOKUP(A67,Hoja4!$A$2:$AA$1051,13,FALSE)),"")</f>
        <v>-</v>
      </c>
      <c r="L67" s="144">
        <f>+IFERROR((VLOOKUP(A67,Hoja4!$A$2:$AA$1051,14,FALSE)),"")</f>
        <v>0</v>
      </c>
    </row>
    <row r="68" spans="1:12" x14ac:dyDescent="0.25">
      <c r="A68" s="145">
        <v>57</v>
      </c>
      <c r="B68" s="41">
        <f>+IFERROR((VLOOKUP(A68,Hoja4!$A$2:$M$1051,4,FALSE)),"")</f>
        <v>25491</v>
      </c>
      <c r="C68" s="41" t="str">
        <f>+IFERROR((VLOOKUP(A68,Hoja4!$A$2:$M$1051,5,FALSE)),"")</f>
        <v>NOCAIMA</v>
      </c>
      <c r="D68" s="42">
        <f>+IFERROR((VLOOKUP(A68,Hoja4!$A$2:$AA$1051,6,FALSE)),"")</f>
        <v>157</v>
      </c>
      <c r="E68" s="42">
        <f>+IFERROR((VLOOKUP(A68,Hoja4!$A$2:$AA$1051,7,FALSE)),"")</f>
        <v>153</v>
      </c>
      <c r="F68" s="42">
        <f>+IFERROR((VLOOKUP(A68,Hoja4!$A$2:$AA$1051,8,FALSE)),"")</f>
        <v>129</v>
      </c>
      <c r="G68" s="42">
        <f>+IFERROR((VLOOKUP(A68,Hoja4!$A$2:$AA$1051,9,FALSE)),"")</f>
        <v>58</v>
      </c>
      <c r="H68" s="42">
        <f>+IFERROR((VLOOKUP(A68,Hoja4!$A$2:$AA$1051,10,FALSE)),"")</f>
        <v>35</v>
      </c>
      <c r="I68" s="42">
        <f>+IFERROR((VLOOKUP(A68,Hoja4!$A$2:$AA$1051,11,FALSE)),"")</f>
        <v>15</v>
      </c>
      <c r="J68" s="42">
        <f>+IFERROR((VLOOKUP(A68,Hoja4!$A$2:$AA$1051,12,FALSE)),"")</f>
        <v>13</v>
      </c>
      <c r="K68" s="149">
        <f>+IFERROR((VLOOKUP(A68,Hoja4!$A$2:$AA$1051,13,FALSE)),"")</f>
        <v>12</v>
      </c>
      <c r="L68" s="144">
        <f>+IFERROR((VLOOKUP(A68,Hoja4!$A$2:$AA$1051,14,FALSE)),"")</f>
        <v>6</v>
      </c>
    </row>
    <row r="69" spans="1:12" x14ac:dyDescent="0.25">
      <c r="A69" s="145">
        <v>58</v>
      </c>
      <c r="B69" s="41">
        <f>+IFERROR((VLOOKUP(A69,Hoja4!$A$2:$M$1051,4,FALSE)),"")</f>
        <v>25506</v>
      </c>
      <c r="C69" s="41" t="str">
        <f>+IFERROR((VLOOKUP(A69,Hoja4!$A$2:$M$1051,5,FALSE)),"")</f>
        <v>VENECIA</v>
      </c>
      <c r="D69" s="42" t="str">
        <f>+IFERROR((VLOOKUP(A69,Hoja4!$A$2:$AA$1051,6,FALSE)),"")</f>
        <v>-</v>
      </c>
      <c r="E69" s="42" t="str">
        <f>+IFERROR((VLOOKUP(A69,Hoja4!$A$2:$AA$1051,7,FALSE)),"")</f>
        <v>-</v>
      </c>
      <c r="F69" s="42" t="str">
        <f>+IFERROR((VLOOKUP(A69,Hoja4!$A$2:$AA$1051,8,FALSE)),"")</f>
        <v>-</v>
      </c>
      <c r="G69" s="42" t="str">
        <f>+IFERROR((VLOOKUP(A69,Hoja4!$A$2:$AA$1051,9,FALSE)),"")</f>
        <v>-</v>
      </c>
      <c r="H69" s="42" t="str">
        <f>+IFERROR((VLOOKUP(A69,Hoja4!$A$2:$AA$1051,10,FALSE)),"")</f>
        <v>-</v>
      </c>
      <c r="I69" s="42" t="str">
        <f>+IFERROR((VLOOKUP(A69,Hoja4!$A$2:$AA$1051,11,FALSE)),"")</f>
        <v>-</v>
      </c>
      <c r="J69" s="42" t="str">
        <f>+IFERROR((VLOOKUP(A69,Hoja4!$A$2:$AA$1051,12,FALSE)),"")</f>
        <v>-</v>
      </c>
      <c r="K69" s="149" t="str">
        <f>+IFERROR((VLOOKUP(A69,Hoja4!$A$2:$AA$1051,13,FALSE)),"")</f>
        <v>-</v>
      </c>
      <c r="L69" s="144">
        <f>+IFERROR((VLOOKUP(A69,Hoja4!$A$2:$AA$1051,14,FALSE)),"")</f>
        <v>0</v>
      </c>
    </row>
    <row r="70" spans="1:12" x14ac:dyDescent="0.25">
      <c r="A70" s="145">
        <v>59</v>
      </c>
      <c r="B70" s="41">
        <f>+IFERROR((VLOOKUP(A70,Hoja4!$A$2:$M$1051,4,FALSE)),"")</f>
        <v>25513</v>
      </c>
      <c r="C70" s="41" t="str">
        <f>+IFERROR((VLOOKUP(A70,Hoja4!$A$2:$M$1051,5,FALSE)),"")</f>
        <v>PACHO</v>
      </c>
      <c r="D70" s="42">
        <f>+IFERROR((VLOOKUP(A70,Hoja4!$A$2:$AA$1051,6,FALSE)),"")</f>
        <v>410</v>
      </c>
      <c r="E70" s="42">
        <f>+IFERROR((VLOOKUP(A70,Hoja4!$A$2:$AA$1051,7,FALSE)),"")</f>
        <v>224</v>
      </c>
      <c r="F70" s="42">
        <f>+IFERROR((VLOOKUP(A70,Hoja4!$A$2:$AA$1051,8,FALSE)),"")</f>
        <v>336</v>
      </c>
      <c r="G70" s="42">
        <f>+IFERROR((VLOOKUP(A70,Hoja4!$A$2:$AA$1051,9,FALSE)),"")</f>
        <v>153</v>
      </c>
      <c r="H70" s="42">
        <f>+IFERROR((VLOOKUP(A70,Hoja4!$A$2:$AA$1051,10,FALSE)),"")</f>
        <v>117</v>
      </c>
      <c r="I70" s="42">
        <f>+IFERROR((VLOOKUP(A70,Hoja4!$A$2:$AA$1051,11,FALSE)),"")</f>
        <v>1</v>
      </c>
      <c r="J70" s="42">
        <f>+IFERROR((VLOOKUP(A70,Hoja4!$A$2:$AA$1051,12,FALSE)),"")</f>
        <v>1</v>
      </c>
      <c r="K70" s="149">
        <f>+IFERROR((VLOOKUP(A70,Hoja4!$A$2:$AA$1051,13,FALSE)),"")</f>
        <v>2</v>
      </c>
      <c r="L70" s="144">
        <f>+IFERROR((VLOOKUP(A70,Hoja4!$A$2:$AA$1051,14,FALSE)),"")</f>
        <v>66</v>
      </c>
    </row>
    <row r="71" spans="1:12" x14ac:dyDescent="0.25">
      <c r="A71" s="145">
        <v>60</v>
      </c>
      <c r="B71" s="41">
        <f>+IFERROR((VLOOKUP(A71,Hoja4!$A$2:$M$1051,4,FALSE)),"")</f>
        <v>25518</v>
      </c>
      <c r="C71" s="41" t="str">
        <f>+IFERROR((VLOOKUP(A71,Hoja4!$A$2:$M$1051,5,FALSE)),"")</f>
        <v>PAIME</v>
      </c>
      <c r="D71" s="42" t="str">
        <f>+IFERROR((VLOOKUP(A71,Hoja4!$A$2:$AA$1051,6,FALSE)),"")</f>
        <v>-</v>
      </c>
      <c r="E71" s="42" t="str">
        <f>+IFERROR((VLOOKUP(A71,Hoja4!$A$2:$AA$1051,7,FALSE)),"")</f>
        <v>-</v>
      </c>
      <c r="F71" s="42">
        <f>+IFERROR((VLOOKUP(A71,Hoja4!$A$2:$AA$1051,8,FALSE)),"")</f>
        <v>53</v>
      </c>
      <c r="G71" s="42">
        <f>+IFERROR((VLOOKUP(A71,Hoja4!$A$2:$AA$1051,9,FALSE)),"")</f>
        <v>52</v>
      </c>
      <c r="H71" s="42">
        <f>+IFERROR((VLOOKUP(A71,Hoja4!$A$2:$AA$1051,10,FALSE)),"")</f>
        <v>33</v>
      </c>
      <c r="I71" s="42" t="str">
        <f>+IFERROR((VLOOKUP(A71,Hoja4!$A$2:$AA$1051,11,FALSE)),"")</f>
        <v>-</v>
      </c>
      <c r="J71" s="42" t="str">
        <f>+IFERROR((VLOOKUP(A71,Hoja4!$A$2:$AA$1051,12,FALSE)),"")</f>
        <v>-</v>
      </c>
      <c r="K71" s="149" t="str">
        <f>+IFERROR((VLOOKUP(A71,Hoja4!$A$2:$AA$1051,13,FALSE)),"")</f>
        <v>-</v>
      </c>
      <c r="L71" s="144">
        <f>+IFERROR((VLOOKUP(A71,Hoja4!$A$2:$AA$1051,14,FALSE)),"")</f>
        <v>0</v>
      </c>
    </row>
    <row r="72" spans="1:12" x14ac:dyDescent="0.25">
      <c r="A72" s="145">
        <v>61</v>
      </c>
      <c r="B72" s="41">
        <f>+IFERROR((VLOOKUP(A72,Hoja4!$A$2:$M$1051,4,FALSE)),"")</f>
        <v>25524</v>
      </c>
      <c r="C72" s="41" t="str">
        <f>+IFERROR((VLOOKUP(A72,Hoja4!$A$2:$M$1051,5,FALSE)),"")</f>
        <v>PANDI</v>
      </c>
      <c r="D72" s="42">
        <f>+IFERROR((VLOOKUP(A72,Hoja4!$A$2:$AA$1051,6,FALSE)),"")</f>
        <v>39</v>
      </c>
      <c r="E72" s="42">
        <f>+IFERROR((VLOOKUP(A72,Hoja4!$A$2:$AA$1051,7,FALSE)),"")</f>
        <v>19</v>
      </c>
      <c r="F72" s="42" t="str">
        <f>+IFERROR((VLOOKUP(A72,Hoja4!$A$2:$AA$1051,8,FALSE)),"")</f>
        <v>-</v>
      </c>
      <c r="G72" s="42" t="str">
        <f>+IFERROR((VLOOKUP(A72,Hoja4!$A$2:$AA$1051,9,FALSE)),"")</f>
        <v>-</v>
      </c>
      <c r="H72" s="42" t="str">
        <f>+IFERROR((VLOOKUP(A72,Hoja4!$A$2:$AA$1051,10,FALSE)),"")</f>
        <v>-</v>
      </c>
      <c r="I72" s="42">
        <f>+IFERROR((VLOOKUP(A72,Hoja4!$A$2:$AA$1051,11,FALSE)),"")</f>
        <v>1</v>
      </c>
      <c r="J72" s="42" t="str">
        <f>+IFERROR((VLOOKUP(A72,Hoja4!$A$2:$AA$1051,12,FALSE)),"")</f>
        <v>-</v>
      </c>
      <c r="K72" s="149" t="str">
        <f>+IFERROR((VLOOKUP(A72,Hoja4!$A$2:$AA$1051,13,FALSE)),"")</f>
        <v>-</v>
      </c>
      <c r="L72" s="144">
        <f>+IFERROR((VLOOKUP(A72,Hoja4!$A$2:$AA$1051,14,FALSE)),"")</f>
        <v>0</v>
      </c>
    </row>
    <row r="73" spans="1:12" x14ac:dyDescent="0.25">
      <c r="A73" s="145">
        <v>62</v>
      </c>
      <c r="B73" s="41">
        <f>+IFERROR((VLOOKUP(A73,Hoja4!$A$2:$M$1051,4,FALSE)),"")</f>
        <v>25530</v>
      </c>
      <c r="C73" s="41" t="str">
        <f>+IFERROR((VLOOKUP(A73,Hoja4!$A$2:$M$1051,5,FALSE)),"")</f>
        <v>PARATEBUENO</v>
      </c>
      <c r="D73" s="42">
        <f>+IFERROR((VLOOKUP(A73,Hoja4!$A$2:$AA$1051,6,FALSE)),"")</f>
        <v>67</v>
      </c>
      <c r="E73" s="42">
        <f>+IFERROR((VLOOKUP(A73,Hoja4!$A$2:$AA$1051,7,FALSE)),"")</f>
        <v>67</v>
      </c>
      <c r="F73" s="42">
        <f>+IFERROR((VLOOKUP(A73,Hoja4!$A$2:$AA$1051,8,FALSE)),"")</f>
        <v>24</v>
      </c>
      <c r="G73" s="42">
        <f>+IFERROR((VLOOKUP(A73,Hoja4!$A$2:$AA$1051,9,FALSE)),"")</f>
        <v>23</v>
      </c>
      <c r="H73" s="42">
        <f>+IFERROR((VLOOKUP(A73,Hoja4!$A$2:$AA$1051,10,FALSE)),"")</f>
        <v>15</v>
      </c>
      <c r="I73" s="42">
        <f>+IFERROR((VLOOKUP(A73,Hoja4!$A$2:$AA$1051,11,FALSE)),"")</f>
        <v>4</v>
      </c>
      <c r="J73" s="42" t="str">
        <f>+IFERROR((VLOOKUP(A73,Hoja4!$A$2:$AA$1051,12,FALSE)),"")</f>
        <v>-</v>
      </c>
      <c r="K73" s="149" t="str">
        <f>+IFERROR((VLOOKUP(A73,Hoja4!$A$2:$AA$1051,13,FALSE)),"")</f>
        <v>-</v>
      </c>
      <c r="L73" s="144">
        <f>+IFERROR((VLOOKUP(A73,Hoja4!$A$2:$AA$1051,14,FALSE)),"")</f>
        <v>0</v>
      </c>
    </row>
    <row r="74" spans="1:12" x14ac:dyDescent="0.25">
      <c r="A74" s="145">
        <v>63</v>
      </c>
      <c r="B74" s="41">
        <f>+IFERROR((VLOOKUP(A74,Hoja4!$A$2:$M$1051,4,FALSE)),"")</f>
        <v>25535</v>
      </c>
      <c r="C74" s="41" t="str">
        <f>+IFERROR((VLOOKUP(A74,Hoja4!$A$2:$M$1051,5,FALSE)),"")</f>
        <v>PASCA</v>
      </c>
      <c r="D74" s="42">
        <f>+IFERROR((VLOOKUP(A74,Hoja4!$A$2:$AA$1051,6,FALSE)),"")</f>
        <v>8</v>
      </c>
      <c r="E74" s="42">
        <f>+IFERROR((VLOOKUP(A74,Hoja4!$A$2:$AA$1051,7,FALSE)),"")</f>
        <v>4</v>
      </c>
      <c r="F74" s="42">
        <f>+IFERROR((VLOOKUP(A74,Hoja4!$A$2:$AA$1051,8,FALSE)),"")</f>
        <v>4</v>
      </c>
      <c r="G74" s="42">
        <f>+IFERROR((VLOOKUP(A74,Hoja4!$A$2:$AA$1051,9,FALSE)),"")</f>
        <v>1</v>
      </c>
      <c r="H74" s="42">
        <f>+IFERROR((VLOOKUP(A74,Hoja4!$A$2:$AA$1051,10,FALSE)),"")</f>
        <v>1</v>
      </c>
      <c r="I74" s="42" t="str">
        <f>+IFERROR((VLOOKUP(A74,Hoja4!$A$2:$AA$1051,11,FALSE)),"")</f>
        <v>-</v>
      </c>
      <c r="J74" s="42">
        <f>+IFERROR((VLOOKUP(A74,Hoja4!$A$2:$AA$1051,12,FALSE)),"")</f>
        <v>1</v>
      </c>
      <c r="K74" s="149" t="str">
        <f>+IFERROR((VLOOKUP(A74,Hoja4!$A$2:$AA$1051,13,FALSE)),"")</f>
        <v>-</v>
      </c>
      <c r="L74" s="144">
        <f>+IFERROR((VLOOKUP(A74,Hoja4!$A$2:$AA$1051,14,FALSE)),"")</f>
        <v>0</v>
      </c>
    </row>
    <row r="75" spans="1:12" x14ac:dyDescent="0.25">
      <c r="A75" s="145">
        <v>64</v>
      </c>
      <c r="B75" s="41">
        <f>+IFERROR((VLOOKUP(A75,Hoja4!$A$2:$M$1051,4,FALSE)),"")</f>
        <v>25572</v>
      </c>
      <c r="C75" s="41" t="str">
        <f>+IFERROR((VLOOKUP(A75,Hoja4!$A$2:$M$1051,5,FALSE)),"")</f>
        <v>PUERTO SALGAR</v>
      </c>
      <c r="D75" s="42">
        <f>+IFERROR((VLOOKUP(A75,Hoja4!$A$2:$AA$1051,6,FALSE)),"")</f>
        <v>479</v>
      </c>
      <c r="E75" s="42">
        <f>+IFERROR((VLOOKUP(A75,Hoja4!$A$2:$AA$1051,7,FALSE)),"")</f>
        <v>193</v>
      </c>
      <c r="F75" s="42">
        <f>+IFERROR((VLOOKUP(A75,Hoja4!$A$2:$AA$1051,8,FALSE)),"")</f>
        <v>255</v>
      </c>
      <c r="G75" s="42">
        <f>+IFERROR((VLOOKUP(A75,Hoja4!$A$2:$AA$1051,9,FALSE)),"")</f>
        <v>171</v>
      </c>
      <c r="H75" s="42">
        <f>+IFERROR((VLOOKUP(A75,Hoja4!$A$2:$AA$1051,10,FALSE)),"")</f>
        <v>105</v>
      </c>
      <c r="I75" s="42" t="str">
        <f>+IFERROR((VLOOKUP(A75,Hoja4!$A$2:$AA$1051,11,FALSE)),"")</f>
        <v>-</v>
      </c>
      <c r="J75" s="42">
        <f>+IFERROR((VLOOKUP(A75,Hoja4!$A$2:$AA$1051,12,FALSE)),"")</f>
        <v>3</v>
      </c>
      <c r="K75" s="149">
        <f>+IFERROR((VLOOKUP(A75,Hoja4!$A$2:$AA$1051,13,FALSE)),"")</f>
        <v>1</v>
      </c>
      <c r="L75" s="144">
        <f>+IFERROR((VLOOKUP(A75,Hoja4!$A$2:$AA$1051,14,FALSE)),"")</f>
        <v>0</v>
      </c>
    </row>
    <row r="76" spans="1:12" x14ac:dyDescent="0.25">
      <c r="A76" s="145">
        <v>65</v>
      </c>
      <c r="B76" s="41">
        <f>+IFERROR((VLOOKUP(A76,Hoja4!$A$2:$M$1051,4,FALSE)),"")</f>
        <v>25580</v>
      </c>
      <c r="C76" s="41" t="str">
        <f>+IFERROR((VLOOKUP(A76,Hoja4!$A$2:$M$1051,5,FALSE)),"")</f>
        <v>PULI</v>
      </c>
      <c r="D76" s="42" t="str">
        <f>+IFERROR((VLOOKUP(A76,Hoja4!$A$2:$AA$1051,6,FALSE)),"")</f>
        <v>-</v>
      </c>
      <c r="E76" s="42">
        <f>+IFERROR((VLOOKUP(A76,Hoja4!$A$2:$AA$1051,7,FALSE)),"")</f>
        <v>54</v>
      </c>
      <c r="F76" s="42">
        <f>+IFERROR((VLOOKUP(A76,Hoja4!$A$2:$AA$1051,8,FALSE)),"")</f>
        <v>54</v>
      </c>
      <c r="G76" s="42">
        <f>+IFERROR((VLOOKUP(A76,Hoja4!$A$2:$AA$1051,9,FALSE)),"")</f>
        <v>18</v>
      </c>
      <c r="H76" s="42" t="str">
        <f>+IFERROR((VLOOKUP(A76,Hoja4!$A$2:$AA$1051,10,FALSE)),"")</f>
        <v>-</v>
      </c>
      <c r="I76" s="42" t="str">
        <f>+IFERROR((VLOOKUP(A76,Hoja4!$A$2:$AA$1051,11,FALSE)),"")</f>
        <v>-</v>
      </c>
      <c r="J76" s="42" t="str">
        <f>+IFERROR((VLOOKUP(A76,Hoja4!$A$2:$AA$1051,12,FALSE)),"")</f>
        <v>-</v>
      </c>
      <c r="K76" s="149" t="str">
        <f>+IFERROR((VLOOKUP(A76,Hoja4!$A$2:$AA$1051,13,FALSE)),"")</f>
        <v>-</v>
      </c>
      <c r="L76" s="144">
        <f>+IFERROR((VLOOKUP(A76,Hoja4!$A$2:$AA$1051,14,FALSE)),"")</f>
        <v>0</v>
      </c>
    </row>
    <row r="77" spans="1:12" x14ac:dyDescent="0.25">
      <c r="A77" s="145">
        <v>66</v>
      </c>
      <c r="B77" s="41">
        <f>+IFERROR((VLOOKUP(A77,Hoja4!$A$2:$M$1051,4,FALSE)),"")</f>
        <v>25592</v>
      </c>
      <c r="C77" s="41" t="str">
        <f>+IFERROR((VLOOKUP(A77,Hoja4!$A$2:$M$1051,5,FALSE)),"")</f>
        <v>QUEBRADANEGRA</v>
      </c>
      <c r="D77" s="42">
        <f>+IFERROR((VLOOKUP(A77,Hoja4!$A$2:$AA$1051,6,FALSE)),"")</f>
        <v>29</v>
      </c>
      <c r="E77" s="42" t="str">
        <f>+IFERROR((VLOOKUP(A77,Hoja4!$A$2:$AA$1051,7,FALSE)),"")</f>
        <v>-</v>
      </c>
      <c r="F77" s="42">
        <f>+IFERROR((VLOOKUP(A77,Hoja4!$A$2:$AA$1051,8,FALSE)),"")</f>
        <v>27</v>
      </c>
      <c r="G77" s="42">
        <f>+IFERROR((VLOOKUP(A77,Hoja4!$A$2:$AA$1051,9,FALSE)),"")</f>
        <v>34</v>
      </c>
      <c r="H77" s="42">
        <f>+IFERROR((VLOOKUP(A77,Hoja4!$A$2:$AA$1051,10,FALSE)),"")</f>
        <v>13</v>
      </c>
      <c r="I77" s="42" t="str">
        <f>+IFERROR((VLOOKUP(A77,Hoja4!$A$2:$AA$1051,11,FALSE)),"")</f>
        <v>-</v>
      </c>
      <c r="J77" s="42" t="str">
        <f>+IFERROR((VLOOKUP(A77,Hoja4!$A$2:$AA$1051,12,FALSE)),"")</f>
        <v>-</v>
      </c>
      <c r="K77" s="149" t="str">
        <f>+IFERROR((VLOOKUP(A77,Hoja4!$A$2:$AA$1051,13,FALSE)),"")</f>
        <v>-</v>
      </c>
      <c r="L77" s="144">
        <f>+IFERROR((VLOOKUP(A77,Hoja4!$A$2:$AA$1051,14,FALSE)),"")</f>
        <v>0</v>
      </c>
    </row>
    <row r="78" spans="1:12" x14ac:dyDescent="0.25">
      <c r="A78" s="145">
        <v>67</v>
      </c>
      <c r="B78" s="41">
        <f>+IFERROR((VLOOKUP(A78,Hoja4!$A$2:$M$1051,4,FALSE)),"")</f>
        <v>25594</v>
      </c>
      <c r="C78" s="41" t="str">
        <f>+IFERROR((VLOOKUP(A78,Hoja4!$A$2:$M$1051,5,FALSE)),"")</f>
        <v>QUETAME</v>
      </c>
      <c r="D78" s="42">
        <f>+IFERROR((VLOOKUP(A78,Hoja4!$A$2:$AA$1051,6,FALSE)),"")</f>
        <v>190</v>
      </c>
      <c r="E78" s="42">
        <f>+IFERROR((VLOOKUP(A78,Hoja4!$A$2:$AA$1051,7,FALSE)),"")</f>
        <v>192</v>
      </c>
      <c r="F78" s="42">
        <f>+IFERROR((VLOOKUP(A78,Hoja4!$A$2:$AA$1051,8,FALSE)),"")</f>
        <v>205</v>
      </c>
      <c r="G78" s="42">
        <f>+IFERROR((VLOOKUP(A78,Hoja4!$A$2:$AA$1051,9,FALSE)),"")</f>
        <v>185</v>
      </c>
      <c r="H78" s="42">
        <f>+IFERROR((VLOOKUP(A78,Hoja4!$A$2:$AA$1051,10,FALSE)),"")</f>
        <v>146</v>
      </c>
      <c r="I78" s="42">
        <f>+IFERROR((VLOOKUP(A78,Hoja4!$A$2:$AA$1051,11,FALSE)),"")</f>
        <v>121</v>
      </c>
      <c r="J78" s="42">
        <f>+IFERROR((VLOOKUP(A78,Hoja4!$A$2:$AA$1051,12,FALSE)),"")</f>
        <v>82</v>
      </c>
      <c r="K78" s="149" t="str">
        <f>+IFERROR((VLOOKUP(A78,Hoja4!$A$2:$AA$1051,13,FALSE)),"")</f>
        <v>-</v>
      </c>
      <c r="L78" s="144">
        <f>+IFERROR((VLOOKUP(A78,Hoja4!$A$2:$AA$1051,14,FALSE)),"")</f>
        <v>0</v>
      </c>
    </row>
    <row r="79" spans="1:12" x14ac:dyDescent="0.25">
      <c r="A79" s="145">
        <v>68</v>
      </c>
      <c r="B79" s="41">
        <f>+IFERROR((VLOOKUP(A79,Hoja4!$A$2:$M$1051,4,FALSE)),"")</f>
        <v>25596</v>
      </c>
      <c r="C79" s="41" t="str">
        <f>+IFERROR((VLOOKUP(A79,Hoja4!$A$2:$M$1051,5,FALSE)),"")</f>
        <v>QUIPILE</v>
      </c>
      <c r="D79" s="42" t="str">
        <f>+IFERROR((VLOOKUP(A79,Hoja4!$A$2:$AA$1051,6,FALSE)),"")</f>
        <v>-</v>
      </c>
      <c r="E79" s="42" t="str">
        <f>+IFERROR((VLOOKUP(A79,Hoja4!$A$2:$AA$1051,7,FALSE)),"")</f>
        <v>-</v>
      </c>
      <c r="F79" s="42" t="str">
        <f>+IFERROR((VLOOKUP(A79,Hoja4!$A$2:$AA$1051,8,FALSE)),"")</f>
        <v>-</v>
      </c>
      <c r="G79" s="42" t="str">
        <f>+IFERROR((VLOOKUP(A79,Hoja4!$A$2:$AA$1051,9,FALSE)),"")</f>
        <v>-</v>
      </c>
      <c r="H79" s="42" t="str">
        <f>+IFERROR((VLOOKUP(A79,Hoja4!$A$2:$AA$1051,10,FALSE)),"")</f>
        <v>-</v>
      </c>
      <c r="I79" s="42" t="str">
        <f>+IFERROR((VLOOKUP(A79,Hoja4!$A$2:$AA$1051,11,FALSE)),"")</f>
        <v>-</v>
      </c>
      <c r="J79" s="42" t="str">
        <f>+IFERROR((VLOOKUP(A79,Hoja4!$A$2:$AA$1051,12,FALSE)),"")</f>
        <v>-</v>
      </c>
      <c r="K79" s="149" t="str">
        <f>+IFERROR((VLOOKUP(A79,Hoja4!$A$2:$AA$1051,13,FALSE)),"")</f>
        <v>-</v>
      </c>
      <c r="L79" s="144">
        <f>+IFERROR((VLOOKUP(A79,Hoja4!$A$2:$AA$1051,14,FALSE)),"")</f>
        <v>0</v>
      </c>
    </row>
    <row r="80" spans="1:12" x14ac:dyDescent="0.25">
      <c r="A80" s="145">
        <v>69</v>
      </c>
      <c r="B80" s="41">
        <f>+IFERROR((VLOOKUP(A80,Hoja4!$A$2:$M$1051,4,FALSE)),"")</f>
        <v>25599</v>
      </c>
      <c r="C80" s="41" t="str">
        <f>+IFERROR((VLOOKUP(A80,Hoja4!$A$2:$M$1051,5,FALSE)),"")</f>
        <v>APULO</v>
      </c>
      <c r="D80" s="42">
        <f>+IFERROR((VLOOKUP(A80,Hoja4!$A$2:$AA$1051,6,FALSE)),"")</f>
        <v>74</v>
      </c>
      <c r="E80" s="42">
        <f>+IFERROR((VLOOKUP(A80,Hoja4!$A$2:$AA$1051,7,FALSE)),"")</f>
        <v>36</v>
      </c>
      <c r="F80" s="42">
        <f>+IFERROR((VLOOKUP(A80,Hoja4!$A$2:$AA$1051,8,FALSE)),"")</f>
        <v>20</v>
      </c>
      <c r="G80" s="42" t="str">
        <f>+IFERROR((VLOOKUP(A80,Hoja4!$A$2:$AA$1051,9,FALSE)),"")</f>
        <v>-</v>
      </c>
      <c r="H80" s="42" t="str">
        <f>+IFERROR((VLOOKUP(A80,Hoja4!$A$2:$AA$1051,10,FALSE)),"")</f>
        <v>-</v>
      </c>
      <c r="I80" s="42" t="str">
        <f>+IFERROR((VLOOKUP(A80,Hoja4!$A$2:$AA$1051,11,FALSE)),"")</f>
        <v>-</v>
      </c>
      <c r="J80" s="42" t="str">
        <f>+IFERROR((VLOOKUP(A80,Hoja4!$A$2:$AA$1051,12,FALSE)),"")</f>
        <v>-</v>
      </c>
      <c r="K80" s="149" t="str">
        <f>+IFERROR((VLOOKUP(A80,Hoja4!$A$2:$AA$1051,13,FALSE)),"")</f>
        <v>-</v>
      </c>
      <c r="L80" s="144">
        <f>+IFERROR((VLOOKUP(A80,Hoja4!$A$2:$AA$1051,14,FALSE)),"")</f>
        <v>0</v>
      </c>
    </row>
    <row r="81" spans="1:12" x14ac:dyDescent="0.25">
      <c r="A81" s="145">
        <v>70</v>
      </c>
      <c r="B81" s="41">
        <f>+IFERROR((VLOOKUP(A81,Hoja4!$A$2:$M$1051,4,FALSE)),"")</f>
        <v>25612</v>
      </c>
      <c r="C81" s="41" t="str">
        <f>+IFERROR((VLOOKUP(A81,Hoja4!$A$2:$M$1051,5,FALSE)),"")</f>
        <v>RICAURTE</v>
      </c>
      <c r="D81" s="42" t="str">
        <f>+IFERROR((VLOOKUP(A81,Hoja4!$A$2:$AA$1051,6,FALSE)),"")</f>
        <v>-</v>
      </c>
      <c r="E81" s="42">
        <f>+IFERROR((VLOOKUP(A81,Hoja4!$A$2:$AA$1051,7,FALSE)),"")</f>
        <v>14</v>
      </c>
      <c r="F81" s="42">
        <f>+IFERROR((VLOOKUP(A81,Hoja4!$A$2:$AA$1051,8,FALSE)),"")</f>
        <v>78</v>
      </c>
      <c r="G81" s="42">
        <f>+IFERROR((VLOOKUP(A81,Hoja4!$A$2:$AA$1051,9,FALSE)),"")</f>
        <v>58</v>
      </c>
      <c r="H81" s="42">
        <f>+IFERROR((VLOOKUP(A81,Hoja4!$A$2:$AA$1051,10,FALSE)),"")</f>
        <v>50</v>
      </c>
      <c r="I81" s="42">
        <f>+IFERROR((VLOOKUP(A81,Hoja4!$A$2:$AA$1051,11,FALSE)),"")</f>
        <v>15</v>
      </c>
      <c r="J81" s="42">
        <f>+IFERROR((VLOOKUP(A81,Hoja4!$A$2:$AA$1051,12,FALSE)),"")</f>
        <v>12</v>
      </c>
      <c r="K81" s="149">
        <f>+IFERROR((VLOOKUP(A81,Hoja4!$A$2:$AA$1051,13,FALSE)),"")</f>
        <v>1</v>
      </c>
      <c r="L81" s="144">
        <f>+IFERROR((VLOOKUP(A81,Hoja4!$A$2:$AA$1051,14,FALSE)),"")</f>
        <v>0</v>
      </c>
    </row>
    <row r="82" spans="1:12" x14ac:dyDescent="0.25">
      <c r="A82" s="145">
        <v>71</v>
      </c>
      <c r="B82" s="41">
        <f>+IFERROR((VLOOKUP(A82,Hoja4!$A$2:$M$1051,4,FALSE)),"")</f>
        <v>25645</v>
      </c>
      <c r="C82" s="41" t="str">
        <f>+IFERROR((VLOOKUP(A82,Hoja4!$A$2:$M$1051,5,FALSE)),"")</f>
        <v>SAN ANTONIO DEL TEQ</v>
      </c>
      <c r="D82" s="42" t="str">
        <f>+IFERROR((VLOOKUP(A82,Hoja4!$A$2:$AA$1051,6,FALSE)),"")</f>
        <v>-</v>
      </c>
      <c r="E82" s="42" t="str">
        <f>+IFERROR((VLOOKUP(A82,Hoja4!$A$2:$AA$1051,7,FALSE)),"")</f>
        <v>-</v>
      </c>
      <c r="F82" s="42" t="str">
        <f>+IFERROR((VLOOKUP(A82,Hoja4!$A$2:$AA$1051,8,FALSE)),"")</f>
        <v>-</v>
      </c>
      <c r="G82" s="42" t="str">
        <f>+IFERROR((VLOOKUP(A82,Hoja4!$A$2:$AA$1051,9,FALSE)),"")</f>
        <v>-</v>
      </c>
      <c r="H82" s="42" t="str">
        <f>+IFERROR((VLOOKUP(A82,Hoja4!$A$2:$AA$1051,10,FALSE)),"")</f>
        <v>-</v>
      </c>
      <c r="I82" s="42" t="str">
        <f>+IFERROR((VLOOKUP(A82,Hoja4!$A$2:$AA$1051,11,FALSE)),"")</f>
        <v>-</v>
      </c>
      <c r="J82" s="42">
        <f>+IFERROR((VLOOKUP(A82,Hoja4!$A$2:$AA$1051,12,FALSE)),"")</f>
        <v>1</v>
      </c>
      <c r="K82" s="149">
        <f>+IFERROR((VLOOKUP(A82,Hoja4!$A$2:$AA$1051,13,FALSE)),"")</f>
        <v>1</v>
      </c>
      <c r="L82" s="144">
        <f>+IFERROR((VLOOKUP(A82,Hoja4!$A$2:$AA$1051,14,FALSE)),"")</f>
        <v>0</v>
      </c>
    </row>
    <row r="83" spans="1:12" x14ac:dyDescent="0.25">
      <c r="A83" s="145">
        <v>72</v>
      </c>
      <c r="B83" s="41">
        <f>+IFERROR((VLOOKUP(A83,Hoja4!$A$2:$M$1051,4,FALSE)),"")</f>
        <v>25649</v>
      </c>
      <c r="C83" s="41" t="str">
        <f>+IFERROR((VLOOKUP(A83,Hoja4!$A$2:$M$1051,5,FALSE)),"")</f>
        <v>SAN BERNARDO</v>
      </c>
      <c r="D83" s="42">
        <f>+IFERROR((VLOOKUP(A83,Hoja4!$A$2:$AA$1051,6,FALSE)),"")</f>
        <v>2</v>
      </c>
      <c r="E83" s="42" t="str">
        <f>+IFERROR((VLOOKUP(A83,Hoja4!$A$2:$AA$1051,7,FALSE)),"")</f>
        <v>-</v>
      </c>
      <c r="F83" s="42" t="str">
        <f>+IFERROR((VLOOKUP(A83,Hoja4!$A$2:$AA$1051,8,FALSE)),"")</f>
        <v>-</v>
      </c>
      <c r="G83" s="42" t="str">
        <f>+IFERROR((VLOOKUP(A83,Hoja4!$A$2:$AA$1051,9,FALSE)),"")</f>
        <v>-</v>
      </c>
      <c r="H83" s="42" t="str">
        <f>+IFERROR((VLOOKUP(A83,Hoja4!$A$2:$AA$1051,10,FALSE)),"")</f>
        <v>-</v>
      </c>
      <c r="I83" s="42" t="str">
        <f>+IFERROR((VLOOKUP(A83,Hoja4!$A$2:$AA$1051,11,FALSE)),"")</f>
        <v>-</v>
      </c>
      <c r="J83" s="42" t="str">
        <f>+IFERROR((VLOOKUP(A83,Hoja4!$A$2:$AA$1051,12,FALSE)),"")</f>
        <v>-</v>
      </c>
      <c r="K83" s="149" t="str">
        <f>+IFERROR((VLOOKUP(A83,Hoja4!$A$2:$AA$1051,13,FALSE)),"")</f>
        <v>-</v>
      </c>
      <c r="L83" s="144">
        <f>+IFERROR((VLOOKUP(A83,Hoja4!$A$2:$AA$1051,14,FALSE)),"")</f>
        <v>0</v>
      </c>
    </row>
    <row r="84" spans="1:12" x14ac:dyDescent="0.25">
      <c r="A84" s="145">
        <v>73</v>
      </c>
      <c r="B84" s="41">
        <f>+IFERROR((VLOOKUP(A84,Hoja4!$A$2:$M$1051,4,FALSE)),"")</f>
        <v>25653</v>
      </c>
      <c r="C84" s="41" t="str">
        <f>+IFERROR((VLOOKUP(A84,Hoja4!$A$2:$M$1051,5,FALSE)),"")</f>
        <v>SAN CAYETANO</v>
      </c>
      <c r="D84" s="42" t="str">
        <f>+IFERROR((VLOOKUP(A84,Hoja4!$A$2:$AA$1051,6,FALSE)),"")</f>
        <v>-</v>
      </c>
      <c r="E84" s="42" t="str">
        <f>+IFERROR((VLOOKUP(A84,Hoja4!$A$2:$AA$1051,7,FALSE)),"")</f>
        <v>-</v>
      </c>
      <c r="F84" s="42">
        <f>+IFERROR((VLOOKUP(A84,Hoja4!$A$2:$AA$1051,8,FALSE)),"")</f>
        <v>23</v>
      </c>
      <c r="G84" s="42">
        <f>+IFERROR((VLOOKUP(A84,Hoja4!$A$2:$AA$1051,9,FALSE)),"")</f>
        <v>23</v>
      </c>
      <c r="H84" s="42" t="str">
        <f>+IFERROR((VLOOKUP(A84,Hoja4!$A$2:$AA$1051,10,FALSE)),"")</f>
        <v>-</v>
      </c>
      <c r="I84" s="42" t="str">
        <f>+IFERROR((VLOOKUP(A84,Hoja4!$A$2:$AA$1051,11,FALSE)),"")</f>
        <v>-</v>
      </c>
      <c r="J84" s="42" t="str">
        <f>+IFERROR((VLOOKUP(A84,Hoja4!$A$2:$AA$1051,12,FALSE)),"")</f>
        <v>-</v>
      </c>
      <c r="K84" s="149" t="str">
        <f>+IFERROR((VLOOKUP(A84,Hoja4!$A$2:$AA$1051,13,FALSE)),"")</f>
        <v>-</v>
      </c>
      <c r="L84" s="144">
        <f>+IFERROR((VLOOKUP(A84,Hoja4!$A$2:$AA$1051,14,FALSE)),"")</f>
        <v>0</v>
      </c>
    </row>
    <row r="85" spans="1:12" x14ac:dyDescent="0.25">
      <c r="A85" s="145">
        <v>74</v>
      </c>
      <c r="B85" s="41">
        <f>+IFERROR((VLOOKUP(A85,Hoja4!$A$2:$M$1051,4,FALSE)),"")</f>
        <v>25658</v>
      </c>
      <c r="C85" s="41" t="str">
        <f>+IFERROR((VLOOKUP(A85,Hoja4!$A$2:$M$1051,5,FALSE)),"")</f>
        <v>SAN FRANCISCO</v>
      </c>
      <c r="D85" s="42">
        <f>+IFERROR((VLOOKUP(A85,Hoja4!$A$2:$AA$1051,6,FALSE)),"")</f>
        <v>154</v>
      </c>
      <c r="E85" s="42">
        <f>+IFERROR((VLOOKUP(A85,Hoja4!$A$2:$AA$1051,7,FALSE)),"")</f>
        <v>42</v>
      </c>
      <c r="F85" s="42">
        <f>+IFERROR((VLOOKUP(A85,Hoja4!$A$2:$AA$1051,8,FALSE)),"")</f>
        <v>34</v>
      </c>
      <c r="G85" s="42" t="str">
        <f>+IFERROR((VLOOKUP(A85,Hoja4!$A$2:$AA$1051,9,FALSE)),"")</f>
        <v>-</v>
      </c>
      <c r="H85" s="42" t="str">
        <f>+IFERROR((VLOOKUP(A85,Hoja4!$A$2:$AA$1051,10,FALSE)),"")</f>
        <v>-</v>
      </c>
      <c r="I85" s="42" t="str">
        <f>+IFERROR((VLOOKUP(A85,Hoja4!$A$2:$AA$1051,11,FALSE)),"")</f>
        <v>-</v>
      </c>
      <c r="J85" s="42">
        <f>+IFERROR((VLOOKUP(A85,Hoja4!$A$2:$AA$1051,12,FALSE)),"")</f>
        <v>1</v>
      </c>
      <c r="K85" s="149" t="str">
        <f>+IFERROR((VLOOKUP(A85,Hoja4!$A$2:$AA$1051,13,FALSE)),"")</f>
        <v>-</v>
      </c>
      <c r="L85" s="144">
        <f>+IFERROR((VLOOKUP(A85,Hoja4!$A$2:$AA$1051,14,FALSE)),"")</f>
        <v>0</v>
      </c>
    </row>
    <row r="86" spans="1:12" x14ac:dyDescent="0.25">
      <c r="A86" s="145">
        <v>75</v>
      </c>
      <c r="B86" s="41">
        <f>+IFERROR((VLOOKUP(A86,Hoja4!$A$2:$M$1051,4,FALSE)),"")</f>
        <v>25662</v>
      </c>
      <c r="C86" s="41" t="str">
        <f>+IFERROR((VLOOKUP(A86,Hoja4!$A$2:$M$1051,5,FALSE)),"")</f>
        <v>SAN JUAN DE RIO SECO</v>
      </c>
      <c r="D86" s="42">
        <f>+IFERROR((VLOOKUP(A86,Hoja4!$A$2:$AA$1051,6,FALSE)),"")</f>
        <v>199</v>
      </c>
      <c r="E86" s="42">
        <f>+IFERROR((VLOOKUP(A86,Hoja4!$A$2:$AA$1051,7,FALSE)),"")</f>
        <v>105</v>
      </c>
      <c r="F86" s="42">
        <f>+IFERROR((VLOOKUP(A86,Hoja4!$A$2:$AA$1051,8,FALSE)),"")</f>
        <v>91</v>
      </c>
      <c r="G86" s="42">
        <f>+IFERROR((VLOOKUP(A86,Hoja4!$A$2:$AA$1051,9,FALSE)),"")</f>
        <v>95</v>
      </c>
      <c r="H86" s="42">
        <f>+IFERROR((VLOOKUP(A86,Hoja4!$A$2:$AA$1051,10,FALSE)),"")</f>
        <v>63</v>
      </c>
      <c r="I86" s="42">
        <f>+IFERROR((VLOOKUP(A86,Hoja4!$A$2:$AA$1051,11,FALSE)),"")</f>
        <v>13</v>
      </c>
      <c r="J86" s="42">
        <f>+IFERROR((VLOOKUP(A86,Hoja4!$A$2:$AA$1051,12,FALSE)),"")</f>
        <v>15</v>
      </c>
      <c r="K86" s="149">
        <f>+IFERROR((VLOOKUP(A86,Hoja4!$A$2:$AA$1051,13,FALSE)),"")</f>
        <v>13</v>
      </c>
      <c r="L86" s="144">
        <f>+IFERROR((VLOOKUP(A86,Hoja4!$A$2:$AA$1051,14,FALSE)),"")</f>
        <v>0</v>
      </c>
    </row>
    <row r="87" spans="1:12" x14ac:dyDescent="0.25">
      <c r="A87" s="145">
        <v>76</v>
      </c>
      <c r="B87" s="41">
        <f>+IFERROR((VLOOKUP(A87,Hoja4!$A$2:$M$1051,4,FALSE)),"")</f>
        <v>25718</v>
      </c>
      <c r="C87" s="41" t="str">
        <f>+IFERROR((VLOOKUP(A87,Hoja4!$A$2:$M$1051,5,FALSE)),"")</f>
        <v>SASAIMA</v>
      </c>
      <c r="D87" s="42">
        <f>+IFERROR((VLOOKUP(A87,Hoja4!$A$2:$AA$1051,6,FALSE)),"")</f>
        <v>169</v>
      </c>
      <c r="E87" s="42">
        <f>+IFERROR((VLOOKUP(A87,Hoja4!$A$2:$AA$1051,7,FALSE)),"")</f>
        <v>66</v>
      </c>
      <c r="F87" s="42">
        <f>+IFERROR((VLOOKUP(A87,Hoja4!$A$2:$AA$1051,8,FALSE)),"")</f>
        <v>122</v>
      </c>
      <c r="G87" s="42">
        <f>+IFERROR((VLOOKUP(A87,Hoja4!$A$2:$AA$1051,9,FALSE)),"")</f>
        <v>74</v>
      </c>
      <c r="H87" s="42">
        <f>+IFERROR((VLOOKUP(A87,Hoja4!$A$2:$AA$1051,10,FALSE)),"")</f>
        <v>41</v>
      </c>
      <c r="I87" s="42" t="str">
        <f>+IFERROR((VLOOKUP(A87,Hoja4!$A$2:$AA$1051,11,FALSE)),"")</f>
        <v>-</v>
      </c>
      <c r="J87" s="42" t="str">
        <f>+IFERROR((VLOOKUP(A87,Hoja4!$A$2:$AA$1051,12,FALSE)),"")</f>
        <v>-</v>
      </c>
      <c r="K87" s="149" t="str">
        <f>+IFERROR((VLOOKUP(A87,Hoja4!$A$2:$AA$1051,13,FALSE)),"")</f>
        <v>-</v>
      </c>
      <c r="L87" s="144">
        <f>+IFERROR((VLOOKUP(A87,Hoja4!$A$2:$AA$1051,14,FALSE)),"")</f>
        <v>0</v>
      </c>
    </row>
    <row r="88" spans="1:12" x14ac:dyDescent="0.25">
      <c r="A88" s="145">
        <v>77</v>
      </c>
      <c r="B88" s="41">
        <f>+IFERROR((VLOOKUP(A88,Hoja4!$A$2:$M$1051,4,FALSE)),"")</f>
        <v>25736</v>
      </c>
      <c r="C88" s="41" t="str">
        <f>+IFERROR((VLOOKUP(A88,Hoja4!$A$2:$M$1051,5,FALSE)),"")</f>
        <v>SESQUILE</v>
      </c>
      <c r="D88" s="42" t="str">
        <f>+IFERROR((VLOOKUP(A88,Hoja4!$A$2:$AA$1051,6,FALSE)),"")</f>
        <v>-</v>
      </c>
      <c r="E88" s="42" t="str">
        <f>+IFERROR((VLOOKUP(A88,Hoja4!$A$2:$AA$1051,7,FALSE)),"")</f>
        <v>-</v>
      </c>
      <c r="F88" s="42" t="str">
        <f>+IFERROR((VLOOKUP(A88,Hoja4!$A$2:$AA$1051,8,FALSE)),"")</f>
        <v>-</v>
      </c>
      <c r="G88" s="42" t="str">
        <f>+IFERROR((VLOOKUP(A88,Hoja4!$A$2:$AA$1051,9,FALSE)),"")</f>
        <v>-</v>
      </c>
      <c r="H88" s="42" t="str">
        <f>+IFERROR((VLOOKUP(A88,Hoja4!$A$2:$AA$1051,10,FALSE)),"")</f>
        <v>-</v>
      </c>
      <c r="I88" s="42">
        <f>+IFERROR((VLOOKUP(A88,Hoja4!$A$2:$AA$1051,11,FALSE)),"")</f>
        <v>1</v>
      </c>
      <c r="J88" s="42" t="str">
        <f>+IFERROR((VLOOKUP(A88,Hoja4!$A$2:$AA$1051,12,FALSE)),"")</f>
        <v>-</v>
      </c>
      <c r="K88" s="149">
        <f>+IFERROR((VLOOKUP(A88,Hoja4!$A$2:$AA$1051,13,FALSE)),"")</f>
        <v>2</v>
      </c>
      <c r="L88" s="144">
        <f>+IFERROR((VLOOKUP(A88,Hoja4!$A$2:$AA$1051,14,FALSE)),"")</f>
        <v>0</v>
      </c>
    </row>
    <row r="89" spans="1:12" x14ac:dyDescent="0.25">
      <c r="A89" s="145">
        <v>78</v>
      </c>
      <c r="B89" s="41">
        <f>+IFERROR((VLOOKUP(A89,Hoja4!$A$2:$M$1051,4,FALSE)),"")</f>
        <v>25740</v>
      </c>
      <c r="C89" s="41" t="str">
        <f>+IFERROR((VLOOKUP(A89,Hoja4!$A$2:$M$1051,5,FALSE)),"")</f>
        <v>SIBATE</v>
      </c>
      <c r="D89" s="42">
        <f>+IFERROR((VLOOKUP(A89,Hoja4!$A$2:$AA$1051,6,FALSE)),"")</f>
        <v>1720</v>
      </c>
      <c r="E89" s="42">
        <f>+IFERROR((VLOOKUP(A89,Hoja4!$A$2:$AA$1051,7,FALSE)),"")</f>
        <v>1658</v>
      </c>
      <c r="F89" s="42">
        <f>+IFERROR((VLOOKUP(A89,Hoja4!$A$2:$AA$1051,8,FALSE)),"")</f>
        <v>1692</v>
      </c>
      <c r="G89" s="42">
        <f>+IFERROR((VLOOKUP(A89,Hoja4!$A$2:$AA$1051,9,FALSE)),"")</f>
        <v>1462</v>
      </c>
      <c r="H89" s="42">
        <f>+IFERROR((VLOOKUP(A89,Hoja4!$A$2:$AA$1051,10,FALSE)),"")</f>
        <v>1105</v>
      </c>
      <c r="I89" s="42">
        <f>+IFERROR((VLOOKUP(A89,Hoja4!$A$2:$AA$1051,11,FALSE)),"")</f>
        <v>1034</v>
      </c>
      <c r="J89" s="42">
        <f>+IFERROR((VLOOKUP(A89,Hoja4!$A$2:$AA$1051,12,FALSE)),"")</f>
        <v>828</v>
      </c>
      <c r="K89" s="149">
        <f>+IFERROR((VLOOKUP(A89,Hoja4!$A$2:$AA$1051,13,FALSE)),"")</f>
        <v>683</v>
      </c>
      <c r="L89" s="144">
        <f>+IFERROR((VLOOKUP(A89,Hoja4!$A$2:$AA$1051,14,FALSE)),"")</f>
        <v>737</v>
      </c>
    </row>
    <row r="90" spans="1:12" x14ac:dyDescent="0.25">
      <c r="A90" s="145">
        <v>79</v>
      </c>
      <c r="B90" s="41">
        <f>+IFERROR((VLOOKUP(A90,Hoja4!$A$2:$M$1051,4,FALSE)),"")</f>
        <v>25743</v>
      </c>
      <c r="C90" s="41" t="str">
        <f>+IFERROR((VLOOKUP(A90,Hoja4!$A$2:$M$1051,5,FALSE)),"")</f>
        <v>SILVANIA</v>
      </c>
      <c r="D90" s="42">
        <f>+IFERROR((VLOOKUP(A90,Hoja4!$A$2:$AA$1051,6,FALSE)),"")</f>
        <v>174</v>
      </c>
      <c r="E90" s="42">
        <f>+IFERROR((VLOOKUP(A90,Hoja4!$A$2:$AA$1051,7,FALSE)),"")</f>
        <v>176</v>
      </c>
      <c r="F90" s="42">
        <f>+IFERROR((VLOOKUP(A90,Hoja4!$A$2:$AA$1051,8,FALSE)),"")</f>
        <v>82</v>
      </c>
      <c r="G90" s="42">
        <f>+IFERROR((VLOOKUP(A90,Hoja4!$A$2:$AA$1051,9,FALSE)),"")</f>
        <v>58</v>
      </c>
      <c r="H90" s="42">
        <f>+IFERROR((VLOOKUP(A90,Hoja4!$A$2:$AA$1051,10,FALSE)),"")</f>
        <v>20</v>
      </c>
      <c r="I90" s="42">
        <f>+IFERROR((VLOOKUP(A90,Hoja4!$A$2:$AA$1051,11,FALSE)),"")</f>
        <v>4</v>
      </c>
      <c r="J90" s="42" t="str">
        <f>+IFERROR((VLOOKUP(A90,Hoja4!$A$2:$AA$1051,12,FALSE)),"")</f>
        <v>-</v>
      </c>
      <c r="K90" s="149" t="str">
        <f>+IFERROR((VLOOKUP(A90,Hoja4!$A$2:$AA$1051,13,FALSE)),"")</f>
        <v>-</v>
      </c>
      <c r="L90" s="144">
        <f>+IFERROR((VLOOKUP(A90,Hoja4!$A$2:$AA$1051,14,FALSE)),"")</f>
        <v>0</v>
      </c>
    </row>
    <row r="91" spans="1:12" x14ac:dyDescent="0.25">
      <c r="A91" s="145">
        <v>80</v>
      </c>
      <c r="B91" s="41">
        <f>+IFERROR((VLOOKUP(A91,Hoja4!$A$2:$M$1051,4,FALSE)),"")</f>
        <v>25745</v>
      </c>
      <c r="C91" s="41" t="str">
        <f>+IFERROR((VLOOKUP(A91,Hoja4!$A$2:$M$1051,5,FALSE)),"")</f>
        <v>SIMIJACA</v>
      </c>
      <c r="D91" s="42">
        <f>+IFERROR((VLOOKUP(A91,Hoja4!$A$2:$AA$1051,6,FALSE)),"")</f>
        <v>123</v>
      </c>
      <c r="E91" s="42">
        <f>+IFERROR((VLOOKUP(A91,Hoja4!$A$2:$AA$1051,7,FALSE)),"")</f>
        <v>117</v>
      </c>
      <c r="F91" s="42">
        <f>+IFERROR((VLOOKUP(A91,Hoja4!$A$2:$AA$1051,8,FALSE)),"")</f>
        <v>126</v>
      </c>
      <c r="G91" s="42">
        <f>+IFERROR((VLOOKUP(A91,Hoja4!$A$2:$AA$1051,9,FALSE)),"")</f>
        <v>102</v>
      </c>
      <c r="H91" s="42">
        <f>+IFERROR((VLOOKUP(A91,Hoja4!$A$2:$AA$1051,10,FALSE)),"")</f>
        <v>43</v>
      </c>
      <c r="I91" s="42">
        <f>+IFERROR((VLOOKUP(A91,Hoja4!$A$2:$AA$1051,11,FALSE)),"")</f>
        <v>14</v>
      </c>
      <c r="J91" s="42">
        <f>+IFERROR((VLOOKUP(A91,Hoja4!$A$2:$AA$1051,12,FALSE)),"")</f>
        <v>12</v>
      </c>
      <c r="K91" s="149">
        <f>+IFERROR((VLOOKUP(A91,Hoja4!$A$2:$AA$1051,13,FALSE)),"")</f>
        <v>11</v>
      </c>
      <c r="L91" s="144">
        <f>+IFERROR((VLOOKUP(A91,Hoja4!$A$2:$AA$1051,14,FALSE)),"")</f>
        <v>7</v>
      </c>
    </row>
    <row r="92" spans="1:12" x14ac:dyDescent="0.25">
      <c r="A92" s="145">
        <v>81</v>
      </c>
      <c r="B92" s="41">
        <f>+IFERROR((VLOOKUP(A92,Hoja4!$A$2:$M$1051,4,FALSE)),"")</f>
        <v>25754</v>
      </c>
      <c r="C92" s="41" t="str">
        <f>+IFERROR((VLOOKUP(A92,Hoja4!$A$2:$M$1051,5,FALSE)),"")</f>
        <v>SOACHA</v>
      </c>
      <c r="D92" s="42">
        <f>+IFERROR((VLOOKUP(A92,Hoja4!$A$2:$AA$1051,6,FALSE)),"")</f>
        <v>3799</v>
      </c>
      <c r="E92" s="42">
        <f>+IFERROR((VLOOKUP(A92,Hoja4!$A$2:$AA$1051,7,FALSE)),"")</f>
        <v>3468</v>
      </c>
      <c r="F92" s="42">
        <f>+IFERROR((VLOOKUP(A92,Hoja4!$A$2:$AA$1051,8,FALSE)),"")</f>
        <v>5345</v>
      </c>
      <c r="G92" s="42">
        <f>+IFERROR((VLOOKUP(A92,Hoja4!$A$2:$AA$1051,9,FALSE)),"")</f>
        <v>7926</v>
      </c>
      <c r="H92" s="42">
        <f>+IFERROR((VLOOKUP(A92,Hoja4!$A$2:$AA$1051,10,FALSE)),"")</f>
        <v>9568</v>
      </c>
      <c r="I92" s="42">
        <f>+IFERROR((VLOOKUP(A92,Hoja4!$A$2:$AA$1051,11,FALSE)),"")</f>
        <v>9956</v>
      </c>
      <c r="J92" s="42">
        <f>+IFERROR((VLOOKUP(A92,Hoja4!$A$2:$AA$1051,12,FALSE)),"")</f>
        <v>8760</v>
      </c>
      <c r="K92" s="149">
        <f>+IFERROR((VLOOKUP(A92,Hoja4!$A$2:$AA$1051,13,FALSE)),"")</f>
        <v>9620</v>
      </c>
      <c r="L92" s="144">
        <f>+IFERROR((VLOOKUP(A92,Hoja4!$A$2:$AA$1051,14,FALSE)),"")</f>
        <v>9815</v>
      </c>
    </row>
    <row r="93" spans="1:12" x14ac:dyDescent="0.25">
      <c r="A93" s="145">
        <v>82</v>
      </c>
      <c r="B93" s="41">
        <f>+IFERROR((VLOOKUP(A93,Hoja4!$A$2:$M$1051,4,FALSE)),"")</f>
        <v>25758</v>
      </c>
      <c r="C93" s="41" t="str">
        <f>+IFERROR((VLOOKUP(A93,Hoja4!$A$2:$M$1051,5,FALSE)),"")</f>
        <v>SOPO</v>
      </c>
      <c r="D93" s="42">
        <f>+IFERROR((VLOOKUP(A93,Hoja4!$A$2:$AA$1051,6,FALSE)),"")</f>
        <v>34</v>
      </c>
      <c r="E93" s="42">
        <f>+IFERROR((VLOOKUP(A93,Hoja4!$A$2:$AA$1051,7,FALSE)),"")</f>
        <v>96</v>
      </c>
      <c r="F93" s="42">
        <f>+IFERROR((VLOOKUP(A93,Hoja4!$A$2:$AA$1051,8,FALSE)),"")</f>
        <v>132</v>
      </c>
      <c r="G93" s="42">
        <f>+IFERROR((VLOOKUP(A93,Hoja4!$A$2:$AA$1051,9,FALSE)),"")</f>
        <v>84</v>
      </c>
      <c r="H93" s="42">
        <f>+IFERROR((VLOOKUP(A93,Hoja4!$A$2:$AA$1051,10,FALSE)),"")</f>
        <v>38</v>
      </c>
      <c r="I93" s="42">
        <f>+IFERROR((VLOOKUP(A93,Hoja4!$A$2:$AA$1051,11,FALSE)),"")</f>
        <v>1</v>
      </c>
      <c r="J93" s="42">
        <f>+IFERROR((VLOOKUP(A93,Hoja4!$A$2:$AA$1051,12,FALSE)),"")</f>
        <v>2</v>
      </c>
      <c r="K93" s="149" t="str">
        <f>+IFERROR((VLOOKUP(A93,Hoja4!$A$2:$AA$1051,13,FALSE)),"")</f>
        <v>-</v>
      </c>
      <c r="L93" s="144">
        <f>+IFERROR((VLOOKUP(A93,Hoja4!$A$2:$AA$1051,14,FALSE)),"")</f>
        <v>0</v>
      </c>
    </row>
    <row r="94" spans="1:12" x14ac:dyDescent="0.25">
      <c r="A94" s="145">
        <v>83</v>
      </c>
      <c r="B94" s="41">
        <f>+IFERROR((VLOOKUP(A94,Hoja4!$A$2:$M$1051,4,FALSE)),"")</f>
        <v>25769</v>
      </c>
      <c r="C94" s="41" t="str">
        <f>+IFERROR((VLOOKUP(A94,Hoja4!$A$2:$M$1051,5,FALSE)),"")</f>
        <v>SUBACHOQUE</v>
      </c>
      <c r="D94" s="42">
        <f>+IFERROR((VLOOKUP(A94,Hoja4!$A$2:$AA$1051,6,FALSE)),"")</f>
        <v>137</v>
      </c>
      <c r="E94" s="42">
        <f>+IFERROR((VLOOKUP(A94,Hoja4!$A$2:$AA$1051,7,FALSE)),"")</f>
        <v>74</v>
      </c>
      <c r="F94" s="42">
        <f>+IFERROR((VLOOKUP(A94,Hoja4!$A$2:$AA$1051,8,FALSE)),"")</f>
        <v>91</v>
      </c>
      <c r="G94" s="42">
        <f>+IFERROR((VLOOKUP(A94,Hoja4!$A$2:$AA$1051,9,FALSE)),"")</f>
        <v>54</v>
      </c>
      <c r="H94" s="42">
        <f>+IFERROR((VLOOKUP(A94,Hoja4!$A$2:$AA$1051,10,FALSE)),"")</f>
        <v>47</v>
      </c>
      <c r="I94" s="42">
        <f>+IFERROR((VLOOKUP(A94,Hoja4!$A$2:$AA$1051,11,FALSE)),"")</f>
        <v>1</v>
      </c>
      <c r="J94" s="42">
        <f>+IFERROR((VLOOKUP(A94,Hoja4!$A$2:$AA$1051,12,FALSE)),"")</f>
        <v>1</v>
      </c>
      <c r="K94" s="149" t="str">
        <f>+IFERROR((VLOOKUP(A94,Hoja4!$A$2:$AA$1051,13,FALSE)),"")</f>
        <v>-</v>
      </c>
      <c r="L94" s="144">
        <f>+IFERROR((VLOOKUP(A94,Hoja4!$A$2:$AA$1051,14,FALSE)),"")</f>
        <v>0</v>
      </c>
    </row>
    <row r="95" spans="1:12" x14ac:dyDescent="0.25">
      <c r="A95" s="145">
        <v>84</v>
      </c>
      <c r="B95" s="41">
        <f>+IFERROR((VLOOKUP(A95,Hoja4!$A$2:$M$1051,4,FALSE)),"")</f>
        <v>25772</v>
      </c>
      <c r="C95" s="41" t="str">
        <f>+IFERROR((VLOOKUP(A95,Hoja4!$A$2:$M$1051,5,FALSE)),"")</f>
        <v>SUESCA</v>
      </c>
      <c r="D95" s="42">
        <f>+IFERROR((VLOOKUP(A95,Hoja4!$A$2:$AA$1051,6,FALSE)),"")</f>
        <v>77</v>
      </c>
      <c r="E95" s="42">
        <f>+IFERROR((VLOOKUP(A95,Hoja4!$A$2:$AA$1051,7,FALSE)),"")</f>
        <v>64</v>
      </c>
      <c r="F95" s="42">
        <f>+IFERROR((VLOOKUP(A95,Hoja4!$A$2:$AA$1051,8,FALSE)),"")</f>
        <v>93</v>
      </c>
      <c r="G95" s="42">
        <f>+IFERROR((VLOOKUP(A95,Hoja4!$A$2:$AA$1051,9,FALSE)),"")</f>
        <v>35</v>
      </c>
      <c r="H95" s="42">
        <f>+IFERROR((VLOOKUP(A95,Hoja4!$A$2:$AA$1051,10,FALSE)),"")</f>
        <v>34</v>
      </c>
      <c r="I95" s="42">
        <f>+IFERROR((VLOOKUP(A95,Hoja4!$A$2:$AA$1051,11,FALSE)),"")</f>
        <v>1</v>
      </c>
      <c r="J95" s="42">
        <f>+IFERROR((VLOOKUP(A95,Hoja4!$A$2:$AA$1051,12,FALSE)),"")</f>
        <v>1</v>
      </c>
      <c r="K95" s="149">
        <f>+IFERROR((VLOOKUP(A95,Hoja4!$A$2:$AA$1051,13,FALSE)),"")</f>
        <v>3</v>
      </c>
      <c r="L95" s="144">
        <f>+IFERROR((VLOOKUP(A95,Hoja4!$A$2:$AA$1051,14,FALSE)),"")</f>
        <v>0</v>
      </c>
    </row>
    <row r="96" spans="1:12" x14ac:dyDescent="0.25">
      <c r="A96" s="145">
        <v>85</v>
      </c>
      <c r="B96" s="41">
        <f>+IFERROR((VLOOKUP(A96,Hoja4!$A$2:$M$1051,4,FALSE)),"")</f>
        <v>25777</v>
      </c>
      <c r="C96" s="41" t="str">
        <f>+IFERROR((VLOOKUP(A96,Hoja4!$A$2:$M$1051,5,FALSE)),"")</f>
        <v>SUPATA</v>
      </c>
      <c r="D96" s="42">
        <f>+IFERROR((VLOOKUP(A96,Hoja4!$A$2:$AA$1051,6,FALSE)),"")</f>
        <v>11</v>
      </c>
      <c r="E96" s="42" t="str">
        <f>+IFERROR((VLOOKUP(A96,Hoja4!$A$2:$AA$1051,7,FALSE)),"")</f>
        <v>-</v>
      </c>
      <c r="F96" s="42" t="str">
        <f>+IFERROR((VLOOKUP(A96,Hoja4!$A$2:$AA$1051,8,FALSE)),"")</f>
        <v>-</v>
      </c>
      <c r="G96" s="42" t="str">
        <f>+IFERROR((VLOOKUP(A96,Hoja4!$A$2:$AA$1051,9,FALSE)),"")</f>
        <v>-</v>
      </c>
      <c r="H96" s="42" t="str">
        <f>+IFERROR((VLOOKUP(A96,Hoja4!$A$2:$AA$1051,10,FALSE)),"")</f>
        <v>-</v>
      </c>
      <c r="I96" s="42">
        <f>+IFERROR((VLOOKUP(A96,Hoja4!$A$2:$AA$1051,11,FALSE)),"")</f>
        <v>1</v>
      </c>
      <c r="J96" s="42">
        <f>+IFERROR((VLOOKUP(A96,Hoja4!$A$2:$AA$1051,12,FALSE)),"")</f>
        <v>1</v>
      </c>
      <c r="K96" s="149" t="str">
        <f>+IFERROR((VLOOKUP(A96,Hoja4!$A$2:$AA$1051,13,FALSE)),"")</f>
        <v>-</v>
      </c>
      <c r="L96" s="144">
        <f>+IFERROR((VLOOKUP(A96,Hoja4!$A$2:$AA$1051,14,FALSE)),"")</f>
        <v>0</v>
      </c>
    </row>
    <row r="97" spans="1:12" x14ac:dyDescent="0.25">
      <c r="A97" s="145">
        <v>86</v>
      </c>
      <c r="B97" s="41">
        <f>+IFERROR((VLOOKUP(A97,Hoja4!$A$2:$M$1051,4,FALSE)),"")</f>
        <v>25779</v>
      </c>
      <c r="C97" s="41" t="str">
        <f>+IFERROR((VLOOKUP(A97,Hoja4!$A$2:$M$1051,5,FALSE)),"")</f>
        <v>SUSA</v>
      </c>
      <c r="D97" s="42" t="str">
        <f>+IFERROR((VLOOKUP(A97,Hoja4!$A$2:$AA$1051,6,FALSE)),"")</f>
        <v>-</v>
      </c>
      <c r="E97" s="42" t="str">
        <f>+IFERROR((VLOOKUP(A97,Hoja4!$A$2:$AA$1051,7,FALSE)),"")</f>
        <v>-</v>
      </c>
      <c r="F97" s="42" t="str">
        <f>+IFERROR((VLOOKUP(A97,Hoja4!$A$2:$AA$1051,8,FALSE)),"")</f>
        <v>-</v>
      </c>
      <c r="G97" s="42">
        <f>+IFERROR((VLOOKUP(A97,Hoja4!$A$2:$AA$1051,9,FALSE)),"")</f>
        <v>1</v>
      </c>
      <c r="H97" s="42" t="str">
        <f>+IFERROR((VLOOKUP(A97,Hoja4!$A$2:$AA$1051,10,FALSE)),"")</f>
        <v>-</v>
      </c>
      <c r="I97" s="42" t="str">
        <f>+IFERROR((VLOOKUP(A97,Hoja4!$A$2:$AA$1051,11,FALSE)),"")</f>
        <v>-</v>
      </c>
      <c r="J97" s="42" t="str">
        <f>+IFERROR((VLOOKUP(A97,Hoja4!$A$2:$AA$1051,12,FALSE)),"")</f>
        <v>-</v>
      </c>
      <c r="K97" s="149" t="str">
        <f>+IFERROR((VLOOKUP(A97,Hoja4!$A$2:$AA$1051,13,FALSE)),"")</f>
        <v>-</v>
      </c>
      <c r="L97" s="144">
        <f>+IFERROR((VLOOKUP(A97,Hoja4!$A$2:$AA$1051,14,FALSE)),"")</f>
        <v>0</v>
      </c>
    </row>
    <row r="98" spans="1:12" x14ac:dyDescent="0.25">
      <c r="A98" s="145">
        <v>87</v>
      </c>
      <c r="B98" s="41">
        <f>+IFERROR((VLOOKUP(A98,Hoja4!$A$2:$M$1051,4,FALSE)),"")</f>
        <v>25785</v>
      </c>
      <c r="C98" s="41" t="str">
        <f>+IFERROR((VLOOKUP(A98,Hoja4!$A$2:$M$1051,5,FALSE)),"")</f>
        <v>TABIO</v>
      </c>
      <c r="D98" s="42">
        <f>+IFERROR((VLOOKUP(A98,Hoja4!$A$2:$AA$1051,6,FALSE)),"")</f>
        <v>25</v>
      </c>
      <c r="E98" s="42">
        <f>+IFERROR((VLOOKUP(A98,Hoja4!$A$2:$AA$1051,7,FALSE)),"")</f>
        <v>22</v>
      </c>
      <c r="F98" s="42">
        <f>+IFERROR((VLOOKUP(A98,Hoja4!$A$2:$AA$1051,8,FALSE)),"")</f>
        <v>79</v>
      </c>
      <c r="G98" s="42">
        <f>+IFERROR((VLOOKUP(A98,Hoja4!$A$2:$AA$1051,9,FALSE)),"")</f>
        <v>51</v>
      </c>
      <c r="H98" s="42">
        <f>+IFERROR((VLOOKUP(A98,Hoja4!$A$2:$AA$1051,10,FALSE)),"")</f>
        <v>44</v>
      </c>
      <c r="I98" s="42" t="str">
        <f>+IFERROR((VLOOKUP(A98,Hoja4!$A$2:$AA$1051,11,FALSE)),"")</f>
        <v>-</v>
      </c>
      <c r="J98" s="42">
        <f>+IFERROR((VLOOKUP(A98,Hoja4!$A$2:$AA$1051,12,FALSE)),"")</f>
        <v>1</v>
      </c>
      <c r="K98" s="149">
        <f>+IFERROR((VLOOKUP(A98,Hoja4!$A$2:$AA$1051,13,FALSE)),"")</f>
        <v>5</v>
      </c>
      <c r="L98" s="144">
        <f>+IFERROR((VLOOKUP(A98,Hoja4!$A$2:$AA$1051,14,FALSE)),"")</f>
        <v>0</v>
      </c>
    </row>
    <row r="99" spans="1:12" x14ac:dyDescent="0.25">
      <c r="A99" s="145">
        <v>88</v>
      </c>
      <c r="B99" s="41">
        <f>+IFERROR((VLOOKUP(A99,Hoja4!$A$2:$M$1051,4,FALSE)),"")</f>
        <v>25793</v>
      </c>
      <c r="C99" s="41" t="str">
        <f>+IFERROR((VLOOKUP(A99,Hoja4!$A$2:$M$1051,5,FALSE)),"")</f>
        <v>TAUSA</v>
      </c>
      <c r="D99" s="42">
        <f>+IFERROR((VLOOKUP(A99,Hoja4!$A$2:$AA$1051,6,FALSE)),"")</f>
        <v>139</v>
      </c>
      <c r="E99" s="42">
        <f>+IFERROR((VLOOKUP(A99,Hoja4!$A$2:$AA$1051,7,FALSE)),"")</f>
        <v>153</v>
      </c>
      <c r="F99" s="42">
        <f>+IFERROR((VLOOKUP(A99,Hoja4!$A$2:$AA$1051,8,FALSE)),"")</f>
        <v>138</v>
      </c>
      <c r="G99" s="42">
        <f>+IFERROR((VLOOKUP(A99,Hoja4!$A$2:$AA$1051,9,FALSE)),"")</f>
        <v>51</v>
      </c>
      <c r="H99" s="42">
        <f>+IFERROR((VLOOKUP(A99,Hoja4!$A$2:$AA$1051,10,FALSE)),"")</f>
        <v>49</v>
      </c>
      <c r="I99" s="42">
        <f>+IFERROR((VLOOKUP(A99,Hoja4!$A$2:$AA$1051,11,FALSE)),"")</f>
        <v>76</v>
      </c>
      <c r="J99" s="42">
        <f>+IFERROR((VLOOKUP(A99,Hoja4!$A$2:$AA$1051,12,FALSE)),"")</f>
        <v>68</v>
      </c>
      <c r="K99" s="149">
        <f>+IFERROR((VLOOKUP(A99,Hoja4!$A$2:$AA$1051,13,FALSE)),"")</f>
        <v>93</v>
      </c>
      <c r="L99" s="144">
        <f>+IFERROR((VLOOKUP(A99,Hoja4!$A$2:$AA$1051,14,FALSE)),"")</f>
        <v>84</v>
      </c>
    </row>
    <row r="100" spans="1:12" x14ac:dyDescent="0.25">
      <c r="A100" s="145">
        <v>89</v>
      </c>
      <c r="B100" s="41">
        <f>+IFERROR((VLOOKUP(A100,Hoja4!$A$2:$M$1051,4,FALSE)),"")</f>
        <v>25797</v>
      </c>
      <c r="C100" s="41" t="str">
        <f>+IFERROR((VLOOKUP(A100,Hoja4!$A$2:$M$1051,5,FALSE)),"")</f>
        <v>TENA</v>
      </c>
      <c r="D100" s="42" t="str">
        <f>+IFERROR((VLOOKUP(A100,Hoja4!$A$2:$AA$1051,6,FALSE)),"")</f>
        <v>-</v>
      </c>
      <c r="E100" s="42" t="str">
        <f>+IFERROR((VLOOKUP(A100,Hoja4!$A$2:$AA$1051,7,FALSE)),"")</f>
        <v>-</v>
      </c>
      <c r="F100" s="42" t="str">
        <f>+IFERROR((VLOOKUP(A100,Hoja4!$A$2:$AA$1051,8,FALSE)),"")</f>
        <v>-</v>
      </c>
      <c r="G100" s="42" t="str">
        <f>+IFERROR((VLOOKUP(A100,Hoja4!$A$2:$AA$1051,9,FALSE)),"")</f>
        <v>-</v>
      </c>
      <c r="H100" s="42" t="str">
        <f>+IFERROR((VLOOKUP(A100,Hoja4!$A$2:$AA$1051,10,FALSE)),"")</f>
        <v>-</v>
      </c>
      <c r="I100" s="42" t="str">
        <f>+IFERROR((VLOOKUP(A100,Hoja4!$A$2:$AA$1051,11,FALSE)),"")</f>
        <v>-</v>
      </c>
      <c r="J100" s="42">
        <f>+IFERROR((VLOOKUP(A100,Hoja4!$A$2:$AA$1051,12,FALSE)),"")</f>
        <v>1</v>
      </c>
      <c r="K100" s="149">
        <f>+IFERROR((VLOOKUP(A100,Hoja4!$A$2:$AA$1051,13,FALSE)),"")</f>
        <v>1</v>
      </c>
      <c r="L100" s="144">
        <f>+IFERROR((VLOOKUP(A100,Hoja4!$A$2:$AA$1051,14,FALSE)),"")</f>
        <v>31</v>
      </c>
    </row>
    <row r="101" spans="1:12" x14ac:dyDescent="0.25">
      <c r="A101" s="145">
        <v>90</v>
      </c>
      <c r="B101" s="41">
        <f>+IFERROR((VLOOKUP(A101,Hoja4!$A$2:$M$1051,4,FALSE)),"")</f>
        <v>25799</v>
      </c>
      <c r="C101" s="41" t="str">
        <f>+IFERROR((VLOOKUP(A101,Hoja4!$A$2:$M$1051,5,FALSE)),"")</f>
        <v>TENJO</v>
      </c>
      <c r="D101" s="42">
        <f>+IFERROR((VLOOKUP(A101,Hoja4!$A$2:$AA$1051,6,FALSE)),"")</f>
        <v>115</v>
      </c>
      <c r="E101" s="42">
        <f>+IFERROR((VLOOKUP(A101,Hoja4!$A$2:$AA$1051,7,FALSE)),"")</f>
        <v>138</v>
      </c>
      <c r="F101" s="42">
        <f>+IFERROR((VLOOKUP(A101,Hoja4!$A$2:$AA$1051,8,FALSE)),"")</f>
        <v>266</v>
      </c>
      <c r="G101" s="42">
        <f>+IFERROR((VLOOKUP(A101,Hoja4!$A$2:$AA$1051,9,FALSE)),"")</f>
        <v>168</v>
      </c>
      <c r="H101" s="42">
        <f>+IFERROR((VLOOKUP(A101,Hoja4!$A$2:$AA$1051,10,FALSE)),"")</f>
        <v>112</v>
      </c>
      <c r="I101" s="42">
        <f>+IFERROR((VLOOKUP(A101,Hoja4!$A$2:$AA$1051,11,FALSE)),"")</f>
        <v>1</v>
      </c>
      <c r="J101" s="42">
        <f>+IFERROR((VLOOKUP(A101,Hoja4!$A$2:$AA$1051,12,FALSE)),"")</f>
        <v>2</v>
      </c>
      <c r="K101" s="149" t="str">
        <f>+IFERROR((VLOOKUP(A101,Hoja4!$A$2:$AA$1051,13,FALSE)),"")</f>
        <v>-</v>
      </c>
      <c r="L101" s="144">
        <f>+IFERROR((VLOOKUP(A101,Hoja4!$A$2:$AA$1051,14,FALSE)),"")</f>
        <v>0</v>
      </c>
    </row>
    <row r="102" spans="1:12" x14ac:dyDescent="0.25">
      <c r="A102" s="145">
        <v>91</v>
      </c>
      <c r="B102" s="41">
        <f>+IFERROR((VLOOKUP(A102,Hoja4!$A$2:$M$1051,4,FALSE)),"")</f>
        <v>25805</v>
      </c>
      <c r="C102" s="41" t="str">
        <f>+IFERROR((VLOOKUP(A102,Hoja4!$A$2:$M$1051,5,FALSE)),"")</f>
        <v>TIBACUY</v>
      </c>
      <c r="D102" s="42" t="str">
        <f>+IFERROR((VLOOKUP(A102,Hoja4!$A$2:$AA$1051,6,FALSE)),"")</f>
        <v>-</v>
      </c>
      <c r="E102" s="42" t="str">
        <f>+IFERROR((VLOOKUP(A102,Hoja4!$A$2:$AA$1051,7,FALSE)),"")</f>
        <v>-</v>
      </c>
      <c r="F102" s="42" t="str">
        <f>+IFERROR((VLOOKUP(A102,Hoja4!$A$2:$AA$1051,8,FALSE)),"")</f>
        <v>-</v>
      </c>
      <c r="G102" s="42" t="str">
        <f>+IFERROR((VLOOKUP(A102,Hoja4!$A$2:$AA$1051,9,FALSE)),"")</f>
        <v>-</v>
      </c>
      <c r="H102" s="42" t="str">
        <f>+IFERROR((VLOOKUP(A102,Hoja4!$A$2:$AA$1051,10,FALSE)),"")</f>
        <v>-</v>
      </c>
      <c r="I102" s="42" t="str">
        <f>+IFERROR((VLOOKUP(A102,Hoja4!$A$2:$AA$1051,11,FALSE)),"")</f>
        <v>-</v>
      </c>
      <c r="J102" s="42" t="str">
        <f>+IFERROR((VLOOKUP(A102,Hoja4!$A$2:$AA$1051,12,FALSE)),"")</f>
        <v>-</v>
      </c>
      <c r="K102" s="149" t="str">
        <f>+IFERROR((VLOOKUP(A102,Hoja4!$A$2:$AA$1051,13,FALSE)),"")</f>
        <v>-</v>
      </c>
      <c r="L102" s="144">
        <f>+IFERROR((VLOOKUP(A102,Hoja4!$A$2:$AA$1051,14,FALSE)),"")</f>
        <v>0</v>
      </c>
    </row>
    <row r="103" spans="1:12" x14ac:dyDescent="0.25">
      <c r="A103" s="145">
        <v>92</v>
      </c>
      <c r="B103" s="41">
        <f>+IFERROR((VLOOKUP(A103,Hoja4!$A$2:$M$1051,4,FALSE)),"")</f>
        <v>25815</v>
      </c>
      <c r="C103" s="41" t="str">
        <f>+IFERROR((VLOOKUP(A103,Hoja4!$A$2:$M$1051,5,FALSE)),"")</f>
        <v>TOCAIMA</v>
      </c>
      <c r="D103" s="42">
        <f>+IFERROR((VLOOKUP(A103,Hoja4!$A$2:$AA$1051,6,FALSE)),"")</f>
        <v>133</v>
      </c>
      <c r="E103" s="42">
        <f>+IFERROR((VLOOKUP(A103,Hoja4!$A$2:$AA$1051,7,FALSE)),"")</f>
        <v>104</v>
      </c>
      <c r="F103" s="42">
        <f>+IFERROR((VLOOKUP(A103,Hoja4!$A$2:$AA$1051,8,FALSE)),"")</f>
        <v>105</v>
      </c>
      <c r="G103" s="42">
        <f>+IFERROR((VLOOKUP(A103,Hoja4!$A$2:$AA$1051,9,FALSE)),"")</f>
        <v>29</v>
      </c>
      <c r="H103" s="42">
        <f>+IFERROR((VLOOKUP(A103,Hoja4!$A$2:$AA$1051,10,FALSE)),"")</f>
        <v>22</v>
      </c>
      <c r="I103" s="42">
        <f>+IFERROR((VLOOKUP(A103,Hoja4!$A$2:$AA$1051,11,FALSE)),"")</f>
        <v>113</v>
      </c>
      <c r="J103" s="42">
        <f>+IFERROR((VLOOKUP(A103,Hoja4!$A$2:$AA$1051,12,FALSE)),"")</f>
        <v>145</v>
      </c>
      <c r="K103" s="149">
        <f>+IFERROR((VLOOKUP(A103,Hoja4!$A$2:$AA$1051,13,FALSE)),"")</f>
        <v>154</v>
      </c>
      <c r="L103" s="144">
        <f>+IFERROR((VLOOKUP(A103,Hoja4!$A$2:$AA$1051,14,FALSE)),"")</f>
        <v>109</v>
      </c>
    </row>
    <row r="104" spans="1:12" x14ac:dyDescent="0.25">
      <c r="A104" s="145">
        <v>93</v>
      </c>
      <c r="B104" s="41">
        <f>+IFERROR((VLOOKUP(A104,Hoja4!$A$2:$M$1051,4,FALSE)),"")</f>
        <v>25817</v>
      </c>
      <c r="C104" s="41" t="str">
        <f>+IFERROR((VLOOKUP(A104,Hoja4!$A$2:$M$1051,5,FALSE)),"")</f>
        <v>TOCANCIPA</v>
      </c>
      <c r="D104" s="42">
        <f>+IFERROR((VLOOKUP(A104,Hoja4!$A$2:$AA$1051,6,FALSE)),"")</f>
        <v>462</v>
      </c>
      <c r="E104" s="42">
        <f>+IFERROR((VLOOKUP(A104,Hoja4!$A$2:$AA$1051,7,FALSE)),"")</f>
        <v>365</v>
      </c>
      <c r="F104" s="42">
        <f>+IFERROR((VLOOKUP(A104,Hoja4!$A$2:$AA$1051,8,FALSE)),"")</f>
        <v>473</v>
      </c>
      <c r="G104" s="42">
        <f>+IFERROR((VLOOKUP(A104,Hoja4!$A$2:$AA$1051,9,FALSE)),"")</f>
        <v>281</v>
      </c>
      <c r="H104" s="42">
        <f>+IFERROR((VLOOKUP(A104,Hoja4!$A$2:$AA$1051,10,FALSE)),"")</f>
        <v>240</v>
      </c>
      <c r="I104" s="42">
        <f>+IFERROR((VLOOKUP(A104,Hoja4!$A$2:$AA$1051,11,FALSE)),"")</f>
        <v>30</v>
      </c>
      <c r="J104" s="42">
        <f>+IFERROR((VLOOKUP(A104,Hoja4!$A$2:$AA$1051,12,FALSE)),"")</f>
        <v>4</v>
      </c>
      <c r="K104" s="149">
        <f>+IFERROR((VLOOKUP(A104,Hoja4!$A$2:$AA$1051,13,FALSE)),"")</f>
        <v>8</v>
      </c>
      <c r="L104" s="144">
        <f>+IFERROR((VLOOKUP(A104,Hoja4!$A$2:$AA$1051,14,FALSE)),"")</f>
        <v>0</v>
      </c>
    </row>
    <row r="105" spans="1:12" x14ac:dyDescent="0.25">
      <c r="A105" s="145">
        <v>94</v>
      </c>
      <c r="B105" s="41">
        <f>+IFERROR((VLOOKUP(A105,Hoja4!$A$2:$M$1051,4,FALSE)),"")</f>
        <v>25823</v>
      </c>
      <c r="C105" s="41" t="str">
        <f>+IFERROR((VLOOKUP(A105,Hoja4!$A$2:$M$1051,5,FALSE)),"")</f>
        <v>TOPAIPI</v>
      </c>
      <c r="D105" s="42" t="str">
        <f>+IFERROR((VLOOKUP(A105,Hoja4!$A$2:$AA$1051,6,FALSE)),"")</f>
        <v>-</v>
      </c>
      <c r="E105" s="42" t="str">
        <f>+IFERROR((VLOOKUP(A105,Hoja4!$A$2:$AA$1051,7,FALSE)),"")</f>
        <v>-</v>
      </c>
      <c r="F105" s="42" t="str">
        <f>+IFERROR((VLOOKUP(A105,Hoja4!$A$2:$AA$1051,8,FALSE)),"")</f>
        <v>-</v>
      </c>
      <c r="G105" s="42" t="str">
        <f>+IFERROR((VLOOKUP(A105,Hoja4!$A$2:$AA$1051,9,FALSE)),"")</f>
        <v>-</v>
      </c>
      <c r="H105" s="42" t="str">
        <f>+IFERROR((VLOOKUP(A105,Hoja4!$A$2:$AA$1051,10,FALSE)),"")</f>
        <v>-</v>
      </c>
      <c r="I105" s="42">
        <f>+IFERROR((VLOOKUP(A105,Hoja4!$A$2:$AA$1051,11,FALSE)),"")</f>
        <v>1</v>
      </c>
      <c r="J105" s="42">
        <f>+IFERROR((VLOOKUP(A105,Hoja4!$A$2:$AA$1051,12,FALSE)),"")</f>
        <v>1</v>
      </c>
      <c r="K105" s="149" t="str">
        <f>+IFERROR((VLOOKUP(A105,Hoja4!$A$2:$AA$1051,13,FALSE)),"")</f>
        <v>-</v>
      </c>
      <c r="L105" s="144">
        <f>+IFERROR((VLOOKUP(A105,Hoja4!$A$2:$AA$1051,14,FALSE)),"")</f>
        <v>0</v>
      </c>
    </row>
    <row r="106" spans="1:12" x14ac:dyDescent="0.25">
      <c r="A106" s="145">
        <v>95</v>
      </c>
      <c r="B106" s="41">
        <f>+IFERROR((VLOOKUP(A106,Hoja4!$A$2:$M$1051,4,FALSE)),"")</f>
        <v>25839</v>
      </c>
      <c r="C106" s="41" t="str">
        <f>+IFERROR((VLOOKUP(A106,Hoja4!$A$2:$M$1051,5,FALSE)),"")</f>
        <v>UBALA</v>
      </c>
      <c r="D106" s="42" t="str">
        <f>+IFERROR((VLOOKUP(A106,Hoja4!$A$2:$AA$1051,6,FALSE)),"")</f>
        <v>-</v>
      </c>
      <c r="E106" s="42">
        <f>+IFERROR((VLOOKUP(A106,Hoja4!$A$2:$AA$1051,7,FALSE)),"")</f>
        <v>38</v>
      </c>
      <c r="F106" s="42">
        <f>+IFERROR((VLOOKUP(A106,Hoja4!$A$2:$AA$1051,8,FALSE)),"")</f>
        <v>37</v>
      </c>
      <c r="G106" s="42" t="str">
        <f>+IFERROR((VLOOKUP(A106,Hoja4!$A$2:$AA$1051,9,FALSE)),"")</f>
        <v>-</v>
      </c>
      <c r="H106" s="42" t="str">
        <f>+IFERROR((VLOOKUP(A106,Hoja4!$A$2:$AA$1051,10,FALSE)),"")</f>
        <v>-</v>
      </c>
      <c r="I106" s="42" t="str">
        <f>+IFERROR((VLOOKUP(A106,Hoja4!$A$2:$AA$1051,11,FALSE)),"")</f>
        <v>-</v>
      </c>
      <c r="J106" s="42" t="str">
        <f>+IFERROR((VLOOKUP(A106,Hoja4!$A$2:$AA$1051,12,FALSE)),"")</f>
        <v>-</v>
      </c>
      <c r="K106" s="149" t="str">
        <f>+IFERROR((VLOOKUP(A106,Hoja4!$A$2:$AA$1051,13,FALSE)),"")</f>
        <v>-</v>
      </c>
      <c r="L106" s="144">
        <f>+IFERROR((VLOOKUP(A106,Hoja4!$A$2:$AA$1051,14,FALSE)),"")</f>
        <v>0</v>
      </c>
    </row>
    <row r="107" spans="1:12" x14ac:dyDescent="0.25">
      <c r="A107" s="145">
        <v>96</v>
      </c>
      <c r="B107" s="41">
        <f>+IFERROR((VLOOKUP(A107,Hoja4!$A$2:$M$1051,4,FALSE)),"")</f>
        <v>25841</v>
      </c>
      <c r="C107" s="41" t="str">
        <f>+IFERROR((VLOOKUP(A107,Hoja4!$A$2:$M$1051,5,FALSE)),"")</f>
        <v>UBAQUE</v>
      </c>
      <c r="D107" s="42">
        <f>+IFERROR((VLOOKUP(A107,Hoja4!$A$2:$AA$1051,6,FALSE)),"")</f>
        <v>30</v>
      </c>
      <c r="E107" s="42">
        <f>+IFERROR((VLOOKUP(A107,Hoja4!$A$2:$AA$1051,7,FALSE)),"")</f>
        <v>30</v>
      </c>
      <c r="F107" s="42">
        <f>+IFERROR((VLOOKUP(A107,Hoja4!$A$2:$AA$1051,8,FALSE)),"")</f>
        <v>43</v>
      </c>
      <c r="G107" s="42">
        <f>+IFERROR((VLOOKUP(A107,Hoja4!$A$2:$AA$1051,9,FALSE)),"")</f>
        <v>13</v>
      </c>
      <c r="H107" s="42">
        <f>+IFERROR((VLOOKUP(A107,Hoja4!$A$2:$AA$1051,10,FALSE)),"")</f>
        <v>10</v>
      </c>
      <c r="I107" s="42" t="str">
        <f>+IFERROR((VLOOKUP(A107,Hoja4!$A$2:$AA$1051,11,FALSE)),"")</f>
        <v>-</v>
      </c>
      <c r="J107" s="42" t="str">
        <f>+IFERROR((VLOOKUP(A107,Hoja4!$A$2:$AA$1051,12,FALSE)),"")</f>
        <v>-</v>
      </c>
      <c r="K107" s="149" t="str">
        <f>+IFERROR((VLOOKUP(A107,Hoja4!$A$2:$AA$1051,13,FALSE)),"")</f>
        <v>-</v>
      </c>
      <c r="L107" s="144">
        <f>+IFERROR((VLOOKUP(A107,Hoja4!$A$2:$AA$1051,14,FALSE)),"")</f>
        <v>0</v>
      </c>
    </row>
    <row r="108" spans="1:12" x14ac:dyDescent="0.25">
      <c r="A108" s="145">
        <v>97</v>
      </c>
      <c r="B108" s="41">
        <f>+IFERROR((VLOOKUP(A108,Hoja4!$A$2:$M$1051,4,FALSE)),"")</f>
        <v>25843</v>
      </c>
      <c r="C108" s="41" t="str">
        <f>+IFERROR((VLOOKUP(A108,Hoja4!$A$2:$M$1051,5,FALSE)),"")</f>
        <v>VILLA DE SAN DIEGO DE UBATE</v>
      </c>
      <c r="D108" s="42">
        <f>+IFERROR((VLOOKUP(A108,Hoja4!$A$2:$AA$1051,6,FALSE)),"")</f>
        <v>766</v>
      </c>
      <c r="E108" s="42">
        <f>+IFERROR((VLOOKUP(A108,Hoja4!$A$2:$AA$1051,7,FALSE)),"")</f>
        <v>764</v>
      </c>
      <c r="F108" s="42">
        <f>+IFERROR((VLOOKUP(A108,Hoja4!$A$2:$AA$1051,8,FALSE)),"")</f>
        <v>744</v>
      </c>
      <c r="G108" s="42">
        <f>+IFERROR((VLOOKUP(A108,Hoja4!$A$2:$AA$1051,9,FALSE)),"")</f>
        <v>767</v>
      </c>
      <c r="H108" s="42">
        <f>+IFERROR((VLOOKUP(A108,Hoja4!$A$2:$AA$1051,10,FALSE)),"")</f>
        <v>754</v>
      </c>
      <c r="I108" s="42">
        <f>+IFERROR((VLOOKUP(A108,Hoja4!$A$2:$AA$1051,11,FALSE)),"")</f>
        <v>754</v>
      </c>
      <c r="J108" s="42">
        <f>+IFERROR((VLOOKUP(A108,Hoja4!$A$2:$AA$1051,12,FALSE)),"")</f>
        <v>822</v>
      </c>
      <c r="K108" s="149">
        <f>+IFERROR((VLOOKUP(A108,Hoja4!$A$2:$AA$1051,13,FALSE)),"")</f>
        <v>1048</v>
      </c>
      <c r="L108" s="144">
        <f>+IFERROR((VLOOKUP(A108,Hoja4!$A$2:$AA$1051,14,FALSE)),"")</f>
        <v>1054</v>
      </c>
    </row>
    <row r="109" spans="1:12" x14ac:dyDescent="0.25">
      <c r="A109" s="145">
        <v>98</v>
      </c>
      <c r="B109" s="41">
        <f>+IFERROR((VLOOKUP(A109,Hoja4!$A$2:$M$1051,4,FALSE)),"")</f>
        <v>25845</v>
      </c>
      <c r="C109" s="41" t="str">
        <f>+IFERROR((VLOOKUP(A109,Hoja4!$A$2:$M$1051,5,FALSE)),"")</f>
        <v>UNE</v>
      </c>
      <c r="D109" s="42">
        <f>+IFERROR((VLOOKUP(A109,Hoja4!$A$2:$AA$1051,6,FALSE)),"")</f>
        <v>124</v>
      </c>
      <c r="E109" s="42">
        <f>+IFERROR((VLOOKUP(A109,Hoja4!$A$2:$AA$1051,7,FALSE)),"")</f>
        <v>58</v>
      </c>
      <c r="F109" s="42" t="str">
        <f>+IFERROR((VLOOKUP(A109,Hoja4!$A$2:$AA$1051,8,FALSE)),"")</f>
        <v>-</v>
      </c>
      <c r="G109" s="42" t="str">
        <f>+IFERROR((VLOOKUP(A109,Hoja4!$A$2:$AA$1051,9,FALSE)),"")</f>
        <v>-</v>
      </c>
      <c r="H109" s="42" t="str">
        <f>+IFERROR((VLOOKUP(A109,Hoja4!$A$2:$AA$1051,10,FALSE)),"")</f>
        <v>-</v>
      </c>
      <c r="I109" s="42" t="str">
        <f>+IFERROR((VLOOKUP(A109,Hoja4!$A$2:$AA$1051,11,FALSE)),"")</f>
        <v>-</v>
      </c>
      <c r="J109" s="42" t="str">
        <f>+IFERROR((VLOOKUP(A109,Hoja4!$A$2:$AA$1051,12,FALSE)),"")</f>
        <v>-</v>
      </c>
      <c r="K109" s="149" t="str">
        <f>+IFERROR((VLOOKUP(A109,Hoja4!$A$2:$AA$1051,13,FALSE)),"")</f>
        <v>-</v>
      </c>
      <c r="L109" s="144">
        <f>+IFERROR((VLOOKUP(A109,Hoja4!$A$2:$AA$1051,14,FALSE)),"")</f>
        <v>0</v>
      </c>
    </row>
    <row r="110" spans="1:12" x14ac:dyDescent="0.25">
      <c r="A110" s="145">
        <v>99</v>
      </c>
      <c r="B110" s="41">
        <f>+IFERROR((VLOOKUP(A110,Hoja4!$A$2:$M$1051,4,FALSE)),"")</f>
        <v>25851</v>
      </c>
      <c r="C110" s="41" t="str">
        <f>+IFERROR((VLOOKUP(A110,Hoja4!$A$2:$M$1051,5,FALSE)),"")</f>
        <v>UTICA</v>
      </c>
      <c r="D110" s="42">
        <f>+IFERROR((VLOOKUP(A110,Hoja4!$A$2:$AA$1051,6,FALSE)),"")</f>
        <v>112</v>
      </c>
      <c r="E110" s="42">
        <f>+IFERROR((VLOOKUP(A110,Hoja4!$A$2:$AA$1051,7,FALSE)),"")</f>
        <v>45</v>
      </c>
      <c r="F110" s="42">
        <f>+IFERROR((VLOOKUP(A110,Hoja4!$A$2:$AA$1051,8,FALSE)),"")</f>
        <v>23</v>
      </c>
      <c r="G110" s="42">
        <f>+IFERROR((VLOOKUP(A110,Hoja4!$A$2:$AA$1051,9,FALSE)),"")</f>
        <v>12</v>
      </c>
      <c r="H110" s="42" t="str">
        <f>+IFERROR((VLOOKUP(A110,Hoja4!$A$2:$AA$1051,10,FALSE)),"")</f>
        <v>-</v>
      </c>
      <c r="I110" s="42" t="str">
        <f>+IFERROR((VLOOKUP(A110,Hoja4!$A$2:$AA$1051,11,FALSE)),"")</f>
        <v>-</v>
      </c>
      <c r="J110" s="42">
        <f>+IFERROR((VLOOKUP(A110,Hoja4!$A$2:$AA$1051,12,FALSE)),"")</f>
        <v>1</v>
      </c>
      <c r="K110" s="149" t="str">
        <f>+IFERROR((VLOOKUP(A110,Hoja4!$A$2:$AA$1051,13,FALSE)),"")</f>
        <v>-</v>
      </c>
      <c r="L110" s="144">
        <f>+IFERROR((VLOOKUP(A110,Hoja4!$A$2:$AA$1051,14,FALSE)),"")</f>
        <v>0</v>
      </c>
    </row>
    <row r="111" spans="1:12" x14ac:dyDescent="0.25">
      <c r="A111" s="145">
        <v>100</v>
      </c>
      <c r="B111" s="41">
        <f>+IFERROR((VLOOKUP(A111,Hoja4!$A$2:$M$1051,4,FALSE)),"")</f>
        <v>25862</v>
      </c>
      <c r="C111" s="41" t="str">
        <f>+IFERROR((VLOOKUP(A111,Hoja4!$A$2:$M$1051,5,FALSE)),"")</f>
        <v>VERGARA</v>
      </c>
      <c r="D111" s="42">
        <f>+IFERROR((VLOOKUP(A111,Hoja4!$A$2:$AA$1051,6,FALSE)),"")</f>
        <v>108</v>
      </c>
      <c r="E111" s="42">
        <f>+IFERROR((VLOOKUP(A111,Hoja4!$A$2:$AA$1051,7,FALSE)),"")</f>
        <v>94</v>
      </c>
      <c r="F111" s="42">
        <f>+IFERROR((VLOOKUP(A111,Hoja4!$A$2:$AA$1051,8,FALSE)),"")</f>
        <v>115</v>
      </c>
      <c r="G111" s="42">
        <f>+IFERROR((VLOOKUP(A111,Hoja4!$A$2:$AA$1051,9,FALSE)),"")</f>
        <v>53</v>
      </c>
      <c r="H111" s="42">
        <f>+IFERROR((VLOOKUP(A111,Hoja4!$A$2:$AA$1051,10,FALSE)),"")</f>
        <v>22</v>
      </c>
      <c r="I111" s="42" t="str">
        <f>+IFERROR((VLOOKUP(A111,Hoja4!$A$2:$AA$1051,11,FALSE)),"")</f>
        <v>-</v>
      </c>
      <c r="J111" s="42" t="str">
        <f>+IFERROR((VLOOKUP(A111,Hoja4!$A$2:$AA$1051,12,FALSE)),"")</f>
        <v>-</v>
      </c>
      <c r="K111" s="149" t="str">
        <f>+IFERROR((VLOOKUP(A111,Hoja4!$A$2:$AA$1051,13,FALSE)),"")</f>
        <v>-</v>
      </c>
      <c r="L111" s="144">
        <f>+IFERROR((VLOOKUP(A111,Hoja4!$A$2:$AA$1051,14,FALSE)),"")</f>
        <v>0</v>
      </c>
    </row>
    <row r="112" spans="1:12" x14ac:dyDescent="0.25">
      <c r="A112" s="145">
        <v>101</v>
      </c>
      <c r="B112" s="41">
        <f>+IFERROR((VLOOKUP(A112,Hoja4!$A$2:$M$1051,4,FALSE)),"")</f>
        <v>25867</v>
      </c>
      <c r="C112" s="41" t="str">
        <f>+IFERROR((VLOOKUP(A112,Hoja4!$A$2:$M$1051,5,FALSE)),"")</f>
        <v>VIANI</v>
      </c>
      <c r="D112" s="42">
        <f>+IFERROR((VLOOKUP(A112,Hoja4!$A$2:$AA$1051,6,FALSE)),"")</f>
        <v>21</v>
      </c>
      <c r="E112" s="42">
        <f>+IFERROR((VLOOKUP(A112,Hoja4!$A$2:$AA$1051,7,FALSE)),"")</f>
        <v>33</v>
      </c>
      <c r="F112" s="42">
        <f>+IFERROR((VLOOKUP(A112,Hoja4!$A$2:$AA$1051,8,FALSE)),"")</f>
        <v>32</v>
      </c>
      <c r="G112" s="42">
        <f>+IFERROR((VLOOKUP(A112,Hoja4!$A$2:$AA$1051,9,FALSE)),"")</f>
        <v>2</v>
      </c>
      <c r="H112" s="42" t="str">
        <f>+IFERROR((VLOOKUP(A112,Hoja4!$A$2:$AA$1051,10,FALSE)),"")</f>
        <v>-</v>
      </c>
      <c r="I112" s="42" t="str">
        <f>+IFERROR((VLOOKUP(A112,Hoja4!$A$2:$AA$1051,11,FALSE)),"")</f>
        <v>-</v>
      </c>
      <c r="J112" s="42" t="str">
        <f>+IFERROR((VLOOKUP(A112,Hoja4!$A$2:$AA$1051,12,FALSE)),"")</f>
        <v>-</v>
      </c>
      <c r="K112" s="149" t="str">
        <f>+IFERROR((VLOOKUP(A112,Hoja4!$A$2:$AA$1051,13,FALSE)),"")</f>
        <v>-</v>
      </c>
      <c r="L112" s="144">
        <f>+IFERROR((VLOOKUP(A112,Hoja4!$A$2:$AA$1051,14,FALSE)),"")</f>
        <v>0</v>
      </c>
    </row>
    <row r="113" spans="1:12" x14ac:dyDescent="0.25">
      <c r="A113" s="145">
        <v>102</v>
      </c>
      <c r="B113" s="41">
        <f>+IFERROR((VLOOKUP(A113,Hoja4!$A$2:$M$1051,4,FALSE)),"")</f>
        <v>25871</v>
      </c>
      <c r="C113" s="41" t="str">
        <f>+IFERROR((VLOOKUP(A113,Hoja4!$A$2:$M$1051,5,FALSE)),"")</f>
        <v>VILLAGOMEZ</v>
      </c>
      <c r="D113" s="42" t="str">
        <f>+IFERROR((VLOOKUP(A113,Hoja4!$A$2:$AA$1051,6,FALSE)),"")</f>
        <v>-</v>
      </c>
      <c r="E113" s="42" t="str">
        <f>+IFERROR((VLOOKUP(A113,Hoja4!$A$2:$AA$1051,7,FALSE)),"")</f>
        <v>-</v>
      </c>
      <c r="F113" s="42">
        <f>+IFERROR((VLOOKUP(A113,Hoja4!$A$2:$AA$1051,8,FALSE)),"")</f>
        <v>38</v>
      </c>
      <c r="G113" s="42">
        <f>+IFERROR((VLOOKUP(A113,Hoja4!$A$2:$AA$1051,9,FALSE)),"")</f>
        <v>38</v>
      </c>
      <c r="H113" s="42">
        <f>+IFERROR((VLOOKUP(A113,Hoja4!$A$2:$AA$1051,10,FALSE)),"")</f>
        <v>29</v>
      </c>
      <c r="I113" s="42" t="str">
        <f>+IFERROR((VLOOKUP(A113,Hoja4!$A$2:$AA$1051,11,FALSE)),"")</f>
        <v>-</v>
      </c>
      <c r="J113" s="42" t="str">
        <f>+IFERROR((VLOOKUP(A113,Hoja4!$A$2:$AA$1051,12,FALSE)),"")</f>
        <v>-</v>
      </c>
      <c r="K113" s="149" t="str">
        <f>+IFERROR((VLOOKUP(A113,Hoja4!$A$2:$AA$1051,13,FALSE)),"")</f>
        <v>-</v>
      </c>
      <c r="L113" s="144">
        <f>+IFERROR((VLOOKUP(A113,Hoja4!$A$2:$AA$1051,14,FALSE)),"")</f>
        <v>0</v>
      </c>
    </row>
    <row r="114" spans="1:12" x14ac:dyDescent="0.25">
      <c r="A114" s="145">
        <v>103</v>
      </c>
      <c r="B114" s="41">
        <f>+IFERROR((VLOOKUP(A114,Hoja4!$A$2:$M$1051,4,FALSE)),"")</f>
        <v>25873</v>
      </c>
      <c r="C114" s="41" t="str">
        <f>+IFERROR((VLOOKUP(A114,Hoja4!$A$2:$M$1051,5,FALSE)),"")</f>
        <v>VILLAPINZON</v>
      </c>
      <c r="D114" s="42">
        <f>+IFERROR((VLOOKUP(A114,Hoja4!$A$2:$AA$1051,6,FALSE)),"")</f>
        <v>174</v>
      </c>
      <c r="E114" s="42">
        <f>+IFERROR((VLOOKUP(A114,Hoja4!$A$2:$AA$1051,7,FALSE)),"")</f>
        <v>132</v>
      </c>
      <c r="F114" s="42">
        <f>+IFERROR((VLOOKUP(A114,Hoja4!$A$2:$AA$1051,8,FALSE)),"")</f>
        <v>180</v>
      </c>
      <c r="G114" s="42">
        <f>+IFERROR((VLOOKUP(A114,Hoja4!$A$2:$AA$1051,9,FALSE)),"")</f>
        <v>101</v>
      </c>
      <c r="H114" s="42">
        <f>+IFERROR((VLOOKUP(A114,Hoja4!$A$2:$AA$1051,10,FALSE)),"")</f>
        <v>45</v>
      </c>
      <c r="I114" s="42">
        <f>+IFERROR((VLOOKUP(A114,Hoja4!$A$2:$AA$1051,11,FALSE)),"")</f>
        <v>25</v>
      </c>
      <c r="J114" s="42">
        <f>+IFERROR((VLOOKUP(A114,Hoja4!$A$2:$AA$1051,12,FALSE)),"")</f>
        <v>1</v>
      </c>
      <c r="K114" s="149" t="str">
        <f>+IFERROR((VLOOKUP(A114,Hoja4!$A$2:$AA$1051,13,FALSE)),"")</f>
        <v>-</v>
      </c>
      <c r="L114" s="144">
        <f>+IFERROR((VLOOKUP(A114,Hoja4!$A$2:$AA$1051,14,FALSE)),"")</f>
        <v>0</v>
      </c>
    </row>
    <row r="115" spans="1:12" x14ac:dyDescent="0.25">
      <c r="A115" s="145">
        <v>104</v>
      </c>
      <c r="B115" s="41">
        <f>+IFERROR((VLOOKUP(A115,Hoja4!$A$2:$M$1051,4,FALSE)),"")</f>
        <v>25875</v>
      </c>
      <c r="C115" s="41" t="str">
        <f>+IFERROR((VLOOKUP(A115,Hoja4!$A$2:$M$1051,5,FALSE)),"")</f>
        <v>VILLETA</v>
      </c>
      <c r="D115" s="42">
        <f>+IFERROR((VLOOKUP(A115,Hoja4!$A$2:$AA$1051,6,FALSE)),"")</f>
        <v>1065</v>
      </c>
      <c r="E115" s="42">
        <f>+IFERROR((VLOOKUP(A115,Hoja4!$A$2:$AA$1051,7,FALSE)),"")</f>
        <v>664</v>
      </c>
      <c r="F115" s="42">
        <f>+IFERROR((VLOOKUP(A115,Hoja4!$A$2:$AA$1051,8,FALSE)),"")</f>
        <v>702</v>
      </c>
      <c r="G115" s="42">
        <f>+IFERROR((VLOOKUP(A115,Hoja4!$A$2:$AA$1051,9,FALSE)),"")</f>
        <v>896</v>
      </c>
      <c r="H115" s="42">
        <f>+IFERROR((VLOOKUP(A115,Hoja4!$A$2:$AA$1051,10,FALSE)),"")</f>
        <v>1054</v>
      </c>
      <c r="I115" s="42">
        <f>+IFERROR((VLOOKUP(A115,Hoja4!$A$2:$AA$1051,11,FALSE)),"")</f>
        <v>1549</v>
      </c>
      <c r="J115" s="42">
        <f>+IFERROR((VLOOKUP(A115,Hoja4!$A$2:$AA$1051,12,FALSE)),"")</f>
        <v>2338</v>
      </c>
      <c r="K115" s="149">
        <f>+IFERROR((VLOOKUP(A115,Hoja4!$A$2:$AA$1051,13,FALSE)),"")</f>
        <v>2706</v>
      </c>
      <c r="L115" s="144">
        <f>+IFERROR((VLOOKUP(A115,Hoja4!$A$2:$AA$1051,14,FALSE)),"")</f>
        <v>2796</v>
      </c>
    </row>
    <row r="116" spans="1:12" x14ac:dyDescent="0.25">
      <c r="A116" s="145">
        <v>105</v>
      </c>
      <c r="B116" s="41">
        <f>+IFERROR((VLOOKUP(A116,Hoja4!$A$2:$M$1051,4,FALSE)),"")</f>
        <v>25878</v>
      </c>
      <c r="C116" s="41" t="str">
        <f>+IFERROR((VLOOKUP(A116,Hoja4!$A$2:$M$1051,5,FALSE)),"")</f>
        <v>VIOTA</v>
      </c>
      <c r="D116" s="42">
        <f>+IFERROR((VLOOKUP(A116,Hoja4!$A$2:$AA$1051,6,FALSE)),"")</f>
        <v>77</v>
      </c>
      <c r="E116" s="42">
        <f>+IFERROR((VLOOKUP(A116,Hoja4!$A$2:$AA$1051,7,FALSE)),"")</f>
        <v>57</v>
      </c>
      <c r="F116" s="42">
        <f>+IFERROR((VLOOKUP(A116,Hoja4!$A$2:$AA$1051,8,FALSE)),"")</f>
        <v>37</v>
      </c>
      <c r="G116" s="42" t="str">
        <f>+IFERROR((VLOOKUP(A116,Hoja4!$A$2:$AA$1051,9,FALSE)),"")</f>
        <v>-</v>
      </c>
      <c r="H116" s="42" t="str">
        <f>+IFERROR((VLOOKUP(A116,Hoja4!$A$2:$AA$1051,10,FALSE)),"")</f>
        <v>-</v>
      </c>
      <c r="I116" s="42">
        <f>+IFERROR((VLOOKUP(A116,Hoja4!$A$2:$AA$1051,11,FALSE)),"")</f>
        <v>1</v>
      </c>
      <c r="J116" s="42">
        <f>+IFERROR((VLOOKUP(A116,Hoja4!$A$2:$AA$1051,12,FALSE)),"")</f>
        <v>1</v>
      </c>
      <c r="K116" s="149" t="str">
        <f>+IFERROR((VLOOKUP(A116,Hoja4!$A$2:$AA$1051,13,FALSE)),"")</f>
        <v>-</v>
      </c>
      <c r="L116" s="144">
        <f>+IFERROR((VLOOKUP(A116,Hoja4!$A$2:$AA$1051,14,FALSE)),"")</f>
        <v>0</v>
      </c>
    </row>
    <row r="117" spans="1:12" x14ac:dyDescent="0.25">
      <c r="A117" s="145">
        <v>106</v>
      </c>
      <c r="B117" s="41">
        <f>+IFERROR((VLOOKUP(A117,Hoja4!$A$2:$M$1051,4,FALSE)),"")</f>
        <v>25885</v>
      </c>
      <c r="C117" s="41" t="str">
        <f>+IFERROR((VLOOKUP(A117,Hoja4!$A$2:$M$1051,5,FALSE)),"")</f>
        <v>YACOPI</v>
      </c>
      <c r="D117" s="42">
        <f>+IFERROR((VLOOKUP(A117,Hoja4!$A$2:$AA$1051,6,FALSE)),"")</f>
        <v>7</v>
      </c>
      <c r="E117" s="42">
        <f>+IFERROR((VLOOKUP(A117,Hoja4!$A$2:$AA$1051,7,FALSE)),"")</f>
        <v>25</v>
      </c>
      <c r="F117" s="42">
        <f>+IFERROR((VLOOKUP(A117,Hoja4!$A$2:$AA$1051,8,FALSE)),"")</f>
        <v>32</v>
      </c>
      <c r="G117" s="42">
        <f>+IFERROR((VLOOKUP(A117,Hoja4!$A$2:$AA$1051,9,FALSE)),"")</f>
        <v>19</v>
      </c>
      <c r="H117" s="42">
        <f>+IFERROR((VLOOKUP(A117,Hoja4!$A$2:$AA$1051,10,FALSE)),"")</f>
        <v>19</v>
      </c>
      <c r="I117" s="42">
        <f>+IFERROR((VLOOKUP(A117,Hoja4!$A$2:$AA$1051,11,FALSE)),"")</f>
        <v>2</v>
      </c>
      <c r="J117" s="42" t="str">
        <f>+IFERROR((VLOOKUP(A117,Hoja4!$A$2:$AA$1051,12,FALSE)),"")</f>
        <v>-</v>
      </c>
      <c r="K117" s="149" t="str">
        <f>+IFERROR((VLOOKUP(A117,Hoja4!$A$2:$AA$1051,13,FALSE)),"")</f>
        <v>-</v>
      </c>
      <c r="L117" s="144">
        <f>+IFERROR((VLOOKUP(A117,Hoja4!$A$2:$AA$1051,14,FALSE)),"")</f>
        <v>0</v>
      </c>
    </row>
    <row r="118" spans="1:12" x14ac:dyDescent="0.25">
      <c r="A118" s="145">
        <v>107</v>
      </c>
      <c r="B118" s="41">
        <f>+IFERROR((VLOOKUP(A118,Hoja4!$A$2:$M$1051,4,FALSE)),"")</f>
        <v>25898</v>
      </c>
      <c r="C118" s="41" t="str">
        <f>+IFERROR((VLOOKUP(A118,Hoja4!$A$2:$M$1051,5,FALSE)),"")</f>
        <v>ZIPACON</v>
      </c>
      <c r="D118" s="42" t="str">
        <f>+IFERROR((VLOOKUP(A118,Hoja4!$A$2:$AA$1051,6,FALSE)),"")</f>
        <v>-</v>
      </c>
      <c r="E118" s="42" t="str">
        <f>+IFERROR((VLOOKUP(A118,Hoja4!$A$2:$AA$1051,7,FALSE)),"")</f>
        <v>-</v>
      </c>
      <c r="F118" s="42" t="str">
        <f>+IFERROR((VLOOKUP(A118,Hoja4!$A$2:$AA$1051,8,FALSE)),"")</f>
        <v>-</v>
      </c>
      <c r="G118" s="42" t="str">
        <f>+IFERROR((VLOOKUP(A118,Hoja4!$A$2:$AA$1051,9,FALSE)),"")</f>
        <v>-</v>
      </c>
      <c r="H118" s="42" t="str">
        <f>+IFERROR((VLOOKUP(A118,Hoja4!$A$2:$AA$1051,10,FALSE)),"")</f>
        <v>-</v>
      </c>
      <c r="I118" s="42" t="str">
        <f>+IFERROR((VLOOKUP(A118,Hoja4!$A$2:$AA$1051,11,FALSE)),"")</f>
        <v>-</v>
      </c>
      <c r="J118" s="42" t="str">
        <f>+IFERROR((VLOOKUP(A118,Hoja4!$A$2:$AA$1051,12,FALSE)),"")</f>
        <v>-</v>
      </c>
      <c r="K118" s="149" t="str">
        <f>+IFERROR((VLOOKUP(A118,Hoja4!$A$2:$AA$1051,13,FALSE)),"")</f>
        <v>-</v>
      </c>
      <c r="L118" s="144">
        <f>+IFERROR((VLOOKUP(A118,Hoja4!$A$2:$AA$1051,14,FALSE)),"")</f>
        <v>0</v>
      </c>
    </row>
    <row r="119" spans="1:12" x14ac:dyDescent="0.25">
      <c r="A119" s="145">
        <v>108</v>
      </c>
      <c r="B119" s="41">
        <f>+IFERROR((VLOOKUP(A119,Hoja4!$A$2:$M$1051,4,FALSE)),"")</f>
        <v>25899</v>
      </c>
      <c r="C119" s="41" t="str">
        <f>+IFERROR((VLOOKUP(A119,Hoja4!$A$2:$M$1051,5,FALSE)),"")</f>
        <v>ZIPAQUIRA</v>
      </c>
      <c r="D119" s="42">
        <f>+IFERROR((VLOOKUP(A119,Hoja4!$A$2:$AA$1051,6,FALSE)),"")</f>
        <v>2367</v>
      </c>
      <c r="E119" s="42">
        <f>+IFERROR((VLOOKUP(A119,Hoja4!$A$2:$AA$1051,7,FALSE)),"")</f>
        <v>5103</v>
      </c>
      <c r="F119" s="42">
        <f>+IFERROR((VLOOKUP(A119,Hoja4!$A$2:$AA$1051,8,FALSE)),"")</f>
        <v>3240</v>
      </c>
      <c r="G119" s="42">
        <f>+IFERROR((VLOOKUP(A119,Hoja4!$A$2:$AA$1051,9,FALSE)),"")</f>
        <v>5402</v>
      </c>
      <c r="H119" s="42">
        <f>+IFERROR((VLOOKUP(A119,Hoja4!$A$2:$AA$1051,10,FALSE)),"")</f>
        <v>5223</v>
      </c>
      <c r="I119" s="42">
        <f>+IFERROR((VLOOKUP(A119,Hoja4!$A$2:$AA$1051,11,FALSE)),"")</f>
        <v>4771</v>
      </c>
      <c r="J119" s="42">
        <f>+IFERROR((VLOOKUP(A119,Hoja4!$A$2:$AA$1051,12,FALSE)),"")</f>
        <v>2783</v>
      </c>
      <c r="K119" s="149">
        <f>+IFERROR((VLOOKUP(A119,Hoja4!$A$2:$AA$1051,13,FALSE)),"")</f>
        <v>2909</v>
      </c>
      <c r="L119" s="144">
        <f>+IFERROR((VLOOKUP(A119,Hoja4!$A$2:$AA$1051,14,FALSE)),"")</f>
        <v>2744</v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CUNDINAMARCA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25001</v>
      </c>
      <c r="C12" s="39" t="str">
        <f>+IFERROR(VLOOKUP($A12,Hoja5!$A$2:$M$2116,4,FALSE),"")</f>
        <v>AGUA DE DIOS</v>
      </c>
      <c r="D12" s="163">
        <f>+IFERROR(VLOOKUP($A12,Hoja5!$A$2:$M$2116,5,FALSE),"")</f>
        <v>6.7448680351906154E-2</v>
      </c>
      <c r="E12" s="163">
        <f>+IFERROR(VLOOKUP($A12,Hoja5!$A$2:$M$2116,6,FALSE),"")</f>
        <v>3.4619188921859542E-2</v>
      </c>
      <c r="F12" s="163">
        <f>+IFERROR(VLOOKUP($A12,Hoja5!$A$2:$M$2116,7,FALSE),"")</f>
        <v>5.3007135575942915E-2</v>
      </c>
      <c r="G12" s="163">
        <f>+IFERROR(VLOOKUP($A12,Hoja5!$A$2:$M$2116,8,FALSE),"")</f>
        <v>5.152471083070452E-2</v>
      </c>
      <c r="H12" s="163">
        <f>+IFERROR(VLOOKUP($A12,Hoja5!$A$2:$M$2116,9,FALSE),"")</f>
        <v>0</v>
      </c>
      <c r="I12" s="163">
        <f>+IFERROR(VLOOKUP($A12,Hoja5!$A$2:$M$2116,10,FALSE),"")</f>
        <v>1.7064846416382253E-2</v>
      </c>
      <c r="J12" s="163">
        <f>+IFERROR(VLOOKUP($A12,Hoja5!$A$2:$M$2116,11,FALSE),"")</f>
        <v>0</v>
      </c>
      <c r="K12" s="164">
        <f>+IFERROR(VLOOKUP($A12,Hoja5!$A$2:$M$2116,12,FALSE),"")</f>
        <v>0</v>
      </c>
      <c r="L12" s="165">
        <f>+IFERROR(VLOOKUP($A12,Hoja5!$A$2:$M$2116,13,FALSE),"")</f>
        <v>0</v>
      </c>
    </row>
    <row r="13" spans="1:12" x14ac:dyDescent="0.25">
      <c r="A13" s="145">
        <v>2</v>
      </c>
      <c r="B13" s="41">
        <f>+IFERROR(VLOOKUP($A13,Hoja5!$A$2:$M$2116,3,FALSE),"")</f>
        <v>25019</v>
      </c>
      <c r="C13" s="41" t="str">
        <f>+IFERROR(VLOOKUP($A13,Hoja5!$A$2:$M$2116,4,FALSE),"")</f>
        <v>ALBAN</v>
      </c>
      <c r="D13" s="166">
        <f>+IFERROR(VLOOKUP($A13,Hoja5!$A$2:$M$2116,5,FALSE),"")</f>
        <v>8.6655112651646451E-2</v>
      </c>
      <c r="E13" s="166">
        <f>+IFERROR(VLOOKUP($A13,Hoja5!$A$2:$M$2116,6,FALSE),"")</f>
        <v>0.10608695652173913</v>
      </c>
      <c r="F13" s="166">
        <f>+IFERROR(VLOOKUP($A13,Hoja5!$A$2:$M$2116,7,FALSE),"")</f>
        <v>6.1188811188811192E-2</v>
      </c>
      <c r="G13" s="166">
        <f>+IFERROR(VLOOKUP($A13,Hoja5!$A$2:$M$2116,8,FALSE),"")</f>
        <v>2.831858407079646E-2</v>
      </c>
      <c r="H13" s="166">
        <f>+IFERROR(VLOOKUP($A13,Hoja5!$A$2:$M$2116,9,FALSE),"")</f>
        <v>0</v>
      </c>
      <c r="I13" s="166">
        <f>+IFERROR(VLOOKUP($A13,Hoja5!$A$2:$M$2116,10,FALSE),"")</f>
        <v>1.838235294117647E-3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25035</v>
      </c>
      <c r="C14" s="41" t="str">
        <f>+IFERROR(VLOOKUP($A14,Hoja5!$A$2:$M$2116,4,FALSE),"")</f>
        <v>ANAPOIMA</v>
      </c>
      <c r="D14" s="166">
        <f>+IFERROR(VLOOKUP($A14,Hoja5!$A$2:$M$2116,5,FALSE),"")</f>
        <v>3.5003977724741446E-2</v>
      </c>
      <c r="E14" s="166">
        <f>+IFERROR(VLOOKUP($A14,Hoja5!$A$2:$M$2116,6,FALSE),"")</f>
        <v>7.1373157486423588E-2</v>
      </c>
      <c r="F14" s="166">
        <f>+IFERROR(VLOOKUP($A14,Hoja5!$A$2:$M$2116,7,FALSE),"")</f>
        <v>8.0645161290322578E-2</v>
      </c>
      <c r="G14" s="166">
        <f>+IFERROR(VLOOKUP($A14,Hoja5!$A$2:$M$2116,8,FALSE),"")</f>
        <v>4.0061633281972264E-2</v>
      </c>
      <c r="H14" s="166">
        <f>+IFERROR(VLOOKUP($A14,Hoja5!$A$2:$M$2116,9,FALSE),"")</f>
        <v>1.558846453624318E-2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8.3056478405315617E-4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25040</v>
      </c>
      <c r="C15" s="41" t="str">
        <f>+IFERROR(VLOOKUP($A15,Hoja5!$A$2:$M$2116,4,FALSE),"")</f>
        <v>ANOLAIMA</v>
      </c>
      <c r="D15" s="166">
        <f>+IFERROR(VLOOKUP($A15,Hoja5!$A$2:$M$2116,5,FALSE),"")</f>
        <v>1.8775510204081632E-2</v>
      </c>
      <c r="E15" s="166">
        <f>+IFERROR(VLOOKUP($A15,Hoja5!$A$2:$M$2116,6,FALSE),"")</f>
        <v>1.9262981574539362E-2</v>
      </c>
      <c r="F15" s="166">
        <f>+IFERROR(VLOOKUP($A15,Hoja5!$A$2:$M$2116,7,FALSE),"")</f>
        <v>1.4782608695652174E-2</v>
      </c>
      <c r="G15" s="166">
        <f>+IFERROR(VLOOKUP($A15,Hoja5!$A$2:$M$2116,8,FALSE),"")</f>
        <v>1.5596330275229359E-2</v>
      </c>
      <c r="H15" s="166">
        <f>+IFERROR(VLOOKUP($A15,Hoja5!$A$2:$M$2116,9,FALSE),"")</f>
        <v>8.771929824561403E-3</v>
      </c>
      <c r="I15" s="166">
        <f>+IFERROR(VLOOKUP($A15,Hoja5!$A$2:$M$2116,10,FALSE),"")</f>
        <v>0</v>
      </c>
      <c r="J15" s="166">
        <f>+IFERROR(VLOOKUP($A15,Hoja5!$A$2:$M$2116,11,FALSE),"")</f>
        <v>1.0964912280701754E-3</v>
      </c>
      <c r="K15" s="164">
        <f>+IFERROR(VLOOKUP($A15,Hoja5!$A$2:$M$2116,12,FALSE),"")</f>
        <v>1.1534025374855825E-3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25053</v>
      </c>
      <c r="C16" s="41" t="str">
        <f>+IFERROR(VLOOKUP($A16,Hoja5!$A$2:$M$2116,4,FALSE),"")</f>
        <v>ARBELAEZ</v>
      </c>
      <c r="D16" s="166">
        <f>+IFERROR(VLOOKUP($A16,Hoja5!$A$2:$M$2116,5,FALSE),"")</f>
        <v>0.44616709732988802</v>
      </c>
      <c r="E16" s="166">
        <f>+IFERROR(VLOOKUP($A16,Hoja5!$A$2:$M$2116,6,FALSE),"")</f>
        <v>0.5709342560553633</v>
      </c>
      <c r="F16" s="166">
        <f>+IFERROR(VLOOKUP($A16,Hoja5!$A$2:$M$2116,7,FALSE),"")</f>
        <v>0.82608695652173914</v>
      </c>
      <c r="G16" s="166">
        <f>+IFERROR(VLOOKUP($A16,Hoja5!$A$2:$M$2116,8,FALSE),"")</f>
        <v>0.96403508771929824</v>
      </c>
      <c r="H16" s="166">
        <f>+IFERROR(VLOOKUP($A16,Hoja5!$A$2:$M$2116,9,FALSE),"")</f>
        <v>0.84513274336283184</v>
      </c>
      <c r="I16" s="166">
        <f>+IFERROR(VLOOKUP($A16,Hoja5!$A$2:$M$2116,10,FALSE),"")</f>
        <v>0.77985739750445637</v>
      </c>
      <c r="J16" s="166">
        <f>+IFERROR(VLOOKUP($A16,Hoja5!$A$2:$M$2116,11,FALSE),"")</f>
        <v>0.67023172905525852</v>
      </c>
      <c r="K16" s="164">
        <f>+IFERROR(VLOOKUP($A16,Hoja5!$A$2:$M$2116,12,FALSE),"")</f>
        <v>9.4390026714158498E-2</v>
      </c>
      <c r="L16" s="165">
        <f>+IFERROR(VLOOKUP($A16,Hoja5!$A$2:$M$2116,13,FALSE),"")</f>
        <v>5.4078014184397165E-2</v>
      </c>
    </row>
    <row r="17" spans="1:12" x14ac:dyDescent="0.25">
      <c r="A17" s="145">
        <v>6</v>
      </c>
      <c r="B17" s="41">
        <f>+IFERROR(VLOOKUP($A17,Hoja5!$A$2:$M$2116,3,FALSE),"")</f>
        <v>25086</v>
      </c>
      <c r="C17" s="41" t="str">
        <f>+IFERROR(VLOOKUP($A17,Hoja5!$A$2:$M$2116,4,FALSE),"")</f>
        <v>BELTRÁN</v>
      </c>
      <c r="D17" s="166">
        <f>+IFERROR(VLOOKUP($A17,Hoja5!$A$2:$M$2116,5,FALSE),"")</f>
        <v>0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25095</v>
      </c>
      <c r="C18" s="41" t="str">
        <f>+IFERROR(VLOOKUP($A18,Hoja5!$A$2:$M$2116,4,FALSE),"")</f>
        <v>BITUIMA</v>
      </c>
      <c r="D18" s="166">
        <f>+IFERROR(VLOOKUP($A18,Hoja5!$A$2:$M$2116,5,FALSE),"")</f>
        <v>0.59215686274509804</v>
      </c>
      <c r="E18" s="166">
        <f>+IFERROR(VLOOKUP($A18,Hoja5!$A$2:$M$2116,6,FALSE),"")</f>
        <v>0.61596958174904948</v>
      </c>
      <c r="F18" s="166">
        <f>+IFERROR(VLOOKUP($A18,Hoja5!$A$2:$M$2116,7,FALSE),"")</f>
        <v>0.56060606060606055</v>
      </c>
      <c r="G18" s="166">
        <f>+IFERROR(VLOOKUP($A18,Hoja5!$A$2:$M$2116,8,FALSE),"")</f>
        <v>0.42222222222222222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25099</v>
      </c>
      <c r="C19" s="41" t="str">
        <f>+IFERROR(VLOOKUP($A19,Hoja5!$A$2:$M$2116,4,FALSE),"")</f>
        <v>BOJACA</v>
      </c>
      <c r="D19" s="166">
        <f>+IFERROR(VLOOKUP($A19,Hoja5!$A$2:$M$2116,5,FALSE),"")</f>
        <v>4.0247678018575851E-2</v>
      </c>
      <c r="E19" s="166">
        <f>+IFERROR(VLOOKUP($A19,Hoja5!$A$2:$M$2116,6,FALSE),"")</f>
        <v>0.15073891625615762</v>
      </c>
      <c r="F19" s="166">
        <f>+IFERROR(VLOOKUP($A19,Hoja5!$A$2:$M$2116,7,FALSE),"")</f>
        <v>0.12881679389312978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8.9766606822262122E-4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25120</v>
      </c>
      <c r="C20" s="41" t="str">
        <f>+IFERROR(VLOOKUP($A20,Hoja5!$A$2:$M$2116,4,FALSE),"")</f>
        <v>CABRERA</v>
      </c>
      <c r="D20" s="166">
        <f>+IFERROR(VLOOKUP($A20,Hoja5!$A$2:$M$2116,5,FALSE),"")</f>
        <v>8.8888888888888892E-2</v>
      </c>
      <c r="E20" s="166">
        <f>+IFERROR(VLOOKUP($A20,Hoja5!$A$2:$M$2116,6,FALSE),"")</f>
        <v>3.8740920096852302E-2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25123</v>
      </c>
      <c r="C21" s="41" t="str">
        <f>+IFERROR(VLOOKUP($A21,Hoja5!$A$2:$M$2116,4,FALSE),"")</f>
        <v>CACHIPAY</v>
      </c>
      <c r="D21" s="166">
        <f>+IFERROR(VLOOKUP($A21,Hoja5!$A$2:$M$2116,5,FALSE),"")</f>
        <v>0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25126</v>
      </c>
      <c r="C22" s="41" t="str">
        <f>+IFERROR(VLOOKUP($A22,Hoja5!$A$2:$M$2116,4,FALSE),"")</f>
        <v>CAJICA</v>
      </c>
      <c r="D22" s="166">
        <f>+IFERROR(VLOOKUP($A22,Hoja5!$A$2:$M$2116,5,FALSE),"")</f>
        <v>9.7093257973354871E-2</v>
      </c>
      <c r="E22" s="166">
        <f>+IFERROR(VLOOKUP($A22,Hoja5!$A$2:$M$2116,6,FALSE),"")</f>
        <v>8.9321557607386595E-2</v>
      </c>
      <c r="F22" s="166">
        <f>+IFERROR(VLOOKUP($A22,Hoja5!$A$2:$M$2116,7,FALSE),"")</f>
        <v>0.37637637637637639</v>
      </c>
      <c r="G22" s="166">
        <f>+IFERROR(VLOOKUP($A22,Hoja5!$A$2:$M$2116,8,FALSE),"")</f>
        <v>0.40528105621124227</v>
      </c>
      <c r="H22" s="166">
        <f>+IFERROR(VLOOKUP($A22,Hoja5!$A$2:$M$2116,9,FALSE),"")</f>
        <v>0.39272145570885825</v>
      </c>
      <c r="I22" s="166">
        <f>+IFERROR(VLOOKUP($A22,Hoja5!$A$2:$M$2116,10,FALSE),"")</f>
        <v>0.76180984652182582</v>
      </c>
      <c r="J22" s="166">
        <f>+IFERROR(VLOOKUP($A22,Hoja5!$A$2:$M$2116,11,FALSE),"")</f>
        <v>1.1273230525899565</v>
      </c>
      <c r="K22" s="164">
        <f>+IFERROR(VLOOKUP($A22,Hoja5!$A$2:$M$2116,12,FALSE),"")</f>
        <v>1.4111219512195121</v>
      </c>
      <c r="L22" s="165">
        <f>+IFERROR(VLOOKUP($A22,Hoja5!$A$2:$M$2116,13,FALSE),"")</f>
        <v>1.1399808245445828</v>
      </c>
    </row>
    <row r="23" spans="1:12" x14ac:dyDescent="0.25">
      <c r="A23" s="145">
        <v>12</v>
      </c>
      <c r="B23" s="41">
        <f>+IFERROR(VLOOKUP($A23,Hoja5!$A$2:$M$2116,3,FALSE),"")</f>
        <v>25148</v>
      </c>
      <c r="C23" s="41" t="str">
        <f>+IFERROR(VLOOKUP($A23,Hoja5!$A$2:$M$2116,4,FALSE),"")</f>
        <v>CAPARRAPI</v>
      </c>
      <c r="D23" s="166">
        <f>+IFERROR(VLOOKUP($A23,Hoja5!$A$2:$M$2116,5,FALSE),"")</f>
        <v>0.10115979381443299</v>
      </c>
      <c r="E23" s="166">
        <f>+IFERROR(VLOOKUP($A23,Hoja5!$A$2:$M$2116,6,FALSE),"")</f>
        <v>6.8123393316195366E-2</v>
      </c>
      <c r="F23" s="166">
        <f>+IFERROR(VLOOKUP($A23,Hoja5!$A$2:$M$2116,7,FALSE),"")</f>
        <v>9.9609375E-2</v>
      </c>
      <c r="G23" s="166">
        <f>+IFERROR(VLOOKUP($A23,Hoja5!$A$2:$M$2116,8,FALSE),"")</f>
        <v>4.5999999999999999E-2</v>
      </c>
      <c r="H23" s="166">
        <f>+IFERROR(VLOOKUP($A23,Hoja5!$A$2:$M$2116,9,FALSE),"")</f>
        <v>2.0604395604395604E-2</v>
      </c>
      <c r="I23" s="166">
        <f>+IFERROR(VLOOKUP($A23,Hoja5!$A$2:$M$2116,10,FALSE),"")</f>
        <v>7.0821529745042496E-4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25151</v>
      </c>
      <c r="C24" s="41" t="str">
        <f>+IFERROR(VLOOKUP($A24,Hoja5!$A$2:$M$2116,4,FALSE),"")</f>
        <v>CAQUEZA</v>
      </c>
      <c r="D24" s="166">
        <f>+IFERROR(VLOOKUP($A24,Hoja5!$A$2:$M$2116,5,FALSE),"")</f>
        <v>0.15867158671586715</v>
      </c>
      <c r="E24" s="166">
        <f>+IFERROR(VLOOKUP($A24,Hoja5!$A$2:$M$2116,6,FALSE),"")</f>
        <v>0.12875</v>
      </c>
      <c r="F24" s="166">
        <f>+IFERROR(VLOOKUP($A24,Hoja5!$A$2:$M$2116,7,FALSE),"")</f>
        <v>0.11089743589743589</v>
      </c>
      <c r="G24" s="166">
        <f>+IFERROR(VLOOKUP($A24,Hoja5!$A$2:$M$2116,8,FALSE),"")</f>
        <v>4.2904290429042903E-2</v>
      </c>
      <c r="H24" s="166">
        <f>+IFERROR(VLOOKUP($A24,Hoja5!$A$2:$M$2116,9,FALSE),"")</f>
        <v>4.564032697547684E-2</v>
      </c>
      <c r="I24" s="166">
        <f>+IFERROR(VLOOKUP($A24,Hoja5!$A$2:$M$2116,10,FALSE),"")</f>
        <v>3.626220362622036E-2</v>
      </c>
      <c r="J24" s="166">
        <f>+IFERROR(VLOOKUP($A24,Hoja5!$A$2:$M$2116,11,FALSE),"")</f>
        <v>3.4751773049645392E-2</v>
      </c>
      <c r="K24" s="164">
        <f>+IFERROR(VLOOKUP($A24,Hoja5!$A$2:$M$2116,12,FALSE),"")</f>
        <v>2.7162258756254467E-2</v>
      </c>
      <c r="L24" s="165">
        <f>+IFERROR(VLOOKUP($A24,Hoja5!$A$2:$M$2116,13,FALSE),"")</f>
        <v>1.5781922525107604E-2</v>
      </c>
    </row>
    <row r="25" spans="1:12" x14ac:dyDescent="0.25">
      <c r="A25" s="145">
        <v>14</v>
      </c>
      <c r="B25" s="41">
        <f>+IFERROR(VLOOKUP($A25,Hoja5!$A$2:$M$2116,3,FALSE),"")</f>
        <v>25154</v>
      </c>
      <c r="C25" s="41" t="str">
        <f>+IFERROR(VLOOKUP($A25,Hoja5!$A$2:$M$2116,4,FALSE),"")</f>
        <v>CARMEN DE CARUPA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1.3054830287206266E-3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25168</v>
      </c>
      <c r="C26" s="41" t="str">
        <f>+IFERROR(VLOOKUP($A26,Hoja5!$A$2:$M$2116,4,FALSE),"")</f>
        <v>CHAGUANI</v>
      </c>
      <c r="D26" s="166">
        <f>+IFERROR(VLOOKUP($A26,Hoja5!$A$2:$M$2116,5,FALSE),"")</f>
        <v>1.7721518987341773E-2</v>
      </c>
      <c r="E26" s="166">
        <f>+IFERROR(VLOOKUP($A26,Hoja5!$A$2:$M$2116,6,FALSE),"")</f>
        <v>0</v>
      </c>
      <c r="F26" s="166">
        <f>+IFERROR(VLOOKUP($A26,Hoja5!$A$2:$M$2116,7,FALSE),"")</f>
        <v>6.6326530612244902E-2</v>
      </c>
      <c r="G26" s="166">
        <f>+IFERROR(VLOOKUP($A26,Hoja5!$A$2:$M$2116,8,FALSE),"")</f>
        <v>6.7010309278350513E-2</v>
      </c>
      <c r="H26" s="166">
        <f>+IFERROR(VLOOKUP($A26,Hoja5!$A$2:$M$2116,9,FALSE),"")</f>
        <v>5.2910052910052907E-2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25175</v>
      </c>
      <c r="C27" s="41" t="str">
        <f>+IFERROR(VLOOKUP($A27,Hoja5!$A$2:$M$2116,4,FALSE),"")</f>
        <v>CHIA</v>
      </c>
      <c r="D27" s="166">
        <f>+IFERROR(VLOOKUP($A27,Hoja5!$A$2:$M$2116,5,FALSE),"")</f>
        <v>0.89515736139530355</v>
      </c>
      <c r="E27" s="166">
        <f>+IFERROR(VLOOKUP($A27,Hoja5!$A$2:$M$2116,6,FALSE),"")</f>
        <v>0.91957906931840128</v>
      </c>
      <c r="F27" s="166">
        <f>+IFERROR(VLOOKUP($A27,Hoja5!$A$2:$M$2116,7,FALSE),"")</f>
        <v>0.95448434799308624</v>
      </c>
      <c r="G27" s="166">
        <f>+IFERROR(VLOOKUP($A27,Hoja5!$A$2:$M$2116,8,FALSE),"")</f>
        <v>1.2206023403030883</v>
      </c>
      <c r="H27" s="166">
        <f>+IFERROR(VLOOKUP($A27,Hoja5!$A$2:$M$2116,9,FALSE),"")</f>
        <v>1.3566848502249018</v>
      </c>
      <c r="I27" s="166">
        <f>+IFERROR(VLOOKUP($A27,Hoja5!$A$2:$M$2116,10,FALSE),"")</f>
        <v>1.5773843517989721</v>
      </c>
      <c r="J27" s="166">
        <f>+IFERROR(VLOOKUP($A27,Hoja5!$A$2:$M$2116,11,FALSE),"")</f>
        <v>1.5643126177024482</v>
      </c>
      <c r="K27" s="164">
        <f>+IFERROR(VLOOKUP($A27,Hoja5!$A$2:$M$2116,12,FALSE),"")</f>
        <v>1.6765716408208748</v>
      </c>
      <c r="L27" s="165">
        <f>+IFERROR(VLOOKUP($A27,Hoja5!$A$2:$M$2116,13,FALSE),"")</f>
        <v>1.6205385668644454</v>
      </c>
    </row>
    <row r="28" spans="1:12" x14ac:dyDescent="0.25">
      <c r="A28" s="145">
        <v>17</v>
      </c>
      <c r="B28" s="41">
        <f>+IFERROR(VLOOKUP($A28,Hoja5!$A$2:$M$2116,3,FALSE),"")</f>
        <v>25178</v>
      </c>
      <c r="C28" s="41" t="str">
        <f>+IFERROR(VLOOKUP($A28,Hoja5!$A$2:$M$2116,4,FALSE),"")</f>
        <v>CHIPAQUE</v>
      </c>
      <c r="D28" s="166">
        <f>+IFERROR(VLOOKUP($A28,Hoja5!$A$2:$M$2116,5,FALSE),"")</f>
        <v>2.6481715006305171E-2</v>
      </c>
      <c r="E28" s="166">
        <f>+IFERROR(VLOOKUP($A28,Hoja5!$A$2:$M$2116,6,FALSE),"")</f>
        <v>5.2699228791773779E-2</v>
      </c>
      <c r="F28" s="166">
        <f>+IFERROR(VLOOKUP($A28,Hoja5!$A$2:$M$2116,7,FALSE),"")</f>
        <v>4.581151832460733E-2</v>
      </c>
      <c r="G28" s="166">
        <f>+IFERROR(VLOOKUP($A28,Hoja5!$A$2:$M$2116,8,FALSE),"")</f>
        <v>2.4226110363391656E-2</v>
      </c>
      <c r="H28" s="166">
        <f>+IFERROR(VLOOKUP($A28,Hoja5!$A$2:$M$2116,9,FALSE),"")</f>
        <v>3.7447988904299581E-2</v>
      </c>
      <c r="I28" s="166">
        <f>+IFERROR(VLOOKUP($A28,Hoja5!$A$2:$M$2116,10,FALSE),"")</f>
        <v>3.3946251768033946E-2</v>
      </c>
      <c r="J28" s="166">
        <f>+IFERROR(VLOOKUP($A28,Hoja5!$A$2:$M$2116,11,FALSE),"")</f>
        <v>3.3093525179856115E-2</v>
      </c>
      <c r="K28" s="164">
        <f>+IFERROR(VLOOKUP($A28,Hoja5!$A$2:$M$2116,12,FALSE),"")</f>
        <v>3.1930333817126268E-2</v>
      </c>
      <c r="L28" s="165">
        <f>+IFERROR(VLOOKUP($A28,Hoja5!$A$2:$M$2116,13,FALSE),"")</f>
        <v>2.9027576197387519E-2</v>
      </c>
    </row>
    <row r="29" spans="1:12" x14ac:dyDescent="0.25">
      <c r="A29" s="145">
        <v>18</v>
      </c>
      <c r="B29" s="41">
        <f>+IFERROR(VLOOKUP($A29,Hoja5!$A$2:$M$2116,3,FALSE),"")</f>
        <v>25181</v>
      </c>
      <c r="C29" s="41" t="str">
        <f>+IFERROR(VLOOKUP($A29,Hoja5!$A$2:$M$2116,4,FALSE),"")</f>
        <v>CHOACHI</v>
      </c>
      <c r="D29" s="166">
        <f>+IFERROR(VLOOKUP($A29,Hoja5!$A$2:$M$2116,5,FALSE),"")</f>
        <v>0.29711538461538461</v>
      </c>
      <c r="E29" s="166">
        <f>+IFERROR(VLOOKUP($A29,Hoja5!$A$2:$M$2116,6,FALSE),"")</f>
        <v>0.24583741429970618</v>
      </c>
      <c r="F29" s="166">
        <f>+IFERROR(VLOOKUP($A29,Hoja5!$A$2:$M$2116,7,FALSE),"")</f>
        <v>0.20060483870967741</v>
      </c>
      <c r="G29" s="166">
        <f>+IFERROR(VLOOKUP($A29,Hoja5!$A$2:$M$2116,8,FALSE),"")</f>
        <v>0.10725552050473186</v>
      </c>
      <c r="H29" s="166">
        <f>+IFERROR(VLOOKUP($A29,Hoja5!$A$2:$M$2116,9,FALSE),"")</f>
        <v>6.71806167400881E-2</v>
      </c>
      <c r="I29" s="166">
        <f>+IFERROR(VLOOKUP($A29,Hoja5!$A$2:$M$2116,10,FALSE),"")</f>
        <v>1.1494252873563218E-3</v>
      </c>
      <c r="J29" s="166">
        <f>+IFERROR(VLOOKUP($A29,Hoja5!$A$2:$M$2116,11,FALSE),"")</f>
        <v>3.5460992907801418E-3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25183</v>
      </c>
      <c r="C30" s="41" t="str">
        <f>+IFERROR(VLOOKUP($A30,Hoja5!$A$2:$M$2116,4,FALSE),"")</f>
        <v>CHOCONTA</v>
      </c>
      <c r="D30" s="166">
        <f>+IFERROR(VLOOKUP($A30,Hoja5!$A$2:$M$2116,5,FALSE),"")</f>
        <v>0.11692015209125475</v>
      </c>
      <c r="E30" s="166">
        <f>+IFERROR(VLOOKUP($A30,Hoja5!$A$2:$M$2116,6,FALSE),"")</f>
        <v>0.10276497695852535</v>
      </c>
      <c r="F30" s="166">
        <f>+IFERROR(VLOOKUP($A30,Hoja5!$A$2:$M$2116,7,FALSE),"")</f>
        <v>2.3004059539918808E-2</v>
      </c>
      <c r="G30" s="166">
        <f>+IFERROR(VLOOKUP($A30,Hoja5!$A$2:$M$2116,8,FALSE),"")</f>
        <v>2.7715690657130084E-2</v>
      </c>
      <c r="H30" s="166">
        <f>+IFERROR(VLOOKUP($A30,Hoja5!$A$2:$M$2116,9,FALSE),"")</f>
        <v>2.5835189309576838E-2</v>
      </c>
      <c r="I30" s="166">
        <f>+IFERROR(VLOOKUP($A30,Hoja5!$A$2:$M$2116,10,FALSE),"")</f>
        <v>5.3475935828877002E-3</v>
      </c>
      <c r="J30" s="166">
        <f>+IFERROR(VLOOKUP($A30,Hoja5!$A$2:$M$2116,11,FALSE),"")</f>
        <v>4.4583147570218459E-3</v>
      </c>
      <c r="K30" s="164">
        <f>+IFERROR(VLOOKUP($A30,Hoja5!$A$2:$M$2116,12,FALSE),"")</f>
        <v>4.9151027703306528E-3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25200</v>
      </c>
      <c r="C31" s="41" t="str">
        <f>+IFERROR(VLOOKUP($A31,Hoja5!$A$2:$M$2116,4,FALSE),"")</f>
        <v>COGUA</v>
      </c>
      <c r="D31" s="166">
        <f>+IFERROR(VLOOKUP($A31,Hoja5!$A$2:$M$2116,5,FALSE),"")</f>
        <v>0.14102564102564102</v>
      </c>
      <c r="E31" s="166">
        <f>+IFERROR(VLOOKUP($A31,Hoja5!$A$2:$M$2116,6,FALSE),"")</f>
        <v>0.14457831325301204</v>
      </c>
      <c r="F31" s="166">
        <f>+IFERROR(VLOOKUP($A31,Hoja5!$A$2:$M$2116,7,FALSE),"")</f>
        <v>0.19496544916090819</v>
      </c>
      <c r="G31" s="166">
        <f>+IFERROR(VLOOKUP($A31,Hoja5!$A$2:$M$2116,8,FALSE),"")</f>
        <v>0.12066438690766976</v>
      </c>
      <c r="H31" s="166">
        <f>+IFERROR(VLOOKUP($A31,Hoja5!$A$2:$M$2116,9,FALSE),"")</f>
        <v>9.0422946037919297E-2</v>
      </c>
      <c r="I31" s="166">
        <f>+IFERROR(VLOOKUP($A31,Hoja5!$A$2:$M$2116,10,FALSE),"")</f>
        <v>2.8985507246376812E-2</v>
      </c>
      <c r="J31" s="166">
        <f>+IFERROR(VLOOKUP($A31,Hoja5!$A$2:$M$2116,11,FALSE),"")</f>
        <v>2.4963994239078253E-2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25214</v>
      </c>
      <c r="C32" s="41" t="str">
        <f>+IFERROR(VLOOKUP($A32,Hoja5!$A$2:$M$2116,4,FALSE),"")</f>
        <v>COTA</v>
      </c>
      <c r="D32" s="166">
        <f>+IFERROR(VLOOKUP($A32,Hoja5!$A$2:$M$2116,5,FALSE),"")</f>
        <v>0.10311640696608616</v>
      </c>
      <c r="E32" s="166">
        <f>+IFERROR(VLOOKUP($A32,Hoja5!$A$2:$M$2116,6,FALSE),"")</f>
        <v>7.5978161965423119E-2</v>
      </c>
      <c r="F32" s="166">
        <f>+IFERROR(VLOOKUP($A32,Hoja5!$A$2:$M$2116,7,FALSE),"")</f>
        <v>0.10873521383075523</v>
      </c>
      <c r="G32" s="166">
        <f>+IFERROR(VLOOKUP($A32,Hoja5!$A$2:$M$2116,8,FALSE),"")</f>
        <v>7.1265417999086339E-2</v>
      </c>
      <c r="H32" s="166">
        <f>+IFERROR(VLOOKUP($A32,Hoja5!$A$2:$M$2116,9,FALSE),"")</f>
        <v>3.4958601655933765E-2</v>
      </c>
      <c r="I32" s="166">
        <f>+IFERROR(VLOOKUP($A32,Hoja5!$A$2:$M$2116,10,FALSE),"")</f>
        <v>4.621072088724584E-4</v>
      </c>
      <c r="J32" s="166">
        <f>+IFERROR(VLOOKUP($A32,Hoja5!$A$2:$M$2116,11,FALSE),"")</f>
        <v>4.6146746654360867E-4</v>
      </c>
      <c r="K32" s="164">
        <f>+IFERROR(VLOOKUP($A32,Hoja5!$A$2:$M$2116,12,FALSE),"")</f>
        <v>4.5871559633027525E-4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25224</v>
      </c>
      <c r="C33" s="41" t="str">
        <f>+IFERROR(VLOOKUP($A33,Hoja5!$A$2:$M$2116,4,FALSE),"")</f>
        <v>CUCUNUBA</v>
      </c>
      <c r="D33" s="166">
        <f>+IFERROR(VLOOKUP($A33,Hoja5!$A$2:$M$2116,5,FALSE),"")</f>
        <v>4.240766073871409E-2</v>
      </c>
      <c r="E33" s="166">
        <f>+IFERROR(VLOOKUP($A33,Hoja5!$A$2:$M$2116,6,FALSE),"")</f>
        <v>0</v>
      </c>
      <c r="F33" s="166">
        <f>+IFERROR(VLOOKUP($A33,Hoja5!$A$2:$M$2116,7,FALSE),"")</f>
        <v>5.4621848739495799E-2</v>
      </c>
      <c r="G33" s="166">
        <f>+IFERROR(VLOOKUP($A33,Hoja5!$A$2:$M$2116,8,FALSE),"")</f>
        <v>9.4017094017094016E-2</v>
      </c>
      <c r="H33" s="166">
        <f>+IFERROR(VLOOKUP($A33,Hoja5!$A$2:$M$2116,9,FALSE),"")</f>
        <v>8.7336244541484712E-2</v>
      </c>
      <c r="I33" s="166">
        <f>+IFERROR(VLOOKUP($A33,Hoja5!$A$2:$M$2116,10,FALSE),"")</f>
        <v>4.2836041358936483E-2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25245</v>
      </c>
      <c r="C34" s="41" t="str">
        <f>+IFERROR(VLOOKUP($A34,Hoja5!$A$2:$M$2116,4,FALSE),"")</f>
        <v>EL COLEGIO</v>
      </c>
      <c r="D34" s="166">
        <f>+IFERROR(VLOOKUP($A34,Hoja5!$A$2:$M$2116,5,FALSE),"")</f>
        <v>0.23028057173107463</v>
      </c>
      <c r="E34" s="166">
        <f>+IFERROR(VLOOKUP($A34,Hoja5!$A$2:$M$2116,6,FALSE),"")</f>
        <v>0.16012558869701726</v>
      </c>
      <c r="F34" s="166">
        <f>+IFERROR(VLOOKUP($A34,Hoja5!$A$2:$M$2116,7,FALSE),"")</f>
        <v>0.18668746749869994</v>
      </c>
      <c r="G34" s="166">
        <f>+IFERROR(VLOOKUP($A34,Hoja5!$A$2:$M$2116,8,FALSE),"")</f>
        <v>0.14909090909090908</v>
      </c>
      <c r="H34" s="166">
        <f>+IFERROR(VLOOKUP($A34,Hoja5!$A$2:$M$2116,9,FALSE),"")</f>
        <v>5.2686489306207618E-2</v>
      </c>
      <c r="I34" s="166">
        <f>+IFERROR(VLOOKUP($A34,Hoja5!$A$2:$M$2116,10,FALSE),"")</f>
        <v>6.4244339125855712E-2</v>
      </c>
      <c r="J34" s="166">
        <f>+IFERROR(VLOOKUP($A34,Hoja5!$A$2:$M$2116,11,FALSE),"")</f>
        <v>5.4255319148936172E-2</v>
      </c>
      <c r="K34" s="164">
        <f>+IFERROR(VLOOKUP($A34,Hoja5!$A$2:$M$2116,12,FALSE),"")</f>
        <v>5.609492988133765E-2</v>
      </c>
      <c r="L34" s="165">
        <f>+IFERROR(VLOOKUP($A34,Hoja5!$A$2:$M$2116,13,FALSE),"")</f>
        <v>2.1965952773201538E-3</v>
      </c>
    </row>
    <row r="35" spans="1:12" x14ac:dyDescent="0.25">
      <c r="A35" s="145">
        <v>24</v>
      </c>
      <c r="B35" s="41">
        <f>+IFERROR(VLOOKUP($A35,Hoja5!$A$2:$M$2116,3,FALSE),"")</f>
        <v>25258</v>
      </c>
      <c r="C35" s="41" t="str">
        <f>+IFERROR(VLOOKUP($A35,Hoja5!$A$2:$M$2116,4,FALSE),"")</f>
        <v>EL PEÑON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4.6255506607929514E-2</v>
      </c>
      <c r="G35" s="166">
        <f>+IFERROR(VLOOKUP($A35,Hoja5!$A$2:$M$2116,8,FALSE),"")</f>
        <v>4.6875E-2</v>
      </c>
      <c r="H35" s="166">
        <f>+IFERROR(VLOOKUP($A35,Hoja5!$A$2:$M$2116,9,FALSE),"")</f>
        <v>4.8387096774193547E-2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25260</v>
      </c>
      <c r="C36" s="41" t="str">
        <f>+IFERROR(VLOOKUP($A36,Hoja5!$A$2:$M$2116,4,FALSE),"")</f>
        <v>EL ROSAL</v>
      </c>
      <c r="D36" s="166">
        <f>+IFERROR(VLOOKUP($A36,Hoja5!$A$2:$M$2116,5,FALSE),"")</f>
        <v>8.1506849315068491E-2</v>
      </c>
      <c r="E36" s="166">
        <f>+IFERROR(VLOOKUP($A36,Hoja5!$A$2:$M$2116,6,FALSE),"")</f>
        <v>1.8704074816299265E-2</v>
      </c>
      <c r="F36" s="166">
        <f>+IFERROR(VLOOKUP($A36,Hoja5!$A$2:$M$2116,7,FALSE),"")</f>
        <v>2.7255029201817001E-2</v>
      </c>
      <c r="G36" s="166">
        <f>+IFERROR(VLOOKUP($A36,Hoja5!$A$2:$M$2116,8,FALSE),"")</f>
        <v>2.1546261089987327E-2</v>
      </c>
      <c r="H36" s="166">
        <f>+IFERROR(VLOOKUP($A36,Hoja5!$A$2:$M$2116,9,FALSE),"")</f>
        <v>1.9740900678593461E-2</v>
      </c>
      <c r="I36" s="166">
        <f>+IFERROR(VLOOKUP($A36,Hoja5!$A$2:$M$2116,10,FALSE),"")</f>
        <v>1.2004801920768306E-3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25269</v>
      </c>
      <c r="C37" s="41" t="str">
        <f>+IFERROR(VLOOKUP($A37,Hoja5!$A$2:$M$2116,4,FALSE),"")</f>
        <v>FACATATIVA</v>
      </c>
      <c r="D37" s="166">
        <f>+IFERROR(VLOOKUP($A37,Hoja5!$A$2:$M$2116,5,FALSE),"")</f>
        <v>0.24072000689001807</v>
      </c>
      <c r="E37" s="166">
        <f>+IFERROR(VLOOKUP($A37,Hoja5!$A$2:$M$2116,6,FALSE),"")</f>
        <v>0.3328160027590964</v>
      </c>
      <c r="F37" s="166">
        <f>+IFERROR(VLOOKUP($A37,Hoja5!$A$2:$M$2116,7,FALSE),"")</f>
        <v>0.40403428274608261</v>
      </c>
      <c r="G37" s="166">
        <f>+IFERROR(VLOOKUP($A37,Hoja5!$A$2:$M$2116,8,FALSE),"")</f>
        <v>0.46529047992335165</v>
      </c>
      <c r="H37" s="166">
        <f>+IFERROR(VLOOKUP($A37,Hoja5!$A$2:$M$2116,9,FALSE),"")</f>
        <v>0.5426220899702433</v>
      </c>
      <c r="I37" s="166">
        <f>+IFERROR(VLOOKUP($A37,Hoja5!$A$2:$M$2116,10,FALSE),"")</f>
        <v>0.49492385786802029</v>
      </c>
      <c r="J37" s="166">
        <f>+IFERROR(VLOOKUP($A37,Hoja5!$A$2:$M$2116,11,FALSE),"")</f>
        <v>0.54067693378578263</v>
      </c>
      <c r="K37" s="164">
        <f>+IFERROR(VLOOKUP($A37,Hoja5!$A$2:$M$2116,12,FALSE),"")</f>
        <v>0.55420030922521901</v>
      </c>
      <c r="L37" s="165">
        <f>+IFERROR(VLOOKUP($A37,Hoja5!$A$2:$M$2116,13,FALSE),"")</f>
        <v>0.48390639520148687</v>
      </c>
    </row>
    <row r="38" spans="1:12" x14ac:dyDescent="0.25">
      <c r="A38" s="145">
        <v>27</v>
      </c>
      <c r="B38" s="41">
        <f>+IFERROR(VLOOKUP($A38,Hoja5!$A$2:$M$2116,3,FALSE),"")</f>
        <v>25279</v>
      </c>
      <c r="C38" s="41" t="str">
        <f>+IFERROR(VLOOKUP($A38,Hoja5!$A$2:$M$2116,4,FALSE),"")</f>
        <v>FOMEQUE</v>
      </c>
      <c r="D38" s="166">
        <f>+IFERROR(VLOOKUP($A38,Hoja5!$A$2:$M$2116,5,FALSE),"")</f>
        <v>0.10559006211180125</v>
      </c>
      <c r="E38" s="166">
        <f>+IFERROR(VLOOKUP($A38,Hoja5!$A$2:$M$2116,6,FALSE),"")</f>
        <v>5.6057866184448461E-2</v>
      </c>
      <c r="F38" s="166">
        <f>+IFERROR(VLOOKUP($A38,Hoja5!$A$2:$M$2116,7,FALSE),"")</f>
        <v>4.2750929368029739E-2</v>
      </c>
      <c r="G38" s="166">
        <f>+IFERROR(VLOOKUP($A38,Hoja5!$A$2:$M$2116,8,FALSE),"")</f>
        <v>1.6252390057361378E-2</v>
      </c>
      <c r="H38" s="166">
        <f>+IFERROR(VLOOKUP($A38,Hoja5!$A$2:$M$2116,9,FALSE),"")</f>
        <v>1.4807502467917079E-2</v>
      </c>
      <c r="I38" s="166">
        <f>+IFERROR(VLOOKUP($A38,Hoja5!$A$2:$M$2116,10,FALSE),"")</f>
        <v>1.0131712259371835E-3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25281</v>
      </c>
      <c r="C39" s="41" t="str">
        <f>+IFERROR(VLOOKUP($A39,Hoja5!$A$2:$M$2116,4,FALSE),"")</f>
        <v>FOSCA</v>
      </c>
      <c r="D39" s="166">
        <f>+IFERROR(VLOOKUP($A39,Hoja5!$A$2:$M$2116,5,FALSE),"")</f>
        <v>0</v>
      </c>
      <c r="E39" s="166">
        <f>+IFERROR(VLOOKUP($A39,Hoja5!$A$2:$M$2116,6,FALSE),"")</f>
        <v>0</v>
      </c>
      <c r="F39" s="166">
        <f>+IFERROR(VLOOKUP($A39,Hoja5!$A$2:$M$2116,7,FALSE),"")</f>
        <v>1.9801980198019802E-2</v>
      </c>
      <c r="G39" s="166">
        <f>+IFERROR(VLOOKUP($A39,Hoja5!$A$2:$M$2116,8,FALSE),"")</f>
        <v>1.5427769985974754E-2</v>
      </c>
      <c r="H39" s="166">
        <f>+IFERROR(VLOOKUP($A39,Hoja5!$A$2:$M$2116,9,FALSE),"")</f>
        <v>0</v>
      </c>
      <c r="I39" s="166">
        <f>+IFERROR(VLOOKUP($A39,Hoja5!$A$2:$M$2116,10,FALSE),"")</f>
        <v>0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25286</v>
      </c>
      <c r="C40" s="41" t="str">
        <f>+IFERROR(VLOOKUP($A40,Hoja5!$A$2:$M$2116,4,FALSE),"")</f>
        <v>FUNZA</v>
      </c>
      <c r="D40" s="166">
        <f>+IFERROR(VLOOKUP($A40,Hoja5!$A$2:$M$2116,5,FALSE),"")</f>
        <v>2.887218045112782E-2</v>
      </c>
      <c r="E40" s="166">
        <f>+IFERROR(VLOOKUP($A40,Hoja5!$A$2:$M$2116,6,FALSE),"")</f>
        <v>2.3134328358208955E-2</v>
      </c>
      <c r="F40" s="166">
        <f>+IFERROR(VLOOKUP($A40,Hoja5!$A$2:$M$2116,7,FALSE),"")</f>
        <v>3.1147540983606559E-2</v>
      </c>
      <c r="G40" s="166">
        <f>+IFERROR(VLOOKUP($A40,Hoja5!$A$2:$M$2116,8,FALSE),"")</f>
        <v>1.2701733413030485E-2</v>
      </c>
      <c r="H40" s="166">
        <f>+IFERROR(VLOOKUP($A40,Hoja5!$A$2:$M$2116,9,FALSE),"")</f>
        <v>6.4477432898485528E-3</v>
      </c>
      <c r="I40" s="166">
        <f>+IFERROR(VLOOKUP($A40,Hoja5!$A$2:$M$2116,10,FALSE),"")</f>
        <v>1.5012760846719713E-4</v>
      </c>
      <c r="J40" s="166">
        <f>+IFERROR(VLOOKUP($A40,Hoja5!$A$2:$M$2116,11,FALSE),"")</f>
        <v>1.1965300628178283E-3</v>
      </c>
      <c r="K40" s="164">
        <f>+IFERROR(VLOOKUP($A40,Hoja5!$A$2:$M$2116,12,FALSE),"")</f>
        <v>9.6568117664537212E-3</v>
      </c>
      <c r="L40" s="165">
        <f>+IFERROR(VLOOKUP($A40,Hoja5!$A$2:$M$2116,13,FALSE),"")</f>
        <v>2.8424153166421207E-2</v>
      </c>
    </row>
    <row r="41" spans="1:12" x14ac:dyDescent="0.25">
      <c r="A41" s="145">
        <v>30</v>
      </c>
      <c r="B41" s="41">
        <f>+IFERROR(VLOOKUP($A41,Hoja5!$A$2:$M$2116,3,FALSE),"")</f>
        <v>25288</v>
      </c>
      <c r="C41" s="41" t="str">
        <f>+IFERROR(VLOOKUP($A41,Hoja5!$A$2:$M$2116,4,FALSE),"")</f>
        <v>FUQUENE</v>
      </c>
      <c r="D41" s="166">
        <f>+IFERROR(VLOOKUP($A41,Hoja5!$A$2:$M$2116,5,FALSE),"")</f>
        <v>0</v>
      </c>
      <c r="E41" s="166">
        <f>+IFERROR(VLOOKUP($A41,Hoja5!$A$2:$M$2116,6,FALSE),"")</f>
        <v>0</v>
      </c>
      <c r="F41" s="166">
        <f>+IFERROR(VLOOKUP($A41,Hoja5!$A$2:$M$2116,7,FALSE),"")</f>
        <v>0</v>
      </c>
      <c r="G41" s="166">
        <f>+IFERROR(VLOOKUP($A41,Hoja5!$A$2:$M$2116,8,FALSE),"")</f>
        <v>0</v>
      </c>
      <c r="H41" s="166">
        <f>+IFERROR(VLOOKUP($A41,Hoja5!$A$2:$M$2116,9,FALSE),"")</f>
        <v>0</v>
      </c>
      <c r="I41" s="166">
        <f>+IFERROR(VLOOKUP($A41,Hoja5!$A$2:$M$2116,10,FALSE),"")</f>
        <v>1.984126984126984E-3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25290</v>
      </c>
      <c r="C42" s="41" t="str">
        <f>+IFERROR(VLOOKUP($A42,Hoja5!$A$2:$M$2116,4,FALSE),"")</f>
        <v>FUSAGASUGA</v>
      </c>
      <c r="D42" s="166">
        <f>+IFERROR(VLOOKUP($A42,Hoja5!$A$2:$M$2116,5,FALSE),"")</f>
        <v>0.47510295769374766</v>
      </c>
      <c r="E42" s="166">
        <f>+IFERROR(VLOOKUP($A42,Hoja5!$A$2:$M$2116,6,FALSE),"")</f>
        <v>0.49858996051889454</v>
      </c>
      <c r="F42" s="166">
        <f>+IFERROR(VLOOKUP($A42,Hoja5!$A$2:$M$2116,7,FALSE),"")</f>
        <v>0.53715155551327176</v>
      </c>
      <c r="G42" s="166">
        <f>+IFERROR(VLOOKUP($A42,Hoja5!$A$2:$M$2116,8,FALSE),"")</f>
        <v>0.6742050835991108</v>
      </c>
      <c r="H42" s="166">
        <f>+IFERROR(VLOOKUP($A42,Hoja5!$A$2:$M$2116,9,FALSE),"")</f>
        <v>0.77226750466463712</v>
      </c>
      <c r="I42" s="166">
        <f>+IFERROR(VLOOKUP($A42,Hoja5!$A$2:$M$2116,10,FALSE),"")</f>
        <v>0.73509015256588073</v>
      </c>
      <c r="J42" s="166">
        <f>+IFERROR(VLOOKUP($A42,Hoja5!$A$2:$M$2116,11,FALSE),"")</f>
        <v>0.78494089599682126</v>
      </c>
      <c r="K42" s="164">
        <f>+IFERROR(VLOOKUP($A42,Hoja5!$A$2:$M$2116,12,FALSE),"")</f>
        <v>0.85693113328722459</v>
      </c>
      <c r="L42" s="165">
        <f>+IFERROR(VLOOKUP($A42,Hoja5!$A$2:$M$2116,13,FALSE),"")</f>
        <v>0.8453992544634098</v>
      </c>
    </row>
    <row r="43" spans="1:12" x14ac:dyDescent="0.25">
      <c r="A43" s="145">
        <v>32</v>
      </c>
      <c r="B43" s="41">
        <f>+IFERROR(VLOOKUP($A43,Hoja5!$A$2:$M$2116,3,FALSE),"")</f>
        <v>25293</v>
      </c>
      <c r="C43" s="41" t="str">
        <f>+IFERROR(VLOOKUP($A43,Hoja5!$A$2:$M$2116,4,FALSE),"")</f>
        <v>GACHALA</v>
      </c>
      <c r="D43" s="166">
        <f>+IFERROR(VLOOKUP($A43,Hoja5!$A$2:$M$2116,5,FALSE),"")</f>
        <v>1.7636684303350969E-3</v>
      </c>
      <c r="E43" s="166">
        <f>+IFERROR(VLOOKUP($A43,Hoja5!$A$2:$M$2116,6,FALSE),"")</f>
        <v>6.1082024432809773E-2</v>
      </c>
      <c r="F43" s="166">
        <f>+IFERROR(VLOOKUP($A43,Hoja5!$A$2:$M$2116,7,FALSE),"")</f>
        <v>5.9336823734729496E-2</v>
      </c>
      <c r="G43" s="166">
        <f>+IFERROR(VLOOKUP($A43,Hoja5!$A$2:$M$2116,8,FALSE),"")</f>
        <v>0</v>
      </c>
      <c r="H43" s="166">
        <f>+IFERROR(VLOOKUP($A43,Hoja5!$A$2:$M$2116,9,FALSE),"")</f>
        <v>0</v>
      </c>
      <c r="I43" s="166">
        <f>+IFERROR(VLOOKUP($A43,Hoja5!$A$2:$M$2116,10,FALSE),"")</f>
        <v>0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25295</v>
      </c>
      <c r="C44" s="41" t="str">
        <f>+IFERROR(VLOOKUP($A44,Hoja5!$A$2:$M$2116,4,FALSE),"")</f>
        <v>GACHANCIPA</v>
      </c>
      <c r="D44" s="166">
        <f>+IFERROR(VLOOKUP($A44,Hoja5!$A$2:$M$2116,5,FALSE),"")</f>
        <v>0</v>
      </c>
      <c r="E44" s="166">
        <f>+IFERROR(VLOOKUP($A44,Hoja5!$A$2:$M$2116,6,FALSE),"")</f>
        <v>0</v>
      </c>
      <c r="F44" s="166">
        <f>+IFERROR(VLOOKUP($A44,Hoja5!$A$2:$M$2116,7,FALSE),"")</f>
        <v>0</v>
      </c>
      <c r="G44" s="166">
        <f>+IFERROR(VLOOKUP($A44,Hoja5!$A$2:$M$2116,8,FALSE),"")</f>
        <v>0</v>
      </c>
      <c r="H44" s="166">
        <f>+IFERROR(VLOOKUP($A44,Hoja5!$A$2:$M$2116,9,FALSE),"")</f>
        <v>0</v>
      </c>
      <c r="I44" s="166">
        <f>+IFERROR(VLOOKUP($A44,Hoja5!$A$2:$M$2116,10,FALSE),"")</f>
        <v>0</v>
      </c>
      <c r="J44" s="166">
        <f>+IFERROR(VLOOKUP($A44,Hoja5!$A$2:$M$2116,11,FALSE),"")</f>
        <v>0</v>
      </c>
      <c r="K44" s="164">
        <f>+IFERROR(VLOOKUP($A44,Hoja5!$A$2:$M$2116,12,FALSE),"")</f>
        <v>2.008032128514056E-3</v>
      </c>
      <c r="L44" s="165">
        <f>+IFERROR(VLOOKUP($A44,Hoja5!$A$2:$M$2116,13,FALSE),"")</f>
        <v>0</v>
      </c>
    </row>
    <row r="45" spans="1:12" x14ac:dyDescent="0.25">
      <c r="A45" s="145">
        <v>34</v>
      </c>
      <c r="B45" s="41">
        <f>+IFERROR(VLOOKUP($A45,Hoja5!$A$2:$M$2116,3,FALSE),"")</f>
        <v>25297</v>
      </c>
      <c r="C45" s="41" t="str">
        <f>+IFERROR(VLOOKUP($A45,Hoja5!$A$2:$M$2116,4,FALSE),"")</f>
        <v>GACHETA</v>
      </c>
      <c r="D45" s="166">
        <f>+IFERROR(VLOOKUP($A45,Hoja5!$A$2:$M$2116,5,FALSE),"")</f>
        <v>0.32846003898635479</v>
      </c>
      <c r="E45" s="166">
        <f>+IFERROR(VLOOKUP($A45,Hoja5!$A$2:$M$2116,6,FALSE),"")</f>
        <v>0.35101253616200578</v>
      </c>
      <c r="F45" s="166">
        <f>+IFERROR(VLOOKUP($A45,Hoja5!$A$2:$M$2116,7,FALSE),"")</f>
        <v>0.38201160541586071</v>
      </c>
      <c r="G45" s="166">
        <f>+IFERROR(VLOOKUP($A45,Hoja5!$A$2:$M$2116,8,FALSE),"")</f>
        <v>0.47244094488188976</v>
      </c>
      <c r="H45" s="166">
        <f>+IFERROR(VLOOKUP($A45,Hoja5!$A$2:$M$2116,9,FALSE),"")</f>
        <v>0.58682634730538918</v>
      </c>
      <c r="I45" s="166">
        <f>+IFERROR(VLOOKUP($A45,Hoja5!$A$2:$M$2116,10,FALSE),"")</f>
        <v>0.61538461538461542</v>
      </c>
      <c r="J45" s="166">
        <f>+IFERROR(VLOOKUP($A45,Hoja5!$A$2:$M$2116,11,FALSE),"")</f>
        <v>0.69470404984423673</v>
      </c>
      <c r="K45" s="164">
        <f>+IFERROR(VLOOKUP($A45,Hoja5!$A$2:$M$2116,12,FALSE),"")</f>
        <v>0.61117078410311498</v>
      </c>
      <c r="L45" s="165">
        <f>+IFERROR(VLOOKUP($A45,Hoja5!$A$2:$M$2116,13,FALSE),"")</f>
        <v>0.58233369683751368</v>
      </c>
    </row>
    <row r="46" spans="1:12" x14ac:dyDescent="0.25">
      <c r="A46" s="145">
        <v>35</v>
      </c>
      <c r="B46" s="41">
        <f>+IFERROR(VLOOKUP($A46,Hoja5!$A$2:$M$2116,3,FALSE),"")</f>
        <v>25299</v>
      </c>
      <c r="C46" s="41" t="str">
        <f>+IFERROR(VLOOKUP($A46,Hoja5!$A$2:$M$2116,4,FALSE),"")</f>
        <v>GAMA</v>
      </c>
      <c r="D46" s="166">
        <f>+IFERROR(VLOOKUP($A46,Hoja5!$A$2:$M$2116,5,FALSE),"")</f>
        <v>0</v>
      </c>
      <c r="E46" s="166">
        <f>+IFERROR(VLOOKUP($A46,Hoja5!$A$2:$M$2116,6,FALSE),"")</f>
        <v>0</v>
      </c>
      <c r="F46" s="166">
        <f>+IFERROR(VLOOKUP($A46,Hoja5!$A$2:$M$2116,7,FALSE),"")</f>
        <v>0</v>
      </c>
      <c r="G46" s="166">
        <f>+IFERROR(VLOOKUP($A46,Hoja5!$A$2:$M$2116,8,FALSE),"")</f>
        <v>0</v>
      </c>
      <c r="H46" s="166">
        <f>+IFERROR(VLOOKUP($A46,Hoja5!$A$2:$M$2116,9,FALSE),"")</f>
        <v>0</v>
      </c>
      <c r="I46" s="166">
        <f>+IFERROR(VLOOKUP($A46,Hoja5!$A$2:$M$2116,10,FALSE),"")</f>
        <v>0</v>
      </c>
      <c r="J46" s="166">
        <f>+IFERROR(VLOOKUP($A46,Hoja5!$A$2:$M$2116,11,FALSE),"")</f>
        <v>0</v>
      </c>
      <c r="K46" s="164">
        <f>+IFERROR(VLOOKUP($A46,Hoja5!$A$2:$M$2116,12,FALSE),"")</f>
        <v>1.1396011396011397E-2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25307</v>
      </c>
      <c r="C47" s="41" t="str">
        <f>+IFERROR(VLOOKUP($A47,Hoja5!$A$2:$M$2116,4,FALSE),"")</f>
        <v>GIRARDOT</v>
      </c>
      <c r="D47" s="166">
        <f>+IFERROR(VLOOKUP($A47,Hoja5!$A$2:$M$2116,5,FALSE),"")</f>
        <v>0.53846987429562199</v>
      </c>
      <c r="E47" s="166">
        <f>+IFERROR(VLOOKUP($A47,Hoja5!$A$2:$M$2116,6,FALSE),"")</f>
        <v>0.50715679895901111</v>
      </c>
      <c r="F47" s="166">
        <f>+IFERROR(VLOOKUP($A47,Hoja5!$A$2:$M$2116,7,FALSE),"")</f>
        <v>0.58893756845564071</v>
      </c>
      <c r="G47" s="166">
        <f>+IFERROR(VLOOKUP($A47,Hoja5!$A$2:$M$2116,8,FALSE),"")</f>
        <v>0.82415254237288138</v>
      </c>
      <c r="H47" s="166">
        <f>+IFERROR(VLOOKUP($A47,Hoja5!$A$2:$M$2116,9,FALSE),"")</f>
        <v>0.97353712786586066</v>
      </c>
      <c r="I47" s="166">
        <f>+IFERROR(VLOOKUP($A47,Hoja5!$A$2:$M$2116,10,FALSE),"")</f>
        <v>1.0550105115627191</v>
      </c>
      <c r="J47" s="166">
        <f>+IFERROR(VLOOKUP($A47,Hoja5!$A$2:$M$2116,11,FALSE),"")</f>
        <v>1.0514749790994864</v>
      </c>
      <c r="K47" s="164">
        <f>+IFERROR(VLOOKUP($A47,Hoja5!$A$2:$M$2116,12,FALSE),"")</f>
        <v>1.1085895558809176</v>
      </c>
      <c r="L47" s="165">
        <f>+IFERROR(VLOOKUP($A47,Hoja5!$A$2:$M$2116,13,FALSE),"")</f>
        <v>1.1391098955743411</v>
      </c>
    </row>
    <row r="48" spans="1:12" x14ac:dyDescent="0.25">
      <c r="A48" s="145">
        <v>37</v>
      </c>
      <c r="B48" s="41">
        <f>+IFERROR(VLOOKUP($A48,Hoja5!$A$2:$M$2116,3,FALSE),"")</f>
        <v>25312</v>
      </c>
      <c r="C48" s="41" t="str">
        <f>+IFERROR(VLOOKUP($A48,Hoja5!$A$2:$M$2116,4,FALSE),"")</f>
        <v>GRANADA</v>
      </c>
      <c r="D48" s="166">
        <f>+IFERROR(VLOOKUP($A48,Hoja5!$A$2:$M$2116,5,FALSE),"")</f>
        <v>2.4875621890547263E-3</v>
      </c>
      <c r="E48" s="166">
        <f>+IFERROR(VLOOKUP($A48,Hoja5!$A$2:$M$2116,6,FALSE),"")</f>
        <v>0</v>
      </c>
      <c r="F48" s="166">
        <f>+IFERROR(VLOOKUP($A48,Hoja5!$A$2:$M$2116,7,FALSE),"")</f>
        <v>0</v>
      </c>
      <c r="G48" s="166">
        <f>+IFERROR(VLOOKUP($A48,Hoja5!$A$2:$M$2116,8,FALSE),"")</f>
        <v>0</v>
      </c>
      <c r="H48" s="166">
        <f>+IFERROR(VLOOKUP($A48,Hoja5!$A$2:$M$2116,9,FALSE),"")</f>
        <v>0</v>
      </c>
      <c r="I48" s="166">
        <f>+IFERROR(VLOOKUP($A48,Hoja5!$A$2:$M$2116,10,FALSE),"")</f>
        <v>0</v>
      </c>
      <c r="J48" s="166">
        <f>+IFERROR(VLOOKUP($A48,Hoja5!$A$2:$M$2116,11,FALSE),"")</f>
        <v>2.6490066225165563E-3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25317</v>
      </c>
      <c r="C49" s="41" t="str">
        <f>+IFERROR(VLOOKUP($A49,Hoja5!$A$2:$M$2116,4,FALSE),"")</f>
        <v>GUACHETÁ</v>
      </c>
      <c r="D49" s="166">
        <f>+IFERROR(VLOOKUP($A49,Hoja5!$A$2:$M$2116,5,FALSE),"")</f>
        <v>0</v>
      </c>
      <c r="E49" s="166">
        <f>+IFERROR(VLOOKUP($A49,Hoja5!$A$2:$M$2116,6,FALSE),"")</f>
        <v>0</v>
      </c>
      <c r="F49" s="166">
        <f>+IFERROR(VLOOKUP($A49,Hoja5!$A$2:$M$2116,7,FALSE),"")</f>
        <v>0</v>
      </c>
      <c r="G49" s="166">
        <f>+IFERROR(VLOOKUP($A49,Hoja5!$A$2:$M$2116,8,FALSE),"")</f>
        <v>0</v>
      </c>
      <c r="H49" s="166">
        <f>+IFERROR(VLOOKUP($A49,Hoja5!$A$2:$M$2116,9,FALSE),"")</f>
        <v>0</v>
      </c>
      <c r="I49" s="166">
        <f>+IFERROR(VLOOKUP($A49,Hoja5!$A$2:$M$2116,10,FALSE),"")</f>
        <v>0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25320</v>
      </c>
      <c r="C50" s="41" t="str">
        <f>+IFERROR(VLOOKUP($A50,Hoja5!$A$2:$M$2116,4,FALSE),"")</f>
        <v>GUADUAS</v>
      </c>
      <c r="D50" s="166">
        <f>+IFERROR(VLOOKUP($A50,Hoja5!$A$2:$M$2116,5,FALSE),"")</f>
        <v>0.12100388407529131</v>
      </c>
      <c r="E50" s="166">
        <f>+IFERROR(VLOOKUP($A50,Hoja5!$A$2:$M$2116,6,FALSE),"")</f>
        <v>8.5106382978723402E-2</v>
      </c>
      <c r="F50" s="166">
        <f>+IFERROR(VLOOKUP($A50,Hoja5!$A$2:$M$2116,7,FALSE),"")</f>
        <v>9.9586288416075655E-2</v>
      </c>
      <c r="G50" s="166">
        <f>+IFERROR(VLOOKUP($A50,Hoja5!$A$2:$M$2116,8,FALSE),"")</f>
        <v>6.0841037876528482E-2</v>
      </c>
      <c r="H50" s="166">
        <f>+IFERROR(VLOOKUP($A50,Hoja5!$A$2:$M$2116,9,FALSE),"")</f>
        <v>2.504526252263126E-2</v>
      </c>
      <c r="I50" s="166">
        <f>+IFERROR(VLOOKUP($A50,Hoja5!$A$2:$M$2116,10,FALSE),"")</f>
        <v>4.0256175663311987E-2</v>
      </c>
      <c r="J50" s="166">
        <f>+IFERROR(VLOOKUP($A50,Hoja5!$A$2:$M$2116,11,FALSE),"")</f>
        <v>6.1087354917532073E-4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25322</v>
      </c>
      <c r="C51" s="41" t="str">
        <f>+IFERROR(VLOOKUP($A51,Hoja5!$A$2:$M$2116,4,FALSE),"")</f>
        <v>GUASCA</v>
      </c>
      <c r="D51" s="166">
        <f>+IFERROR(VLOOKUP($A51,Hoja5!$A$2:$M$2116,5,FALSE),"")</f>
        <v>2.9917726252804786E-2</v>
      </c>
      <c r="E51" s="166">
        <f>+IFERROR(VLOOKUP($A51,Hoja5!$A$2:$M$2116,6,FALSE),"")</f>
        <v>2.9347028613352897E-2</v>
      </c>
      <c r="F51" s="166">
        <f>+IFERROR(VLOOKUP($A51,Hoja5!$A$2:$M$2116,7,FALSE),"")</f>
        <v>4.0579710144927533E-2</v>
      </c>
      <c r="G51" s="166">
        <f>+IFERROR(VLOOKUP($A51,Hoja5!$A$2:$M$2116,8,FALSE),"")</f>
        <v>1.1519078473722102E-2</v>
      </c>
      <c r="H51" s="166">
        <f>+IFERROR(VLOOKUP($A51,Hoja5!$A$2:$M$2116,9,FALSE),"")</f>
        <v>1.1412268188302425E-2</v>
      </c>
      <c r="I51" s="166">
        <f>+IFERROR(VLOOKUP($A51,Hoja5!$A$2:$M$2116,10,FALSE),"")</f>
        <v>0</v>
      </c>
      <c r="J51" s="166">
        <f>+IFERROR(VLOOKUP($A51,Hoja5!$A$2:$M$2116,11,FALSE),"")</f>
        <v>0</v>
      </c>
      <c r="K51" s="164">
        <f>+IFERROR(VLOOKUP($A51,Hoja5!$A$2:$M$2116,12,FALSE),"")</f>
        <v>0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25324</v>
      </c>
      <c r="C52" s="41" t="str">
        <f>+IFERROR(VLOOKUP($A52,Hoja5!$A$2:$M$2116,4,FALSE),"")</f>
        <v>GUATAQUÍ</v>
      </c>
      <c r="D52" s="166">
        <f>+IFERROR(VLOOKUP($A52,Hoja5!$A$2:$M$2116,5,FALSE),"")</f>
        <v>0</v>
      </c>
      <c r="E52" s="166">
        <f>+IFERROR(VLOOKUP($A52,Hoja5!$A$2:$M$2116,6,FALSE),"")</f>
        <v>0</v>
      </c>
      <c r="F52" s="166">
        <f>+IFERROR(VLOOKUP($A52,Hoja5!$A$2:$M$2116,7,FALSE),"")</f>
        <v>0</v>
      </c>
      <c r="G52" s="166">
        <f>+IFERROR(VLOOKUP($A52,Hoja5!$A$2:$M$2116,8,FALSE),"")</f>
        <v>0</v>
      </c>
      <c r="H52" s="166">
        <f>+IFERROR(VLOOKUP($A52,Hoja5!$A$2:$M$2116,9,FALSE),"")</f>
        <v>0</v>
      </c>
      <c r="I52" s="166">
        <f>+IFERROR(VLOOKUP($A52,Hoja5!$A$2:$M$2116,10,FALSE),"")</f>
        <v>0</v>
      </c>
      <c r="J52" s="166">
        <f>+IFERROR(VLOOKUP($A52,Hoja5!$A$2:$M$2116,11,FALSE),"")</f>
        <v>0</v>
      </c>
      <c r="K52" s="164">
        <f>+IFERROR(VLOOKUP($A52,Hoja5!$A$2:$M$2116,12,FALSE),"")</f>
        <v>0</v>
      </c>
      <c r="L52" s="165">
        <f>+IFERROR(VLOOKUP($A52,Hoja5!$A$2:$M$2116,13,FALSE),"")</f>
        <v>0</v>
      </c>
    </row>
    <row r="53" spans="1:12" x14ac:dyDescent="0.25">
      <c r="A53" s="145">
        <v>42</v>
      </c>
      <c r="B53" s="41">
        <f>+IFERROR(VLOOKUP($A53,Hoja5!$A$2:$M$2116,3,FALSE),"")</f>
        <v>25326</v>
      </c>
      <c r="C53" s="41" t="str">
        <f>+IFERROR(VLOOKUP($A53,Hoja5!$A$2:$M$2116,4,FALSE),"")</f>
        <v>GUATAVITA</v>
      </c>
      <c r="D53" s="166">
        <f>+IFERROR(VLOOKUP($A53,Hoja5!$A$2:$M$2116,5,FALSE),"")</f>
        <v>0</v>
      </c>
      <c r="E53" s="166">
        <f>+IFERROR(VLOOKUP($A53,Hoja5!$A$2:$M$2116,6,FALSE),"")</f>
        <v>0</v>
      </c>
      <c r="F53" s="166">
        <f>+IFERROR(VLOOKUP($A53,Hoja5!$A$2:$M$2116,7,FALSE),"")</f>
        <v>0</v>
      </c>
      <c r="G53" s="166">
        <f>+IFERROR(VLOOKUP($A53,Hoja5!$A$2:$M$2116,8,FALSE),"")</f>
        <v>0</v>
      </c>
      <c r="H53" s="166">
        <f>+IFERROR(VLOOKUP($A53,Hoja5!$A$2:$M$2116,9,FALSE),"")</f>
        <v>0</v>
      </c>
      <c r="I53" s="166">
        <f>+IFERROR(VLOOKUP($A53,Hoja5!$A$2:$M$2116,10,FALSE),"")</f>
        <v>0</v>
      </c>
      <c r="J53" s="166">
        <f>+IFERROR(VLOOKUP($A53,Hoja5!$A$2:$M$2116,11,FALSE),"")</f>
        <v>0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>
        <f>+IFERROR(VLOOKUP($A54,Hoja5!$A$2:$M$2116,3,FALSE),"")</f>
        <v>25328</v>
      </c>
      <c r="C54" s="41" t="str">
        <f>+IFERROR(VLOOKUP($A54,Hoja5!$A$2:$M$2116,4,FALSE),"")</f>
        <v>GUAYABAL DE SIQUIMA</v>
      </c>
      <c r="D54" s="166">
        <f>+IFERROR(VLOOKUP($A54,Hoja5!$A$2:$M$2116,5,FALSE),"")</f>
        <v>0.37463976945244959</v>
      </c>
      <c r="E54" s="166">
        <f>+IFERROR(VLOOKUP($A54,Hoja5!$A$2:$M$2116,6,FALSE),"")</f>
        <v>0.20224719101123595</v>
      </c>
      <c r="F54" s="166">
        <f>+IFERROR(VLOOKUP($A54,Hoja5!$A$2:$M$2116,7,FALSE),"")</f>
        <v>0.1977715877437326</v>
      </c>
      <c r="G54" s="166">
        <f>+IFERROR(VLOOKUP($A54,Hoja5!$A$2:$M$2116,8,FALSE),"")</f>
        <v>6.0606060606060608E-2</v>
      </c>
      <c r="H54" s="166">
        <f>+IFERROR(VLOOKUP($A54,Hoja5!$A$2:$M$2116,9,FALSE),"")</f>
        <v>6.0606060606060608E-2</v>
      </c>
      <c r="I54" s="166">
        <f>+IFERROR(VLOOKUP($A54,Hoja5!$A$2:$M$2116,10,FALSE),"")</f>
        <v>0</v>
      </c>
      <c r="J54" s="166">
        <f>+IFERROR(VLOOKUP($A54,Hoja5!$A$2:$M$2116,11,FALSE),"")</f>
        <v>0</v>
      </c>
      <c r="K54" s="164">
        <f>+IFERROR(VLOOKUP($A54,Hoja5!$A$2:$M$2116,12,FALSE),"")</f>
        <v>0</v>
      </c>
      <c r="L54" s="165">
        <f>+IFERROR(VLOOKUP($A54,Hoja5!$A$2:$M$2116,13,FALSE),"")</f>
        <v>0</v>
      </c>
    </row>
    <row r="55" spans="1:12" x14ac:dyDescent="0.25">
      <c r="A55" s="145">
        <v>44</v>
      </c>
      <c r="B55" s="41">
        <f>+IFERROR(VLOOKUP($A55,Hoja5!$A$2:$M$2116,3,FALSE),"")</f>
        <v>25335</v>
      </c>
      <c r="C55" s="41" t="str">
        <f>+IFERROR(VLOOKUP($A55,Hoja5!$A$2:$M$2116,4,FALSE),"")</f>
        <v>GUAYABETAL</v>
      </c>
      <c r="D55" s="166">
        <f>+IFERROR(VLOOKUP($A55,Hoja5!$A$2:$M$2116,5,FALSE),"")</f>
        <v>0.26463700234192039</v>
      </c>
      <c r="E55" s="166">
        <f>+IFERROR(VLOOKUP($A55,Hoja5!$A$2:$M$2116,6,FALSE),"")</f>
        <v>0.21527777777777779</v>
      </c>
      <c r="F55" s="166">
        <f>+IFERROR(VLOOKUP($A55,Hoja5!$A$2:$M$2116,7,FALSE),"")</f>
        <v>0.11954022988505747</v>
      </c>
      <c r="G55" s="166">
        <f>+IFERROR(VLOOKUP($A55,Hoja5!$A$2:$M$2116,8,FALSE),"")</f>
        <v>0</v>
      </c>
      <c r="H55" s="166">
        <f>+IFERROR(VLOOKUP($A55,Hoja5!$A$2:$M$2116,9,FALSE),"")</f>
        <v>0</v>
      </c>
      <c r="I55" s="166">
        <f>+IFERROR(VLOOKUP($A55,Hoja5!$A$2:$M$2116,10,FALSE),"")</f>
        <v>0</v>
      </c>
      <c r="J55" s="166">
        <f>+IFERROR(VLOOKUP($A55,Hoja5!$A$2:$M$2116,11,FALSE),"")</f>
        <v>0</v>
      </c>
      <c r="K55" s="164">
        <f>+IFERROR(VLOOKUP($A55,Hoja5!$A$2:$M$2116,12,FALSE),"")</f>
        <v>0</v>
      </c>
      <c r="L55" s="165">
        <f>+IFERROR(VLOOKUP($A55,Hoja5!$A$2:$M$2116,13,FALSE),"")</f>
        <v>0</v>
      </c>
    </row>
    <row r="56" spans="1:12" x14ac:dyDescent="0.25">
      <c r="A56" s="145">
        <v>45</v>
      </c>
      <c r="B56" s="41">
        <f>+IFERROR(VLOOKUP($A56,Hoja5!$A$2:$M$2116,3,FALSE),"")</f>
        <v>25339</v>
      </c>
      <c r="C56" s="41" t="str">
        <f>+IFERROR(VLOOKUP($A56,Hoja5!$A$2:$M$2116,4,FALSE),"")</f>
        <v>GUTIERREZ</v>
      </c>
      <c r="D56" s="166">
        <f>+IFERROR(VLOOKUP($A56,Hoja5!$A$2:$M$2116,5,FALSE),"")</f>
        <v>2.3752969121140144E-3</v>
      </c>
      <c r="E56" s="166">
        <f>+IFERROR(VLOOKUP($A56,Hoja5!$A$2:$M$2116,6,FALSE),"")</f>
        <v>5.2995391705069124E-2</v>
      </c>
      <c r="F56" s="166">
        <f>+IFERROR(VLOOKUP($A56,Hoja5!$A$2:$M$2116,7,FALSE),"")</f>
        <v>4.328018223234624E-2</v>
      </c>
      <c r="G56" s="166">
        <f>+IFERROR(VLOOKUP($A56,Hoja5!$A$2:$M$2116,8,FALSE),"")</f>
        <v>3.6363636363636362E-2</v>
      </c>
      <c r="H56" s="166">
        <f>+IFERROR(VLOOKUP($A56,Hoja5!$A$2:$M$2116,9,FALSE),"")</f>
        <v>0</v>
      </c>
      <c r="I56" s="166">
        <f>+IFERROR(VLOOKUP($A56,Hoja5!$A$2:$M$2116,10,FALSE),"")</f>
        <v>0</v>
      </c>
      <c r="J56" s="166">
        <f>+IFERROR(VLOOKUP($A56,Hoja5!$A$2:$M$2116,11,FALSE),"")</f>
        <v>2.3255813953488372E-3</v>
      </c>
      <c r="K56" s="164">
        <f>+IFERROR(VLOOKUP($A56,Hoja5!$A$2:$M$2116,12,FALSE),"")</f>
        <v>0</v>
      </c>
      <c r="L56" s="165">
        <f>+IFERROR(VLOOKUP($A56,Hoja5!$A$2:$M$2116,13,FALSE),"")</f>
        <v>0</v>
      </c>
    </row>
    <row r="57" spans="1:12" x14ac:dyDescent="0.25">
      <c r="A57" s="145">
        <v>46</v>
      </c>
      <c r="B57" s="41">
        <f>+IFERROR(VLOOKUP($A57,Hoja5!$A$2:$M$2116,3,FALSE),"")</f>
        <v>25368</v>
      </c>
      <c r="C57" s="41" t="str">
        <f>+IFERROR(VLOOKUP($A57,Hoja5!$A$2:$M$2116,4,FALSE),"")</f>
        <v>JERUSALÉN</v>
      </c>
      <c r="D57" s="166">
        <f>+IFERROR(VLOOKUP($A57,Hoja5!$A$2:$M$2116,5,FALSE),"")</f>
        <v>0</v>
      </c>
      <c r="E57" s="166">
        <f>+IFERROR(VLOOKUP($A57,Hoja5!$A$2:$M$2116,6,FALSE),"")</f>
        <v>0</v>
      </c>
      <c r="F57" s="166">
        <f>+IFERROR(VLOOKUP($A57,Hoja5!$A$2:$M$2116,7,FALSE),"")</f>
        <v>0</v>
      </c>
      <c r="G57" s="166">
        <f>+IFERROR(VLOOKUP($A57,Hoja5!$A$2:$M$2116,8,FALSE),"")</f>
        <v>0</v>
      </c>
      <c r="H57" s="166">
        <f>+IFERROR(VLOOKUP($A57,Hoja5!$A$2:$M$2116,9,FALSE),"")</f>
        <v>0</v>
      </c>
      <c r="I57" s="166">
        <f>+IFERROR(VLOOKUP($A57,Hoja5!$A$2:$M$2116,10,FALSE),"")</f>
        <v>0</v>
      </c>
      <c r="J57" s="166">
        <f>+IFERROR(VLOOKUP($A57,Hoja5!$A$2:$M$2116,11,FALSE),"")</f>
        <v>0</v>
      </c>
      <c r="K57" s="164">
        <f>+IFERROR(VLOOKUP($A57,Hoja5!$A$2:$M$2116,12,FALSE),"")</f>
        <v>0</v>
      </c>
      <c r="L57" s="165">
        <f>+IFERROR(VLOOKUP($A57,Hoja5!$A$2:$M$2116,13,FALSE),"")</f>
        <v>0</v>
      </c>
    </row>
    <row r="58" spans="1:12" x14ac:dyDescent="0.25">
      <c r="A58" s="145">
        <v>47</v>
      </c>
      <c r="B58" s="41">
        <f>+IFERROR(VLOOKUP($A58,Hoja5!$A$2:$M$2116,3,FALSE),"")</f>
        <v>25372</v>
      </c>
      <c r="C58" s="41" t="str">
        <f>+IFERROR(VLOOKUP($A58,Hoja5!$A$2:$M$2116,4,FALSE),"")</f>
        <v>JUNIN</v>
      </c>
      <c r="D58" s="166">
        <f>+IFERROR(VLOOKUP($A58,Hoja5!$A$2:$M$2116,5,FALSE),"")</f>
        <v>3.1784841075794622E-2</v>
      </c>
      <c r="E58" s="166">
        <f>+IFERROR(VLOOKUP($A58,Hoja5!$A$2:$M$2116,6,FALSE),"")</f>
        <v>1.7942583732057416E-2</v>
      </c>
      <c r="F58" s="166">
        <f>+IFERROR(VLOOKUP($A58,Hoja5!$A$2:$M$2116,7,FALSE),"")</f>
        <v>2.0047169811320754E-2</v>
      </c>
      <c r="G58" s="166">
        <f>+IFERROR(VLOOKUP($A58,Hoja5!$A$2:$M$2116,8,FALSE),"")</f>
        <v>8.3135391923990498E-3</v>
      </c>
      <c r="H58" s="166">
        <f>+IFERROR(VLOOKUP($A58,Hoja5!$A$2:$M$2116,9,FALSE),"")</f>
        <v>1.2004801920768306E-3</v>
      </c>
      <c r="I58" s="166">
        <f>+IFERROR(VLOOKUP($A58,Hoja5!$A$2:$M$2116,10,FALSE),"")</f>
        <v>0</v>
      </c>
      <c r="J58" s="166">
        <f>+IFERROR(VLOOKUP($A58,Hoja5!$A$2:$M$2116,11,FALSE),"")</f>
        <v>0</v>
      </c>
      <c r="K58" s="164">
        <f>+IFERROR(VLOOKUP($A58,Hoja5!$A$2:$M$2116,12,FALSE),"")</f>
        <v>0</v>
      </c>
      <c r="L58" s="165">
        <f>+IFERROR(VLOOKUP($A58,Hoja5!$A$2:$M$2116,13,FALSE),"")</f>
        <v>0</v>
      </c>
    </row>
    <row r="59" spans="1:12" x14ac:dyDescent="0.25">
      <c r="A59" s="145">
        <v>48</v>
      </c>
      <c r="B59" s="41">
        <f>+IFERROR(VLOOKUP($A59,Hoja5!$A$2:$M$2116,3,FALSE),"")</f>
        <v>25377</v>
      </c>
      <c r="C59" s="41" t="str">
        <f>+IFERROR(VLOOKUP($A59,Hoja5!$A$2:$M$2116,4,FALSE),"")</f>
        <v>LA CALERA</v>
      </c>
      <c r="D59" s="166">
        <f>+IFERROR(VLOOKUP($A59,Hoja5!$A$2:$M$2116,5,FALSE),"")</f>
        <v>0.10754017305315204</v>
      </c>
      <c r="E59" s="166">
        <f>+IFERROR(VLOOKUP($A59,Hoja5!$A$2:$M$2116,6,FALSE),"")</f>
        <v>6.9586573884568154E-2</v>
      </c>
      <c r="F59" s="166">
        <f>+IFERROR(VLOOKUP($A59,Hoja5!$A$2:$M$2116,7,FALSE),"")</f>
        <v>3.8886614817846908E-2</v>
      </c>
      <c r="G59" s="166">
        <f>+IFERROR(VLOOKUP($A59,Hoja5!$A$2:$M$2116,8,FALSE),"")</f>
        <v>3.0127940569541892E-2</v>
      </c>
      <c r="H59" s="166">
        <f>+IFERROR(VLOOKUP($A59,Hoja5!$A$2:$M$2116,9,FALSE),"")</f>
        <v>2.1684737281067557E-2</v>
      </c>
      <c r="I59" s="166">
        <f>+IFERROR(VLOOKUP($A59,Hoja5!$A$2:$M$2116,10,FALSE),"")</f>
        <v>2.1061499578770007E-3</v>
      </c>
      <c r="J59" s="166">
        <f>+IFERROR(VLOOKUP($A59,Hoja5!$A$2:$M$2116,11,FALSE),"")</f>
        <v>0</v>
      </c>
      <c r="K59" s="164">
        <f>+IFERROR(VLOOKUP($A59,Hoja5!$A$2:$M$2116,12,FALSE),"")</f>
        <v>0</v>
      </c>
      <c r="L59" s="165">
        <f>+IFERROR(VLOOKUP($A59,Hoja5!$A$2:$M$2116,13,FALSE),"")</f>
        <v>0</v>
      </c>
    </row>
    <row r="60" spans="1:12" x14ac:dyDescent="0.25">
      <c r="A60" s="145">
        <v>49</v>
      </c>
      <c r="B60" s="41">
        <f>+IFERROR(VLOOKUP($A60,Hoja5!$A$2:$M$2116,3,FALSE),"")</f>
        <v>25386</v>
      </c>
      <c r="C60" s="41" t="str">
        <f>+IFERROR(VLOOKUP($A60,Hoja5!$A$2:$M$2116,4,FALSE),"")</f>
        <v>LA MESA</v>
      </c>
      <c r="D60" s="166">
        <f>+IFERROR(VLOOKUP($A60,Hoja5!$A$2:$M$2116,5,FALSE),"")</f>
        <v>9.8190219484020028E-2</v>
      </c>
      <c r="E60" s="166">
        <f>+IFERROR(VLOOKUP($A60,Hoja5!$A$2:$M$2116,6,FALSE),"")</f>
        <v>3.2465081162702907E-2</v>
      </c>
      <c r="F60" s="166">
        <f>+IFERROR(VLOOKUP($A60,Hoja5!$A$2:$M$2116,7,FALSE),"")</f>
        <v>5.9523809523809521E-2</v>
      </c>
      <c r="G60" s="166">
        <f>+IFERROR(VLOOKUP($A60,Hoja5!$A$2:$M$2116,8,FALSE),"")</f>
        <v>3.1296023564064801E-2</v>
      </c>
      <c r="H60" s="166">
        <f>+IFERROR(VLOOKUP($A60,Hoja5!$A$2:$M$2116,9,FALSE),"")</f>
        <v>8.2081348479296448E-2</v>
      </c>
      <c r="I60" s="166">
        <f>+IFERROR(VLOOKUP($A60,Hoja5!$A$2:$M$2116,10,FALSE),"")</f>
        <v>3.6643459142543056E-4</v>
      </c>
      <c r="J60" s="166">
        <f>+IFERROR(VLOOKUP($A60,Hoja5!$A$2:$M$2116,11,FALSE),"")</f>
        <v>1.4678899082568807E-3</v>
      </c>
      <c r="K60" s="164">
        <f>+IFERROR(VLOOKUP($A60,Hoja5!$A$2:$M$2116,12,FALSE),"")</f>
        <v>7.3719130114264651E-4</v>
      </c>
      <c r="L60" s="165">
        <f>+IFERROR(VLOOKUP($A60,Hoja5!$A$2:$M$2116,13,FALSE),"")</f>
        <v>0</v>
      </c>
    </row>
    <row r="61" spans="1:12" x14ac:dyDescent="0.25">
      <c r="A61" s="145">
        <v>50</v>
      </c>
      <c r="B61" s="41">
        <f>+IFERROR(VLOOKUP($A61,Hoja5!$A$2:$M$2116,3,FALSE),"")</f>
        <v>25394</v>
      </c>
      <c r="C61" s="41" t="str">
        <f>+IFERROR(VLOOKUP($A61,Hoja5!$A$2:$M$2116,4,FALSE),"")</f>
        <v>LA PALMA</v>
      </c>
      <c r="D61" s="166">
        <f>+IFERROR(VLOOKUP($A61,Hoja5!$A$2:$M$2116,5,FALSE),"")</f>
        <v>0.13636363636363635</v>
      </c>
      <c r="E61" s="166">
        <f>+IFERROR(VLOOKUP($A61,Hoja5!$A$2:$M$2116,6,FALSE),"")</f>
        <v>7.7299412915851268E-2</v>
      </c>
      <c r="F61" s="166">
        <f>+IFERROR(VLOOKUP($A61,Hoja5!$A$2:$M$2116,7,FALSE),"")</f>
        <v>9.4230769230769229E-2</v>
      </c>
      <c r="G61" s="166">
        <f>+IFERROR(VLOOKUP($A61,Hoja5!$A$2:$M$2116,8,FALSE),"")</f>
        <v>5.9672762271414825E-2</v>
      </c>
      <c r="H61" s="166">
        <f>+IFERROR(VLOOKUP($A61,Hoja5!$A$2:$M$2116,9,FALSE),"")</f>
        <v>3.6857419980601359E-2</v>
      </c>
      <c r="I61" s="166">
        <f>+IFERROR(VLOOKUP($A61,Hoja5!$A$2:$M$2116,10,FALSE),"")</f>
        <v>1.8756169792694965E-2</v>
      </c>
      <c r="J61" s="166">
        <f>+IFERROR(VLOOKUP($A61,Hoja5!$A$2:$M$2116,11,FALSE),"")</f>
        <v>3.6326942482341071E-2</v>
      </c>
      <c r="K61" s="164">
        <f>+IFERROR(VLOOKUP($A61,Hoja5!$A$2:$M$2116,12,FALSE),"")</f>
        <v>0</v>
      </c>
      <c r="L61" s="165">
        <f>+IFERROR(VLOOKUP($A61,Hoja5!$A$2:$M$2116,13,FALSE),"")</f>
        <v>0</v>
      </c>
    </row>
    <row r="62" spans="1:12" x14ac:dyDescent="0.25">
      <c r="A62" s="145">
        <v>51</v>
      </c>
      <c r="B62" s="41">
        <f>+IFERROR(VLOOKUP($A62,Hoja5!$A$2:$M$2116,3,FALSE),"")</f>
        <v>25398</v>
      </c>
      <c r="C62" s="41" t="str">
        <f>+IFERROR(VLOOKUP($A62,Hoja5!$A$2:$M$2116,4,FALSE),"")</f>
        <v>LA PEÑA</v>
      </c>
      <c r="D62" s="166">
        <f>+IFERROR(VLOOKUP($A62,Hoja5!$A$2:$M$2116,5,FALSE),"")</f>
        <v>0</v>
      </c>
      <c r="E62" s="166">
        <f>+IFERROR(VLOOKUP($A62,Hoja5!$A$2:$M$2116,6,FALSE),"")</f>
        <v>5.7971014492753624E-2</v>
      </c>
      <c r="F62" s="166">
        <f>+IFERROR(VLOOKUP($A62,Hoja5!$A$2:$M$2116,7,FALSE),"")</f>
        <v>0.14060258249641319</v>
      </c>
      <c r="G62" s="166">
        <f>+IFERROR(VLOOKUP($A62,Hoja5!$A$2:$M$2116,8,FALSE),"")</f>
        <v>0.1072463768115942</v>
      </c>
      <c r="H62" s="166">
        <f>+IFERROR(VLOOKUP($A62,Hoja5!$A$2:$M$2116,9,FALSE),"")</f>
        <v>5.701754385964912E-2</v>
      </c>
      <c r="I62" s="166">
        <f>+IFERROR(VLOOKUP($A62,Hoja5!$A$2:$M$2116,10,FALSE),"")</f>
        <v>0</v>
      </c>
      <c r="J62" s="166">
        <f>+IFERROR(VLOOKUP($A62,Hoja5!$A$2:$M$2116,11,FALSE),"")</f>
        <v>0</v>
      </c>
      <c r="K62" s="164">
        <f>+IFERROR(VLOOKUP($A62,Hoja5!$A$2:$M$2116,12,FALSE),"")</f>
        <v>0</v>
      </c>
      <c r="L62" s="165">
        <f>+IFERROR(VLOOKUP($A62,Hoja5!$A$2:$M$2116,13,FALSE),"")</f>
        <v>0</v>
      </c>
    </row>
    <row r="63" spans="1:12" x14ac:dyDescent="0.25">
      <c r="A63" s="145">
        <v>52</v>
      </c>
      <c r="B63" s="41">
        <f>+IFERROR(VLOOKUP($A63,Hoja5!$A$2:$M$2116,3,FALSE),"")</f>
        <v>25402</v>
      </c>
      <c r="C63" s="41" t="str">
        <f>+IFERROR(VLOOKUP($A63,Hoja5!$A$2:$M$2116,4,FALSE),"")</f>
        <v>LA VEGA</v>
      </c>
      <c r="D63" s="166">
        <f>+IFERROR(VLOOKUP($A63,Hoja5!$A$2:$M$2116,5,FALSE),"")</f>
        <v>0.15849056603773584</v>
      </c>
      <c r="E63" s="166">
        <f>+IFERROR(VLOOKUP($A63,Hoja5!$A$2:$M$2116,6,FALSE),"")</f>
        <v>0.14243759177679882</v>
      </c>
      <c r="F63" s="166">
        <f>+IFERROR(VLOOKUP($A63,Hoja5!$A$2:$M$2116,7,FALSE),"")</f>
        <v>0.13482335976928622</v>
      </c>
      <c r="G63" s="166">
        <f>+IFERROR(VLOOKUP($A63,Hoja5!$A$2:$M$2116,8,FALSE),"")</f>
        <v>9.9638989169675091E-2</v>
      </c>
      <c r="H63" s="166">
        <f>+IFERROR(VLOOKUP($A63,Hoja5!$A$2:$M$2116,9,FALSE),"")</f>
        <v>2.2594752186588921E-2</v>
      </c>
      <c r="I63" s="166">
        <f>+IFERROR(VLOOKUP($A63,Hoja5!$A$2:$M$2116,10,FALSE),"")</f>
        <v>0</v>
      </c>
      <c r="J63" s="166">
        <f>+IFERROR(VLOOKUP($A63,Hoja5!$A$2:$M$2116,11,FALSE),"")</f>
        <v>0</v>
      </c>
      <c r="K63" s="164">
        <f>+IFERROR(VLOOKUP($A63,Hoja5!$A$2:$M$2116,12,FALSE),"")</f>
        <v>7.8492935635792783E-4</v>
      </c>
      <c r="L63" s="165">
        <f>+IFERROR(VLOOKUP($A63,Hoja5!$A$2:$M$2116,13,FALSE),"")</f>
        <v>0</v>
      </c>
    </row>
    <row r="64" spans="1:12" x14ac:dyDescent="0.25">
      <c r="A64" s="145">
        <v>53</v>
      </c>
      <c r="B64" s="41">
        <f>+IFERROR(VLOOKUP($A64,Hoja5!$A$2:$M$2116,3,FALSE),"")</f>
        <v>25407</v>
      </c>
      <c r="C64" s="41" t="str">
        <f>+IFERROR(VLOOKUP($A64,Hoja5!$A$2:$M$2116,4,FALSE),"")</f>
        <v>LENGUAZAQUE</v>
      </c>
      <c r="D64" s="166">
        <f>+IFERROR(VLOOKUP($A64,Hoja5!$A$2:$M$2116,5,FALSE),"")</f>
        <v>0</v>
      </c>
      <c r="E64" s="166">
        <f>+IFERROR(VLOOKUP($A64,Hoja5!$A$2:$M$2116,6,FALSE),"")</f>
        <v>0</v>
      </c>
      <c r="F64" s="166">
        <f>+IFERROR(VLOOKUP($A64,Hoja5!$A$2:$M$2116,7,FALSE),"")</f>
        <v>0</v>
      </c>
      <c r="G64" s="166">
        <f>+IFERROR(VLOOKUP($A64,Hoja5!$A$2:$M$2116,8,FALSE),"")</f>
        <v>0</v>
      </c>
      <c r="H64" s="166">
        <f>+IFERROR(VLOOKUP($A64,Hoja5!$A$2:$M$2116,9,FALSE),"")</f>
        <v>0</v>
      </c>
      <c r="I64" s="166">
        <f>+IFERROR(VLOOKUP($A64,Hoja5!$A$2:$M$2116,10,FALSE),"")</f>
        <v>0</v>
      </c>
      <c r="J64" s="166">
        <f>+IFERROR(VLOOKUP($A64,Hoja5!$A$2:$M$2116,11,FALSE),"")</f>
        <v>0</v>
      </c>
      <c r="K64" s="164">
        <f>+IFERROR(VLOOKUP($A64,Hoja5!$A$2:$M$2116,12,FALSE),"")</f>
        <v>0</v>
      </c>
      <c r="L64" s="165">
        <f>+IFERROR(VLOOKUP($A64,Hoja5!$A$2:$M$2116,13,FALSE),"")</f>
        <v>0</v>
      </c>
    </row>
    <row r="65" spans="1:12" x14ac:dyDescent="0.25">
      <c r="A65" s="145">
        <v>54</v>
      </c>
      <c r="B65" s="41">
        <f>+IFERROR(VLOOKUP($A65,Hoja5!$A$2:$M$2116,3,FALSE),"")</f>
        <v>25426</v>
      </c>
      <c r="C65" s="41" t="str">
        <f>+IFERROR(VLOOKUP($A65,Hoja5!$A$2:$M$2116,4,FALSE),"")</f>
        <v>MACHETA</v>
      </c>
      <c r="D65" s="166">
        <f>+IFERROR(VLOOKUP($A65,Hoja5!$A$2:$M$2116,5,FALSE),"")</f>
        <v>5.4226475279106859E-2</v>
      </c>
      <c r="E65" s="166">
        <f>+IFERROR(VLOOKUP($A65,Hoja5!$A$2:$M$2116,6,FALSE),"")</f>
        <v>0.10096153846153846</v>
      </c>
      <c r="F65" s="166">
        <f>+IFERROR(VLOOKUP($A65,Hoja5!$A$2:$M$2116,7,FALSE),"")</f>
        <v>4.3973941368078175E-2</v>
      </c>
      <c r="G65" s="166">
        <f>+IFERROR(VLOOKUP($A65,Hoja5!$A$2:$M$2116,8,FALSE),"")</f>
        <v>4.5226130653266333E-2</v>
      </c>
      <c r="H65" s="166">
        <f>+IFERROR(VLOOKUP($A65,Hoja5!$A$2:$M$2116,9,FALSE),"")</f>
        <v>0</v>
      </c>
      <c r="I65" s="166">
        <f>+IFERROR(VLOOKUP($A65,Hoja5!$A$2:$M$2116,10,FALSE),"")</f>
        <v>0</v>
      </c>
      <c r="J65" s="166">
        <f>+IFERROR(VLOOKUP($A65,Hoja5!$A$2:$M$2116,11,FALSE),"")</f>
        <v>3.6968576709796672E-3</v>
      </c>
      <c r="K65" s="164">
        <f>+IFERROR(VLOOKUP($A65,Hoja5!$A$2:$M$2116,12,FALSE),"")</f>
        <v>0</v>
      </c>
      <c r="L65" s="165">
        <f>+IFERROR(VLOOKUP($A65,Hoja5!$A$2:$M$2116,13,FALSE),"")</f>
        <v>0</v>
      </c>
    </row>
    <row r="66" spans="1:12" x14ac:dyDescent="0.25">
      <c r="A66" s="145">
        <v>55</v>
      </c>
      <c r="B66" s="41">
        <f>+IFERROR(VLOOKUP($A66,Hoja5!$A$2:$M$2116,3,FALSE),"")</f>
        <v>25430</v>
      </c>
      <c r="C66" s="41" t="str">
        <f>+IFERROR(VLOOKUP($A66,Hoja5!$A$2:$M$2116,4,FALSE),"")</f>
        <v>MADRID</v>
      </c>
      <c r="D66" s="166">
        <f>+IFERROR(VLOOKUP($A66,Hoja5!$A$2:$M$2116,5,FALSE),"")</f>
        <v>6.3814252336448593E-2</v>
      </c>
      <c r="E66" s="166">
        <f>+IFERROR(VLOOKUP($A66,Hoja5!$A$2:$M$2116,6,FALSE),"")</f>
        <v>9.3111500291885585E-2</v>
      </c>
      <c r="F66" s="166">
        <f>+IFERROR(VLOOKUP($A66,Hoja5!$A$2:$M$2116,7,FALSE),"")</f>
        <v>4.2379073505772323E-2</v>
      </c>
      <c r="G66" s="166">
        <f>+IFERROR(VLOOKUP($A66,Hoja5!$A$2:$M$2116,8,FALSE),"")</f>
        <v>9.5858334552905017E-2</v>
      </c>
      <c r="H66" s="166">
        <f>+IFERROR(VLOOKUP($A66,Hoja5!$A$2:$M$2116,9,FALSE),"")</f>
        <v>7.8419897585954648E-2</v>
      </c>
      <c r="I66" s="166">
        <f>+IFERROR(VLOOKUP($A66,Hoja5!$A$2:$M$2116,10,FALSE),"")</f>
        <v>6.6025360734586799E-2</v>
      </c>
      <c r="J66" s="166">
        <f>+IFERROR(VLOOKUP($A66,Hoja5!$A$2:$M$2116,11,FALSE),"")</f>
        <v>6.5675519630484985E-2</v>
      </c>
      <c r="K66" s="164">
        <f>+IFERROR(VLOOKUP($A66,Hoja5!$A$2:$M$2116,12,FALSE),"")</f>
        <v>7.3937153419593352E-2</v>
      </c>
      <c r="L66" s="165">
        <f>+IFERROR(VLOOKUP($A66,Hoja5!$A$2:$M$2116,13,FALSE),"")</f>
        <v>7.3143495254048022E-2</v>
      </c>
    </row>
    <row r="67" spans="1:12" x14ac:dyDescent="0.25">
      <c r="A67" s="145">
        <v>56</v>
      </c>
      <c r="B67" s="41">
        <f>+IFERROR(VLOOKUP($A67,Hoja5!$A$2:$M$2116,3,FALSE),"")</f>
        <v>25436</v>
      </c>
      <c r="C67" s="41" t="str">
        <f>+IFERROR(VLOOKUP($A67,Hoja5!$A$2:$M$2116,4,FALSE),"")</f>
        <v>MANTA</v>
      </c>
      <c r="D67" s="166">
        <f>+IFERROR(VLOOKUP($A67,Hoja5!$A$2:$M$2116,5,FALSE),"")</f>
        <v>0</v>
      </c>
      <c r="E67" s="166">
        <f>+IFERROR(VLOOKUP($A67,Hoja5!$A$2:$M$2116,6,FALSE),"")</f>
        <v>0</v>
      </c>
      <c r="F67" s="166">
        <f>+IFERROR(VLOOKUP($A67,Hoja5!$A$2:$M$2116,7,FALSE),"")</f>
        <v>0</v>
      </c>
      <c r="G67" s="166">
        <f>+IFERROR(VLOOKUP($A67,Hoja5!$A$2:$M$2116,8,FALSE),"")</f>
        <v>0</v>
      </c>
      <c r="H67" s="166">
        <f>+IFERROR(VLOOKUP($A67,Hoja5!$A$2:$M$2116,9,FALSE),"")</f>
        <v>0</v>
      </c>
      <c r="I67" s="166">
        <f>+IFERROR(VLOOKUP($A67,Hoja5!$A$2:$M$2116,10,FALSE),"")</f>
        <v>1.3544018058690745E-2</v>
      </c>
      <c r="J67" s="166">
        <f>+IFERROR(VLOOKUP($A67,Hoja5!$A$2:$M$2116,11,FALSE),"")</f>
        <v>0</v>
      </c>
      <c r="K67" s="164">
        <f>+IFERROR(VLOOKUP($A67,Hoja5!$A$2:$M$2116,12,FALSE),"")</f>
        <v>0</v>
      </c>
      <c r="L67" s="165">
        <f>+IFERROR(VLOOKUP($A67,Hoja5!$A$2:$M$2116,13,FALSE),"")</f>
        <v>0</v>
      </c>
    </row>
    <row r="68" spans="1:12" x14ac:dyDescent="0.25">
      <c r="A68" s="145">
        <v>57</v>
      </c>
      <c r="B68" s="41">
        <f>+IFERROR(VLOOKUP($A68,Hoja5!$A$2:$M$2116,3,FALSE),"")</f>
        <v>25438</v>
      </c>
      <c r="C68" s="41" t="str">
        <f>+IFERROR(VLOOKUP($A68,Hoja5!$A$2:$M$2116,4,FALSE),"")</f>
        <v>MEDINA</v>
      </c>
      <c r="D68" s="166">
        <f>+IFERROR(VLOOKUP($A68,Hoja5!$A$2:$M$2116,5,FALSE),"")</f>
        <v>5.9782608695652176E-2</v>
      </c>
      <c r="E68" s="166">
        <f>+IFERROR(VLOOKUP($A68,Hoja5!$A$2:$M$2116,6,FALSE),"")</f>
        <v>0.11211573236889692</v>
      </c>
      <c r="F68" s="166">
        <f>+IFERROR(VLOOKUP($A68,Hoja5!$A$2:$M$2116,7,FALSE),"")</f>
        <v>7.5729927007299275E-2</v>
      </c>
      <c r="G68" s="166">
        <f>+IFERROR(VLOOKUP($A68,Hoja5!$A$2:$M$2116,8,FALSE),"")</f>
        <v>3.62453531598513E-2</v>
      </c>
      <c r="H68" s="166">
        <f>+IFERROR(VLOOKUP($A68,Hoja5!$A$2:$M$2116,9,FALSE),"")</f>
        <v>0</v>
      </c>
      <c r="I68" s="166">
        <f>+IFERROR(VLOOKUP($A68,Hoja5!$A$2:$M$2116,10,FALSE),"")</f>
        <v>0</v>
      </c>
      <c r="J68" s="166">
        <f>+IFERROR(VLOOKUP($A68,Hoja5!$A$2:$M$2116,11,FALSE),"")</f>
        <v>0</v>
      </c>
      <c r="K68" s="164">
        <f>+IFERROR(VLOOKUP($A68,Hoja5!$A$2:$M$2116,12,FALSE),"")</f>
        <v>0</v>
      </c>
      <c r="L68" s="165">
        <f>+IFERROR(VLOOKUP($A68,Hoja5!$A$2:$M$2116,13,FALSE),"")</f>
        <v>0</v>
      </c>
    </row>
    <row r="69" spans="1:12" x14ac:dyDescent="0.25">
      <c r="A69" s="145">
        <v>58</v>
      </c>
      <c r="B69" s="41">
        <f>+IFERROR(VLOOKUP($A69,Hoja5!$A$2:$M$2116,3,FALSE),"")</f>
        <v>25473</v>
      </c>
      <c r="C69" s="41" t="str">
        <f>+IFERROR(VLOOKUP($A69,Hoja5!$A$2:$M$2116,4,FALSE),"")</f>
        <v>MOSQUERA</v>
      </c>
      <c r="D69" s="166">
        <f>+IFERROR(VLOOKUP($A69,Hoja5!$A$2:$M$2116,5,FALSE),"")</f>
        <v>0.310446957458266</v>
      </c>
      <c r="E69" s="166">
        <f>+IFERROR(VLOOKUP($A69,Hoja5!$A$2:$M$2116,6,FALSE),"")</f>
        <v>0.32403631101170899</v>
      </c>
      <c r="F69" s="166">
        <f>+IFERROR(VLOOKUP($A69,Hoja5!$A$2:$M$2116,7,FALSE),"")</f>
        <v>0.35570817675262406</v>
      </c>
      <c r="G69" s="166">
        <f>+IFERROR(VLOOKUP($A69,Hoja5!$A$2:$M$2116,8,FALSE),"")</f>
        <v>0.37243062692702983</v>
      </c>
      <c r="H69" s="166">
        <f>+IFERROR(VLOOKUP($A69,Hoja5!$A$2:$M$2116,9,FALSE),"")</f>
        <v>0.51467585502807556</v>
      </c>
      <c r="I69" s="166">
        <f>+IFERROR(VLOOKUP($A69,Hoja5!$A$2:$M$2116,10,FALSE),"")</f>
        <v>0.57630116220313288</v>
      </c>
      <c r="J69" s="166">
        <f>+IFERROR(VLOOKUP($A69,Hoja5!$A$2:$M$2116,11,FALSE),"")</f>
        <v>0.66081215744892874</v>
      </c>
      <c r="K69" s="164">
        <f>+IFERROR(VLOOKUP($A69,Hoja5!$A$2:$M$2116,12,FALSE),"")</f>
        <v>0.74631087063453028</v>
      </c>
      <c r="L69" s="165">
        <f>+IFERROR(VLOOKUP($A69,Hoja5!$A$2:$M$2116,13,FALSE),"")</f>
        <v>0.72449350964454684</v>
      </c>
    </row>
    <row r="70" spans="1:12" x14ac:dyDescent="0.25">
      <c r="A70" s="145">
        <v>59</v>
      </c>
      <c r="B70" s="41">
        <f>+IFERROR(VLOOKUP($A70,Hoja5!$A$2:$M$2116,3,FALSE),"")</f>
        <v>25483</v>
      </c>
      <c r="C70" s="41" t="str">
        <f>+IFERROR(VLOOKUP($A70,Hoja5!$A$2:$M$2116,4,FALSE),"")</f>
        <v>NARIÑO</v>
      </c>
      <c r="D70" s="166">
        <f>+IFERROR(VLOOKUP($A70,Hoja5!$A$2:$M$2116,5,FALSE),"")</f>
        <v>0</v>
      </c>
      <c r="E70" s="166">
        <f>+IFERROR(VLOOKUP($A70,Hoja5!$A$2:$M$2116,6,FALSE),"")</f>
        <v>0</v>
      </c>
      <c r="F70" s="166">
        <f>+IFERROR(VLOOKUP($A70,Hoja5!$A$2:$M$2116,7,FALSE),"")</f>
        <v>0</v>
      </c>
      <c r="G70" s="166">
        <f>+IFERROR(VLOOKUP($A70,Hoja5!$A$2:$M$2116,8,FALSE),"")</f>
        <v>0</v>
      </c>
      <c r="H70" s="166">
        <f>+IFERROR(VLOOKUP($A70,Hoja5!$A$2:$M$2116,9,FALSE),"")</f>
        <v>0</v>
      </c>
      <c r="I70" s="166">
        <f>+IFERROR(VLOOKUP($A70,Hoja5!$A$2:$M$2116,10,FALSE),"")</f>
        <v>0</v>
      </c>
      <c r="J70" s="166">
        <f>+IFERROR(VLOOKUP($A70,Hoja5!$A$2:$M$2116,11,FALSE),"")</f>
        <v>0</v>
      </c>
      <c r="K70" s="164">
        <f>+IFERROR(VLOOKUP($A70,Hoja5!$A$2:$M$2116,12,FALSE),"")</f>
        <v>0</v>
      </c>
      <c r="L70" s="165">
        <f>+IFERROR(VLOOKUP($A70,Hoja5!$A$2:$M$2116,13,FALSE),"")</f>
        <v>0</v>
      </c>
    </row>
    <row r="71" spans="1:12" x14ac:dyDescent="0.25">
      <c r="A71" s="145">
        <v>60</v>
      </c>
      <c r="B71" s="41">
        <f>+IFERROR(VLOOKUP($A71,Hoja5!$A$2:$M$2116,3,FALSE),"")</f>
        <v>25486</v>
      </c>
      <c r="C71" s="41" t="str">
        <f>+IFERROR(VLOOKUP($A71,Hoja5!$A$2:$M$2116,4,FALSE),"")</f>
        <v>NEMOCON</v>
      </c>
      <c r="D71" s="166">
        <f>+IFERROR(VLOOKUP($A71,Hoja5!$A$2:$M$2116,5,FALSE),"")</f>
        <v>2.2505626406601649E-3</v>
      </c>
      <c r="E71" s="166">
        <f>+IFERROR(VLOOKUP($A71,Hoja5!$A$2:$M$2116,6,FALSE),"")</f>
        <v>0</v>
      </c>
      <c r="F71" s="166">
        <f>+IFERROR(VLOOKUP($A71,Hoja5!$A$2:$M$2116,7,FALSE),"")</f>
        <v>0</v>
      </c>
      <c r="G71" s="166">
        <f>+IFERROR(VLOOKUP($A71,Hoja5!$A$2:$M$2116,8,FALSE),"")</f>
        <v>0</v>
      </c>
      <c r="H71" s="166">
        <f>+IFERROR(VLOOKUP($A71,Hoja5!$A$2:$M$2116,9,FALSE),"")</f>
        <v>0</v>
      </c>
      <c r="I71" s="166">
        <f>+IFERROR(VLOOKUP($A71,Hoja5!$A$2:$M$2116,10,FALSE),"")</f>
        <v>0</v>
      </c>
      <c r="J71" s="166">
        <f>+IFERROR(VLOOKUP($A71,Hoja5!$A$2:$M$2116,11,FALSE),"")</f>
        <v>0</v>
      </c>
      <c r="K71" s="164">
        <f>+IFERROR(VLOOKUP($A71,Hoja5!$A$2:$M$2116,12,FALSE),"")</f>
        <v>0</v>
      </c>
      <c r="L71" s="165">
        <f>+IFERROR(VLOOKUP($A71,Hoja5!$A$2:$M$2116,13,FALSE),"")</f>
        <v>0</v>
      </c>
    </row>
    <row r="72" spans="1:12" x14ac:dyDescent="0.25">
      <c r="A72" s="145">
        <v>61</v>
      </c>
      <c r="B72" s="41">
        <f>+IFERROR(VLOOKUP($A72,Hoja5!$A$2:$M$2116,3,FALSE),"")</f>
        <v>25488</v>
      </c>
      <c r="C72" s="41" t="str">
        <f>+IFERROR(VLOOKUP($A72,Hoja5!$A$2:$M$2116,4,FALSE),"")</f>
        <v>NILO</v>
      </c>
      <c r="D72" s="166">
        <f>+IFERROR(VLOOKUP($A72,Hoja5!$A$2:$M$2116,5,FALSE),"")</f>
        <v>1.7299328859060403</v>
      </c>
      <c r="E72" s="166">
        <f>+IFERROR(VLOOKUP($A72,Hoja5!$A$2:$M$2116,6,FALSE),"")</f>
        <v>0.86459989401165871</v>
      </c>
      <c r="F72" s="166">
        <f>+IFERROR(VLOOKUP($A72,Hoja5!$A$2:$M$2116,7,FALSE),"")</f>
        <v>1.0916732335172052</v>
      </c>
      <c r="G72" s="166">
        <f>+IFERROR(VLOOKUP($A72,Hoja5!$A$2:$M$2116,8,FALSE),"")</f>
        <v>0.83986415882967602</v>
      </c>
      <c r="H72" s="166">
        <f>+IFERROR(VLOOKUP($A72,Hoja5!$A$2:$M$2116,9,FALSE),"")</f>
        <v>1.3223787167449139</v>
      </c>
      <c r="I72" s="166">
        <f>+IFERROR(VLOOKUP($A72,Hoja5!$A$2:$M$2116,10,FALSE),"")</f>
        <v>1.3601982263954095</v>
      </c>
      <c r="J72" s="166">
        <f>+IFERROR(VLOOKUP($A72,Hoja5!$A$2:$M$2116,11,FALSE),"")</f>
        <v>1.3833333333333333</v>
      </c>
      <c r="K72" s="164">
        <f>+IFERROR(VLOOKUP($A72,Hoja5!$A$2:$M$2116,12,FALSE),"")</f>
        <v>1.34105098855359</v>
      </c>
      <c r="L72" s="165">
        <f>+IFERROR(VLOOKUP($A72,Hoja5!$A$2:$M$2116,13,FALSE),"")</f>
        <v>1.379569613689396</v>
      </c>
    </row>
    <row r="73" spans="1:12" x14ac:dyDescent="0.25">
      <c r="A73" s="145">
        <v>62</v>
      </c>
      <c r="B73" s="41">
        <f>+IFERROR(VLOOKUP($A73,Hoja5!$A$2:$M$2116,3,FALSE),"")</f>
        <v>25489</v>
      </c>
      <c r="C73" s="41" t="str">
        <f>+IFERROR(VLOOKUP($A73,Hoja5!$A$2:$M$2116,4,FALSE),"")</f>
        <v>NIMAIMA</v>
      </c>
      <c r="D73" s="166">
        <f>+IFERROR(VLOOKUP($A73,Hoja5!$A$2:$M$2116,5,FALSE),"")</f>
        <v>0.1558872305140962</v>
      </c>
      <c r="E73" s="166">
        <f>+IFERROR(VLOOKUP($A73,Hoja5!$A$2:$M$2116,6,FALSE),"")</f>
        <v>0.14146341463414633</v>
      </c>
      <c r="F73" s="166">
        <f>+IFERROR(VLOOKUP($A73,Hoja5!$A$2:$M$2116,7,FALSE),"")</f>
        <v>9.9186991869918695E-2</v>
      </c>
      <c r="G73" s="166">
        <f>+IFERROR(VLOOKUP($A73,Hoja5!$A$2:$M$2116,8,FALSE),"")</f>
        <v>2.9411764705882353E-2</v>
      </c>
      <c r="H73" s="166">
        <f>+IFERROR(VLOOKUP($A73,Hoja5!$A$2:$M$2116,9,FALSE),"")</f>
        <v>0</v>
      </c>
      <c r="I73" s="166">
        <f>+IFERROR(VLOOKUP($A73,Hoja5!$A$2:$M$2116,10,FALSE),"")</f>
        <v>0</v>
      </c>
      <c r="J73" s="166">
        <f>+IFERROR(VLOOKUP($A73,Hoja5!$A$2:$M$2116,11,FALSE),"")</f>
        <v>0</v>
      </c>
      <c r="K73" s="164">
        <f>+IFERROR(VLOOKUP($A73,Hoja5!$A$2:$M$2116,12,FALSE),"")</f>
        <v>0</v>
      </c>
      <c r="L73" s="165">
        <f>+IFERROR(VLOOKUP($A73,Hoja5!$A$2:$M$2116,13,FALSE),"")</f>
        <v>0</v>
      </c>
    </row>
    <row r="74" spans="1:12" x14ac:dyDescent="0.25">
      <c r="A74" s="145">
        <v>63</v>
      </c>
      <c r="B74" s="41">
        <f>+IFERROR(VLOOKUP($A74,Hoja5!$A$2:$M$2116,3,FALSE),"")</f>
        <v>25491</v>
      </c>
      <c r="C74" s="41" t="str">
        <f>+IFERROR(VLOOKUP($A74,Hoja5!$A$2:$M$2116,4,FALSE),"")</f>
        <v>NOCAIMA</v>
      </c>
      <c r="D74" s="166">
        <f>+IFERROR(VLOOKUP($A74,Hoja5!$A$2:$M$2116,5,FALSE),"")</f>
        <v>0.28493647912885661</v>
      </c>
      <c r="E74" s="166">
        <f>+IFERROR(VLOOKUP($A74,Hoja5!$A$2:$M$2116,6,FALSE),"")</f>
        <v>0.26198630136986301</v>
      </c>
      <c r="F74" s="166">
        <f>+IFERROR(VLOOKUP($A74,Hoja5!$A$2:$M$2116,7,FALSE),"")</f>
        <v>0.21147540983606558</v>
      </c>
      <c r="G74" s="166">
        <f>+IFERROR(VLOOKUP($A74,Hoja5!$A$2:$M$2116,8,FALSE),"")</f>
        <v>9.1051805337519623E-2</v>
      </c>
      <c r="H74" s="166">
        <f>+IFERROR(VLOOKUP($A74,Hoja5!$A$2:$M$2116,9,FALSE),"")</f>
        <v>5.3353658536585365E-2</v>
      </c>
      <c r="I74" s="166">
        <f>+IFERROR(VLOOKUP($A74,Hoja5!$A$2:$M$2116,10,FALSE),"")</f>
        <v>2.2222222222222223E-2</v>
      </c>
      <c r="J74" s="166">
        <f>+IFERROR(VLOOKUP($A74,Hoja5!$A$2:$M$2116,11,FALSE),"")</f>
        <v>1.906158357771261E-2</v>
      </c>
      <c r="K74" s="164">
        <f>+IFERROR(VLOOKUP($A74,Hoja5!$A$2:$M$2116,12,FALSE),"")</f>
        <v>1.7595307917888565E-2</v>
      </c>
      <c r="L74" s="165">
        <f>+IFERROR(VLOOKUP($A74,Hoja5!$A$2:$M$2116,13,FALSE),"")</f>
        <v>8.9418777943368107E-3</v>
      </c>
    </row>
    <row r="75" spans="1:12" x14ac:dyDescent="0.25">
      <c r="A75" s="145">
        <v>64</v>
      </c>
      <c r="B75" s="41">
        <f>+IFERROR(VLOOKUP($A75,Hoja5!$A$2:$M$2116,3,FALSE),"")</f>
        <v>25506</v>
      </c>
      <c r="C75" s="41" t="str">
        <f>+IFERROR(VLOOKUP($A75,Hoja5!$A$2:$M$2116,4,FALSE),"")</f>
        <v>VENECIA</v>
      </c>
      <c r="D75" s="166">
        <f>+IFERROR(VLOOKUP($A75,Hoja5!$A$2:$M$2116,5,FALSE),"")</f>
        <v>0</v>
      </c>
      <c r="E75" s="166">
        <f>+IFERROR(VLOOKUP($A75,Hoja5!$A$2:$M$2116,6,FALSE),"")</f>
        <v>0</v>
      </c>
      <c r="F75" s="166">
        <f>+IFERROR(VLOOKUP($A75,Hoja5!$A$2:$M$2116,7,FALSE),"")</f>
        <v>0</v>
      </c>
      <c r="G75" s="166">
        <f>+IFERROR(VLOOKUP($A75,Hoja5!$A$2:$M$2116,8,FALSE),"")</f>
        <v>0</v>
      </c>
      <c r="H75" s="166">
        <f>+IFERROR(VLOOKUP($A75,Hoja5!$A$2:$M$2116,9,FALSE),"")</f>
        <v>0</v>
      </c>
      <c r="I75" s="166">
        <f>+IFERROR(VLOOKUP($A75,Hoja5!$A$2:$M$2116,10,FALSE),"")</f>
        <v>0</v>
      </c>
      <c r="J75" s="166">
        <f>+IFERROR(VLOOKUP($A75,Hoja5!$A$2:$M$2116,11,FALSE),"")</f>
        <v>0</v>
      </c>
      <c r="K75" s="164">
        <f>+IFERROR(VLOOKUP($A75,Hoja5!$A$2:$M$2116,12,FALSE),"")</f>
        <v>0</v>
      </c>
      <c r="L75" s="165">
        <f>+IFERROR(VLOOKUP($A75,Hoja5!$A$2:$M$2116,13,FALSE),"")</f>
        <v>0</v>
      </c>
    </row>
    <row r="76" spans="1:12" x14ac:dyDescent="0.25">
      <c r="A76" s="145">
        <v>65</v>
      </c>
      <c r="B76" s="41">
        <f>+IFERROR(VLOOKUP($A76,Hoja5!$A$2:$M$2116,3,FALSE),"")</f>
        <v>25513</v>
      </c>
      <c r="C76" s="41" t="str">
        <f>+IFERROR(VLOOKUP($A76,Hoja5!$A$2:$M$2116,4,FALSE),"")</f>
        <v>PACHO</v>
      </c>
      <c r="D76" s="166">
        <f>+IFERROR(VLOOKUP($A76,Hoja5!$A$2:$M$2116,5,FALSE),"")</f>
        <v>0.16263387544625149</v>
      </c>
      <c r="E76" s="166">
        <f>+IFERROR(VLOOKUP($A76,Hoja5!$A$2:$M$2116,6,FALSE),"")</f>
        <v>8.8119590873328088E-2</v>
      </c>
      <c r="F76" s="166">
        <f>+IFERROR(VLOOKUP($A76,Hoja5!$A$2:$M$2116,7,FALSE),"")</f>
        <v>0.13166144200626959</v>
      </c>
      <c r="G76" s="166">
        <f>+IFERROR(VLOOKUP($A76,Hoja5!$A$2:$M$2116,8,FALSE),"")</f>
        <v>6.0070671378091869E-2</v>
      </c>
      <c r="H76" s="166">
        <f>+IFERROR(VLOOKUP($A76,Hoja5!$A$2:$M$2116,9,FALSE),"")</f>
        <v>4.6172059984214683E-2</v>
      </c>
      <c r="I76" s="166">
        <f>+IFERROR(VLOOKUP($A76,Hoja5!$A$2:$M$2116,10,FALSE),"")</f>
        <v>3.9729837107667858E-4</v>
      </c>
      <c r="J76" s="166">
        <f>+IFERROR(VLOOKUP($A76,Hoja5!$A$2:$M$2116,11,FALSE),"")</f>
        <v>3.996802557953637E-4</v>
      </c>
      <c r="K76" s="164">
        <f>+IFERROR(VLOOKUP($A76,Hoja5!$A$2:$M$2116,12,FALSE),"")</f>
        <v>8.0256821829855537E-4</v>
      </c>
      <c r="L76" s="165">
        <f>+IFERROR(VLOOKUP($A76,Hoja5!$A$2:$M$2116,13,FALSE),"")</f>
        <v>2.6591458501208701E-2</v>
      </c>
    </row>
    <row r="77" spans="1:12" x14ac:dyDescent="0.25">
      <c r="A77" s="145">
        <v>66</v>
      </c>
      <c r="B77" s="41">
        <f>+IFERROR(VLOOKUP($A77,Hoja5!$A$2:$M$2116,3,FALSE),"")</f>
        <v>25518</v>
      </c>
      <c r="C77" s="41" t="str">
        <f>+IFERROR(VLOOKUP($A77,Hoja5!$A$2:$M$2116,4,FALSE),"")</f>
        <v>PAIME</v>
      </c>
      <c r="D77" s="166">
        <f>+IFERROR(VLOOKUP($A77,Hoja5!$A$2:$M$2116,5,FALSE),"")</f>
        <v>0</v>
      </c>
      <c r="E77" s="166">
        <f>+IFERROR(VLOOKUP($A77,Hoja5!$A$2:$M$2116,6,FALSE),"")</f>
        <v>0</v>
      </c>
      <c r="F77" s="166">
        <f>+IFERROR(VLOOKUP($A77,Hoja5!$A$2:$M$2116,7,FALSE),"")</f>
        <v>0.12926829268292683</v>
      </c>
      <c r="G77" s="166">
        <f>+IFERROR(VLOOKUP($A77,Hoja5!$A$2:$M$2116,8,FALSE),"")</f>
        <v>0.13131313131313133</v>
      </c>
      <c r="H77" s="166">
        <f>+IFERROR(VLOOKUP($A77,Hoja5!$A$2:$M$2116,9,FALSE),"")</f>
        <v>8.6387434554973816E-2</v>
      </c>
      <c r="I77" s="166">
        <f>+IFERROR(VLOOKUP($A77,Hoja5!$A$2:$M$2116,10,FALSE),"")</f>
        <v>0</v>
      </c>
      <c r="J77" s="166">
        <f>+IFERROR(VLOOKUP($A77,Hoja5!$A$2:$M$2116,11,FALSE),"")</f>
        <v>0</v>
      </c>
      <c r="K77" s="164">
        <f>+IFERROR(VLOOKUP($A77,Hoja5!$A$2:$M$2116,12,FALSE),"")</f>
        <v>0</v>
      </c>
      <c r="L77" s="165">
        <f>+IFERROR(VLOOKUP($A77,Hoja5!$A$2:$M$2116,13,FALSE),"")</f>
        <v>0</v>
      </c>
    </row>
    <row r="78" spans="1:12" x14ac:dyDescent="0.25">
      <c r="A78" s="145">
        <v>67</v>
      </c>
      <c r="B78" s="41">
        <f>+IFERROR(VLOOKUP($A78,Hoja5!$A$2:$M$2116,3,FALSE),"")</f>
        <v>25524</v>
      </c>
      <c r="C78" s="41" t="str">
        <f>+IFERROR(VLOOKUP($A78,Hoja5!$A$2:$M$2116,4,FALSE),"")</f>
        <v>PANDI</v>
      </c>
      <c r="D78" s="166">
        <f>+IFERROR(VLOOKUP($A78,Hoja5!$A$2:$M$2116,5,FALSE),"")</f>
        <v>7.3308270676691725E-2</v>
      </c>
      <c r="E78" s="166">
        <f>+IFERROR(VLOOKUP($A78,Hoja5!$A$2:$M$2116,6,FALSE),"")</f>
        <v>3.5647279549718573E-2</v>
      </c>
      <c r="F78" s="166">
        <f>+IFERROR(VLOOKUP($A78,Hoja5!$A$2:$M$2116,7,FALSE),"")</f>
        <v>0</v>
      </c>
      <c r="G78" s="166">
        <f>+IFERROR(VLOOKUP($A78,Hoja5!$A$2:$M$2116,8,FALSE),"")</f>
        <v>0</v>
      </c>
      <c r="H78" s="166">
        <f>+IFERROR(VLOOKUP($A78,Hoja5!$A$2:$M$2116,9,FALSE),"")</f>
        <v>0</v>
      </c>
      <c r="I78" s="166">
        <f>+IFERROR(VLOOKUP($A78,Hoja5!$A$2:$M$2116,10,FALSE),"")</f>
        <v>1.953125E-3</v>
      </c>
      <c r="J78" s="166">
        <f>+IFERROR(VLOOKUP($A78,Hoja5!$A$2:$M$2116,11,FALSE),"")</f>
        <v>0</v>
      </c>
      <c r="K78" s="164">
        <f>+IFERROR(VLOOKUP($A78,Hoja5!$A$2:$M$2116,12,FALSE),"")</f>
        <v>0</v>
      </c>
      <c r="L78" s="165">
        <f>+IFERROR(VLOOKUP($A78,Hoja5!$A$2:$M$2116,13,FALSE),"")</f>
        <v>0</v>
      </c>
    </row>
    <row r="79" spans="1:12" x14ac:dyDescent="0.25">
      <c r="A79" s="145">
        <v>68</v>
      </c>
      <c r="B79" s="41">
        <f>+IFERROR(VLOOKUP($A79,Hoja5!$A$2:$M$2116,3,FALSE),"")</f>
        <v>25530</v>
      </c>
      <c r="C79" s="41" t="str">
        <f>+IFERROR(VLOOKUP($A79,Hoja5!$A$2:$M$2116,4,FALSE),"")</f>
        <v>PARATEBUENO</v>
      </c>
      <c r="D79" s="166">
        <f>+IFERROR(VLOOKUP($A79,Hoja5!$A$2:$M$2116,5,FALSE),"")</f>
        <v>9.2413793103448272E-2</v>
      </c>
      <c r="E79" s="166">
        <f>+IFERROR(VLOOKUP($A79,Hoja5!$A$2:$M$2116,6,FALSE),"")</f>
        <v>9.2926490984743412E-2</v>
      </c>
      <c r="F79" s="166">
        <f>+IFERROR(VLOOKUP($A79,Hoja5!$A$2:$M$2116,7,FALSE),"")</f>
        <v>3.3613445378151259E-2</v>
      </c>
      <c r="G79" s="166">
        <f>+IFERROR(VLOOKUP($A79,Hoja5!$A$2:$M$2116,8,FALSE),"")</f>
        <v>3.2716927453769556E-2</v>
      </c>
      <c r="H79" s="166">
        <f>+IFERROR(VLOOKUP($A79,Hoja5!$A$2:$M$2116,9,FALSE),"")</f>
        <v>2.1739130434782608E-2</v>
      </c>
      <c r="I79" s="166">
        <f>+IFERROR(VLOOKUP($A79,Hoja5!$A$2:$M$2116,10,FALSE),"")</f>
        <v>5.9171597633136093E-3</v>
      </c>
      <c r="J79" s="166">
        <f>+IFERROR(VLOOKUP($A79,Hoja5!$A$2:$M$2116,11,FALSE),"")</f>
        <v>0</v>
      </c>
      <c r="K79" s="164">
        <f>+IFERROR(VLOOKUP($A79,Hoja5!$A$2:$M$2116,12,FALSE),"")</f>
        <v>0</v>
      </c>
      <c r="L79" s="165">
        <f>+IFERROR(VLOOKUP($A79,Hoja5!$A$2:$M$2116,13,FALSE),"")</f>
        <v>0</v>
      </c>
    </row>
    <row r="80" spans="1:12" x14ac:dyDescent="0.25">
      <c r="A80" s="145">
        <v>69</v>
      </c>
      <c r="B80" s="41">
        <f>+IFERROR(VLOOKUP($A80,Hoja5!$A$2:$M$2116,3,FALSE),"")</f>
        <v>25535</v>
      </c>
      <c r="C80" s="41" t="str">
        <f>+IFERROR(VLOOKUP($A80,Hoja5!$A$2:$M$2116,4,FALSE),"")</f>
        <v>PASCA</v>
      </c>
      <c r="D80" s="166">
        <f>+IFERROR(VLOOKUP($A80,Hoja5!$A$2:$M$2116,5,FALSE),"")</f>
        <v>6.6170388751033912E-3</v>
      </c>
      <c r="E80" s="166">
        <f>+IFERROR(VLOOKUP($A80,Hoja5!$A$2:$M$2116,6,FALSE),"")</f>
        <v>3.3585222502099076E-3</v>
      </c>
      <c r="F80" s="166">
        <f>+IFERROR(VLOOKUP($A80,Hoja5!$A$2:$M$2116,7,FALSE),"")</f>
        <v>3.4188034188034188E-3</v>
      </c>
      <c r="G80" s="166">
        <f>+IFERROR(VLOOKUP($A80,Hoja5!$A$2:$M$2116,8,FALSE),"")</f>
        <v>8.8183421516754845E-4</v>
      </c>
      <c r="H80" s="166">
        <f>+IFERROR(VLOOKUP($A80,Hoja5!$A$2:$M$2116,9,FALSE),"")</f>
        <v>9.1157702825888785E-4</v>
      </c>
      <c r="I80" s="166">
        <f>+IFERROR(VLOOKUP($A80,Hoja5!$A$2:$M$2116,10,FALSE),"")</f>
        <v>0</v>
      </c>
      <c r="J80" s="166">
        <f>+IFERROR(VLOOKUP($A80,Hoja5!$A$2:$M$2116,11,FALSE),"")</f>
        <v>0</v>
      </c>
      <c r="K80" s="164">
        <f>+IFERROR(VLOOKUP($A80,Hoja5!$A$2:$M$2116,12,FALSE),"")</f>
        <v>0</v>
      </c>
      <c r="L80" s="165">
        <f>+IFERROR(VLOOKUP($A80,Hoja5!$A$2:$M$2116,13,FALSE),"")</f>
        <v>0</v>
      </c>
    </row>
    <row r="81" spans="1:12" x14ac:dyDescent="0.25">
      <c r="A81" s="145">
        <v>70</v>
      </c>
      <c r="B81" s="41">
        <f>+IFERROR(VLOOKUP($A81,Hoja5!$A$2:$M$2116,3,FALSE),"")</f>
        <v>25572</v>
      </c>
      <c r="C81" s="41" t="str">
        <f>+IFERROR(VLOOKUP($A81,Hoja5!$A$2:$M$2116,4,FALSE),"")</f>
        <v>PUERTO SALGAR</v>
      </c>
      <c r="D81" s="166">
        <f>+IFERROR(VLOOKUP($A81,Hoja5!$A$2:$M$2116,5,FALSE),"")</f>
        <v>0.30393401015228427</v>
      </c>
      <c r="E81" s="166">
        <f>+IFERROR(VLOOKUP($A81,Hoja5!$A$2:$M$2116,6,FALSE),"")</f>
        <v>0.11928306551297899</v>
      </c>
      <c r="F81" s="166">
        <f>+IFERROR(VLOOKUP($A81,Hoja5!$A$2:$M$2116,7,FALSE),"")</f>
        <v>0.15342960288808663</v>
      </c>
      <c r="G81" s="166">
        <f>+IFERROR(VLOOKUP($A81,Hoja5!$A$2:$M$2116,8,FALSE),"")</f>
        <v>0.10064743967039436</v>
      </c>
      <c r="H81" s="166">
        <f>+IFERROR(VLOOKUP($A81,Hoja5!$A$2:$M$2116,9,FALSE),"")</f>
        <v>6.0449050086355788E-2</v>
      </c>
      <c r="I81" s="166">
        <f>+IFERROR(VLOOKUP($A81,Hoja5!$A$2:$M$2116,10,FALSE),"")</f>
        <v>0</v>
      </c>
      <c r="J81" s="166">
        <f>+IFERROR(VLOOKUP($A81,Hoja5!$A$2:$M$2116,11,FALSE),"")</f>
        <v>0</v>
      </c>
      <c r="K81" s="164">
        <f>+IFERROR(VLOOKUP($A81,Hoja5!$A$2:$M$2116,12,FALSE),"")</f>
        <v>5.506607929515419E-4</v>
      </c>
      <c r="L81" s="165">
        <f>+IFERROR(VLOOKUP($A81,Hoja5!$A$2:$M$2116,13,FALSE),"")</f>
        <v>0</v>
      </c>
    </row>
    <row r="82" spans="1:12" x14ac:dyDescent="0.25">
      <c r="A82" s="145">
        <v>71</v>
      </c>
      <c r="B82" s="41">
        <f>+IFERROR(VLOOKUP($A82,Hoja5!$A$2:$M$2116,3,FALSE),"")</f>
        <v>25580</v>
      </c>
      <c r="C82" s="41" t="str">
        <f>+IFERROR(VLOOKUP($A82,Hoja5!$A$2:$M$2116,4,FALSE),"")</f>
        <v>PULI</v>
      </c>
      <c r="D82" s="166">
        <f>+IFERROR(VLOOKUP($A82,Hoja5!$A$2:$M$2116,5,FALSE),"")</f>
        <v>0</v>
      </c>
      <c r="E82" s="166">
        <f>+IFERROR(VLOOKUP($A82,Hoja5!$A$2:$M$2116,6,FALSE),"")</f>
        <v>0.17532467532467533</v>
      </c>
      <c r="F82" s="166">
        <f>+IFERROR(VLOOKUP($A82,Hoja5!$A$2:$M$2116,7,FALSE),"")</f>
        <v>0.18181818181818182</v>
      </c>
      <c r="G82" s="166">
        <f>+IFERROR(VLOOKUP($A82,Hoja5!$A$2:$M$2116,8,FALSE),"")</f>
        <v>6.1643835616438353E-2</v>
      </c>
      <c r="H82" s="166">
        <f>+IFERROR(VLOOKUP($A82,Hoja5!$A$2:$M$2116,9,FALSE),"")</f>
        <v>0</v>
      </c>
      <c r="I82" s="166">
        <f>+IFERROR(VLOOKUP($A82,Hoja5!$A$2:$M$2116,10,FALSE),"")</f>
        <v>0</v>
      </c>
      <c r="J82" s="166">
        <f>+IFERROR(VLOOKUP($A82,Hoja5!$A$2:$M$2116,11,FALSE),"")</f>
        <v>0</v>
      </c>
      <c r="K82" s="164">
        <f>+IFERROR(VLOOKUP($A82,Hoja5!$A$2:$M$2116,12,FALSE),"")</f>
        <v>0</v>
      </c>
      <c r="L82" s="165">
        <f>+IFERROR(VLOOKUP($A82,Hoja5!$A$2:$M$2116,13,FALSE),"")</f>
        <v>0</v>
      </c>
    </row>
    <row r="83" spans="1:12" x14ac:dyDescent="0.25">
      <c r="A83" s="145">
        <v>72</v>
      </c>
      <c r="B83" s="41">
        <f>+IFERROR(VLOOKUP($A83,Hoja5!$A$2:$M$2116,3,FALSE),"")</f>
        <v>25592</v>
      </c>
      <c r="C83" s="41" t="str">
        <f>+IFERROR(VLOOKUP($A83,Hoja5!$A$2:$M$2116,4,FALSE),"")</f>
        <v>QUEBRADANEGRA</v>
      </c>
      <c r="D83" s="166">
        <f>+IFERROR(VLOOKUP($A83,Hoja5!$A$2:$M$2116,5,FALSE),"")</f>
        <v>6.8883610451306407E-2</v>
      </c>
      <c r="E83" s="166">
        <f>+IFERROR(VLOOKUP($A83,Hoja5!$A$2:$M$2116,6,FALSE),"")</f>
        <v>0</v>
      </c>
      <c r="F83" s="166">
        <f>+IFERROR(VLOOKUP($A83,Hoja5!$A$2:$M$2116,7,FALSE),"")</f>
        <v>6.0267857142857144E-2</v>
      </c>
      <c r="G83" s="166">
        <f>+IFERROR(VLOOKUP($A83,Hoja5!$A$2:$M$2116,8,FALSE),"")</f>
        <v>7.5723830734966593E-2</v>
      </c>
      <c r="H83" s="166">
        <f>+IFERROR(VLOOKUP($A83,Hoja5!$A$2:$M$2116,9,FALSE),"")</f>
        <v>2.9017857142857144E-2</v>
      </c>
      <c r="I83" s="166">
        <f>+IFERROR(VLOOKUP($A83,Hoja5!$A$2:$M$2116,10,FALSE),"")</f>
        <v>0</v>
      </c>
      <c r="J83" s="166">
        <f>+IFERROR(VLOOKUP($A83,Hoja5!$A$2:$M$2116,11,FALSE),"")</f>
        <v>0</v>
      </c>
      <c r="K83" s="164">
        <f>+IFERROR(VLOOKUP($A83,Hoja5!$A$2:$M$2116,12,FALSE),"")</f>
        <v>0</v>
      </c>
      <c r="L83" s="165">
        <f>+IFERROR(VLOOKUP($A83,Hoja5!$A$2:$M$2116,13,FALSE),"")</f>
        <v>0</v>
      </c>
    </row>
    <row r="84" spans="1:12" x14ac:dyDescent="0.25">
      <c r="A84" s="145">
        <v>73</v>
      </c>
      <c r="B84" s="41">
        <f>+IFERROR(VLOOKUP($A84,Hoja5!$A$2:$M$2116,3,FALSE),"")</f>
        <v>25594</v>
      </c>
      <c r="C84" s="41" t="str">
        <f>+IFERROR(VLOOKUP($A84,Hoja5!$A$2:$M$2116,4,FALSE),"")</f>
        <v>QUETAME</v>
      </c>
      <c r="D84" s="166">
        <f>+IFERROR(VLOOKUP($A84,Hoja5!$A$2:$M$2116,5,FALSE),"")</f>
        <v>0.29548989113530327</v>
      </c>
      <c r="E84" s="166">
        <f>+IFERROR(VLOOKUP($A84,Hoja5!$A$2:$M$2116,6,FALSE),"")</f>
        <v>0.30524642289348169</v>
      </c>
      <c r="F84" s="166">
        <f>+IFERROR(VLOOKUP($A84,Hoja5!$A$2:$M$2116,7,FALSE),"")</f>
        <v>0.3366174055829228</v>
      </c>
      <c r="G84" s="166">
        <f>+IFERROR(VLOOKUP($A84,Hoja5!$A$2:$M$2116,8,FALSE),"")</f>
        <v>0.31462585034013607</v>
      </c>
      <c r="H84" s="166">
        <f>+IFERROR(VLOOKUP($A84,Hoja5!$A$2:$M$2116,9,FALSE),"")</f>
        <v>0.256140350877193</v>
      </c>
      <c r="I84" s="166">
        <f>+IFERROR(VLOOKUP($A84,Hoja5!$A$2:$M$2116,10,FALSE),"")</f>
        <v>0.21920289855072464</v>
      </c>
      <c r="J84" s="166">
        <f>+IFERROR(VLOOKUP($A84,Hoja5!$A$2:$M$2116,11,FALSE),"")</f>
        <v>0.15185185185185185</v>
      </c>
      <c r="K84" s="164">
        <f>+IFERROR(VLOOKUP($A84,Hoja5!$A$2:$M$2116,12,FALSE),"")</f>
        <v>0</v>
      </c>
      <c r="L84" s="165">
        <f>+IFERROR(VLOOKUP($A84,Hoja5!$A$2:$M$2116,13,FALSE),"")</f>
        <v>0</v>
      </c>
    </row>
    <row r="85" spans="1:12" x14ac:dyDescent="0.25">
      <c r="A85" s="145">
        <v>74</v>
      </c>
      <c r="B85" s="41">
        <f>+IFERROR(VLOOKUP($A85,Hoja5!$A$2:$M$2116,3,FALSE),"")</f>
        <v>25596</v>
      </c>
      <c r="C85" s="41" t="str">
        <f>+IFERROR(VLOOKUP($A85,Hoja5!$A$2:$M$2116,4,FALSE),"")</f>
        <v>QUIPILE</v>
      </c>
      <c r="D85" s="166">
        <f>+IFERROR(VLOOKUP($A85,Hoja5!$A$2:$M$2116,5,FALSE),"")</f>
        <v>0</v>
      </c>
      <c r="E85" s="166">
        <f>+IFERROR(VLOOKUP($A85,Hoja5!$A$2:$M$2116,6,FALSE),"")</f>
        <v>0</v>
      </c>
      <c r="F85" s="166">
        <f>+IFERROR(VLOOKUP($A85,Hoja5!$A$2:$M$2116,7,FALSE),"")</f>
        <v>0</v>
      </c>
      <c r="G85" s="166">
        <f>+IFERROR(VLOOKUP($A85,Hoja5!$A$2:$M$2116,8,FALSE),"")</f>
        <v>0</v>
      </c>
      <c r="H85" s="166">
        <f>+IFERROR(VLOOKUP($A85,Hoja5!$A$2:$M$2116,9,FALSE),"")</f>
        <v>0</v>
      </c>
      <c r="I85" s="166">
        <f>+IFERROR(VLOOKUP($A85,Hoja5!$A$2:$M$2116,10,FALSE),"")</f>
        <v>0</v>
      </c>
      <c r="J85" s="166">
        <f>+IFERROR(VLOOKUP($A85,Hoja5!$A$2:$M$2116,11,FALSE),"")</f>
        <v>0</v>
      </c>
      <c r="K85" s="164">
        <f>+IFERROR(VLOOKUP($A85,Hoja5!$A$2:$M$2116,12,FALSE),"")</f>
        <v>0</v>
      </c>
      <c r="L85" s="165">
        <f>+IFERROR(VLOOKUP($A85,Hoja5!$A$2:$M$2116,13,FALSE),"")</f>
        <v>0</v>
      </c>
    </row>
    <row r="86" spans="1:12" x14ac:dyDescent="0.25">
      <c r="A86" s="145">
        <v>75</v>
      </c>
      <c r="B86" s="41">
        <f>+IFERROR(VLOOKUP($A86,Hoja5!$A$2:$M$2116,3,FALSE),"")</f>
        <v>25599</v>
      </c>
      <c r="C86" s="41" t="str">
        <f>+IFERROR(VLOOKUP($A86,Hoja5!$A$2:$M$2116,4,FALSE),"")</f>
        <v>APULO</v>
      </c>
      <c r="D86" s="166">
        <f>+IFERROR(VLOOKUP($A86,Hoja5!$A$2:$M$2116,5,FALSE),"")</f>
        <v>9.3434343434343439E-2</v>
      </c>
      <c r="E86" s="166">
        <f>+IFERROR(VLOOKUP($A86,Hoja5!$A$2:$M$2116,6,FALSE),"")</f>
        <v>4.5685279187817257E-2</v>
      </c>
      <c r="F86" s="166">
        <f>+IFERROR(VLOOKUP($A86,Hoja5!$A$2:$M$2116,7,FALSE),"")</f>
        <v>2.5974025974025976E-2</v>
      </c>
      <c r="G86" s="166">
        <f>+IFERROR(VLOOKUP($A86,Hoja5!$A$2:$M$2116,8,FALSE),"")</f>
        <v>0</v>
      </c>
      <c r="H86" s="166">
        <f>+IFERROR(VLOOKUP($A86,Hoja5!$A$2:$M$2116,9,FALSE),"")</f>
        <v>0</v>
      </c>
      <c r="I86" s="166">
        <f>+IFERROR(VLOOKUP($A86,Hoja5!$A$2:$M$2116,10,FALSE),"")</f>
        <v>0</v>
      </c>
      <c r="J86" s="166">
        <f>+IFERROR(VLOOKUP($A86,Hoja5!$A$2:$M$2116,11,FALSE),"")</f>
        <v>0</v>
      </c>
      <c r="K86" s="164">
        <f>+IFERROR(VLOOKUP($A86,Hoja5!$A$2:$M$2116,12,FALSE),"")</f>
        <v>0</v>
      </c>
      <c r="L86" s="165">
        <f>+IFERROR(VLOOKUP($A86,Hoja5!$A$2:$M$2116,13,FALSE),"")</f>
        <v>0</v>
      </c>
    </row>
    <row r="87" spans="1:12" x14ac:dyDescent="0.25">
      <c r="A87" s="145">
        <v>76</v>
      </c>
      <c r="B87" s="41">
        <f>+IFERROR(VLOOKUP($A87,Hoja5!$A$2:$M$2116,3,FALSE),"")</f>
        <v>25612</v>
      </c>
      <c r="C87" s="41" t="str">
        <f>+IFERROR(VLOOKUP($A87,Hoja5!$A$2:$M$2116,4,FALSE),"")</f>
        <v>RICAURTE</v>
      </c>
      <c r="D87" s="166">
        <f>+IFERROR(VLOOKUP($A87,Hoja5!$A$2:$M$2116,5,FALSE),"")</f>
        <v>0</v>
      </c>
      <c r="E87" s="166">
        <f>+IFERROR(VLOOKUP($A87,Hoja5!$A$2:$M$2116,6,FALSE),"")</f>
        <v>1.7456359102244388E-2</v>
      </c>
      <c r="F87" s="166">
        <f>+IFERROR(VLOOKUP($A87,Hoja5!$A$2:$M$2116,7,FALSE),"")</f>
        <v>9.6534653465346537E-2</v>
      </c>
      <c r="G87" s="166">
        <f>+IFERROR(VLOOKUP($A87,Hoja5!$A$2:$M$2116,8,FALSE),"")</f>
        <v>7.160493827160494E-2</v>
      </c>
      <c r="H87" s="166">
        <f>+IFERROR(VLOOKUP($A87,Hoja5!$A$2:$M$2116,9,FALSE),"")</f>
        <v>6.1576354679802957E-2</v>
      </c>
      <c r="I87" s="166">
        <f>+IFERROR(VLOOKUP($A87,Hoja5!$A$2:$M$2116,10,FALSE),"")</f>
        <v>1.8359853121175031E-2</v>
      </c>
      <c r="J87" s="166">
        <f>+IFERROR(VLOOKUP($A87,Hoja5!$A$2:$M$2116,11,FALSE),"")</f>
        <v>1.4616321559074299E-2</v>
      </c>
      <c r="K87" s="164">
        <f>+IFERROR(VLOOKUP($A87,Hoja5!$A$2:$M$2116,12,FALSE),"")</f>
        <v>1.2121212121212121E-3</v>
      </c>
      <c r="L87" s="165">
        <f>+IFERROR(VLOOKUP($A87,Hoja5!$A$2:$M$2116,13,FALSE),"")</f>
        <v>0</v>
      </c>
    </row>
    <row r="88" spans="1:12" x14ac:dyDescent="0.25">
      <c r="A88" s="145">
        <v>77</v>
      </c>
      <c r="B88" s="41">
        <f>+IFERROR(VLOOKUP($A88,Hoja5!$A$2:$M$2116,3,FALSE),"")</f>
        <v>25645</v>
      </c>
      <c r="C88" s="41" t="str">
        <f>+IFERROR(VLOOKUP($A88,Hoja5!$A$2:$M$2116,4,FALSE),"")</f>
        <v xml:space="preserve">SAN ANTONIO DEL TEQUENDAMA </v>
      </c>
      <c r="D88" s="166">
        <f>+IFERROR(VLOOKUP($A88,Hoja5!$A$2:$M$2116,5,FALSE),"")</f>
        <v>0</v>
      </c>
      <c r="E88" s="166">
        <f>+IFERROR(VLOOKUP($A88,Hoja5!$A$2:$M$2116,6,FALSE),"")</f>
        <v>0</v>
      </c>
      <c r="F88" s="166">
        <f>+IFERROR(VLOOKUP($A88,Hoja5!$A$2:$M$2116,7,FALSE),"")</f>
        <v>0</v>
      </c>
      <c r="G88" s="166">
        <f>+IFERROR(VLOOKUP($A88,Hoja5!$A$2:$M$2116,8,FALSE),"")</f>
        <v>0</v>
      </c>
      <c r="H88" s="166">
        <f>+IFERROR(VLOOKUP($A88,Hoja5!$A$2:$M$2116,9,FALSE),"")</f>
        <v>0</v>
      </c>
      <c r="I88" s="166">
        <f>+IFERROR(VLOOKUP($A88,Hoja5!$A$2:$M$2116,10,FALSE),"")</f>
        <v>0</v>
      </c>
      <c r="J88" s="166">
        <f>+IFERROR(VLOOKUP($A88,Hoja5!$A$2:$M$2116,11,FALSE),"")</f>
        <v>8.8809946714031975E-4</v>
      </c>
      <c r="K88" s="164">
        <f>+IFERROR(VLOOKUP($A88,Hoja5!$A$2:$M$2116,12,FALSE),"")</f>
        <v>9.0171325518485117E-4</v>
      </c>
      <c r="L88" s="165">
        <f>+IFERROR(VLOOKUP($A88,Hoja5!$A$2:$M$2116,13,FALSE),"")</f>
        <v>0</v>
      </c>
    </row>
    <row r="89" spans="1:12" x14ac:dyDescent="0.25">
      <c r="A89" s="145">
        <v>78</v>
      </c>
      <c r="B89" s="41">
        <f>+IFERROR(VLOOKUP($A89,Hoja5!$A$2:$M$2116,3,FALSE),"")</f>
        <v>25649</v>
      </c>
      <c r="C89" s="41" t="str">
        <f>+IFERROR(VLOOKUP($A89,Hoja5!$A$2:$M$2116,4,FALSE),"")</f>
        <v>SAN BERNARDO</v>
      </c>
      <c r="D89" s="166">
        <f>+IFERROR(VLOOKUP($A89,Hoja5!$A$2:$M$2116,5,FALSE),"")</f>
        <v>2.0920502092050207E-3</v>
      </c>
      <c r="E89" s="166">
        <f>+IFERROR(VLOOKUP($A89,Hoja5!$A$2:$M$2116,6,FALSE),"")</f>
        <v>0</v>
      </c>
      <c r="F89" s="166">
        <f>+IFERROR(VLOOKUP($A89,Hoja5!$A$2:$M$2116,7,FALSE),"")</f>
        <v>0</v>
      </c>
      <c r="G89" s="166">
        <f>+IFERROR(VLOOKUP($A89,Hoja5!$A$2:$M$2116,8,FALSE),"")</f>
        <v>0</v>
      </c>
      <c r="H89" s="166">
        <f>+IFERROR(VLOOKUP($A89,Hoja5!$A$2:$M$2116,9,FALSE),"")</f>
        <v>0</v>
      </c>
      <c r="I89" s="166">
        <f>+IFERROR(VLOOKUP($A89,Hoja5!$A$2:$M$2116,10,FALSE),"")</f>
        <v>0</v>
      </c>
      <c r="J89" s="166">
        <f>+IFERROR(VLOOKUP($A89,Hoja5!$A$2:$M$2116,11,FALSE),"")</f>
        <v>0</v>
      </c>
      <c r="K89" s="164">
        <f>+IFERROR(VLOOKUP($A89,Hoja5!$A$2:$M$2116,12,FALSE),"")</f>
        <v>0</v>
      </c>
      <c r="L89" s="165">
        <f>+IFERROR(VLOOKUP($A89,Hoja5!$A$2:$M$2116,13,FALSE),"")</f>
        <v>0</v>
      </c>
    </row>
    <row r="90" spans="1:12" x14ac:dyDescent="0.25">
      <c r="A90" s="145">
        <v>79</v>
      </c>
      <c r="B90" s="41">
        <f>+IFERROR(VLOOKUP($A90,Hoja5!$A$2:$M$2116,3,FALSE),"")</f>
        <v>25653</v>
      </c>
      <c r="C90" s="41" t="str">
        <f>+IFERROR(VLOOKUP($A90,Hoja5!$A$2:$M$2116,4,FALSE),"")</f>
        <v>SAN CAYETANO</v>
      </c>
      <c r="D90" s="166">
        <f>+IFERROR(VLOOKUP($A90,Hoja5!$A$2:$M$2116,5,FALSE),"")</f>
        <v>0</v>
      </c>
      <c r="E90" s="166">
        <f>+IFERROR(VLOOKUP($A90,Hoja5!$A$2:$M$2116,6,FALSE),"")</f>
        <v>0</v>
      </c>
      <c r="F90" s="166">
        <f>+IFERROR(VLOOKUP($A90,Hoja5!$A$2:$M$2116,7,FALSE),"")</f>
        <v>4.5364891518737675E-2</v>
      </c>
      <c r="G90" s="166">
        <f>+IFERROR(VLOOKUP($A90,Hoja5!$A$2:$M$2116,8,FALSE),"")</f>
        <v>4.6938775510204082E-2</v>
      </c>
      <c r="H90" s="166">
        <f>+IFERROR(VLOOKUP($A90,Hoja5!$A$2:$M$2116,9,FALSE),"")</f>
        <v>0</v>
      </c>
      <c r="I90" s="166">
        <f>+IFERROR(VLOOKUP($A90,Hoja5!$A$2:$M$2116,10,FALSE),"")</f>
        <v>0</v>
      </c>
      <c r="J90" s="166">
        <f>+IFERROR(VLOOKUP($A90,Hoja5!$A$2:$M$2116,11,FALSE),"")</f>
        <v>0</v>
      </c>
      <c r="K90" s="164">
        <f>+IFERROR(VLOOKUP($A90,Hoja5!$A$2:$M$2116,12,FALSE),"")</f>
        <v>0</v>
      </c>
      <c r="L90" s="165">
        <f>+IFERROR(VLOOKUP($A90,Hoja5!$A$2:$M$2116,13,FALSE),"")</f>
        <v>0</v>
      </c>
    </row>
    <row r="91" spans="1:12" x14ac:dyDescent="0.25">
      <c r="A91" s="145">
        <v>80</v>
      </c>
      <c r="B91" s="41">
        <f>+IFERROR(VLOOKUP($A91,Hoja5!$A$2:$M$2116,3,FALSE),"")</f>
        <v>25658</v>
      </c>
      <c r="C91" s="41" t="str">
        <f>+IFERROR(VLOOKUP($A91,Hoja5!$A$2:$M$2116,4,FALSE),"")</f>
        <v>SAN FRANCISCO</v>
      </c>
      <c r="D91" s="166">
        <f>+IFERROR(VLOOKUP($A91,Hoja5!$A$2:$M$2116,5,FALSE),"")</f>
        <v>0.1835518474374255</v>
      </c>
      <c r="E91" s="166">
        <f>+IFERROR(VLOOKUP($A91,Hoja5!$A$2:$M$2116,6,FALSE),"")</f>
        <v>4.9940546967895363E-2</v>
      </c>
      <c r="F91" s="166">
        <f>+IFERROR(VLOOKUP($A91,Hoja5!$A$2:$M$2116,7,FALSE),"")</f>
        <v>4.0718562874251497E-2</v>
      </c>
      <c r="G91" s="166">
        <f>+IFERROR(VLOOKUP($A91,Hoja5!$A$2:$M$2116,8,FALSE),"")</f>
        <v>0</v>
      </c>
      <c r="H91" s="166">
        <f>+IFERROR(VLOOKUP($A91,Hoja5!$A$2:$M$2116,9,FALSE),"")</f>
        <v>0</v>
      </c>
      <c r="I91" s="166">
        <f>+IFERROR(VLOOKUP($A91,Hoja5!$A$2:$M$2116,10,FALSE),"")</f>
        <v>0</v>
      </c>
      <c r="J91" s="166">
        <f>+IFERROR(VLOOKUP($A91,Hoja5!$A$2:$M$2116,11,FALSE),"")</f>
        <v>1.2437810945273632E-3</v>
      </c>
      <c r="K91" s="164">
        <f>+IFERROR(VLOOKUP($A91,Hoja5!$A$2:$M$2116,12,FALSE),"")</f>
        <v>0</v>
      </c>
      <c r="L91" s="165">
        <f>+IFERROR(VLOOKUP($A91,Hoja5!$A$2:$M$2116,13,FALSE),"")</f>
        <v>0</v>
      </c>
    </row>
    <row r="92" spans="1:12" x14ac:dyDescent="0.25">
      <c r="A92" s="145">
        <v>81</v>
      </c>
      <c r="B92" s="41">
        <f>+IFERROR(VLOOKUP($A92,Hoja5!$A$2:$M$2116,3,FALSE),"")</f>
        <v>25662</v>
      </c>
      <c r="C92" s="41" t="str">
        <f>+IFERROR(VLOOKUP($A92,Hoja5!$A$2:$M$2116,4,FALSE),"")</f>
        <v>SAN JUAN DE RIO SECO</v>
      </c>
      <c r="D92" s="166">
        <f>+IFERROR(VLOOKUP($A92,Hoja5!$A$2:$M$2116,5,FALSE),"")</f>
        <v>0.20060483870967741</v>
      </c>
      <c r="E92" s="166">
        <f>+IFERROR(VLOOKUP($A92,Hoja5!$A$2:$M$2116,6,FALSE),"")</f>
        <v>0.10396039603960396</v>
      </c>
      <c r="F92" s="166">
        <f>+IFERROR(VLOOKUP($A92,Hoja5!$A$2:$M$2116,7,FALSE),"")</f>
        <v>8.9566929133858261E-2</v>
      </c>
      <c r="G92" s="166">
        <f>+IFERROR(VLOOKUP($A92,Hoja5!$A$2:$M$2116,8,FALSE),"")</f>
        <v>9.3966369930761628E-2</v>
      </c>
      <c r="H92" s="166">
        <f>+IFERROR(VLOOKUP($A92,Hoja5!$A$2:$M$2116,9,FALSE),"")</f>
        <v>6.3316582914572858E-2</v>
      </c>
      <c r="I92" s="166">
        <f>+IFERROR(VLOOKUP($A92,Hoja5!$A$2:$M$2116,10,FALSE),"")</f>
        <v>1.3429752066115703E-2</v>
      </c>
      <c r="J92" s="166">
        <f>+IFERROR(VLOOKUP($A92,Hoja5!$A$2:$M$2116,11,FALSE),"")</f>
        <v>1.5957446808510637E-2</v>
      </c>
      <c r="K92" s="164">
        <f>+IFERROR(VLOOKUP($A92,Hoja5!$A$2:$M$2116,12,FALSE),"")</f>
        <v>1.4317180616740088E-2</v>
      </c>
      <c r="L92" s="165">
        <f>+IFERROR(VLOOKUP($A92,Hoja5!$A$2:$M$2116,13,FALSE),"")</f>
        <v>0</v>
      </c>
    </row>
    <row r="93" spans="1:12" x14ac:dyDescent="0.25">
      <c r="A93" s="145">
        <v>82</v>
      </c>
      <c r="B93" s="41">
        <f>+IFERROR(VLOOKUP($A93,Hoja5!$A$2:$M$2116,3,FALSE),"")</f>
        <v>25718</v>
      </c>
      <c r="C93" s="41" t="str">
        <f>+IFERROR(VLOOKUP($A93,Hoja5!$A$2:$M$2116,4,FALSE),"")</f>
        <v>SASAIMA</v>
      </c>
      <c r="D93" s="166">
        <f>+IFERROR(VLOOKUP($A93,Hoja5!$A$2:$M$2116,5,FALSE),"")</f>
        <v>0.17827004219409281</v>
      </c>
      <c r="E93" s="166">
        <f>+IFERROR(VLOOKUP($A93,Hoja5!$A$2:$M$2116,6,FALSE),"")</f>
        <v>6.903765690376569E-2</v>
      </c>
      <c r="F93" s="166">
        <f>+IFERROR(VLOOKUP($A93,Hoja5!$A$2:$M$2116,7,FALSE),"")</f>
        <v>0.12774869109947645</v>
      </c>
      <c r="G93" s="166">
        <f>+IFERROR(VLOOKUP($A93,Hoja5!$A$2:$M$2116,8,FALSE),"")</f>
        <v>7.8141499472016901E-2</v>
      </c>
      <c r="H93" s="166">
        <f>+IFERROR(VLOOKUP($A93,Hoja5!$A$2:$M$2116,9,FALSE),"")</f>
        <v>4.4181034482758619E-2</v>
      </c>
      <c r="I93" s="166">
        <f>+IFERROR(VLOOKUP($A93,Hoja5!$A$2:$M$2116,10,FALSE),"")</f>
        <v>0</v>
      </c>
      <c r="J93" s="166">
        <f>+IFERROR(VLOOKUP($A93,Hoja5!$A$2:$M$2116,11,FALSE),"")</f>
        <v>0</v>
      </c>
      <c r="K93" s="164">
        <f>+IFERROR(VLOOKUP($A93,Hoja5!$A$2:$M$2116,12,FALSE),"")</f>
        <v>0</v>
      </c>
      <c r="L93" s="165">
        <f>+IFERROR(VLOOKUP($A93,Hoja5!$A$2:$M$2116,13,FALSE),"")</f>
        <v>0</v>
      </c>
    </row>
    <row r="94" spans="1:12" x14ac:dyDescent="0.25">
      <c r="A94" s="145">
        <v>83</v>
      </c>
      <c r="B94" s="41">
        <f>+IFERROR(VLOOKUP($A94,Hoja5!$A$2:$M$2116,3,FALSE),"")</f>
        <v>25736</v>
      </c>
      <c r="C94" s="41" t="str">
        <f>+IFERROR(VLOOKUP($A94,Hoja5!$A$2:$M$2116,4,FALSE),"")</f>
        <v>SESQUILE</v>
      </c>
      <c r="D94" s="166">
        <f>+IFERROR(VLOOKUP($A94,Hoja5!$A$2:$M$2116,5,FALSE),"")</f>
        <v>0</v>
      </c>
      <c r="E94" s="166">
        <f>+IFERROR(VLOOKUP($A94,Hoja5!$A$2:$M$2116,6,FALSE),"")</f>
        <v>0</v>
      </c>
      <c r="F94" s="166">
        <f>+IFERROR(VLOOKUP($A94,Hoja5!$A$2:$M$2116,7,FALSE),"")</f>
        <v>0</v>
      </c>
      <c r="G94" s="166">
        <f>+IFERROR(VLOOKUP($A94,Hoja5!$A$2:$M$2116,8,FALSE),"")</f>
        <v>0</v>
      </c>
      <c r="H94" s="166">
        <f>+IFERROR(VLOOKUP($A94,Hoja5!$A$2:$M$2116,9,FALSE),"")</f>
        <v>0</v>
      </c>
      <c r="I94" s="166">
        <f>+IFERROR(VLOOKUP($A94,Hoja5!$A$2:$M$2116,10,FALSE),"")</f>
        <v>7.6569678407350692E-4</v>
      </c>
      <c r="J94" s="166">
        <f>+IFERROR(VLOOKUP($A94,Hoja5!$A$2:$M$2116,11,FALSE),"")</f>
        <v>0</v>
      </c>
      <c r="K94" s="164">
        <f>+IFERROR(VLOOKUP($A94,Hoja5!$A$2:$M$2116,12,FALSE),"")</f>
        <v>1.4684287812041115E-3</v>
      </c>
      <c r="L94" s="165">
        <f>+IFERROR(VLOOKUP($A94,Hoja5!$A$2:$M$2116,13,FALSE),"")</f>
        <v>0</v>
      </c>
    </row>
    <row r="95" spans="1:12" x14ac:dyDescent="0.25">
      <c r="A95" s="145">
        <v>84</v>
      </c>
      <c r="B95" s="41">
        <f>+IFERROR(VLOOKUP($A95,Hoja5!$A$2:$M$2116,3,FALSE),"")</f>
        <v>25740</v>
      </c>
      <c r="C95" s="41" t="str">
        <f>+IFERROR(VLOOKUP($A95,Hoja5!$A$2:$M$2116,4,FALSE),"")</f>
        <v>SIBATE</v>
      </c>
      <c r="D95" s="166">
        <f>+IFERROR(VLOOKUP($A95,Hoja5!$A$2:$M$2116,5,FALSE),"")</f>
        <v>0.51916691820102623</v>
      </c>
      <c r="E95" s="166">
        <f>+IFERROR(VLOOKUP($A95,Hoja5!$A$2:$M$2116,6,FALSE),"")</f>
        <v>0.48836524300441825</v>
      </c>
      <c r="F95" s="166">
        <f>+IFERROR(VLOOKUP($A95,Hoja5!$A$2:$M$2116,7,FALSE),"")</f>
        <v>0.48732718894009219</v>
      </c>
      <c r="G95" s="166">
        <f>+IFERROR(VLOOKUP($A95,Hoja5!$A$2:$M$2116,8,FALSE),"")</f>
        <v>0.41264465142534573</v>
      </c>
      <c r="H95" s="166">
        <f>+IFERROR(VLOOKUP($A95,Hoja5!$A$2:$M$2116,9,FALSE),"")</f>
        <v>0.305332964907433</v>
      </c>
      <c r="I95" s="166">
        <f>+IFERROR(VLOOKUP($A95,Hoja5!$A$2:$M$2116,10,FALSE),"")</f>
        <v>0.28021680216802169</v>
      </c>
      <c r="J95" s="166">
        <f>+IFERROR(VLOOKUP($A95,Hoja5!$A$2:$M$2116,11,FALSE),"")</f>
        <v>0.2209767814251401</v>
      </c>
      <c r="K95" s="164">
        <f>+IFERROR(VLOOKUP($A95,Hoja5!$A$2:$M$2116,12,FALSE),"")</f>
        <v>0.17997364953886694</v>
      </c>
      <c r="L95" s="165">
        <f>+IFERROR(VLOOKUP($A95,Hoja5!$A$2:$M$2116,13,FALSE),"")</f>
        <v>0.19313417190775681</v>
      </c>
    </row>
    <row r="96" spans="1:12" x14ac:dyDescent="0.25">
      <c r="A96" s="145">
        <v>85</v>
      </c>
      <c r="B96" s="41">
        <f>+IFERROR(VLOOKUP($A96,Hoja5!$A$2:$M$2116,3,FALSE),"")</f>
        <v>25743</v>
      </c>
      <c r="C96" s="41" t="str">
        <f>+IFERROR(VLOOKUP($A96,Hoja5!$A$2:$M$2116,4,FALSE),"")</f>
        <v>SILVANIA</v>
      </c>
      <c r="D96" s="166">
        <f>+IFERROR(VLOOKUP($A96,Hoja5!$A$2:$M$2116,5,FALSE),"")</f>
        <v>9.1338582677165353E-2</v>
      </c>
      <c r="E96" s="166">
        <f>+IFERROR(VLOOKUP($A96,Hoja5!$A$2:$M$2116,6,FALSE),"")</f>
        <v>9.0909090909090912E-2</v>
      </c>
      <c r="F96" s="166">
        <f>+IFERROR(VLOOKUP($A96,Hoja5!$A$2:$M$2116,7,FALSE),"")</f>
        <v>4.1561074505828688E-2</v>
      </c>
      <c r="G96" s="166">
        <f>+IFERROR(VLOOKUP($A96,Hoja5!$A$2:$M$2116,8,FALSE),"")</f>
        <v>2.8913260219341975E-2</v>
      </c>
      <c r="H96" s="166">
        <f>+IFERROR(VLOOKUP($A96,Hoja5!$A$2:$M$2116,9,FALSE),"")</f>
        <v>9.857072449482503E-3</v>
      </c>
      <c r="I96" s="166">
        <f>+IFERROR(VLOOKUP($A96,Hoja5!$A$2:$M$2116,10,FALSE),"")</f>
        <v>1.9550342130987292E-3</v>
      </c>
      <c r="J96" s="166">
        <f>+IFERROR(VLOOKUP($A96,Hoja5!$A$2:$M$2116,11,FALSE),"")</f>
        <v>0</v>
      </c>
      <c r="K96" s="164">
        <f>+IFERROR(VLOOKUP($A96,Hoja5!$A$2:$M$2116,12,FALSE),"")</f>
        <v>0</v>
      </c>
      <c r="L96" s="165">
        <f>+IFERROR(VLOOKUP($A96,Hoja5!$A$2:$M$2116,13,FALSE),"")</f>
        <v>0</v>
      </c>
    </row>
    <row r="97" spans="1:12" x14ac:dyDescent="0.25">
      <c r="A97" s="145">
        <v>86</v>
      </c>
      <c r="B97" s="41">
        <f>+IFERROR(VLOOKUP($A97,Hoja5!$A$2:$M$2116,3,FALSE),"")</f>
        <v>25745</v>
      </c>
      <c r="C97" s="41" t="str">
        <f>+IFERROR(VLOOKUP($A97,Hoja5!$A$2:$M$2116,4,FALSE),"")</f>
        <v>SIMIJACA</v>
      </c>
      <c r="D97" s="166">
        <f>+IFERROR(VLOOKUP($A97,Hoja5!$A$2:$M$2116,5,FALSE),"")</f>
        <v>0.1020746887966805</v>
      </c>
      <c r="E97" s="166">
        <f>+IFERROR(VLOOKUP($A97,Hoja5!$A$2:$M$2116,6,FALSE),"")</f>
        <v>9.5588235294117641E-2</v>
      </c>
      <c r="F97" s="166">
        <f>+IFERROR(VLOOKUP($A97,Hoja5!$A$2:$M$2116,7,FALSE),"")</f>
        <v>0.10210696920583469</v>
      </c>
      <c r="G97" s="166">
        <f>+IFERROR(VLOOKUP($A97,Hoja5!$A$2:$M$2116,8,FALSE),"")</f>
        <v>8.2859463850528031E-2</v>
      </c>
      <c r="H97" s="166">
        <f>+IFERROR(VLOOKUP($A97,Hoja5!$A$2:$M$2116,9,FALSE),"")</f>
        <v>3.5130718954248366E-2</v>
      </c>
      <c r="I97" s="166">
        <f>+IFERROR(VLOOKUP($A97,Hoja5!$A$2:$M$2116,10,FALSE),"")</f>
        <v>1.1513157894736841E-2</v>
      </c>
      <c r="J97" s="166">
        <f>+IFERROR(VLOOKUP($A97,Hoja5!$A$2:$M$2116,11,FALSE),"")</f>
        <v>9.9255583126550868E-3</v>
      </c>
      <c r="K97" s="164">
        <f>+IFERROR(VLOOKUP($A97,Hoja5!$A$2:$M$2116,12,FALSE),"")</f>
        <v>9.1210613598673301E-3</v>
      </c>
      <c r="L97" s="165">
        <f>+IFERROR(VLOOKUP($A97,Hoja5!$A$2:$M$2116,13,FALSE),"")</f>
        <v>5.8091286307053944E-3</v>
      </c>
    </row>
    <row r="98" spans="1:12" x14ac:dyDescent="0.25">
      <c r="A98" s="145">
        <v>87</v>
      </c>
      <c r="B98" s="41">
        <f>+IFERROR(VLOOKUP($A98,Hoja5!$A$2:$M$2116,3,FALSE),"")</f>
        <v>25754</v>
      </c>
      <c r="C98" s="41" t="str">
        <f>+IFERROR(VLOOKUP($A98,Hoja5!$A$2:$M$2116,4,FALSE),"")</f>
        <v>SOACHA</v>
      </c>
      <c r="D98" s="166">
        <f>+IFERROR(VLOOKUP($A98,Hoja5!$A$2:$M$2116,5,FALSE),"")</f>
        <v>8.2296588495383419E-2</v>
      </c>
      <c r="E98" s="166">
        <f>+IFERROR(VLOOKUP($A98,Hoja5!$A$2:$M$2116,6,FALSE),"")</f>
        <v>7.4113649477485943E-2</v>
      </c>
      <c r="F98" s="166">
        <f>+IFERROR(VLOOKUP($A98,Hoja5!$A$2:$M$2116,7,FALSE),"")</f>
        <v>0.11333997752284823</v>
      </c>
      <c r="G98" s="166">
        <f>+IFERROR(VLOOKUP($A98,Hoja5!$A$2:$M$2116,8,FALSE),"")</f>
        <v>0.16751956016071051</v>
      </c>
      <c r="H98" s="166">
        <f>+IFERROR(VLOOKUP($A98,Hoja5!$A$2:$M$2116,9,FALSE),"")</f>
        <v>0.20200612395734346</v>
      </c>
      <c r="I98" s="166">
        <f>+IFERROR(VLOOKUP($A98,Hoja5!$A$2:$M$2116,10,FALSE),"")</f>
        <v>0.21000337524259557</v>
      </c>
      <c r="J98" s="166">
        <f>+IFERROR(VLOOKUP($A98,Hoja5!$A$2:$M$2116,11,FALSE),"")</f>
        <v>0.18377173615929687</v>
      </c>
      <c r="K98" s="164">
        <f>+IFERROR(VLOOKUP($A98,Hoja5!$A$2:$M$2116,12,FALSE),"")</f>
        <v>0.20089089654307046</v>
      </c>
      <c r="L98" s="165">
        <f>+IFERROR(VLOOKUP($A98,Hoja5!$A$2:$M$2116,13,FALSE),"")</f>
        <v>0.20389299469137087</v>
      </c>
    </row>
    <row r="99" spans="1:12" x14ac:dyDescent="0.25">
      <c r="A99" s="145">
        <v>88</v>
      </c>
      <c r="B99" s="41">
        <f>+IFERROR(VLOOKUP($A99,Hoja5!$A$2:$M$2116,3,FALSE),"")</f>
        <v>25758</v>
      </c>
      <c r="C99" s="41" t="str">
        <f>+IFERROR(VLOOKUP($A99,Hoja5!$A$2:$M$2116,4,FALSE),"")</f>
        <v>SOPO</v>
      </c>
      <c r="D99" s="166">
        <f>+IFERROR(VLOOKUP($A99,Hoja5!$A$2:$M$2116,5,FALSE),"")</f>
        <v>1.5336039693279206E-2</v>
      </c>
      <c r="E99" s="166">
        <f>+IFERROR(VLOOKUP($A99,Hoja5!$A$2:$M$2116,6,FALSE),"")</f>
        <v>4.2160737812911728E-2</v>
      </c>
      <c r="F99" s="166">
        <f>+IFERROR(VLOOKUP($A99,Hoja5!$A$2:$M$2116,7,FALSE),"")</f>
        <v>5.650684931506849E-2</v>
      </c>
      <c r="G99" s="166">
        <f>+IFERROR(VLOOKUP($A99,Hoja5!$A$2:$M$2116,8,FALSE),"")</f>
        <v>3.5131744040150563E-2</v>
      </c>
      <c r="H99" s="166">
        <f>+IFERROR(VLOOKUP($A99,Hoja5!$A$2:$M$2116,9,FALSE),"")</f>
        <v>1.5625E-2</v>
      </c>
      <c r="I99" s="166">
        <f>+IFERROR(VLOOKUP($A99,Hoja5!$A$2:$M$2116,10,FALSE),"")</f>
        <v>4.0551500405515005E-4</v>
      </c>
      <c r="J99" s="166">
        <f>+IFERROR(VLOOKUP($A99,Hoja5!$A$2:$M$2116,11,FALSE),"")</f>
        <v>8.0256821829855537E-4</v>
      </c>
      <c r="K99" s="164">
        <f>+IFERROR(VLOOKUP($A99,Hoja5!$A$2:$M$2116,12,FALSE),"")</f>
        <v>0</v>
      </c>
      <c r="L99" s="165">
        <f>+IFERROR(VLOOKUP($A99,Hoja5!$A$2:$M$2116,13,FALSE),"")</f>
        <v>0</v>
      </c>
    </row>
    <row r="100" spans="1:12" x14ac:dyDescent="0.25">
      <c r="A100" s="145">
        <v>89</v>
      </c>
      <c r="B100" s="41">
        <f>+IFERROR(VLOOKUP($A100,Hoja5!$A$2:$M$2116,3,FALSE),"")</f>
        <v>25769</v>
      </c>
      <c r="C100" s="41" t="str">
        <f>+IFERROR(VLOOKUP($A100,Hoja5!$A$2:$M$2116,4,FALSE),"")</f>
        <v>SUBACHOQUE</v>
      </c>
      <c r="D100" s="166">
        <f>+IFERROR(VLOOKUP($A100,Hoja5!$A$2:$M$2116,5,FALSE),"")</f>
        <v>9.2567567567567566E-2</v>
      </c>
      <c r="E100" s="166">
        <f>+IFERROR(VLOOKUP($A100,Hoja5!$A$2:$M$2116,6,FALSE),"")</f>
        <v>4.9300466355762823E-2</v>
      </c>
      <c r="F100" s="166">
        <f>+IFERROR(VLOOKUP($A100,Hoja5!$A$2:$M$2116,7,FALSE),"")</f>
        <v>6.0465116279069767E-2</v>
      </c>
      <c r="G100" s="166">
        <f>+IFERROR(VLOOKUP($A100,Hoja5!$A$2:$M$2116,8,FALSE),"")</f>
        <v>3.614457831325301E-2</v>
      </c>
      <c r="H100" s="166">
        <f>+IFERROR(VLOOKUP($A100,Hoja5!$A$2:$M$2116,9,FALSE),"")</f>
        <v>3.1907671418873046E-2</v>
      </c>
      <c r="I100" s="166">
        <f>+IFERROR(VLOOKUP($A100,Hoja5!$A$2:$M$2116,10,FALSE),"")</f>
        <v>6.8917987594762232E-4</v>
      </c>
      <c r="J100" s="166">
        <f>+IFERROR(VLOOKUP($A100,Hoja5!$A$2:$M$2116,11,FALSE),"")</f>
        <v>6.993006993006993E-4</v>
      </c>
      <c r="K100" s="164">
        <f>+IFERROR(VLOOKUP($A100,Hoja5!$A$2:$M$2116,12,FALSE),"")</f>
        <v>0</v>
      </c>
      <c r="L100" s="165">
        <f>+IFERROR(VLOOKUP($A100,Hoja5!$A$2:$M$2116,13,FALSE),"")</f>
        <v>0</v>
      </c>
    </row>
    <row r="101" spans="1:12" x14ac:dyDescent="0.25">
      <c r="A101" s="145">
        <v>90</v>
      </c>
      <c r="B101" s="41">
        <f>+IFERROR(VLOOKUP($A101,Hoja5!$A$2:$M$2116,3,FALSE),"")</f>
        <v>25772</v>
      </c>
      <c r="C101" s="41" t="str">
        <f>+IFERROR(VLOOKUP($A101,Hoja5!$A$2:$M$2116,4,FALSE),"")</f>
        <v>SUESCA</v>
      </c>
      <c r="D101" s="166">
        <f>+IFERROR(VLOOKUP($A101,Hoja5!$A$2:$M$2116,5,FALSE),"")</f>
        <v>4.848866498740554E-2</v>
      </c>
      <c r="E101" s="166">
        <f>+IFERROR(VLOOKUP($A101,Hoja5!$A$2:$M$2116,6,FALSE),"")</f>
        <v>3.8953134510042606E-2</v>
      </c>
      <c r="F101" s="166">
        <f>+IFERROR(VLOOKUP($A101,Hoja5!$A$2:$M$2116,7,FALSE),"")</f>
        <v>5.509478672985782E-2</v>
      </c>
      <c r="G101" s="166">
        <f>+IFERROR(VLOOKUP($A101,Hoja5!$A$2:$M$2116,8,FALSE),"")</f>
        <v>2.0348837209302327E-2</v>
      </c>
      <c r="H101" s="166">
        <f>+IFERROR(VLOOKUP($A101,Hoja5!$A$2:$M$2116,9,FALSE),"")</f>
        <v>1.9461934745277618E-2</v>
      </c>
      <c r="I101" s="166">
        <f>+IFERROR(VLOOKUP($A101,Hoja5!$A$2:$M$2116,10,FALSE),"")</f>
        <v>5.6338028169014088E-4</v>
      </c>
      <c r="J101" s="166">
        <f>+IFERROR(VLOOKUP($A101,Hoja5!$A$2:$M$2116,11,FALSE),"")</f>
        <v>0</v>
      </c>
      <c r="K101" s="164">
        <f>+IFERROR(VLOOKUP($A101,Hoja5!$A$2:$M$2116,12,FALSE),"")</f>
        <v>1.6402405686167304E-3</v>
      </c>
      <c r="L101" s="165">
        <f>+IFERROR(VLOOKUP($A101,Hoja5!$A$2:$M$2116,13,FALSE),"")</f>
        <v>0</v>
      </c>
    </row>
    <row r="102" spans="1:12" x14ac:dyDescent="0.25">
      <c r="A102" s="145">
        <v>91</v>
      </c>
      <c r="B102" s="41">
        <f>+IFERROR(VLOOKUP($A102,Hoja5!$A$2:$M$2116,3,FALSE),"")</f>
        <v>25777</v>
      </c>
      <c r="C102" s="41" t="str">
        <f>+IFERROR(VLOOKUP($A102,Hoja5!$A$2:$M$2116,4,FALSE),"")</f>
        <v>SUPATA</v>
      </c>
      <c r="D102" s="166">
        <f>+IFERROR(VLOOKUP($A102,Hoja5!$A$2:$M$2116,5,FALSE),"")</f>
        <v>2.2494887525562373E-2</v>
      </c>
      <c r="E102" s="166">
        <f>+IFERROR(VLOOKUP($A102,Hoja5!$A$2:$M$2116,6,FALSE),"")</f>
        <v>0</v>
      </c>
      <c r="F102" s="166">
        <f>+IFERROR(VLOOKUP($A102,Hoja5!$A$2:$M$2116,7,FALSE),"")</f>
        <v>0</v>
      </c>
      <c r="G102" s="166">
        <f>+IFERROR(VLOOKUP($A102,Hoja5!$A$2:$M$2116,8,FALSE),"")</f>
        <v>0</v>
      </c>
      <c r="H102" s="166">
        <f>+IFERROR(VLOOKUP($A102,Hoja5!$A$2:$M$2116,9,FALSE),"")</f>
        <v>0</v>
      </c>
      <c r="I102" s="166">
        <f>+IFERROR(VLOOKUP($A102,Hoja5!$A$2:$M$2116,10,FALSE),"")</f>
        <v>1.834862385321101E-3</v>
      </c>
      <c r="J102" s="166">
        <f>+IFERROR(VLOOKUP($A102,Hoja5!$A$2:$M$2116,11,FALSE),"")</f>
        <v>1.841620626151013E-3</v>
      </c>
      <c r="K102" s="164">
        <f>+IFERROR(VLOOKUP($A102,Hoja5!$A$2:$M$2116,12,FALSE),"")</f>
        <v>0</v>
      </c>
      <c r="L102" s="165">
        <f>+IFERROR(VLOOKUP($A102,Hoja5!$A$2:$M$2116,13,FALSE),"")</f>
        <v>0</v>
      </c>
    </row>
    <row r="103" spans="1:12" x14ac:dyDescent="0.25">
      <c r="A103" s="145">
        <v>92</v>
      </c>
      <c r="B103" s="41">
        <f>+IFERROR(VLOOKUP($A103,Hoja5!$A$2:$M$2116,3,FALSE),"")</f>
        <v>25779</v>
      </c>
      <c r="C103" s="41" t="str">
        <f>+IFERROR(VLOOKUP($A103,Hoja5!$A$2:$M$2116,4,FALSE),"")</f>
        <v>SUSA</v>
      </c>
      <c r="D103" s="166">
        <f>+IFERROR(VLOOKUP($A103,Hoja5!$A$2:$M$2116,5,FALSE),"")</f>
        <v>0</v>
      </c>
      <c r="E103" s="166">
        <f>+IFERROR(VLOOKUP($A103,Hoja5!$A$2:$M$2116,6,FALSE),"")</f>
        <v>0</v>
      </c>
      <c r="F103" s="166">
        <f>+IFERROR(VLOOKUP($A103,Hoja5!$A$2:$M$2116,7,FALSE),"")</f>
        <v>0</v>
      </c>
      <c r="G103" s="166">
        <f>+IFERROR(VLOOKUP($A103,Hoja5!$A$2:$M$2116,8,FALSE),"")</f>
        <v>9.372071227741331E-4</v>
      </c>
      <c r="H103" s="166">
        <f>+IFERROR(VLOOKUP($A103,Hoja5!$A$2:$M$2116,9,FALSE),"")</f>
        <v>0</v>
      </c>
      <c r="I103" s="166">
        <f>+IFERROR(VLOOKUP($A103,Hoja5!$A$2:$M$2116,10,FALSE),"")</f>
        <v>0</v>
      </c>
      <c r="J103" s="166">
        <f>+IFERROR(VLOOKUP($A103,Hoja5!$A$2:$M$2116,11,FALSE),"")</f>
        <v>0</v>
      </c>
      <c r="K103" s="164">
        <f>+IFERROR(VLOOKUP($A103,Hoja5!$A$2:$M$2116,12,FALSE),"")</f>
        <v>0</v>
      </c>
      <c r="L103" s="165">
        <f>+IFERROR(VLOOKUP($A103,Hoja5!$A$2:$M$2116,13,FALSE),"")</f>
        <v>0</v>
      </c>
    </row>
    <row r="104" spans="1:12" x14ac:dyDescent="0.25">
      <c r="A104" s="145">
        <v>93</v>
      </c>
      <c r="B104" s="41">
        <f>+IFERROR(VLOOKUP($A104,Hoja5!$A$2:$M$2116,3,FALSE),"")</f>
        <v>25781</v>
      </c>
      <c r="C104" s="41" t="str">
        <f>+IFERROR(VLOOKUP($A104,Hoja5!$A$2:$M$2116,4,FALSE),"")</f>
        <v>SUTATAUSA</v>
      </c>
      <c r="D104" s="166">
        <f>+IFERROR(VLOOKUP($A104,Hoja5!$A$2:$M$2116,5,FALSE),"")</f>
        <v>0</v>
      </c>
      <c r="E104" s="166">
        <f>+IFERROR(VLOOKUP($A104,Hoja5!$A$2:$M$2116,6,FALSE),"")</f>
        <v>0</v>
      </c>
      <c r="F104" s="166">
        <f>+IFERROR(VLOOKUP($A104,Hoja5!$A$2:$M$2116,7,FALSE),"")</f>
        <v>0</v>
      </c>
      <c r="G104" s="166">
        <f>+IFERROR(VLOOKUP($A104,Hoja5!$A$2:$M$2116,8,FALSE),"")</f>
        <v>0</v>
      </c>
      <c r="H104" s="166">
        <f>+IFERROR(VLOOKUP($A104,Hoja5!$A$2:$M$2116,9,FALSE),"")</f>
        <v>0</v>
      </c>
      <c r="I104" s="166">
        <f>+IFERROR(VLOOKUP($A104,Hoja5!$A$2:$M$2116,10,FALSE),"")</f>
        <v>0</v>
      </c>
      <c r="J104" s="166">
        <f>+IFERROR(VLOOKUP($A104,Hoja5!$A$2:$M$2116,11,FALSE),"")</f>
        <v>0</v>
      </c>
      <c r="K104" s="164">
        <f>+IFERROR(VLOOKUP($A104,Hoja5!$A$2:$M$2116,12,FALSE),"")</f>
        <v>0</v>
      </c>
      <c r="L104" s="165">
        <f>+IFERROR(VLOOKUP($A104,Hoja5!$A$2:$M$2116,13,FALSE),"")</f>
        <v>0</v>
      </c>
    </row>
    <row r="105" spans="1:12" x14ac:dyDescent="0.25">
      <c r="A105" s="145">
        <v>94</v>
      </c>
      <c r="B105" s="41">
        <f>+IFERROR(VLOOKUP($A105,Hoja5!$A$2:$M$2116,3,FALSE),"")</f>
        <v>25785</v>
      </c>
      <c r="C105" s="41" t="str">
        <f>+IFERROR(VLOOKUP($A105,Hoja5!$A$2:$M$2116,4,FALSE),"")</f>
        <v>TABIO</v>
      </c>
      <c r="D105" s="166">
        <f>+IFERROR(VLOOKUP($A105,Hoja5!$A$2:$M$2116,5,FALSE),"")</f>
        <v>1.1473152822395595E-2</v>
      </c>
      <c r="E105" s="166">
        <f>+IFERROR(VLOOKUP($A105,Hoja5!$A$2:$M$2116,6,FALSE),"")</f>
        <v>9.9637681159420281E-3</v>
      </c>
      <c r="F105" s="166">
        <f>+IFERROR(VLOOKUP($A105,Hoja5!$A$2:$M$2116,7,FALSE),"")</f>
        <v>3.5189309576837413E-2</v>
      </c>
      <c r="G105" s="166">
        <f>+IFERROR(VLOOKUP($A105,Hoja5!$A$2:$M$2116,8,FALSE),"")</f>
        <v>2.2309711286089239E-2</v>
      </c>
      <c r="H105" s="166">
        <f>+IFERROR(VLOOKUP($A105,Hoja5!$A$2:$M$2116,9,FALSE),"")</f>
        <v>1.8795386586928663E-2</v>
      </c>
      <c r="I105" s="166">
        <f>+IFERROR(VLOOKUP($A105,Hoja5!$A$2:$M$2116,10,FALSE),"")</f>
        <v>0</v>
      </c>
      <c r="J105" s="166">
        <f>+IFERROR(VLOOKUP($A105,Hoja5!$A$2:$M$2116,11,FALSE),"")</f>
        <v>0</v>
      </c>
      <c r="K105" s="164">
        <f>+IFERROR(VLOOKUP($A105,Hoja5!$A$2:$M$2116,12,FALSE),"")</f>
        <v>1.9425019425019425E-3</v>
      </c>
      <c r="L105" s="165">
        <f>+IFERROR(VLOOKUP($A105,Hoja5!$A$2:$M$2116,13,FALSE),"")</f>
        <v>0</v>
      </c>
    </row>
    <row r="106" spans="1:12" x14ac:dyDescent="0.25">
      <c r="A106" s="145">
        <v>95</v>
      </c>
      <c r="B106" s="41">
        <f>+IFERROR(VLOOKUP($A106,Hoja5!$A$2:$M$2116,3,FALSE),"")</f>
        <v>25793</v>
      </c>
      <c r="C106" s="41" t="str">
        <f>+IFERROR(VLOOKUP($A106,Hoja5!$A$2:$M$2116,4,FALSE),"")</f>
        <v>TAUSA</v>
      </c>
      <c r="D106" s="166">
        <f>+IFERROR(VLOOKUP($A106,Hoja5!$A$2:$M$2116,5,FALSE),"")</f>
        <v>0.15759637188208617</v>
      </c>
      <c r="E106" s="166">
        <f>+IFERROR(VLOOKUP($A106,Hoja5!$A$2:$M$2116,6,FALSE),"")</f>
        <v>0.17445838084378562</v>
      </c>
      <c r="F106" s="166">
        <f>+IFERROR(VLOOKUP($A106,Hoja5!$A$2:$M$2116,7,FALSE),"")</f>
        <v>0.15953757225433526</v>
      </c>
      <c r="G106" s="166">
        <f>+IFERROR(VLOOKUP($A106,Hoja5!$A$2:$M$2116,8,FALSE),"")</f>
        <v>6.0426540284360189E-2</v>
      </c>
      <c r="H106" s="166">
        <f>+IFERROR(VLOOKUP($A106,Hoja5!$A$2:$M$2116,9,FALSE),"")</f>
        <v>5.9756097560975607E-2</v>
      </c>
      <c r="I106" s="166">
        <f>+IFERROR(VLOOKUP($A106,Hoja5!$A$2:$M$2116,10,FALSE),"")</f>
        <v>9.608091024020228E-2</v>
      </c>
      <c r="J106" s="166">
        <f>+IFERROR(VLOOKUP($A106,Hoja5!$A$2:$M$2116,11,FALSE),"")</f>
        <v>8.7855297157622733E-2</v>
      </c>
      <c r="K106" s="164">
        <f>+IFERROR(VLOOKUP($A106,Hoja5!$A$2:$M$2116,12,FALSE),"")</f>
        <v>0.1218872870249017</v>
      </c>
      <c r="L106" s="165">
        <f>+IFERROR(VLOOKUP($A106,Hoja5!$A$2:$M$2116,13,FALSE),"")</f>
        <v>0.11038107752956636</v>
      </c>
    </row>
    <row r="107" spans="1:12" x14ac:dyDescent="0.25">
      <c r="A107" s="145">
        <v>96</v>
      </c>
      <c r="B107" s="41">
        <f>+IFERROR(VLOOKUP($A107,Hoja5!$A$2:$M$2116,3,FALSE),"")</f>
        <v>25797</v>
      </c>
      <c r="C107" s="41" t="str">
        <f>+IFERROR(VLOOKUP($A107,Hoja5!$A$2:$M$2116,4,FALSE),"")</f>
        <v xml:space="preserve">TENA </v>
      </c>
      <c r="D107" s="166">
        <f>+IFERROR(VLOOKUP($A107,Hoja5!$A$2:$M$2116,5,FALSE),"")</f>
        <v>0</v>
      </c>
      <c r="E107" s="166">
        <f>+IFERROR(VLOOKUP($A107,Hoja5!$A$2:$M$2116,6,FALSE),"")</f>
        <v>0</v>
      </c>
      <c r="F107" s="166">
        <f>+IFERROR(VLOOKUP($A107,Hoja5!$A$2:$M$2116,7,FALSE),"")</f>
        <v>0</v>
      </c>
      <c r="G107" s="166">
        <f>+IFERROR(VLOOKUP($A107,Hoja5!$A$2:$M$2116,8,FALSE),"")</f>
        <v>0</v>
      </c>
      <c r="H107" s="166">
        <f>+IFERROR(VLOOKUP($A107,Hoja5!$A$2:$M$2116,9,FALSE),"")</f>
        <v>0</v>
      </c>
      <c r="I107" s="166">
        <f>+IFERROR(VLOOKUP($A107,Hoja5!$A$2:$M$2116,10,FALSE),"")</f>
        <v>0</v>
      </c>
      <c r="J107" s="166">
        <f>+IFERROR(VLOOKUP($A107,Hoja5!$A$2:$M$2116,11,FALSE),"")</f>
        <v>1.0214504596527069E-3</v>
      </c>
      <c r="K107" s="164">
        <f>+IFERROR(VLOOKUP($A107,Hoja5!$A$2:$M$2116,12,FALSE),"")</f>
        <v>1.0162601626016261E-3</v>
      </c>
      <c r="L107" s="165">
        <f>+IFERROR(VLOOKUP($A107,Hoja5!$A$2:$M$2116,13,FALSE),"")</f>
        <v>3.1440162271805273E-2</v>
      </c>
    </row>
    <row r="108" spans="1:12" x14ac:dyDescent="0.25">
      <c r="A108" s="145">
        <v>97</v>
      </c>
      <c r="B108" s="41">
        <f>+IFERROR(VLOOKUP($A108,Hoja5!$A$2:$M$2116,3,FALSE),"")</f>
        <v>25799</v>
      </c>
      <c r="C108" s="41" t="str">
        <f>+IFERROR(VLOOKUP($A108,Hoja5!$A$2:$M$2116,4,FALSE),"")</f>
        <v>TENJO</v>
      </c>
      <c r="D108" s="166">
        <f>+IFERROR(VLOOKUP($A108,Hoja5!$A$2:$M$2116,5,FALSE),"")</f>
        <v>6.5415244596131975E-2</v>
      </c>
      <c r="E108" s="166">
        <f>+IFERROR(VLOOKUP($A108,Hoja5!$A$2:$M$2116,6,FALSE),"")</f>
        <v>7.8231292517006806E-2</v>
      </c>
      <c r="F108" s="166">
        <f>+IFERROR(VLOOKUP($A108,Hoja5!$A$2:$M$2116,7,FALSE),"")</f>
        <v>0.15011286681715574</v>
      </c>
      <c r="G108" s="166">
        <f>+IFERROR(VLOOKUP($A108,Hoja5!$A$2:$M$2116,8,FALSE),"")</f>
        <v>9.4064949608062706E-2</v>
      </c>
      <c r="H108" s="166">
        <f>+IFERROR(VLOOKUP($A108,Hoja5!$A$2:$M$2116,9,FALSE),"")</f>
        <v>6.2118691070438159E-2</v>
      </c>
      <c r="I108" s="166">
        <f>+IFERROR(VLOOKUP($A108,Hoja5!$A$2:$M$2116,10,FALSE),"")</f>
        <v>5.4914881933003845E-4</v>
      </c>
      <c r="J108" s="166">
        <f>+IFERROR(VLOOKUP($A108,Hoja5!$A$2:$M$2116,11,FALSE),"")</f>
        <v>5.4200542005420054E-4</v>
      </c>
      <c r="K108" s="164">
        <f>+IFERROR(VLOOKUP($A108,Hoja5!$A$2:$M$2116,12,FALSE),"")</f>
        <v>0</v>
      </c>
      <c r="L108" s="165">
        <f>+IFERROR(VLOOKUP($A108,Hoja5!$A$2:$M$2116,13,FALSE),"")</f>
        <v>0</v>
      </c>
    </row>
    <row r="109" spans="1:12" x14ac:dyDescent="0.25">
      <c r="A109" s="145">
        <v>98</v>
      </c>
      <c r="B109" s="41">
        <f>+IFERROR(VLOOKUP($A109,Hoja5!$A$2:$M$2116,3,FALSE),"")</f>
        <v>25805</v>
      </c>
      <c r="C109" s="41" t="str">
        <f>+IFERROR(VLOOKUP($A109,Hoja5!$A$2:$M$2116,4,FALSE),"")</f>
        <v>TIBACUY</v>
      </c>
      <c r="D109" s="166">
        <f>+IFERROR(VLOOKUP($A109,Hoja5!$A$2:$M$2116,5,FALSE),"")</f>
        <v>0</v>
      </c>
      <c r="E109" s="166">
        <f>+IFERROR(VLOOKUP($A109,Hoja5!$A$2:$M$2116,6,FALSE),"")</f>
        <v>0</v>
      </c>
      <c r="F109" s="166">
        <f>+IFERROR(VLOOKUP($A109,Hoja5!$A$2:$M$2116,7,FALSE),"")</f>
        <v>0</v>
      </c>
      <c r="G109" s="166">
        <f>+IFERROR(VLOOKUP($A109,Hoja5!$A$2:$M$2116,8,FALSE),"")</f>
        <v>0</v>
      </c>
      <c r="H109" s="166">
        <f>+IFERROR(VLOOKUP($A109,Hoja5!$A$2:$M$2116,9,FALSE),"")</f>
        <v>0</v>
      </c>
      <c r="I109" s="166">
        <f>+IFERROR(VLOOKUP($A109,Hoja5!$A$2:$M$2116,10,FALSE),"")</f>
        <v>0</v>
      </c>
      <c r="J109" s="166">
        <f>+IFERROR(VLOOKUP($A109,Hoja5!$A$2:$M$2116,11,FALSE),"")</f>
        <v>0</v>
      </c>
      <c r="K109" s="164">
        <f>+IFERROR(VLOOKUP($A109,Hoja5!$A$2:$M$2116,12,FALSE),"")</f>
        <v>0</v>
      </c>
      <c r="L109" s="165">
        <f>+IFERROR(VLOOKUP($A109,Hoja5!$A$2:$M$2116,13,FALSE),"")</f>
        <v>0</v>
      </c>
    </row>
    <row r="110" spans="1:12" x14ac:dyDescent="0.25">
      <c r="A110" s="145">
        <v>99</v>
      </c>
      <c r="B110" s="41">
        <f>+IFERROR(VLOOKUP($A110,Hoja5!$A$2:$M$2116,3,FALSE),"")</f>
        <v>25807</v>
      </c>
      <c r="C110" s="41" t="str">
        <f>+IFERROR(VLOOKUP($A110,Hoja5!$A$2:$M$2116,4,FALSE),"")</f>
        <v>TIBIRITA</v>
      </c>
      <c r="D110" s="166">
        <f>+IFERROR(VLOOKUP($A110,Hoja5!$A$2:$M$2116,5,FALSE),"")</f>
        <v>0</v>
      </c>
      <c r="E110" s="166">
        <f>+IFERROR(VLOOKUP($A110,Hoja5!$A$2:$M$2116,6,FALSE),"")</f>
        <v>0</v>
      </c>
      <c r="F110" s="166">
        <f>+IFERROR(VLOOKUP($A110,Hoja5!$A$2:$M$2116,7,FALSE),"")</f>
        <v>0</v>
      </c>
      <c r="G110" s="166">
        <f>+IFERROR(VLOOKUP($A110,Hoja5!$A$2:$M$2116,8,FALSE),"")</f>
        <v>0</v>
      </c>
      <c r="H110" s="166">
        <f>+IFERROR(VLOOKUP($A110,Hoja5!$A$2:$M$2116,9,FALSE),"")</f>
        <v>0</v>
      </c>
      <c r="I110" s="166">
        <f>+IFERROR(VLOOKUP($A110,Hoja5!$A$2:$M$2116,10,FALSE),"")</f>
        <v>0</v>
      </c>
      <c r="J110" s="166">
        <f>+IFERROR(VLOOKUP($A110,Hoja5!$A$2:$M$2116,11,FALSE),"")</f>
        <v>0</v>
      </c>
      <c r="K110" s="164">
        <f>+IFERROR(VLOOKUP($A110,Hoja5!$A$2:$M$2116,12,FALSE),"")</f>
        <v>0</v>
      </c>
      <c r="L110" s="165">
        <f>+IFERROR(VLOOKUP($A110,Hoja5!$A$2:$M$2116,13,FALSE),"")</f>
        <v>0</v>
      </c>
    </row>
    <row r="111" spans="1:12" x14ac:dyDescent="0.25">
      <c r="A111" s="145">
        <v>100</v>
      </c>
      <c r="B111" s="41">
        <f>+IFERROR(VLOOKUP($A111,Hoja5!$A$2:$M$2116,3,FALSE),"")</f>
        <v>25815</v>
      </c>
      <c r="C111" s="41" t="str">
        <f>+IFERROR(VLOOKUP($A111,Hoja5!$A$2:$M$2116,4,FALSE),"")</f>
        <v>TOCAIMA</v>
      </c>
      <c r="D111" s="166">
        <f>+IFERROR(VLOOKUP($A111,Hoja5!$A$2:$M$2116,5,FALSE),"")</f>
        <v>8.3333333333333329E-2</v>
      </c>
      <c r="E111" s="166">
        <f>+IFERROR(VLOOKUP($A111,Hoja5!$A$2:$M$2116,6,FALSE),"")</f>
        <v>6.5326633165829151E-2</v>
      </c>
      <c r="F111" s="166">
        <f>+IFERROR(VLOOKUP($A111,Hoja5!$A$2:$M$2116,7,FALSE),"")</f>
        <v>6.6709021601016522E-2</v>
      </c>
      <c r="G111" s="166">
        <f>+IFERROR(VLOOKUP($A111,Hoja5!$A$2:$M$2116,8,FALSE),"")</f>
        <v>1.878238341968912E-2</v>
      </c>
      <c r="H111" s="166">
        <f>+IFERROR(VLOOKUP($A111,Hoja5!$A$2:$M$2116,9,FALSE),"")</f>
        <v>1.4598540145985401E-2</v>
      </c>
      <c r="I111" s="166">
        <f>+IFERROR(VLOOKUP($A111,Hoja5!$A$2:$M$2116,10,FALSE),"")</f>
        <v>7.6766304347826081E-2</v>
      </c>
      <c r="J111" s="166">
        <f>+IFERROR(VLOOKUP($A111,Hoja5!$A$2:$M$2116,11,FALSE),"")</f>
        <v>0.10027662517289074</v>
      </c>
      <c r="K111" s="164">
        <f>+IFERROR(VLOOKUP($A111,Hoja5!$A$2:$M$2116,12,FALSE),"")</f>
        <v>0.10852713178294573</v>
      </c>
      <c r="L111" s="165">
        <f>+IFERROR(VLOOKUP($A111,Hoja5!$A$2:$M$2116,13,FALSE),"")</f>
        <v>7.7746077032810265E-2</v>
      </c>
    </row>
    <row r="112" spans="1:12" x14ac:dyDescent="0.25">
      <c r="A112" s="145">
        <v>101</v>
      </c>
      <c r="B112" s="41">
        <f>+IFERROR(VLOOKUP($A112,Hoja5!$A$2:$M$2116,3,FALSE),"")</f>
        <v>25817</v>
      </c>
      <c r="C112" s="41" t="str">
        <f>+IFERROR(VLOOKUP($A112,Hoja5!$A$2:$M$2116,4,FALSE),"")</f>
        <v>TOCANCIPA</v>
      </c>
      <c r="D112" s="166">
        <f>+IFERROR(VLOOKUP($A112,Hoja5!$A$2:$M$2116,5,FALSE),"")</f>
        <v>0.17016574585635358</v>
      </c>
      <c r="E112" s="166">
        <f>+IFERROR(VLOOKUP($A112,Hoja5!$A$2:$M$2116,6,FALSE),"")</f>
        <v>0.1291012838801712</v>
      </c>
      <c r="F112" s="166">
        <f>+IFERROR(VLOOKUP($A112,Hoja5!$A$2:$M$2116,7,FALSE),"")</f>
        <v>0.1634980988593156</v>
      </c>
      <c r="G112" s="166">
        <f>+IFERROR(VLOOKUP($A112,Hoja5!$A$2:$M$2116,8,FALSE),"")</f>
        <v>9.4232059020791417E-2</v>
      </c>
      <c r="H112" s="166">
        <f>+IFERROR(VLOOKUP($A112,Hoja5!$A$2:$M$2116,9,FALSE),"")</f>
        <v>7.8431372549019607E-2</v>
      </c>
      <c r="I112" s="166">
        <f>+IFERROR(VLOOKUP($A112,Hoja5!$A$2:$M$2116,10,FALSE),"")</f>
        <v>9.5541401273885346E-3</v>
      </c>
      <c r="J112" s="166">
        <f>+IFERROR(VLOOKUP($A112,Hoja5!$A$2:$M$2116,11,FALSE),"")</f>
        <v>9.3312597200622088E-4</v>
      </c>
      <c r="K112" s="164">
        <f>+IFERROR(VLOOKUP($A112,Hoja5!$A$2:$M$2116,12,FALSE),"")</f>
        <v>2.4360535931790498E-3</v>
      </c>
      <c r="L112" s="165">
        <f>+IFERROR(VLOOKUP($A112,Hoja5!$A$2:$M$2116,13,FALSE),"")</f>
        <v>0</v>
      </c>
    </row>
    <row r="113" spans="1:12" x14ac:dyDescent="0.25">
      <c r="A113" s="145">
        <v>102</v>
      </c>
      <c r="B113" s="41">
        <f>+IFERROR(VLOOKUP($A113,Hoja5!$A$2:$M$2116,3,FALSE),"")</f>
        <v>25823</v>
      </c>
      <c r="C113" s="41" t="str">
        <f>+IFERROR(VLOOKUP($A113,Hoja5!$A$2:$M$2116,4,FALSE),"")</f>
        <v>TOPAIPI</v>
      </c>
      <c r="D113" s="166">
        <f>+IFERROR(VLOOKUP($A113,Hoja5!$A$2:$M$2116,5,FALSE),"")</f>
        <v>0</v>
      </c>
      <c r="E113" s="166">
        <f>+IFERROR(VLOOKUP($A113,Hoja5!$A$2:$M$2116,6,FALSE),"")</f>
        <v>0</v>
      </c>
      <c r="F113" s="166">
        <f>+IFERROR(VLOOKUP($A113,Hoja5!$A$2:$M$2116,7,FALSE),"")</f>
        <v>0</v>
      </c>
      <c r="G113" s="166">
        <f>+IFERROR(VLOOKUP($A113,Hoja5!$A$2:$M$2116,8,FALSE),"")</f>
        <v>0</v>
      </c>
      <c r="H113" s="166">
        <f>+IFERROR(VLOOKUP($A113,Hoja5!$A$2:$M$2116,9,FALSE),"")</f>
        <v>0</v>
      </c>
      <c r="I113" s="166">
        <f>+IFERROR(VLOOKUP($A113,Hoja5!$A$2:$M$2116,10,FALSE),"")</f>
        <v>2.3696682464454978E-3</v>
      </c>
      <c r="J113" s="166">
        <f>+IFERROR(VLOOKUP($A113,Hoja5!$A$2:$M$2116,11,FALSE),"")</f>
        <v>2.4752475247524753E-3</v>
      </c>
      <c r="K113" s="164">
        <f>+IFERROR(VLOOKUP($A113,Hoja5!$A$2:$M$2116,12,FALSE),"")</f>
        <v>0</v>
      </c>
      <c r="L113" s="165">
        <f>+IFERROR(VLOOKUP($A113,Hoja5!$A$2:$M$2116,13,FALSE),"")</f>
        <v>0</v>
      </c>
    </row>
    <row r="114" spans="1:12" x14ac:dyDescent="0.25">
      <c r="A114" s="145">
        <v>103</v>
      </c>
      <c r="B114" s="41">
        <f>+IFERROR(VLOOKUP($A114,Hoja5!$A$2:$M$2116,3,FALSE),"")</f>
        <v>25839</v>
      </c>
      <c r="C114" s="41" t="str">
        <f>+IFERROR(VLOOKUP($A114,Hoja5!$A$2:$M$2116,4,FALSE),"")</f>
        <v>UBALA</v>
      </c>
      <c r="D114" s="166">
        <f>+IFERROR(VLOOKUP($A114,Hoja5!$A$2:$M$2116,5,FALSE),"")</f>
        <v>0</v>
      </c>
      <c r="E114" s="166">
        <f>+IFERROR(VLOOKUP($A114,Hoja5!$A$2:$M$2116,6,FALSE),"")</f>
        <v>2.7123483226266953E-2</v>
      </c>
      <c r="F114" s="166">
        <f>+IFERROR(VLOOKUP($A114,Hoja5!$A$2:$M$2116,7,FALSE),"")</f>
        <v>2.6889534883720929E-2</v>
      </c>
      <c r="G114" s="166">
        <f>+IFERROR(VLOOKUP($A114,Hoja5!$A$2:$M$2116,8,FALSE),"")</f>
        <v>0</v>
      </c>
      <c r="H114" s="166">
        <f>+IFERROR(VLOOKUP($A114,Hoja5!$A$2:$M$2116,9,FALSE),"")</f>
        <v>0</v>
      </c>
      <c r="I114" s="166">
        <f>+IFERROR(VLOOKUP($A114,Hoja5!$A$2:$M$2116,10,FALSE),"")</f>
        <v>0</v>
      </c>
      <c r="J114" s="166">
        <f>+IFERROR(VLOOKUP($A114,Hoja5!$A$2:$M$2116,11,FALSE),"")</f>
        <v>0</v>
      </c>
      <c r="K114" s="164">
        <f>+IFERROR(VLOOKUP($A114,Hoja5!$A$2:$M$2116,12,FALSE),"")</f>
        <v>0</v>
      </c>
      <c r="L114" s="165">
        <f>+IFERROR(VLOOKUP($A114,Hoja5!$A$2:$M$2116,13,FALSE),"")</f>
        <v>0</v>
      </c>
    </row>
    <row r="115" spans="1:12" x14ac:dyDescent="0.25">
      <c r="A115" s="145">
        <v>104</v>
      </c>
      <c r="B115" s="41">
        <f>+IFERROR(VLOOKUP($A115,Hoja5!$A$2:$M$2116,3,FALSE),"")</f>
        <v>25841</v>
      </c>
      <c r="C115" s="41" t="str">
        <f>+IFERROR(VLOOKUP($A115,Hoja5!$A$2:$M$2116,4,FALSE),"")</f>
        <v>UBAQUE</v>
      </c>
      <c r="D115" s="166">
        <f>+IFERROR(VLOOKUP($A115,Hoja5!$A$2:$M$2116,5,FALSE),"")</f>
        <v>5.1903114186851208E-2</v>
      </c>
      <c r="E115" s="166">
        <f>+IFERROR(VLOOKUP($A115,Hoja5!$A$2:$M$2116,6,FALSE),"")</f>
        <v>5.328596802841918E-2</v>
      </c>
      <c r="F115" s="166">
        <f>+IFERROR(VLOOKUP($A115,Hoja5!$A$2:$M$2116,7,FALSE),"")</f>
        <v>7.8899082568807344E-2</v>
      </c>
      <c r="G115" s="166">
        <f>+IFERROR(VLOOKUP($A115,Hoja5!$A$2:$M$2116,8,FALSE),"")</f>
        <v>2.4714828897338403E-2</v>
      </c>
      <c r="H115" s="166">
        <f>+IFERROR(VLOOKUP($A115,Hoja5!$A$2:$M$2116,9,FALSE),"")</f>
        <v>1.968503937007874E-2</v>
      </c>
      <c r="I115" s="166">
        <f>+IFERROR(VLOOKUP($A115,Hoja5!$A$2:$M$2116,10,FALSE),"")</f>
        <v>0</v>
      </c>
      <c r="J115" s="166">
        <f>+IFERROR(VLOOKUP($A115,Hoja5!$A$2:$M$2116,11,FALSE),"")</f>
        <v>0</v>
      </c>
      <c r="K115" s="164">
        <f>+IFERROR(VLOOKUP($A115,Hoja5!$A$2:$M$2116,12,FALSE),"")</f>
        <v>0</v>
      </c>
      <c r="L115" s="165">
        <f>+IFERROR(VLOOKUP($A115,Hoja5!$A$2:$M$2116,13,FALSE),"")</f>
        <v>0</v>
      </c>
    </row>
    <row r="116" spans="1:12" x14ac:dyDescent="0.25">
      <c r="A116" s="145">
        <v>105</v>
      </c>
      <c r="B116" s="41">
        <f>+IFERROR(VLOOKUP($A116,Hoja5!$A$2:$M$2116,3,FALSE),"")</f>
        <v>25843</v>
      </c>
      <c r="C116" s="41" t="str">
        <f>+IFERROR(VLOOKUP($A116,Hoja5!$A$2:$M$2116,4,FALSE),"")</f>
        <v>VILLA DE SAN DIEGO DE UBATE</v>
      </c>
      <c r="D116" s="166">
        <f>+IFERROR(VLOOKUP($A116,Hoja5!$A$2:$M$2116,5,FALSE),"")</f>
        <v>0.20849210669569951</v>
      </c>
      <c r="E116" s="166">
        <f>+IFERROR(VLOOKUP($A116,Hoja5!$A$2:$M$2116,6,FALSE),"")</f>
        <v>0.20267686424474188</v>
      </c>
      <c r="F116" s="166">
        <f>+IFERROR(VLOOKUP($A116,Hoja5!$A$2:$M$2116,7,FALSE),"")</f>
        <v>0.20422728520450179</v>
      </c>
      <c r="G116" s="166">
        <f>+IFERROR(VLOOKUP($A116,Hoja5!$A$2:$M$2116,8,FALSE),"")</f>
        <v>0.21252424494319755</v>
      </c>
      <c r="H116" s="166">
        <f>+IFERROR(VLOOKUP($A116,Hoja5!$A$2:$M$2116,9,FALSE),"")</f>
        <v>0.2110862262038074</v>
      </c>
      <c r="I116" s="166">
        <f>+IFERROR(VLOOKUP($A116,Hoja5!$A$2:$M$2116,10,FALSE),"")</f>
        <v>0.21299435028248587</v>
      </c>
      <c r="J116" s="166">
        <f>+IFERROR(VLOOKUP($A116,Hoja5!$A$2:$M$2116,11,FALSE),"")</f>
        <v>0.23418803418803419</v>
      </c>
      <c r="K116" s="164">
        <f>+IFERROR(VLOOKUP($A116,Hoja5!$A$2:$M$2116,12,FALSE),"")</f>
        <v>0.29034107194038405</v>
      </c>
      <c r="L116" s="165">
        <f>+IFERROR(VLOOKUP($A116,Hoja5!$A$2:$M$2116,13,FALSE),"")</f>
        <v>0.29945134276638752</v>
      </c>
    </row>
    <row r="117" spans="1:12" x14ac:dyDescent="0.25">
      <c r="A117" s="145">
        <v>106</v>
      </c>
      <c r="B117" s="41">
        <f>+IFERROR(VLOOKUP($A117,Hoja5!$A$2:$M$2116,3,FALSE),"")</f>
        <v>25845</v>
      </c>
      <c r="C117" s="41" t="str">
        <f>+IFERROR(VLOOKUP($A117,Hoja5!$A$2:$M$2116,4,FALSE),"")</f>
        <v>UNE</v>
      </c>
      <c r="D117" s="166">
        <f>+IFERROR(VLOOKUP($A117,Hoja5!$A$2:$M$2116,5,FALSE),"")</f>
        <v>0.14726840855106887</v>
      </c>
      <c r="E117" s="166">
        <f>+IFERROR(VLOOKUP($A117,Hoja5!$A$2:$M$2116,6,FALSE),"")</f>
        <v>6.9129916567342076E-2</v>
      </c>
      <c r="F117" s="166">
        <f>+IFERROR(VLOOKUP($A117,Hoja5!$A$2:$M$2116,7,FALSE),"")</f>
        <v>0</v>
      </c>
      <c r="G117" s="166">
        <f>+IFERROR(VLOOKUP($A117,Hoja5!$A$2:$M$2116,8,FALSE),"")</f>
        <v>0</v>
      </c>
      <c r="H117" s="166">
        <f>+IFERROR(VLOOKUP($A117,Hoja5!$A$2:$M$2116,9,FALSE),"")</f>
        <v>0</v>
      </c>
      <c r="I117" s="166">
        <f>+IFERROR(VLOOKUP($A117,Hoja5!$A$2:$M$2116,10,FALSE),"")</f>
        <v>0</v>
      </c>
      <c r="J117" s="166">
        <f>+IFERROR(VLOOKUP($A117,Hoja5!$A$2:$M$2116,11,FALSE),"")</f>
        <v>0</v>
      </c>
      <c r="K117" s="164">
        <f>+IFERROR(VLOOKUP($A117,Hoja5!$A$2:$M$2116,12,FALSE),"")</f>
        <v>0</v>
      </c>
      <c r="L117" s="165">
        <f>+IFERROR(VLOOKUP($A117,Hoja5!$A$2:$M$2116,13,FALSE),"")</f>
        <v>0</v>
      </c>
    </row>
    <row r="118" spans="1:12" x14ac:dyDescent="0.25">
      <c r="A118" s="145">
        <v>107</v>
      </c>
      <c r="B118" s="41">
        <f>+IFERROR(VLOOKUP($A118,Hoja5!$A$2:$M$2116,3,FALSE),"")</f>
        <v>25851</v>
      </c>
      <c r="C118" s="41" t="str">
        <f>+IFERROR(VLOOKUP($A118,Hoja5!$A$2:$M$2116,4,FALSE),"")</f>
        <v>UTICA</v>
      </c>
      <c r="D118" s="166">
        <f>+IFERROR(VLOOKUP($A118,Hoja5!$A$2:$M$2116,5,FALSE),"")</f>
        <v>0.2318840579710145</v>
      </c>
      <c r="E118" s="166">
        <f>+IFERROR(VLOOKUP($A118,Hoja5!$A$2:$M$2116,6,FALSE),"")</f>
        <v>9.3360995850622408E-2</v>
      </c>
      <c r="F118" s="166">
        <f>+IFERROR(VLOOKUP($A118,Hoja5!$A$2:$M$2116,7,FALSE),"")</f>
        <v>4.8625792811839326E-2</v>
      </c>
      <c r="G118" s="166">
        <f>+IFERROR(VLOOKUP($A118,Hoja5!$A$2:$M$2116,8,FALSE),"")</f>
        <v>2.6030368763557483E-2</v>
      </c>
      <c r="H118" s="166">
        <f>+IFERROR(VLOOKUP($A118,Hoja5!$A$2:$M$2116,9,FALSE),"")</f>
        <v>0</v>
      </c>
      <c r="I118" s="166">
        <f>+IFERROR(VLOOKUP($A118,Hoja5!$A$2:$M$2116,10,FALSE),"")</f>
        <v>0</v>
      </c>
      <c r="J118" s="166">
        <f>+IFERROR(VLOOKUP($A118,Hoja5!$A$2:$M$2116,11,FALSE),"")</f>
        <v>2.3474178403755869E-3</v>
      </c>
      <c r="K118" s="164">
        <f>+IFERROR(VLOOKUP($A118,Hoja5!$A$2:$M$2116,12,FALSE),"")</f>
        <v>0</v>
      </c>
      <c r="L118" s="165">
        <f>+IFERROR(VLOOKUP($A118,Hoja5!$A$2:$M$2116,13,FALSE),"")</f>
        <v>0</v>
      </c>
    </row>
    <row r="119" spans="1:12" x14ac:dyDescent="0.25">
      <c r="A119" s="145">
        <v>108</v>
      </c>
      <c r="B119" s="41">
        <f>+IFERROR(VLOOKUP($A119,Hoja5!$A$2:$M$2116,3,FALSE),"")</f>
        <v>25862</v>
      </c>
      <c r="C119" s="41" t="str">
        <f>+IFERROR(VLOOKUP($A119,Hoja5!$A$2:$M$2116,4,FALSE),"")</f>
        <v>VERGARA</v>
      </c>
      <c r="D119" s="166">
        <f>+IFERROR(VLOOKUP($A119,Hoja5!$A$2:$M$2116,5,FALSE),"")</f>
        <v>0.14496644295302014</v>
      </c>
      <c r="E119" s="166">
        <f>+IFERROR(VLOOKUP($A119,Hoja5!$A$2:$M$2116,6,FALSE),"")</f>
        <v>0.12533333333333332</v>
      </c>
      <c r="F119" s="166">
        <f>+IFERROR(VLOOKUP($A119,Hoja5!$A$2:$M$2116,7,FALSE),"")</f>
        <v>0.15394912985274431</v>
      </c>
      <c r="G119" s="166">
        <f>+IFERROR(VLOOKUP($A119,Hoja5!$A$2:$M$2116,8,FALSE),"")</f>
        <v>7.2010869565217392E-2</v>
      </c>
      <c r="H119" s="166">
        <f>+IFERROR(VLOOKUP($A119,Hoja5!$A$2:$M$2116,9,FALSE),"")</f>
        <v>3.0598052851182198E-2</v>
      </c>
      <c r="I119" s="166">
        <f>+IFERROR(VLOOKUP($A119,Hoja5!$A$2:$M$2116,10,FALSE),"")</f>
        <v>0</v>
      </c>
      <c r="J119" s="166">
        <f>+IFERROR(VLOOKUP($A119,Hoja5!$A$2:$M$2116,11,FALSE),"")</f>
        <v>0</v>
      </c>
      <c r="K119" s="164">
        <f>+IFERROR(VLOOKUP($A119,Hoja5!$A$2:$M$2116,12,FALSE),"")</f>
        <v>0</v>
      </c>
      <c r="L119" s="165">
        <f>+IFERROR(VLOOKUP($A119,Hoja5!$A$2:$M$2116,13,FALSE),"")</f>
        <v>0</v>
      </c>
    </row>
    <row r="120" spans="1:12" x14ac:dyDescent="0.25">
      <c r="A120" s="145">
        <v>109</v>
      </c>
      <c r="B120" s="41">
        <f>+IFERROR(VLOOKUP($A120,Hoja5!$A$2:$M$2116,3,FALSE),"")</f>
        <v>25867</v>
      </c>
      <c r="C120" s="41" t="str">
        <f>+IFERROR(VLOOKUP($A120,Hoja5!$A$2:$M$2116,4,FALSE),"")</f>
        <v>VIANI</v>
      </c>
      <c r="D120" s="166">
        <f>+IFERROR(VLOOKUP($A120,Hoja5!$A$2:$M$2116,5,FALSE),"")</f>
        <v>5.3030303030303032E-2</v>
      </c>
      <c r="E120" s="166">
        <f>+IFERROR(VLOOKUP($A120,Hoja5!$A$2:$M$2116,6,FALSE),"")</f>
        <v>8.2706766917293228E-2</v>
      </c>
      <c r="F120" s="166">
        <f>+IFERROR(VLOOKUP($A120,Hoja5!$A$2:$M$2116,7,FALSE),"")</f>
        <v>8.1218274111675121E-2</v>
      </c>
      <c r="G120" s="166">
        <f>+IFERROR(VLOOKUP($A120,Hoja5!$A$2:$M$2116,8,FALSE),"")</f>
        <v>5.1282051282051282E-3</v>
      </c>
      <c r="H120" s="166">
        <f>+IFERROR(VLOOKUP($A120,Hoja5!$A$2:$M$2116,9,FALSE),"")</f>
        <v>0</v>
      </c>
      <c r="I120" s="166">
        <f>+IFERROR(VLOOKUP($A120,Hoja5!$A$2:$M$2116,10,FALSE),"")</f>
        <v>0</v>
      </c>
      <c r="J120" s="166">
        <f>+IFERROR(VLOOKUP($A120,Hoja5!$A$2:$M$2116,11,FALSE),"")</f>
        <v>0</v>
      </c>
      <c r="K120" s="164">
        <f>+IFERROR(VLOOKUP($A120,Hoja5!$A$2:$M$2116,12,FALSE),"")</f>
        <v>0</v>
      </c>
      <c r="L120" s="165">
        <f>+IFERROR(VLOOKUP($A120,Hoja5!$A$2:$M$2116,13,FALSE),"")</f>
        <v>0</v>
      </c>
    </row>
    <row r="121" spans="1:12" x14ac:dyDescent="0.25">
      <c r="A121" s="145">
        <v>110</v>
      </c>
      <c r="B121" s="41">
        <f>+IFERROR(VLOOKUP($A121,Hoja5!$A$2:$M$2116,3,FALSE),"")</f>
        <v>25871</v>
      </c>
      <c r="C121" s="41" t="str">
        <f>+IFERROR(VLOOKUP($A121,Hoja5!$A$2:$M$2116,4,FALSE),"")</f>
        <v>VILLAGOMEZ</v>
      </c>
      <c r="D121" s="166">
        <f>+IFERROR(VLOOKUP($A121,Hoja5!$A$2:$M$2116,5,FALSE),"")</f>
        <v>0</v>
      </c>
      <c r="E121" s="166">
        <f>+IFERROR(VLOOKUP($A121,Hoja5!$A$2:$M$2116,6,FALSE),"")</f>
        <v>0</v>
      </c>
      <c r="F121" s="166">
        <f>+IFERROR(VLOOKUP($A121,Hoja5!$A$2:$M$2116,7,FALSE),"")</f>
        <v>0.17924528301886791</v>
      </c>
      <c r="G121" s="166">
        <f>+IFERROR(VLOOKUP($A121,Hoja5!$A$2:$M$2116,8,FALSE),"")</f>
        <v>0.18181818181818182</v>
      </c>
      <c r="H121" s="166">
        <f>+IFERROR(VLOOKUP($A121,Hoja5!$A$2:$M$2116,9,FALSE),"")</f>
        <v>0.13875598086124402</v>
      </c>
      <c r="I121" s="166">
        <f>+IFERROR(VLOOKUP($A121,Hoja5!$A$2:$M$2116,10,FALSE),"")</f>
        <v>0</v>
      </c>
      <c r="J121" s="166">
        <f>+IFERROR(VLOOKUP($A121,Hoja5!$A$2:$M$2116,11,FALSE),"")</f>
        <v>0</v>
      </c>
      <c r="K121" s="164">
        <f>+IFERROR(VLOOKUP($A121,Hoja5!$A$2:$M$2116,12,FALSE),"")</f>
        <v>0</v>
      </c>
      <c r="L121" s="165">
        <f>+IFERROR(VLOOKUP($A121,Hoja5!$A$2:$M$2116,13,FALSE),"")</f>
        <v>0</v>
      </c>
    </row>
    <row r="122" spans="1:12" x14ac:dyDescent="0.25">
      <c r="A122" s="145">
        <v>111</v>
      </c>
      <c r="B122" s="41">
        <f>+IFERROR(VLOOKUP($A122,Hoja5!$A$2:$M$2116,3,FALSE),"")</f>
        <v>25873</v>
      </c>
      <c r="C122" s="41" t="str">
        <f>+IFERROR(VLOOKUP($A122,Hoja5!$A$2:$M$2116,4,FALSE),"")</f>
        <v>VILLAPINZON</v>
      </c>
      <c r="D122" s="166">
        <f>+IFERROR(VLOOKUP($A122,Hoja5!$A$2:$M$2116,5,FALSE),"")</f>
        <v>9.4978165938864628E-2</v>
      </c>
      <c r="E122" s="166">
        <f>+IFERROR(VLOOKUP($A122,Hoja5!$A$2:$M$2116,6,FALSE),"")</f>
        <v>7.1159029649595681E-2</v>
      </c>
      <c r="F122" s="166">
        <f>+IFERROR(VLOOKUP($A122,Hoja5!$A$2:$M$2116,7,FALSE),"")</f>
        <v>9.6411355115158012E-2</v>
      </c>
      <c r="G122" s="166">
        <f>+IFERROR(VLOOKUP($A122,Hoja5!$A$2:$M$2116,8,FALSE),"")</f>
        <v>5.403959336543606E-2</v>
      </c>
      <c r="H122" s="166">
        <f>+IFERROR(VLOOKUP($A122,Hoja5!$A$2:$M$2116,9,FALSE),"")</f>
        <v>2.4051309460181722E-2</v>
      </c>
      <c r="I122" s="166">
        <f>+IFERROR(VLOOKUP($A122,Hoja5!$A$2:$M$2116,10,FALSE),"")</f>
        <v>1.3319126265316995E-2</v>
      </c>
      <c r="J122" s="166">
        <f>+IFERROR(VLOOKUP($A122,Hoja5!$A$2:$M$2116,11,FALSE),"")</f>
        <v>5.2770448548812663E-4</v>
      </c>
      <c r="K122" s="164">
        <f>+IFERROR(VLOOKUP($A122,Hoja5!$A$2:$M$2116,12,FALSE),"")</f>
        <v>0</v>
      </c>
      <c r="L122" s="165">
        <f>+IFERROR(VLOOKUP($A122,Hoja5!$A$2:$M$2116,13,FALSE),"")</f>
        <v>0</v>
      </c>
    </row>
    <row r="123" spans="1:12" x14ac:dyDescent="0.25">
      <c r="A123" s="145">
        <v>112</v>
      </c>
      <c r="B123" s="41">
        <f>+IFERROR(VLOOKUP($A123,Hoja5!$A$2:$M$2116,3,FALSE),"")</f>
        <v>25875</v>
      </c>
      <c r="C123" s="41" t="str">
        <f>+IFERROR(VLOOKUP($A123,Hoja5!$A$2:$M$2116,4,FALSE),"")</f>
        <v>VILLETA</v>
      </c>
      <c r="D123" s="166">
        <f>+IFERROR(VLOOKUP($A123,Hoja5!$A$2:$M$2116,5,FALSE),"")</f>
        <v>0.44635373009220453</v>
      </c>
      <c r="E123" s="166">
        <f>+IFERROR(VLOOKUP($A123,Hoja5!$A$2:$M$2116,6,FALSE),"")</f>
        <v>0.27805695142378561</v>
      </c>
      <c r="F123" s="166">
        <f>+IFERROR(VLOOKUP($A123,Hoja5!$A$2:$M$2116,7,FALSE),"")</f>
        <v>0.29645270270270269</v>
      </c>
      <c r="G123" s="166">
        <f>+IFERROR(VLOOKUP($A123,Hoja5!$A$2:$M$2116,8,FALSE),"")</f>
        <v>0.38521066208082544</v>
      </c>
      <c r="H123" s="166">
        <f>+IFERROR(VLOOKUP($A123,Hoja5!$A$2:$M$2116,9,FALSE),"")</f>
        <v>0.46207803594914509</v>
      </c>
      <c r="I123" s="166">
        <f>+IFERROR(VLOOKUP($A123,Hoja5!$A$2:$M$2116,10,FALSE),"")</f>
        <v>0.69337511190689349</v>
      </c>
      <c r="J123" s="166">
        <f>+IFERROR(VLOOKUP($A123,Hoja5!$A$2:$M$2116,11,FALSE),"")</f>
        <v>1.0641784251251707</v>
      </c>
      <c r="K123" s="164">
        <f>+IFERROR(VLOOKUP($A123,Hoja5!$A$2:$M$2116,12,FALSE),"")</f>
        <v>1.2498845265588914</v>
      </c>
      <c r="L123" s="165">
        <f>+IFERROR(VLOOKUP($A123,Hoja5!$A$2:$M$2116,13,FALSE),"")</f>
        <v>1.2654494382022472</v>
      </c>
    </row>
    <row r="124" spans="1:12" x14ac:dyDescent="0.25">
      <c r="A124" s="145">
        <v>113</v>
      </c>
      <c r="B124" s="41">
        <f>+IFERROR(VLOOKUP($A124,Hoja5!$A$2:$M$2116,3,FALSE),"")</f>
        <v>25878</v>
      </c>
      <c r="C124" s="41" t="str">
        <f>+IFERROR(VLOOKUP($A124,Hoja5!$A$2:$M$2116,4,FALSE),"")</f>
        <v>VIOTA</v>
      </c>
      <c r="D124" s="166">
        <f>+IFERROR(VLOOKUP($A124,Hoja5!$A$2:$M$2116,5,FALSE),"")</f>
        <v>6.2247372675828617E-2</v>
      </c>
      <c r="E124" s="166">
        <f>+IFERROR(VLOOKUP($A124,Hoja5!$A$2:$M$2116,6,FALSE),"")</f>
        <v>4.5709703287890938E-2</v>
      </c>
      <c r="F124" s="166">
        <f>+IFERROR(VLOOKUP($A124,Hoja5!$A$2:$M$2116,7,FALSE),"")</f>
        <v>2.9505582137161084E-2</v>
      </c>
      <c r="G124" s="166">
        <f>+IFERROR(VLOOKUP($A124,Hoja5!$A$2:$M$2116,8,FALSE),"")</f>
        <v>0</v>
      </c>
      <c r="H124" s="166">
        <f>+IFERROR(VLOOKUP($A124,Hoja5!$A$2:$M$2116,9,FALSE),"")</f>
        <v>0</v>
      </c>
      <c r="I124" s="166">
        <f>+IFERROR(VLOOKUP($A124,Hoja5!$A$2:$M$2116,10,FALSE),"")</f>
        <v>8.2576383154417832E-4</v>
      </c>
      <c r="J124" s="166">
        <f>+IFERROR(VLOOKUP($A124,Hoja5!$A$2:$M$2116,11,FALSE),"")</f>
        <v>8.4602368866328254E-4</v>
      </c>
      <c r="K124" s="164">
        <f>+IFERROR(VLOOKUP($A124,Hoja5!$A$2:$M$2116,12,FALSE),"")</f>
        <v>0</v>
      </c>
      <c r="L124" s="165">
        <f>+IFERROR(VLOOKUP($A124,Hoja5!$A$2:$M$2116,13,FALSE),"")</f>
        <v>0</v>
      </c>
    </row>
    <row r="125" spans="1:12" x14ac:dyDescent="0.25">
      <c r="A125" s="145">
        <v>114</v>
      </c>
      <c r="B125" s="41">
        <f>+IFERROR(VLOOKUP($A125,Hoja5!$A$2:$M$2116,3,FALSE),"")</f>
        <v>25885</v>
      </c>
      <c r="C125" s="41" t="str">
        <f>+IFERROR(VLOOKUP($A125,Hoja5!$A$2:$M$2116,4,FALSE),"")</f>
        <v>YACOPI</v>
      </c>
      <c r="D125" s="166">
        <f>+IFERROR(VLOOKUP($A125,Hoja5!$A$2:$M$2116,5,FALSE),"")</f>
        <v>4.3668122270742356E-3</v>
      </c>
      <c r="E125" s="166">
        <f>+IFERROR(VLOOKUP($A125,Hoja5!$A$2:$M$2116,6,FALSE),"")</f>
        <v>0</v>
      </c>
      <c r="F125" s="166">
        <f>+IFERROR(VLOOKUP($A125,Hoja5!$A$2:$M$2116,7,FALSE),"")</f>
        <v>1.9441069258809233E-2</v>
      </c>
      <c r="G125" s="166">
        <f>+IFERROR(VLOOKUP($A125,Hoja5!$A$2:$M$2116,8,FALSE),"")</f>
        <v>1.1627906976744186E-2</v>
      </c>
      <c r="H125" s="166">
        <f>+IFERROR(VLOOKUP($A125,Hoja5!$A$2:$M$2116,9,FALSE),"")</f>
        <v>1.181592039800995E-2</v>
      </c>
      <c r="I125" s="166">
        <f>+IFERROR(VLOOKUP($A125,Hoja5!$A$2:$M$2116,10,FALSE),"")</f>
        <v>1.2763241863433313E-3</v>
      </c>
      <c r="J125" s="166">
        <f>+IFERROR(VLOOKUP($A125,Hoja5!$A$2:$M$2116,11,FALSE),"")</f>
        <v>0</v>
      </c>
      <c r="K125" s="164">
        <f>+IFERROR(VLOOKUP($A125,Hoja5!$A$2:$M$2116,12,FALSE),"")</f>
        <v>0</v>
      </c>
      <c r="L125" s="165">
        <f>+IFERROR(VLOOKUP($A125,Hoja5!$A$2:$M$2116,13,FALSE),"")</f>
        <v>0</v>
      </c>
    </row>
    <row r="126" spans="1:12" x14ac:dyDescent="0.25">
      <c r="A126" s="145">
        <v>115</v>
      </c>
      <c r="B126" s="41">
        <f>+IFERROR(VLOOKUP($A126,Hoja5!$A$2:$M$2116,3,FALSE),"")</f>
        <v>25898</v>
      </c>
      <c r="C126" s="41" t="str">
        <f>+IFERROR(VLOOKUP($A126,Hoja5!$A$2:$M$2116,4,FALSE),"")</f>
        <v>ZIPACON</v>
      </c>
      <c r="D126" s="166">
        <f>+IFERROR(VLOOKUP($A126,Hoja5!$A$2:$M$2116,5,FALSE),"")</f>
        <v>0</v>
      </c>
      <c r="E126" s="166">
        <f>+IFERROR(VLOOKUP($A126,Hoja5!$A$2:$M$2116,6,FALSE),"")</f>
        <v>0</v>
      </c>
      <c r="F126" s="166">
        <f>+IFERROR(VLOOKUP($A126,Hoja5!$A$2:$M$2116,7,FALSE),"")</f>
        <v>0</v>
      </c>
      <c r="G126" s="166">
        <f>+IFERROR(VLOOKUP($A126,Hoja5!$A$2:$M$2116,8,FALSE),"")</f>
        <v>0</v>
      </c>
      <c r="H126" s="166">
        <f>+IFERROR(VLOOKUP($A126,Hoja5!$A$2:$M$2116,9,FALSE),"")</f>
        <v>0</v>
      </c>
      <c r="I126" s="166">
        <f>+IFERROR(VLOOKUP($A126,Hoja5!$A$2:$M$2116,10,FALSE),"")</f>
        <v>0</v>
      </c>
      <c r="J126" s="166">
        <f>+IFERROR(VLOOKUP($A126,Hoja5!$A$2:$M$2116,11,FALSE),"")</f>
        <v>0</v>
      </c>
      <c r="K126" s="164">
        <f>+IFERROR(VLOOKUP($A126,Hoja5!$A$2:$M$2116,12,FALSE),"")</f>
        <v>0</v>
      </c>
      <c r="L126" s="165">
        <f>+IFERROR(VLOOKUP($A126,Hoja5!$A$2:$M$2116,13,FALSE),"")</f>
        <v>0</v>
      </c>
    </row>
    <row r="127" spans="1:12" x14ac:dyDescent="0.25">
      <c r="A127" s="145">
        <v>116</v>
      </c>
      <c r="B127" s="41">
        <f>+IFERROR(VLOOKUP($A127,Hoja5!$A$2:$M$2116,3,FALSE),"")</f>
        <v>25899</v>
      </c>
      <c r="C127" s="41" t="str">
        <f>+IFERROR(VLOOKUP($A127,Hoja5!$A$2:$M$2116,4,FALSE),"")</f>
        <v>ZIPAQUIRA</v>
      </c>
      <c r="D127" s="166">
        <f>+IFERROR(VLOOKUP($A127,Hoja5!$A$2:$M$2116,5,FALSE),"")</f>
        <v>0.22522953328232595</v>
      </c>
      <c r="E127" s="166">
        <f>+IFERROR(VLOOKUP($A127,Hoja5!$A$2:$M$2116,6,FALSE),"")</f>
        <v>0.48370546318289787</v>
      </c>
      <c r="F127" s="166">
        <f>+IFERROR(VLOOKUP($A127,Hoja5!$A$2:$M$2116,7,FALSE),"")</f>
        <v>0.30515542077331309</v>
      </c>
      <c r="G127" s="166">
        <f>+IFERROR(VLOOKUP($A127,Hoja5!$A$2:$M$2116,8,FALSE),"")</f>
        <v>0.50735503463984055</v>
      </c>
      <c r="H127" s="166">
        <f>+IFERROR(VLOOKUP($A127,Hoja5!$A$2:$M$2116,9,FALSE),"")</f>
        <v>0.48999336052357012</v>
      </c>
      <c r="I127" s="166">
        <f>+IFERROR(VLOOKUP($A127,Hoja5!$A$2:$M$2116,10,FALSE),"")</f>
        <v>0.44586530264279622</v>
      </c>
      <c r="J127" s="166">
        <f>+IFERROR(VLOOKUP($A127,Hoja5!$A$2:$M$2116,11,FALSE),"")</f>
        <v>0.25571334524593248</v>
      </c>
      <c r="K127" s="164">
        <f>+IFERROR(VLOOKUP($A127,Hoja5!$A$2:$M$2116,12,FALSE),"")</f>
        <v>0.26133929402998973</v>
      </c>
      <c r="L127" s="165">
        <f>+IFERROR(VLOOKUP($A127,Hoja5!$A$2:$M$2116,13,FALSE),"")</f>
        <v>0.24940136305028551</v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CUNDINAMARCA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25001</v>
      </c>
      <c r="C12" s="39" t="str">
        <f>+UPPER(IFERROR(VLOOKUP($A12,Hoja6!$A$3:$P$1124,4,FALSE),""))</f>
        <v>AGUA DE DIOS</v>
      </c>
      <c r="D12" s="40">
        <f>+IFERROR(VLOOKUP($A12,Hoja6!$A$3:$P$1124,8,FALSE),"")</f>
        <v>112</v>
      </c>
      <c r="E12" s="40">
        <f>+IFERROR(VLOOKUP($A12,Hoja6!$A$3:$P$1124,9,FALSE),"")</f>
        <v>44</v>
      </c>
      <c r="F12" s="163">
        <f>+IFERROR(VLOOKUP($A12,Hoja6!$A$3:$P$1124,10,FALSE),"")</f>
        <v>0.39285714285714285</v>
      </c>
      <c r="G12" s="40">
        <f>+IFERROR(VLOOKUP($A12,Hoja6!$A$3:$P$1124,11,FALSE),"")</f>
        <v>117</v>
      </c>
      <c r="H12" s="40">
        <f>+IFERROR(VLOOKUP($A12,Hoja6!$A$3:$P$1124,12,FALSE),"")</f>
        <v>45</v>
      </c>
      <c r="I12" s="163">
        <f>+IFERROR(VLOOKUP($A12,Hoja6!$A$3:$P$1124,13,FALSE),"")</f>
        <v>0.38461538461538464</v>
      </c>
      <c r="J12" s="40">
        <f>+IFERROR(VLOOKUP($A12,Hoja6!$A$3:$P$1124,14,FALSE),"")</f>
        <v>115</v>
      </c>
      <c r="K12" s="149">
        <f>+IFERROR(VLOOKUP($A12,Hoja6!$A$3:$P$1124,15,FALSE),"")</f>
        <v>51</v>
      </c>
      <c r="L12" s="165">
        <f>+IFERROR(VLOOKUP($A12,Hoja6!$A$3:$P$1124,16,FALSE),"")</f>
        <v>0.44347826086956521</v>
      </c>
    </row>
    <row r="13" spans="1:12" x14ac:dyDescent="0.25">
      <c r="A13" s="145">
        <v>2</v>
      </c>
      <c r="B13" s="39">
        <f>+IFERROR(VLOOKUP($A13,Hoja6!$A$3:$P$1124,3,FALSE),"")</f>
        <v>25019</v>
      </c>
      <c r="C13" s="39" t="str">
        <f>+UPPER(IFERROR(VLOOKUP($A13,Hoja6!$A$3:$P$1124,4,FALSE),""))</f>
        <v>ALBÁN</v>
      </c>
      <c r="D13" s="40">
        <f>+IFERROR(VLOOKUP($A13,Hoja6!$A$3:$P$1124,8,FALSE),"")</f>
        <v>63</v>
      </c>
      <c r="E13" s="40">
        <f>+IFERROR(VLOOKUP($A13,Hoja6!$A$3:$P$1124,9,FALSE),"")</f>
        <v>20</v>
      </c>
      <c r="F13" s="163">
        <f>+IFERROR(VLOOKUP($A13,Hoja6!$A$3:$P$1124,10,FALSE),"")</f>
        <v>0.31746031746031744</v>
      </c>
      <c r="G13" s="40">
        <f>+IFERROR(VLOOKUP($A13,Hoja6!$A$3:$P$1124,11,FALSE),"")</f>
        <v>46</v>
      </c>
      <c r="H13" s="40">
        <f>+IFERROR(VLOOKUP($A13,Hoja6!$A$3:$P$1124,12,FALSE),"")</f>
        <v>13</v>
      </c>
      <c r="I13" s="163">
        <f>+IFERROR(VLOOKUP($A13,Hoja6!$A$3:$P$1124,13,FALSE),"")</f>
        <v>0.28260869565217389</v>
      </c>
      <c r="J13" s="40">
        <f>+IFERROR(VLOOKUP($A13,Hoja6!$A$3:$P$1124,14,FALSE),"")</f>
        <v>61</v>
      </c>
      <c r="K13" s="149">
        <f>+IFERROR(VLOOKUP($A13,Hoja6!$A$3:$P$1124,15,FALSE),"")</f>
        <v>16</v>
      </c>
      <c r="L13" s="165">
        <f>+IFERROR(VLOOKUP($A13,Hoja6!$A$3:$P$1124,16,FALSE),"")</f>
        <v>0.26229508196721313</v>
      </c>
    </row>
    <row r="14" spans="1:12" x14ac:dyDescent="0.25">
      <c r="A14" s="145">
        <v>3</v>
      </c>
      <c r="B14" s="39">
        <f>+IFERROR(VLOOKUP($A14,Hoja6!$A$3:$P$1124,3,FALSE),"")</f>
        <v>25035</v>
      </c>
      <c r="C14" s="39" t="str">
        <f>+UPPER(IFERROR(VLOOKUP($A14,Hoja6!$A$3:$P$1124,4,FALSE),""))</f>
        <v>ANAPOIMA</v>
      </c>
      <c r="D14" s="40">
        <f>+IFERROR(VLOOKUP($A14,Hoja6!$A$3:$P$1124,8,FALSE),"")</f>
        <v>136</v>
      </c>
      <c r="E14" s="40">
        <f>+IFERROR(VLOOKUP($A14,Hoja6!$A$3:$P$1124,9,FALSE),"")</f>
        <v>50</v>
      </c>
      <c r="F14" s="163">
        <f>+IFERROR(VLOOKUP($A14,Hoja6!$A$3:$P$1124,10,FALSE),"")</f>
        <v>0.36764705882352944</v>
      </c>
      <c r="G14" s="40">
        <f>+IFERROR(VLOOKUP($A14,Hoja6!$A$3:$P$1124,11,FALSE),"")</f>
        <v>120</v>
      </c>
      <c r="H14" s="40">
        <f>+IFERROR(VLOOKUP($A14,Hoja6!$A$3:$P$1124,12,FALSE),"")</f>
        <v>43</v>
      </c>
      <c r="I14" s="163">
        <f>+IFERROR(VLOOKUP($A14,Hoja6!$A$3:$P$1124,13,FALSE),"")</f>
        <v>0.35833333333333334</v>
      </c>
      <c r="J14" s="40">
        <f>+IFERROR(VLOOKUP($A14,Hoja6!$A$3:$P$1124,14,FALSE),"")</f>
        <v>120</v>
      </c>
      <c r="K14" s="149">
        <f>+IFERROR(VLOOKUP($A14,Hoja6!$A$3:$P$1124,15,FALSE),"")</f>
        <v>42</v>
      </c>
      <c r="L14" s="165">
        <f>+IFERROR(VLOOKUP($A14,Hoja6!$A$3:$P$1124,16,FALSE),"")</f>
        <v>0.35</v>
      </c>
    </row>
    <row r="15" spans="1:12" x14ac:dyDescent="0.25">
      <c r="A15" s="145">
        <v>4</v>
      </c>
      <c r="B15" s="39">
        <f>+IFERROR(VLOOKUP($A15,Hoja6!$A$3:$P$1124,3,FALSE),"")</f>
        <v>25040</v>
      </c>
      <c r="C15" s="39" t="str">
        <f>+UPPER(IFERROR(VLOOKUP($A15,Hoja6!$A$3:$P$1124,4,FALSE),""))</f>
        <v>ANOLAIMA</v>
      </c>
      <c r="D15" s="40">
        <f>+IFERROR(VLOOKUP($A15,Hoja6!$A$3:$P$1124,8,FALSE),"")</f>
        <v>162</v>
      </c>
      <c r="E15" s="40">
        <f>+IFERROR(VLOOKUP($A15,Hoja6!$A$3:$P$1124,9,FALSE),"")</f>
        <v>60</v>
      </c>
      <c r="F15" s="163">
        <f>+IFERROR(VLOOKUP($A15,Hoja6!$A$3:$P$1124,10,FALSE),"")</f>
        <v>0.37037037037037035</v>
      </c>
      <c r="G15" s="40">
        <f>+IFERROR(VLOOKUP($A15,Hoja6!$A$3:$P$1124,11,FALSE),"")</f>
        <v>179</v>
      </c>
      <c r="H15" s="40">
        <f>+IFERROR(VLOOKUP($A15,Hoja6!$A$3:$P$1124,12,FALSE),"")</f>
        <v>67</v>
      </c>
      <c r="I15" s="163">
        <f>+IFERROR(VLOOKUP($A15,Hoja6!$A$3:$P$1124,13,FALSE),"")</f>
        <v>0.37430167597765363</v>
      </c>
      <c r="J15" s="40">
        <f>+IFERROR(VLOOKUP($A15,Hoja6!$A$3:$P$1124,14,FALSE),"")</f>
        <v>128</v>
      </c>
      <c r="K15" s="149">
        <f>+IFERROR(VLOOKUP($A15,Hoja6!$A$3:$P$1124,15,FALSE),"")</f>
        <v>35</v>
      </c>
      <c r="L15" s="165">
        <f>+IFERROR(VLOOKUP($A15,Hoja6!$A$3:$P$1124,16,FALSE),"")</f>
        <v>0.2734375</v>
      </c>
    </row>
    <row r="16" spans="1:12" x14ac:dyDescent="0.25">
      <c r="A16" s="145">
        <v>5</v>
      </c>
      <c r="B16" s="39">
        <f>+IFERROR(VLOOKUP($A16,Hoja6!$A$3:$P$1124,3,FALSE),"")</f>
        <v>25053</v>
      </c>
      <c r="C16" s="39" t="str">
        <f>+UPPER(IFERROR(VLOOKUP($A16,Hoja6!$A$3:$P$1124,4,FALSE),""))</f>
        <v>ARBELÁEZ</v>
      </c>
      <c r="D16" s="40">
        <f>+IFERROR(VLOOKUP($A16,Hoja6!$A$3:$P$1124,8,FALSE),"")</f>
        <v>125</v>
      </c>
      <c r="E16" s="40">
        <f>+IFERROR(VLOOKUP($A16,Hoja6!$A$3:$P$1124,9,FALSE),"")</f>
        <v>61</v>
      </c>
      <c r="F16" s="163">
        <f>+IFERROR(VLOOKUP($A16,Hoja6!$A$3:$P$1124,10,FALSE),"")</f>
        <v>0.48799999999999999</v>
      </c>
      <c r="G16" s="40">
        <f>+IFERROR(VLOOKUP($A16,Hoja6!$A$3:$P$1124,11,FALSE),"")</f>
        <v>130</v>
      </c>
      <c r="H16" s="40">
        <f>+IFERROR(VLOOKUP($A16,Hoja6!$A$3:$P$1124,12,FALSE),"")</f>
        <v>50</v>
      </c>
      <c r="I16" s="163">
        <f>+IFERROR(VLOOKUP($A16,Hoja6!$A$3:$P$1124,13,FALSE),"")</f>
        <v>0.38461538461538464</v>
      </c>
      <c r="J16" s="40">
        <f>+IFERROR(VLOOKUP($A16,Hoja6!$A$3:$P$1124,14,FALSE),"")</f>
        <v>130</v>
      </c>
      <c r="K16" s="149">
        <f>+IFERROR(VLOOKUP($A16,Hoja6!$A$3:$P$1124,15,FALSE),"")</f>
        <v>47</v>
      </c>
      <c r="L16" s="165">
        <f>+IFERROR(VLOOKUP($A16,Hoja6!$A$3:$P$1124,16,FALSE),"")</f>
        <v>0.36153846153846153</v>
      </c>
    </row>
    <row r="17" spans="1:12" x14ac:dyDescent="0.25">
      <c r="A17" s="145">
        <v>6</v>
      </c>
      <c r="B17" s="39">
        <f>+IFERROR(VLOOKUP($A17,Hoja6!$A$3:$P$1124,3,FALSE),"")</f>
        <v>25086</v>
      </c>
      <c r="C17" s="39" t="str">
        <f>+UPPER(IFERROR(VLOOKUP($A17,Hoja6!$A$3:$P$1124,4,FALSE),""))</f>
        <v>BELTRÁN</v>
      </c>
      <c r="D17" s="40">
        <f>+IFERROR(VLOOKUP($A17,Hoja6!$A$3:$P$1124,8,FALSE),"")</f>
        <v>31</v>
      </c>
      <c r="E17" s="40">
        <f>+IFERROR(VLOOKUP($A17,Hoja6!$A$3:$P$1124,9,FALSE),"")</f>
        <v>10</v>
      </c>
      <c r="F17" s="163">
        <f>+IFERROR(VLOOKUP($A17,Hoja6!$A$3:$P$1124,10,FALSE),"")</f>
        <v>0.32258064516129031</v>
      </c>
      <c r="G17" s="40">
        <f>+IFERROR(VLOOKUP($A17,Hoja6!$A$3:$P$1124,11,FALSE),"")</f>
        <v>26</v>
      </c>
      <c r="H17" s="40">
        <f>+IFERROR(VLOOKUP($A17,Hoja6!$A$3:$P$1124,12,FALSE),"")</f>
        <v>9</v>
      </c>
      <c r="I17" s="163">
        <f>+IFERROR(VLOOKUP($A17,Hoja6!$A$3:$P$1124,13,FALSE),"")</f>
        <v>0.34615384615384615</v>
      </c>
      <c r="J17" s="40">
        <f>+IFERROR(VLOOKUP($A17,Hoja6!$A$3:$P$1124,14,FALSE),"")</f>
        <v>28</v>
      </c>
      <c r="K17" s="149">
        <f>+IFERROR(VLOOKUP($A17,Hoja6!$A$3:$P$1124,15,FALSE),"")</f>
        <v>9</v>
      </c>
      <c r="L17" s="165">
        <f>+IFERROR(VLOOKUP($A17,Hoja6!$A$3:$P$1124,16,FALSE),"")</f>
        <v>0.32142857142857145</v>
      </c>
    </row>
    <row r="18" spans="1:12" x14ac:dyDescent="0.25">
      <c r="A18" s="145">
        <v>7</v>
      </c>
      <c r="B18" s="39">
        <f>+IFERROR(VLOOKUP($A18,Hoja6!$A$3:$P$1124,3,FALSE),"")</f>
        <v>25095</v>
      </c>
      <c r="C18" s="39" t="str">
        <f>+UPPER(IFERROR(VLOOKUP($A18,Hoja6!$A$3:$P$1124,4,FALSE),""))</f>
        <v>BITUIMA</v>
      </c>
      <c r="D18" s="40">
        <f>+IFERROR(VLOOKUP($A18,Hoja6!$A$3:$P$1124,8,FALSE),"")</f>
        <v>23</v>
      </c>
      <c r="E18" s="40">
        <f>+IFERROR(VLOOKUP($A18,Hoja6!$A$3:$P$1124,9,FALSE),"")</f>
        <v>4</v>
      </c>
      <c r="F18" s="163">
        <f>+IFERROR(VLOOKUP($A18,Hoja6!$A$3:$P$1124,10,FALSE),"")</f>
        <v>0.17391304347826086</v>
      </c>
      <c r="G18" s="40">
        <f>+IFERROR(VLOOKUP($A18,Hoja6!$A$3:$P$1124,11,FALSE),"")</f>
        <v>22</v>
      </c>
      <c r="H18" s="40">
        <f>+IFERROR(VLOOKUP($A18,Hoja6!$A$3:$P$1124,12,FALSE),"")</f>
        <v>7</v>
      </c>
      <c r="I18" s="163">
        <f>+IFERROR(VLOOKUP($A18,Hoja6!$A$3:$P$1124,13,FALSE),"")</f>
        <v>0.31818181818181818</v>
      </c>
      <c r="J18" s="40">
        <f>+IFERROR(VLOOKUP($A18,Hoja6!$A$3:$P$1124,14,FALSE),"")</f>
        <v>17</v>
      </c>
      <c r="K18" s="149">
        <f>+IFERROR(VLOOKUP($A18,Hoja6!$A$3:$P$1124,15,FALSE),"")</f>
        <v>9</v>
      </c>
      <c r="L18" s="165">
        <f>+IFERROR(VLOOKUP($A18,Hoja6!$A$3:$P$1124,16,FALSE),"")</f>
        <v>0.52941176470588236</v>
      </c>
    </row>
    <row r="19" spans="1:12" x14ac:dyDescent="0.25">
      <c r="A19" s="145">
        <v>8</v>
      </c>
      <c r="B19" s="39">
        <f>+IFERROR(VLOOKUP($A19,Hoja6!$A$3:$P$1124,3,FALSE),"")</f>
        <v>25099</v>
      </c>
      <c r="C19" s="39" t="str">
        <f>+UPPER(IFERROR(VLOOKUP($A19,Hoja6!$A$3:$P$1124,4,FALSE),""))</f>
        <v>BOJACÁ</v>
      </c>
      <c r="D19" s="40">
        <f>+IFERROR(VLOOKUP($A19,Hoja6!$A$3:$P$1124,8,FALSE),"")</f>
        <v>71</v>
      </c>
      <c r="E19" s="40">
        <f>+IFERROR(VLOOKUP($A19,Hoja6!$A$3:$P$1124,9,FALSE),"")</f>
        <v>40</v>
      </c>
      <c r="F19" s="163">
        <f>+IFERROR(VLOOKUP($A19,Hoja6!$A$3:$P$1124,10,FALSE),"")</f>
        <v>0.56338028169014087</v>
      </c>
      <c r="G19" s="40">
        <f>+IFERROR(VLOOKUP($A19,Hoja6!$A$3:$P$1124,11,FALSE),"")</f>
        <v>111</v>
      </c>
      <c r="H19" s="40">
        <f>+IFERROR(VLOOKUP($A19,Hoja6!$A$3:$P$1124,12,FALSE),"")</f>
        <v>74</v>
      </c>
      <c r="I19" s="163">
        <f>+IFERROR(VLOOKUP($A19,Hoja6!$A$3:$P$1124,13,FALSE),"")</f>
        <v>0.66666666666666663</v>
      </c>
      <c r="J19" s="40">
        <f>+IFERROR(VLOOKUP($A19,Hoja6!$A$3:$P$1124,14,FALSE),"")</f>
        <v>76</v>
      </c>
      <c r="K19" s="149">
        <f>+IFERROR(VLOOKUP($A19,Hoja6!$A$3:$P$1124,15,FALSE),"")</f>
        <v>33</v>
      </c>
      <c r="L19" s="165">
        <f>+IFERROR(VLOOKUP($A19,Hoja6!$A$3:$P$1124,16,FALSE),"")</f>
        <v>0.43421052631578949</v>
      </c>
    </row>
    <row r="20" spans="1:12" x14ac:dyDescent="0.25">
      <c r="A20" s="145">
        <v>9</v>
      </c>
      <c r="B20" s="39">
        <f>+IFERROR(VLOOKUP($A20,Hoja6!$A$3:$P$1124,3,FALSE),"")</f>
        <v>25120</v>
      </c>
      <c r="C20" s="39" t="str">
        <f>+UPPER(IFERROR(VLOOKUP($A20,Hoja6!$A$3:$P$1124,4,FALSE),""))</f>
        <v>CABRERA</v>
      </c>
      <c r="D20" s="40">
        <f>+IFERROR(VLOOKUP($A20,Hoja6!$A$3:$P$1124,8,FALSE),"")</f>
        <v>50</v>
      </c>
      <c r="E20" s="40">
        <f>+IFERROR(VLOOKUP($A20,Hoja6!$A$3:$P$1124,9,FALSE),"")</f>
        <v>11</v>
      </c>
      <c r="F20" s="163">
        <f>+IFERROR(VLOOKUP($A20,Hoja6!$A$3:$P$1124,10,FALSE),"")</f>
        <v>0.22</v>
      </c>
      <c r="G20" s="40">
        <f>+IFERROR(VLOOKUP($A20,Hoja6!$A$3:$P$1124,11,FALSE),"")</f>
        <v>50</v>
      </c>
      <c r="H20" s="40">
        <f>+IFERROR(VLOOKUP($A20,Hoja6!$A$3:$P$1124,12,FALSE),"")</f>
        <v>11</v>
      </c>
      <c r="I20" s="163">
        <f>+IFERROR(VLOOKUP($A20,Hoja6!$A$3:$P$1124,13,FALSE),"")</f>
        <v>0.22</v>
      </c>
      <c r="J20" s="40">
        <f>+IFERROR(VLOOKUP($A20,Hoja6!$A$3:$P$1124,14,FALSE),"")</f>
        <v>44</v>
      </c>
      <c r="K20" s="149">
        <f>+IFERROR(VLOOKUP($A20,Hoja6!$A$3:$P$1124,15,FALSE),"")</f>
        <v>9</v>
      </c>
      <c r="L20" s="165">
        <f>+IFERROR(VLOOKUP($A20,Hoja6!$A$3:$P$1124,16,FALSE),"")</f>
        <v>0.20454545454545456</v>
      </c>
    </row>
    <row r="21" spans="1:12" x14ac:dyDescent="0.25">
      <c r="A21" s="145">
        <v>10</v>
      </c>
      <c r="B21" s="39">
        <f>+IFERROR(VLOOKUP($A21,Hoja6!$A$3:$P$1124,3,FALSE),"")</f>
        <v>25123</v>
      </c>
      <c r="C21" s="39" t="str">
        <f>+UPPER(IFERROR(VLOOKUP($A21,Hoja6!$A$3:$P$1124,4,FALSE),""))</f>
        <v>CACHIPAY</v>
      </c>
      <c r="D21" s="40">
        <f>+IFERROR(VLOOKUP($A21,Hoja6!$A$3:$P$1124,8,FALSE),"")</f>
        <v>89</v>
      </c>
      <c r="E21" s="40">
        <f>+IFERROR(VLOOKUP($A21,Hoja6!$A$3:$P$1124,9,FALSE),"")</f>
        <v>32</v>
      </c>
      <c r="F21" s="163">
        <f>+IFERROR(VLOOKUP($A21,Hoja6!$A$3:$P$1124,10,FALSE),"")</f>
        <v>0.3595505617977528</v>
      </c>
      <c r="G21" s="40">
        <f>+IFERROR(VLOOKUP($A21,Hoja6!$A$3:$P$1124,11,FALSE),"")</f>
        <v>90</v>
      </c>
      <c r="H21" s="40">
        <f>+IFERROR(VLOOKUP($A21,Hoja6!$A$3:$P$1124,12,FALSE),"")</f>
        <v>34</v>
      </c>
      <c r="I21" s="163">
        <f>+IFERROR(VLOOKUP($A21,Hoja6!$A$3:$P$1124,13,FALSE),"")</f>
        <v>0.37777777777777777</v>
      </c>
      <c r="J21" s="40">
        <f>+IFERROR(VLOOKUP($A21,Hoja6!$A$3:$P$1124,14,FALSE),"")</f>
        <v>80</v>
      </c>
      <c r="K21" s="149">
        <f>+IFERROR(VLOOKUP($A21,Hoja6!$A$3:$P$1124,15,FALSE),"")</f>
        <v>31</v>
      </c>
      <c r="L21" s="165">
        <f>+IFERROR(VLOOKUP($A21,Hoja6!$A$3:$P$1124,16,FALSE),"")</f>
        <v>0.38750000000000001</v>
      </c>
    </row>
    <row r="22" spans="1:12" x14ac:dyDescent="0.25">
      <c r="A22" s="145">
        <v>11</v>
      </c>
      <c r="B22" s="39">
        <f>+IFERROR(VLOOKUP($A22,Hoja6!$A$3:$P$1124,3,FALSE),"")</f>
        <v>25126</v>
      </c>
      <c r="C22" s="39" t="str">
        <f>+UPPER(IFERROR(VLOOKUP($A22,Hoja6!$A$3:$P$1124,4,FALSE),""))</f>
        <v>CAJICÁ</v>
      </c>
      <c r="D22" s="40">
        <f>+IFERROR(VLOOKUP($A22,Hoja6!$A$3:$P$1124,8,FALSE),"")</f>
        <v>803</v>
      </c>
      <c r="E22" s="40">
        <f>+IFERROR(VLOOKUP($A22,Hoja6!$A$3:$P$1124,9,FALSE),"")</f>
        <v>337</v>
      </c>
      <c r="F22" s="163">
        <f>+IFERROR(VLOOKUP($A22,Hoja6!$A$3:$P$1124,10,FALSE),"")</f>
        <v>0.41967621419676215</v>
      </c>
      <c r="G22" s="40">
        <f>+IFERROR(VLOOKUP($A22,Hoja6!$A$3:$P$1124,11,FALSE),"")</f>
        <v>804</v>
      </c>
      <c r="H22" s="40">
        <f>+IFERROR(VLOOKUP($A22,Hoja6!$A$3:$P$1124,12,FALSE),"")</f>
        <v>448</v>
      </c>
      <c r="I22" s="163">
        <f>+IFERROR(VLOOKUP($A22,Hoja6!$A$3:$P$1124,13,FALSE),"")</f>
        <v>0.55721393034825872</v>
      </c>
      <c r="J22" s="40">
        <f>+IFERROR(VLOOKUP($A22,Hoja6!$A$3:$P$1124,14,FALSE),"")</f>
        <v>836</v>
      </c>
      <c r="K22" s="149">
        <f>+IFERROR(VLOOKUP($A22,Hoja6!$A$3:$P$1124,15,FALSE),"")</f>
        <v>403</v>
      </c>
      <c r="L22" s="165">
        <f>+IFERROR(VLOOKUP($A22,Hoja6!$A$3:$P$1124,16,FALSE),"")</f>
        <v>0.48205741626794257</v>
      </c>
    </row>
    <row r="23" spans="1:12" x14ac:dyDescent="0.25">
      <c r="A23" s="145">
        <v>12</v>
      </c>
      <c r="B23" s="39">
        <f>+IFERROR(VLOOKUP($A23,Hoja6!$A$3:$P$1124,3,FALSE),"")</f>
        <v>25148</v>
      </c>
      <c r="C23" s="39" t="str">
        <f>+UPPER(IFERROR(VLOOKUP($A23,Hoja6!$A$3:$P$1124,4,FALSE),""))</f>
        <v>CAPARRAPÍ</v>
      </c>
      <c r="D23" s="40">
        <f>+IFERROR(VLOOKUP($A23,Hoja6!$A$3:$P$1124,8,FALSE),"")</f>
        <v>112</v>
      </c>
      <c r="E23" s="40">
        <f>+IFERROR(VLOOKUP($A23,Hoja6!$A$3:$P$1124,9,FALSE),"")</f>
        <v>25</v>
      </c>
      <c r="F23" s="163">
        <f>+IFERROR(VLOOKUP($A23,Hoja6!$A$3:$P$1124,10,FALSE),"")</f>
        <v>0.22321428571428573</v>
      </c>
      <c r="G23" s="40">
        <f>+IFERROR(VLOOKUP($A23,Hoja6!$A$3:$P$1124,11,FALSE),"")</f>
        <v>112</v>
      </c>
      <c r="H23" s="40">
        <f>+IFERROR(VLOOKUP($A23,Hoja6!$A$3:$P$1124,12,FALSE),"")</f>
        <v>35</v>
      </c>
      <c r="I23" s="163">
        <f>+IFERROR(VLOOKUP($A23,Hoja6!$A$3:$P$1124,13,FALSE),"")</f>
        <v>0.3125</v>
      </c>
      <c r="J23" s="40">
        <f>+IFERROR(VLOOKUP($A23,Hoja6!$A$3:$P$1124,14,FALSE),"")</f>
        <v>111</v>
      </c>
      <c r="K23" s="149">
        <f>+IFERROR(VLOOKUP($A23,Hoja6!$A$3:$P$1124,15,FALSE),"")</f>
        <v>33</v>
      </c>
      <c r="L23" s="165">
        <f>+IFERROR(VLOOKUP($A23,Hoja6!$A$3:$P$1124,16,FALSE),"")</f>
        <v>0.29729729729729731</v>
      </c>
    </row>
    <row r="24" spans="1:12" x14ac:dyDescent="0.25">
      <c r="A24" s="145">
        <v>13</v>
      </c>
      <c r="B24" s="39">
        <f>+IFERROR(VLOOKUP($A24,Hoja6!$A$3:$P$1124,3,FALSE),"")</f>
        <v>25151</v>
      </c>
      <c r="C24" s="39" t="str">
        <f>+UPPER(IFERROR(VLOOKUP($A24,Hoja6!$A$3:$P$1124,4,FALSE),""))</f>
        <v>CAQUEZA</v>
      </c>
      <c r="D24" s="40">
        <f>+IFERROR(VLOOKUP($A24,Hoja6!$A$3:$P$1124,8,FALSE),"")</f>
        <v>248</v>
      </c>
      <c r="E24" s="40">
        <f>+IFERROR(VLOOKUP($A24,Hoja6!$A$3:$P$1124,9,FALSE),"")</f>
        <v>68</v>
      </c>
      <c r="F24" s="163">
        <f>+IFERROR(VLOOKUP($A24,Hoja6!$A$3:$P$1124,10,FALSE),"")</f>
        <v>0.27419354838709675</v>
      </c>
      <c r="G24" s="40">
        <f>+IFERROR(VLOOKUP($A24,Hoja6!$A$3:$P$1124,11,FALSE),"")</f>
        <v>214</v>
      </c>
      <c r="H24" s="40">
        <f>+IFERROR(VLOOKUP($A24,Hoja6!$A$3:$P$1124,12,FALSE),"")</f>
        <v>89</v>
      </c>
      <c r="I24" s="163">
        <f>+IFERROR(VLOOKUP($A24,Hoja6!$A$3:$P$1124,13,FALSE),"")</f>
        <v>0.41588785046728971</v>
      </c>
      <c r="J24" s="40">
        <f>+IFERROR(VLOOKUP($A24,Hoja6!$A$3:$P$1124,14,FALSE),"")</f>
        <v>194</v>
      </c>
      <c r="K24" s="149">
        <f>+IFERROR(VLOOKUP($A24,Hoja6!$A$3:$P$1124,15,FALSE),"")</f>
        <v>59</v>
      </c>
      <c r="L24" s="165">
        <f>+IFERROR(VLOOKUP($A24,Hoja6!$A$3:$P$1124,16,FALSE),"")</f>
        <v>0.30412371134020616</v>
      </c>
    </row>
    <row r="25" spans="1:12" x14ac:dyDescent="0.25">
      <c r="A25" s="145">
        <v>14</v>
      </c>
      <c r="B25" s="39">
        <f>+IFERROR(VLOOKUP($A25,Hoja6!$A$3:$P$1124,3,FALSE),"")</f>
        <v>25154</v>
      </c>
      <c r="C25" s="39" t="str">
        <f>+UPPER(IFERROR(VLOOKUP($A25,Hoja6!$A$3:$P$1124,4,FALSE),""))</f>
        <v>CARMEN DE CARUPA</v>
      </c>
      <c r="D25" s="40">
        <f>+IFERROR(VLOOKUP($A25,Hoja6!$A$3:$P$1124,8,FALSE),"")</f>
        <v>75</v>
      </c>
      <c r="E25" s="40">
        <f>+IFERROR(VLOOKUP($A25,Hoja6!$A$3:$P$1124,9,FALSE),"")</f>
        <v>27</v>
      </c>
      <c r="F25" s="163">
        <f>+IFERROR(VLOOKUP($A25,Hoja6!$A$3:$P$1124,10,FALSE),"")</f>
        <v>0.36</v>
      </c>
      <c r="G25" s="40">
        <f>+IFERROR(VLOOKUP($A25,Hoja6!$A$3:$P$1124,11,FALSE),"")</f>
        <v>66</v>
      </c>
      <c r="H25" s="40">
        <f>+IFERROR(VLOOKUP($A25,Hoja6!$A$3:$P$1124,12,FALSE),"")</f>
        <v>32</v>
      </c>
      <c r="I25" s="163">
        <f>+IFERROR(VLOOKUP($A25,Hoja6!$A$3:$P$1124,13,FALSE),"")</f>
        <v>0.48484848484848486</v>
      </c>
      <c r="J25" s="40">
        <f>+IFERROR(VLOOKUP($A25,Hoja6!$A$3:$P$1124,14,FALSE),"")</f>
        <v>64</v>
      </c>
      <c r="K25" s="149">
        <f>+IFERROR(VLOOKUP($A25,Hoja6!$A$3:$P$1124,15,FALSE),"")</f>
        <v>19</v>
      </c>
      <c r="L25" s="165">
        <f>+IFERROR(VLOOKUP($A25,Hoja6!$A$3:$P$1124,16,FALSE),"")</f>
        <v>0.296875</v>
      </c>
    </row>
    <row r="26" spans="1:12" x14ac:dyDescent="0.25">
      <c r="A26" s="145">
        <v>15</v>
      </c>
      <c r="B26" s="39">
        <f>+IFERROR(VLOOKUP($A26,Hoja6!$A$3:$P$1124,3,FALSE),"")</f>
        <v>25168</v>
      </c>
      <c r="C26" s="39" t="str">
        <f>+UPPER(IFERROR(VLOOKUP($A26,Hoja6!$A$3:$P$1124,4,FALSE),""))</f>
        <v>CHAGUANÍ</v>
      </c>
      <c r="D26" s="40">
        <f>+IFERROR(VLOOKUP($A26,Hoja6!$A$3:$P$1124,8,FALSE),"")</f>
        <v>46</v>
      </c>
      <c r="E26" s="40">
        <f>+IFERROR(VLOOKUP($A26,Hoja6!$A$3:$P$1124,9,FALSE),"")</f>
        <v>4</v>
      </c>
      <c r="F26" s="163">
        <f>+IFERROR(VLOOKUP($A26,Hoja6!$A$3:$P$1124,10,FALSE),"")</f>
        <v>8.6956521739130432E-2</v>
      </c>
      <c r="G26" s="40">
        <f>+IFERROR(VLOOKUP($A26,Hoja6!$A$3:$P$1124,11,FALSE),"")</f>
        <v>25</v>
      </c>
      <c r="H26" s="40">
        <f>+IFERROR(VLOOKUP($A26,Hoja6!$A$3:$P$1124,12,FALSE),"")</f>
        <v>10</v>
      </c>
      <c r="I26" s="163">
        <f>+IFERROR(VLOOKUP($A26,Hoja6!$A$3:$P$1124,13,FALSE),"")</f>
        <v>0.4</v>
      </c>
      <c r="J26" s="40">
        <f>+IFERROR(VLOOKUP($A26,Hoja6!$A$3:$P$1124,14,FALSE),"")</f>
        <v>38</v>
      </c>
      <c r="K26" s="149">
        <f>+IFERROR(VLOOKUP($A26,Hoja6!$A$3:$P$1124,15,FALSE),"")</f>
        <v>7</v>
      </c>
      <c r="L26" s="165">
        <f>+IFERROR(VLOOKUP($A26,Hoja6!$A$3:$P$1124,16,FALSE),"")</f>
        <v>0.18421052631578946</v>
      </c>
    </row>
    <row r="27" spans="1:12" x14ac:dyDescent="0.25">
      <c r="A27" s="145">
        <v>16</v>
      </c>
      <c r="B27" s="39">
        <f>+IFERROR(VLOOKUP($A27,Hoja6!$A$3:$P$1124,3,FALSE),"")</f>
        <v>25175</v>
      </c>
      <c r="C27" s="39" t="str">
        <f>+UPPER(IFERROR(VLOOKUP($A27,Hoja6!$A$3:$P$1124,4,FALSE),""))</f>
        <v>CHÍA</v>
      </c>
      <c r="D27" s="40">
        <f>+IFERROR(VLOOKUP($A27,Hoja6!$A$3:$P$1124,8,FALSE),"")</f>
        <v>1992</v>
      </c>
      <c r="E27" s="40">
        <f>+IFERROR(VLOOKUP($A27,Hoja6!$A$3:$P$1124,9,FALSE),"")</f>
        <v>886</v>
      </c>
      <c r="F27" s="163">
        <f>+IFERROR(VLOOKUP($A27,Hoja6!$A$3:$P$1124,10,FALSE),"")</f>
        <v>0.44477911646586343</v>
      </c>
      <c r="G27" s="40">
        <f>+IFERROR(VLOOKUP($A27,Hoja6!$A$3:$P$1124,11,FALSE),"")</f>
        <v>1990</v>
      </c>
      <c r="H27" s="40">
        <f>+IFERROR(VLOOKUP($A27,Hoja6!$A$3:$P$1124,12,FALSE),"")</f>
        <v>1150</v>
      </c>
      <c r="I27" s="163">
        <f>+IFERROR(VLOOKUP($A27,Hoja6!$A$3:$P$1124,13,FALSE),"")</f>
        <v>0.57788944723618085</v>
      </c>
      <c r="J27" s="40">
        <f>+IFERROR(VLOOKUP($A27,Hoja6!$A$3:$P$1124,14,FALSE),"")</f>
        <v>1883</v>
      </c>
      <c r="K27" s="149">
        <f>+IFERROR(VLOOKUP($A27,Hoja6!$A$3:$P$1124,15,FALSE),"")</f>
        <v>977</v>
      </c>
      <c r="L27" s="165">
        <f>+IFERROR(VLOOKUP($A27,Hoja6!$A$3:$P$1124,16,FALSE),"")</f>
        <v>0.51885289431757831</v>
      </c>
    </row>
    <row r="28" spans="1:12" x14ac:dyDescent="0.25">
      <c r="A28" s="145">
        <v>17</v>
      </c>
      <c r="B28" s="39">
        <f>+IFERROR(VLOOKUP($A28,Hoja6!$A$3:$P$1124,3,FALSE),"")</f>
        <v>25178</v>
      </c>
      <c r="C28" s="39" t="str">
        <f>+UPPER(IFERROR(VLOOKUP($A28,Hoja6!$A$3:$P$1124,4,FALSE),""))</f>
        <v>CHIPAQUE</v>
      </c>
      <c r="D28" s="40">
        <f>+IFERROR(VLOOKUP($A28,Hoja6!$A$3:$P$1124,8,FALSE),"")</f>
        <v>85</v>
      </c>
      <c r="E28" s="40">
        <f>+IFERROR(VLOOKUP($A28,Hoja6!$A$3:$P$1124,9,FALSE),"")</f>
        <v>31</v>
      </c>
      <c r="F28" s="163">
        <f>+IFERROR(VLOOKUP($A28,Hoja6!$A$3:$P$1124,10,FALSE),"")</f>
        <v>0.36470588235294116</v>
      </c>
      <c r="G28" s="40">
        <f>+IFERROR(VLOOKUP($A28,Hoja6!$A$3:$P$1124,11,FALSE),"")</f>
        <v>100</v>
      </c>
      <c r="H28" s="40">
        <f>+IFERROR(VLOOKUP($A28,Hoja6!$A$3:$P$1124,12,FALSE),"")</f>
        <v>44</v>
      </c>
      <c r="I28" s="163">
        <f>+IFERROR(VLOOKUP($A28,Hoja6!$A$3:$P$1124,13,FALSE),"")</f>
        <v>0.44</v>
      </c>
      <c r="J28" s="40">
        <f>+IFERROR(VLOOKUP($A28,Hoja6!$A$3:$P$1124,14,FALSE),"")</f>
        <v>82</v>
      </c>
      <c r="K28" s="149">
        <f>+IFERROR(VLOOKUP($A28,Hoja6!$A$3:$P$1124,15,FALSE),"")</f>
        <v>24</v>
      </c>
      <c r="L28" s="165">
        <f>+IFERROR(VLOOKUP($A28,Hoja6!$A$3:$P$1124,16,FALSE),"")</f>
        <v>0.29268292682926828</v>
      </c>
    </row>
    <row r="29" spans="1:12" x14ac:dyDescent="0.25">
      <c r="A29" s="145">
        <v>18</v>
      </c>
      <c r="B29" s="39">
        <f>+IFERROR(VLOOKUP($A29,Hoja6!$A$3:$P$1124,3,FALSE),"")</f>
        <v>25181</v>
      </c>
      <c r="C29" s="39" t="str">
        <f>+UPPER(IFERROR(VLOOKUP($A29,Hoja6!$A$3:$P$1124,4,FALSE),""))</f>
        <v>CHOACHÍ</v>
      </c>
      <c r="D29" s="40">
        <f>+IFERROR(VLOOKUP($A29,Hoja6!$A$3:$P$1124,8,FALSE),"")</f>
        <v>146</v>
      </c>
      <c r="E29" s="40">
        <f>+IFERROR(VLOOKUP($A29,Hoja6!$A$3:$P$1124,9,FALSE),"")</f>
        <v>55</v>
      </c>
      <c r="F29" s="163">
        <f>+IFERROR(VLOOKUP($A29,Hoja6!$A$3:$P$1124,10,FALSE),"")</f>
        <v>0.37671232876712329</v>
      </c>
      <c r="G29" s="40">
        <f>+IFERROR(VLOOKUP($A29,Hoja6!$A$3:$P$1124,11,FALSE),"")</f>
        <v>137</v>
      </c>
      <c r="H29" s="40">
        <f>+IFERROR(VLOOKUP($A29,Hoja6!$A$3:$P$1124,12,FALSE),"")</f>
        <v>46</v>
      </c>
      <c r="I29" s="163">
        <f>+IFERROR(VLOOKUP($A29,Hoja6!$A$3:$P$1124,13,FALSE),"")</f>
        <v>0.33576642335766421</v>
      </c>
      <c r="J29" s="40">
        <f>+IFERROR(VLOOKUP($A29,Hoja6!$A$3:$P$1124,14,FALSE),"")</f>
        <v>117</v>
      </c>
      <c r="K29" s="149">
        <f>+IFERROR(VLOOKUP($A29,Hoja6!$A$3:$P$1124,15,FALSE),"")</f>
        <v>44</v>
      </c>
      <c r="L29" s="165">
        <f>+IFERROR(VLOOKUP($A29,Hoja6!$A$3:$P$1124,16,FALSE),"")</f>
        <v>0.37606837606837606</v>
      </c>
    </row>
    <row r="30" spans="1:12" x14ac:dyDescent="0.25">
      <c r="A30" s="145">
        <v>19</v>
      </c>
      <c r="B30" s="39">
        <f>+IFERROR(VLOOKUP($A30,Hoja6!$A$3:$P$1124,3,FALSE),"")</f>
        <v>25183</v>
      </c>
      <c r="C30" s="39" t="str">
        <f>+UPPER(IFERROR(VLOOKUP($A30,Hoja6!$A$3:$P$1124,4,FALSE),""))</f>
        <v>CHOCONTÁ</v>
      </c>
      <c r="D30" s="40">
        <f>+IFERROR(VLOOKUP($A30,Hoja6!$A$3:$P$1124,8,FALSE),"")</f>
        <v>228</v>
      </c>
      <c r="E30" s="40">
        <f>+IFERROR(VLOOKUP($A30,Hoja6!$A$3:$P$1124,9,FALSE),"")</f>
        <v>87</v>
      </c>
      <c r="F30" s="163">
        <f>+IFERROR(VLOOKUP($A30,Hoja6!$A$3:$P$1124,10,FALSE),"")</f>
        <v>0.38157894736842107</v>
      </c>
      <c r="G30" s="40">
        <f>+IFERROR(VLOOKUP($A30,Hoja6!$A$3:$P$1124,11,FALSE),"")</f>
        <v>200</v>
      </c>
      <c r="H30" s="40">
        <f>+IFERROR(VLOOKUP($A30,Hoja6!$A$3:$P$1124,12,FALSE),"")</f>
        <v>74</v>
      </c>
      <c r="I30" s="163">
        <f>+IFERROR(VLOOKUP($A30,Hoja6!$A$3:$P$1124,13,FALSE),"")</f>
        <v>0.37</v>
      </c>
      <c r="J30" s="40">
        <f>+IFERROR(VLOOKUP($A30,Hoja6!$A$3:$P$1124,14,FALSE),"")</f>
        <v>213</v>
      </c>
      <c r="K30" s="149">
        <f>+IFERROR(VLOOKUP($A30,Hoja6!$A$3:$P$1124,15,FALSE),"")</f>
        <v>91</v>
      </c>
      <c r="L30" s="165">
        <f>+IFERROR(VLOOKUP($A30,Hoja6!$A$3:$P$1124,16,FALSE),"")</f>
        <v>0.42723004694835681</v>
      </c>
    </row>
    <row r="31" spans="1:12" x14ac:dyDescent="0.25">
      <c r="A31" s="145">
        <v>20</v>
      </c>
      <c r="B31" s="39">
        <f>+IFERROR(VLOOKUP($A31,Hoja6!$A$3:$P$1124,3,FALSE),"")</f>
        <v>25200</v>
      </c>
      <c r="C31" s="39" t="str">
        <f>+UPPER(IFERROR(VLOOKUP($A31,Hoja6!$A$3:$P$1124,4,FALSE),""))</f>
        <v>COGUA</v>
      </c>
      <c r="D31" s="40">
        <f>+IFERROR(VLOOKUP($A31,Hoja6!$A$3:$P$1124,8,FALSE),"")</f>
        <v>203</v>
      </c>
      <c r="E31" s="40">
        <f>+IFERROR(VLOOKUP($A31,Hoja6!$A$3:$P$1124,9,FALSE),"")</f>
        <v>73</v>
      </c>
      <c r="F31" s="163">
        <f>+IFERROR(VLOOKUP($A31,Hoja6!$A$3:$P$1124,10,FALSE),"")</f>
        <v>0.35960591133004927</v>
      </c>
      <c r="G31" s="40">
        <f>+IFERROR(VLOOKUP($A31,Hoja6!$A$3:$P$1124,11,FALSE),"")</f>
        <v>235</v>
      </c>
      <c r="H31" s="40">
        <f>+IFERROR(VLOOKUP($A31,Hoja6!$A$3:$P$1124,12,FALSE),"")</f>
        <v>85</v>
      </c>
      <c r="I31" s="163">
        <f>+IFERROR(VLOOKUP($A31,Hoja6!$A$3:$P$1124,13,FALSE),"")</f>
        <v>0.36170212765957449</v>
      </c>
      <c r="J31" s="40">
        <f>+IFERROR(VLOOKUP($A31,Hoja6!$A$3:$P$1124,14,FALSE),"")</f>
        <v>253</v>
      </c>
      <c r="K31" s="149">
        <f>+IFERROR(VLOOKUP($A31,Hoja6!$A$3:$P$1124,15,FALSE),"")</f>
        <v>109</v>
      </c>
      <c r="L31" s="165">
        <f>+IFERROR(VLOOKUP($A31,Hoja6!$A$3:$P$1124,16,FALSE),"")</f>
        <v>0.43083003952569171</v>
      </c>
    </row>
    <row r="32" spans="1:12" x14ac:dyDescent="0.25">
      <c r="A32" s="145">
        <v>21</v>
      </c>
      <c r="B32" s="39">
        <f>+IFERROR(VLOOKUP($A32,Hoja6!$A$3:$P$1124,3,FALSE),"")</f>
        <v>25214</v>
      </c>
      <c r="C32" s="39" t="str">
        <f>+UPPER(IFERROR(VLOOKUP($A32,Hoja6!$A$3:$P$1124,4,FALSE),""))</f>
        <v>COTA</v>
      </c>
      <c r="D32" s="40">
        <f>+IFERROR(VLOOKUP($A32,Hoja6!$A$3:$P$1124,8,FALSE),"")</f>
        <v>766</v>
      </c>
      <c r="E32" s="40">
        <f>+IFERROR(VLOOKUP($A32,Hoja6!$A$3:$P$1124,9,FALSE),"")</f>
        <v>375</v>
      </c>
      <c r="F32" s="163">
        <f>+IFERROR(VLOOKUP($A32,Hoja6!$A$3:$P$1124,10,FALSE),"")</f>
        <v>0.48955613577023499</v>
      </c>
      <c r="G32" s="40">
        <f>+IFERROR(VLOOKUP($A32,Hoja6!$A$3:$P$1124,11,FALSE),"")</f>
        <v>790</v>
      </c>
      <c r="H32" s="40">
        <f>+IFERROR(VLOOKUP($A32,Hoja6!$A$3:$P$1124,12,FALSE),"")</f>
        <v>483</v>
      </c>
      <c r="I32" s="163">
        <f>+IFERROR(VLOOKUP($A32,Hoja6!$A$3:$P$1124,13,FALSE),"")</f>
        <v>0.61139240506329118</v>
      </c>
      <c r="J32" s="40">
        <f>+IFERROR(VLOOKUP($A32,Hoja6!$A$3:$P$1124,14,FALSE),"")</f>
        <v>781</v>
      </c>
      <c r="K32" s="149">
        <f>+IFERROR(VLOOKUP($A32,Hoja6!$A$3:$P$1124,15,FALSE),"")</f>
        <v>435</v>
      </c>
      <c r="L32" s="165">
        <f>+IFERROR(VLOOKUP($A32,Hoja6!$A$3:$P$1124,16,FALSE),"")</f>
        <v>0.55697823303457106</v>
      </c>
    </row>
    <row r="33" spans="1:12" x14ac:dyDescent="0.25">
      <c r="A33" s="145">
        <v>22</v>
      </c>
      <c r="B33" s="39">
        <f>+IFERROR(VLOOKUP($A33,Hoja6!$A$3:$P$1124,3,FALSE),"")</f>
        <v>25224</v>
      </c>
      <c r="C33" s="39" t="str">
        <f>+UPPER(IFERROR(VLOOKUP($A33,Hoja6!$A$3:$P$1124,4,FALSE),""))</f>
        <v>CUCUNUBÁ</v>
      </c>
      <c r="D33" s="40">
        <f>+IFERROR(VLOOKUP($A33,Hoja6!$A$3:$P$1124,8,FALSE),"")</f>
        <v>68</v>
      </c>
      <c r="E33" s="40">
        <f>+IFERROR(VLOOKUP($A33,Hoja6!$A$3:$P$1124,9,FALSE),"")</f>
        <v>10</v>
      </c>
      <c r="F33" s="163">
        <f>+IFERROR(VLOOKUP($A33,Hoja6!$A$3:$P$1124,10,FALSE),"")</f>
        <v>0.14705882352941177</v>
      </c>
      <c r="G33" s="40">
        <f>+IFERROR(VLOOKUP($A33,Hoja6!$A$3:$P$1124,11,FALSE),"")</f>
        <v>65</v>
      </c>
      <c r="H33" s="40">
        <f>+IFERROR(VLOOKUP($A33,Hoja6!$A$3:$P$1124,12,FALSE),"")</f>
        <v>17</v>
      </c>
      <c r="I33" s="163">
        <f>+IFERROR(VLOOKUP($A33,Hoja6!$A$3:$P$1124,13,FALSE),"")</f>
        <v>0.26153846153846155</v>
      </c>
      <c r="J33" s="40">
        <f>+IFERROR(VLOOKUP($A33,Hoja6!$A$3:$P$1124,14,FALSE),"")</f>
        <v>78</v>
      </c>
      <c r="K33" s="149">
        <f>+IFERROR(VLOOKUP($A33,Hoja6!$A$3:$P$1124,15,FALSE),"")</f>
        <v>29</v>
      </c>
      <c r="L33" s="165">
        <f>+IFERROR(VLOOKUP($A33,Hoja6!$A$3:$P$1124,16,FALSE),"")</f>
        <v>0.37179487179487181</v>
      </c>
    </row>
    <row r="34" spans="1:12" x14ac:dyDescent="0.25">
      <c r="A34" s="145">
        <v>23</v>
      </c>
      <c r="B34" s="39">
        <f>+IFERROR(VLOOKUP($A34,Hoja6!$A$3:$P$1124,3,FALSE),"")</f>
        <v>25245</v>
      </c>
      <c r="C34" s="39" t="str">
        <f>+UPPER(IFERROR(VLOOKUP($A34,Hoja6!$A$3:$P$1124,4,FALSE),""))</f>
        <v>EL COLEGIO</v>
      </c>
      <c r="D34" s="40">
        <f>+IFERROR(VLOOKUP($A34,Hoja6!$A$3:$P$1124,8,FALSE),"")</f>
        <v>219</v>
      </c>
      <c r="E34" s="40">
        <f>+IFERROR(VLOOKUP($A34,Hoja6!$A$3:$P$1124,9,FALSE),"")</f>
        <v>71</v>
      </c>
      <c r="F34" s="163">
        <f>+IFERROR(VLOOKUP($A34,Hoja6!$A$3:$P$1124,10,FALSE),"")</f>
        <v>0.32420091324200911</v>
      </c>
      <c r="G34" s="40">
        <f>+IFERROR(VLOOKUP($A34,Hoja6!$A$3:$P$1124,11,FALSE),"")</f>
        <v>210</v>
      </c>
      <c r="H34" s="40">
        <f>+IFERROR(VLOOKUP($A34,Hoja6!$A$3:$P$1124,12,FALSE),"")</f>
        <v>71</v>
      </c>
      <c r="I34" s="163">
        <f>+IFERROR(VLOOKUP($A34,Hoja6!$A$3:$P$1124,13,FALSE),"")</f>
        <v>0.33809523809523812</v>
      </c>
      <c r="J34" s="40">
        <f>+IFERROR(VLOOKUP($A34,Hoja6!$A$3:$P$1124,14,FALSE),"")</f>
        <v>283</v>
      </c>
      <c r="K34" s="149">
        <f>+IFERROR(VLOOKUP($A34,Hoja6!$A$3:$P$1124,15,FALSE),"")</f>
        <v>74</v>
      </c>
      <c r="L34" s="165">
        <f>+IFERROR(VLOOKUP($A34,Hoja6!$A$3:$P$1124,16,FALSE),"")</f>
        <v>0.26148409893992935</v>
      </c>
    </row>
    <row r="35" spans="1:12" x14ac:dyDescent="0.25">
      <c r="A35" s="145">
        <v>24</v>
      </c>
      <c r="B35" s="39">
        <f>+IFERROR(VLOOKUP($A35,Hoja6!$A$3:$P$1124,3,FALSE),"")</f>
        <v>25258</v>
      </c>
      <c r="C35" s="39" t="str">
        <f>+UPPER(IFERROR(VLOOKUP($A35,Hoja6!$A$3:$P$1124,4,FALSE),""))</f>
        <v>EL PEÑÓN</v>
      </c>
      <c r="D35" s="40">
        <f>+IFERROR(VLOOKUP($A35,Hoja6!$A$3:$P$1124,8,FALSE),"")</f>
        <v>42</v>
      </c>
      <c r="E35" s="40">
        <f>+IFERROR(VLOOKUP($A35,Hoja6!$A$3:$P$1124,9,FALSE),"")</f>
        <v>10</v>
      </c>
      <c r="F35" s="163">
        <f>+IFERROR(VLOOKUP($A35,Hoja6!$A$3:$P$1124,10,FALSE),"")</f>
        <v>0.23809523809523808</v>
      </c>
      <c r="G35" s="40">
        <f>+IFERROR(VLOOKUP($A35,Hoja6!$A$3:$P$1124,11,FALSE),"")</f>
        <v>40</v>
      </c>
      <c r="H35" s="40">
        <f>+IFERROR(VLOOKUP($A35,Hoja6!$A$3:$P$1124,12,FALSE),"")</f>
        <v>9</v>
      </c>
      <c r="I35" s="163">
        <f>+IFERROR(VLOOKUP($A35,Hoja6!$A$3:$P$1124,13,FALSE),"")</f>
        <v>0.22500000000000001</v>
      </c>
      <c r="J35" s="40">
        <f>+IFERROR(VLOOKUP($A35,Hoja6!$A$3:$P$1124,14,FALSE),"")</f>
        <v>37</v>
      </c>
      <c r="K35" s="149">
        <f>+IFERROR(VLOOKUP($A35,Hoja6!$A$3:$P$1124,15,FALSE),"")</f>
        <v>15</v>
      </c>
      <c r="L35" s="165">
        <f>+IFERROR(VLOOKUP($A35,Hoja6!$A$3:$P$1124,16,FALSE),"")</f>
        <v>0.40540540540540543</v>
      </c>
    </row>
    <row r="36" spans="1:12" x14ac:dyDescent="0.25">
      <c r="A36" s="145">
        <v>25</v>
      </c>
      <c r="B36" s="39">
        <f>+IFERROR(VLOOKUP($A36,Hoja6!$A$3:$P$1124,3,FALSE),"")</f>
        <v>25260</v>
      </c>
      <c r="C36" s="39" t="str">
        <f>+UPPER(IFERROR(VLOOKUP($A36,Hoja6!$A$3:$P$1124,4,FALSE),""))</f>
        <v>EL ROSAL</v>
      </c>
      <c r="D36" s="40">
        <f>+IFERROR(VLOOKUP($A36,Hoja6!$A$3:$P$1124,8,FALSE),"")</f>
        <v>205</v>
      </c>
      <c r="E36" s="40">
        <f>+IFERROR(VLOOKUP($A36,Hoja6!$A$3:$P$1124,9,FALSE),"")</f>
        <v>66</v>
      </c>
      <c r="F36" s="163">
        <f>+IFERROR(VLOOKUP($A36,Hoja6!$A$3:$P$1124,10,FALSE),"")</f>
        <v>0.32195121951219513</v>
      </c>
      <c r="G36" s="40">
        <f>+IFERROR(VLOOKUP($A36,Hoja6!$A$3:$P$1124,11,FALSE),"")</f>
        <v>208</v>
      </c>
      <c r="H36" s="40">
        <f>+IFERROR(VLOOKUP($A36,Hoja6!$A$3:$P$1124,12,FALSE),"")</f>
        <v>52</v>
      </c>
      <c r="I36" s="163">
        <f>+IFERROR(VLOOKUP($A36,Hoja6!$A$3:$P$1124,13,FALSE),"")</f>
        <v>0.25</v>
      </c>
      <c r="J36" s="40">
        <f>+IFERROR(VLOOKUP($A36,Hoja6!$A$3:$P$1124,14,FALSE),"")</f>
        <v>227</v>
      </c>
      <c r="K36" s="149">
        <f>+IFERROR(VLOOKUP($A36,Hoja6!$A$3:$P$1124,15,FALSE),"")</f>
        <v>50</v>
      </c>
      <c r="L36" s="165">
        <f>+IFERROR(VLOOKUP($A36,Hoja6!$A$3:$P$1124,16,FALSE),"")</f>
        <v>0.22026431718061673</v>
      </c>
    </row>
    <row r="37" spans="1:12" x14ac:dyDescent="0.25">
      <c r="A37" s="145">
        <v>26</v>
      </c>
      <c r="B37" s="39">
        <f>+IFERROR(VLOOKUP($A37,Hoja6!$A$3:$P$1124,3,FALSE),"")</f>
        <v>25269</v>
      </c>
      <c r="C37" s="39" t="str">
        <f>+UPPER(IFERROR(VLOOKUP($A37,Hoja6!$A$3:$P$1124,4,FALSE),""))</f>
        <v>FACATATIVÁ</v>
      </c>
      <c r="D37" s="40">
        <f>+IFERROR(VLOOKUP($A37,Hoja6!$A$3:$P$1124,8,FALSE),"")</f>
        <v>1334</v>
      </c>
      <c r="E37" s="40">
        <f>+IFERROR(VLOOKUP($A37,Hoja6!$A$3:$P$1124,9,FALSE),"")</f>
        <v>574</v>
      </c>
      <c r="F37" s="163">
        <f>+IFERROR(VLOOKUP($A37,Hoja6!$A$3:$P$1124,10,FALSE),"")</f>
        <v>0.43028485757121437</v>
      </c>
      <c r="G37" s="40">
        <f>+IFERROR(VLOOKUP($A37,Hoja6!$A$3:$P$1124,11,FALSE),"")</f>
        <v>1383</v>
      </c>
      <c r="H37" s="40">
        <f>+IFERROR(VLOOKUP($A37,Hoja6!$A$3:$P$1124,12,FALSE),"")</f>
        <v>642</v>
      </c>
      <c r="I37" s="163">
        <f>+IFERROR(VLOOKUP($A37,Hoja6!$A$3:$P$1124,13,FALSE),"")</f>
        <v>0.46420824295010849</v>
      </c>
      <c r="J37" s="40">
        <f>+IFERROR(VLOOKUP($A37,Hoja6!$A$3:$P$1124,14,FALSE),"")</f>
        <v>1336</v>
      </c>
      <c r="K37" s="149">
        <f>+IFERROR(VLOOKUP($A37,Hoja6!$A$3:$P$1124,15,FALSE),"")</f>
        <v>526</v>
      </c>
      <c r="L37" s="165">
        <f>+IFERROR(VLOOKUP($A37,Hoja6!$A$3:$P$1124,16,FALSE),"")</f>
        <v>0.39371257485029942</v>
      </c>
    </row>
    <row r="38" spans="1:12" x14ac:dyDescent="0.25">
      <c r="A38" s="145">
        <v>27</v>
      </c>
      <c r="B38" s="39">
        <f>+IFERROR(VLOOKUP($A38,Hoja6!$A$3:$P$1124,3,FALSE),"")</f>
        <v>25279</v>
      </c>
      <c r="C38" s="39" t="str">
        <f>+UPPER(IFERROR(VLOOKUP($A38,Hoja6!$A$3:$P$1124,4,FALSE),""))</f>
        <v>FOMEQUE</v>
      </c>
      <c r="D38" s="40">
        <f>+IFERROR(VLOOKUP($A38,Hoja6!$A$3:$P$1124,8,FALSE),"")</f>
        <v>116</v>
      </c>
      <c r="E38" s="40">
        <f>+IFERROR(VLOOKUP($A38,Hoja6!$A$3:$P$1124,9,FALSE),"")</f>
        <v>45</v>
      </c>
      <c r="F38" s="163">
        <f>+IFERROR(VLOOKUP($A38,Hoja6!$A$3:$P$1124,10,FALSE),"")</f>
        <v>0.38793103448275862</v>
      </c>
      <c r="G38" s="40">
        <f>+IFERROR(VLOOKUP($A38,Hoja6!$A$3:$P$1124,11,FALSE),"")</f>
        <v>139</v>
      </c>
      <c r="H38" s="40">
        <f>+IFERROR(VLOOKUP($A38,Hoja6!$A$3:$P$1124,12,FALSE),"")</f>
        <v>38</v>
      </c>
      <c r="I38" s="163">
        <f>+IFERROR(VLOOKUP($A38,Hoja6!$A$3:$P$1124,13,FALSE),"")</f>
        <v>0.2733812949640288</v>
      </c>
      <c r="J38" s="40">
        <f>+IFERROR(VLOOKUP($A38,Hoja6!$A$3:$P$1124,14,FALSE),"")</f>
        <v>120</v>
      </c>
      <c r="K38" s="149">
        <f>+IFERROR(VLOOKUP($A38,Hoja6!$A$3:$P$1124,15,FALSE),"")</f>
        <v>30</v>
      </c>
      <c r="L38" s="165">
        <f>+IFERROR(VLOOKUP($A38,Hoja6!$A$3:$P$1124,16,FALSE),"")</f>
        <v>0.25</v>
      </c>
    </row>
    <row r="39" spans="1:12" x14ac:dyDescent="0.25">
      <c r="A39" s="145">
        <v>28</v>
      </c>
      <c r="B39" s="39">
        <f>+IFERROR(VLOOKUP($A39,Hoja6!$A$3:$P$1124,3,FALSE),"")</f>
        <v>25281</v>
      </c>
      <c r="C39" s="39" t="str">
        <f>+UPPER(IFERROR(VLOOKUP($A39,Hoja6!$A$3:$P$1124,4,FALSE),""))</f>
        <v>FOSCA</v>
      </c>
      <c r="D39" s="40">
        <f>+IFERROR(VLOOKUP($A39,Hoja6!$A$3:$P$1124,8,FALSE),"")</f>
        <v>55</v>
      </c>
      <c r="E39" s="40">
        <f>+IFERROR(VLOOKUP($A39,Hoja6!$A$3:$P$1124,9,FALSE),"")</f>
        <v>11</v>
      </c>
      <c r="F39" s="163">
        <f>+IFERROR(VLOOKUP($A39,Hoja6!$A$3:$P$1124,10,FALSE),"")</f>
        <v>0.2</v>
      </c>
      <c r="G39" s="40">
        <f>+IFERROR(VLOOKUP($A39,Hoja6!$A$3:$P$1124,11,FALSE),"")</f>
        <v>50</v>
      </c>
      <c r="H39" s="40">
        <f>+IFERROR(VLOOKUP($A39,Hoja6!$A$3:$P$1124,12,FALSE),"")</f>
        <v>16</v>
      </c>
      <c r="I39" s="163">
        <f>+IFERROR(VLOOKUP($A39,Hoja6!$A$3:$P$1124,13,FALSE),"")</f>
        <v>0.32</v>
      </c>
      <c r="J39" s="40">
        <f>+IFERROR(VLOOKUP($A39,Hoja6!$A$3:$P$1124,14,FALSE),"")</f>
        <v>77</v>
      </c>
      <c r="K39" s="149">
        <f>+IFERROR(VLOOKUP($A39,Hoja6!$A$3:$P$1124,15,FALSE),"")</f>
        <v>26</v>
      </c>
      <c r="L39" s="165">
        <f>+IFERROR(VLOOKUP($A39,Hoja6!$A$3:$P$1124,16,FALSE),"")</f>
        <v>0.33766233766233766</v>
      </c>
    </row>
    <row r="40" spans="1:12" x14ac:dyDescent="0.25">
      <c r="A40" s="145">
        <v>29</v>
      </c>
      <c r="B40" s="39">
        <f>+IFERROR(VLOOKUP($A40,Hoja6!$A$3:$P$1124,3,FALSE),"")</f>
        <v>25286</v>
      </c>
      <c r="C40" s="39" t="str">
        <f>+UPPER(IFERROR(VLOOKUP($A40,Hoja6!$A$3:$P$1124,4,FALSE),""))</f>
        <v>FUNZA</v>
      </c>
      <c r="D40" s="40">
        <f>+IFERROR(VLOOKUP($A40,Hoja6!$A$3:$P$1124,8,FALSE),"")</f>
        <v>1173</v>
      </c>
      <c r="E40" s="40">
        <f>+IFERROR(VLOOKUP($A40,Hoja6!$A$3:$P$1124,9,FALSE),"")</f>
        <v>582</v>
      </c>
      <c r="F40" s="163">
        <f>+IFERROR(VLOOKUP($A40,Hoja6!$A$3:$P$1124,10,FALSE),"")</f>
        <v>0.49616368286445012</v>
      </c>
      <c r="G40" s="40">
        <f>+IFERROR(VLOOKUP($A40,Hoja6!$A$3:$P$1124,11,FALSE),"")</f>
        <v>1225</v>
      </c>
      <c r="H40" s="40">
        <f>+IFERROR(VLOOKUP($A40,Hoja6!$A$3:$P$1124,12,FALSE),"")</f>
        <v>616</v>
      </c>
      <c r="I40" s="163">
        <f>+IFERROR(VLOOKUP($A40,Hoja6!$A$3:$P$1124,13,FALSE),"")</f>
        <v>0.50285714285714289</v>
      </c>
      <c r="J40" s="40">
        <f>+IFERROR(VLOOKUP($A40,Hoja6!$A$3:$P$1124,14,FALSE),"")</f>
        <v>1272</v>
      </c>
      <c r="K40" s="149">
        <f>+IFERROR(VLOOKUP($A40,Hoja6!$A$3:$P$1124,15,FALSE),"")</f>
        <v>555</v>
      </c>
      <c r="L40" s="165">
        <f>+IFERROR(VLOOKUP($A40,Hoja6!$A$3:$P$1124,16,FALSE),"")</f>
        <v>0.43632075471698112</v>
      </c>
    </row>
    <row r="41" spans="1:12" x14ac:dyDescent="0.25">
      <c r="A41" s="145">
        <v>30</v>
      </c>
      <c r="B41" s="39">
        <f>+IFERROR(VLOOKUP($A41,Hoja6!$A$3:$P$1124,3,FALSE),"")</f>
        <v>25288</v>
      </c>
      <c r="C41" s="39" t="str">
        <f>+UPPER(IFERROR(VLOOKUP($A41,Hoja6!$A$3:$P$1124,4,FALSE),""))</f>
        <v>FÚQUENE</v>
      </c>
      <c r="D41" s="40">
        <f>+IFERROR(VLOOKUP($A41,Hoja6!$A$3:$P$1124,8,FALSE),"")</f>
        <v>118</v>
      </c>
      <c r="E41" s="40">
        <f>+IFERROR(VLOOKUP($A41,Hoja6!$A$3:$P$1124,9,FALSE),"")</f>
        <v>41</v>
      </c>
      <c r="F41" s="163">
        <f>+IFERROR(VLOOKUP($A41,Hoja6!$A$3:$P$1124,10,FALSE),"")</f>
        <v>0.34745762711864409</v>
      </c>
      <c r="G41" s="40">
        <f>+IFERROR(VLOOKUP($A41,Hoja6!$A$3:$P$1124,11,FALSE),"")</f>
        <v>82</v>
      </c>
      <c r="H41" s="40">
        <f>+IFERROR(VLOOKUP($A41,Hoja6!$A$3:$P$1124,12,FALSE),"")</f>
        <v>32</v>
      </c>
      <c r="I41" s="163">
        <f>+IFERROR(VLOOKUP($A41,Hoja6!$A$3:$P$1124,13,FALSE),"")</f>
        <v>0.3902439024390244</v>
      </c>
      <c r="J41" s="40">
        <f>+IFERROR(VLOOKUP($A41,Hoja6!$A$3:$P$1124,14,FALSE),"")</f>
        <v>86</v>
      </c>
      <c r="K41" s="149">
        <f>+IFERROR(VLOOKUP($A41,Hoja6!$A$3:$P$1124,15,FALSE),"")</f>
        <v>28</v>
      </c>
      <c r="L41" s="165">
        <f>+IFERROR(VLOOKUP($A41,Hoja6!$A$3:$P$1124,16,FALSE),"")</f>
        <v>0.32558139534883723</v>
      </c>
    </row>
    <row r="42" spans="1:12" x14ac:dyDescent="0.25">
      <c r="A42" s="145">
        <v>31</v>
      </c>
      <c r="B42" s="39">
        <f>+IFERROR(VLOOKUP($A42,Hoja6!$A$3:$P$1124,3,FALSE),"")</f>
        <v>25290</v>
      </c>
      <c r="C42" s="39" t="str">
        <f>+UPPER(IFERROR(VLOOKUP($A42,Hoja6!$A$3:$P$1124,4,FALSE),""))</f>
        <v>FUSAGASUGÁ</v>
      </c>
      <c r="D42" s="40">
        <f>+IFERROR(VLOOKUP($A42,Hoja6!$A$3:$P$1124,8,FALSE),"")</f>
        <v>1526</v>
      </c>
      <c r="E42" s="40">
        <f>+IFERROR(VLOOKUP($A42,Hoja6!$A$3:$P$1124,9,FALSE),"")</f>
        <v>756</v>
      </c>
      <c r="F42" s="163">
        <f>+IFERROR(VLOOKUP($A42,Hoja6!$A$3:$P$1124,10,FALSE),"")</f>
        <v>0.49541284403669728</v>
      </c>
      <c r="G42" s="40">
        <f>+IFERROR(VLOOKUP($A42,Hoja6!$A$3:$P$1124,11,FALSE),"")</f>
        <v>1564</v>
      </c>
      <c r="H42" s="40">
        <f>+IFERROR(VLOOKUP($A42,Hoja6!$A$3:$P$1124,12,FALSE),"")</f>
        <v>793</v>
      </c>
      <c r="I42" s="163">
        <f>+IFERROR(VLOOKUP($A42,Hoja6!$A$3:$P$1124,13,FALSE),"")</f>
        <v>0.50703324808184147</v>
      </c>
      <c r="J42" s="40">
        <f>+IFERROR(VLOOKUP($A42,Hoja6!$A$3:$P$1124,14,FALSE),"")</f>
        <v>1559</v>
      </c>
      <c r="K42" s="149">
        <f>+IFERROR(VLOOKUP($A42,Hoja6!$A$3:$P$1124,15,FALSE),"")</f>
        <v>741</v>
      </c>
      <c r="L42" s="165">
        <f>+IFERROR(VLOOKUP($A42,Hoja6!$A$3:$P$1124,16,FALSE),"")</f>
        <v>0.47530468248877483</v>
      </c>
    </row>
    <row r="43" spans="1:12" x14ac:dyDescent="0.25">
      <c r="A43" s="145">
        <v>32</v>
      </c>
      <c r="B43" s="39">
        <f>+IFERROR(VLOOKUP($A43,Hoja6!$A$3:$P$1124,3,FALSE),"")</f>
        <v>25293</v>
      </c>
      <c r="C43" s="39" t="str">
        <f>+UPPER(IFERROR(VLOOKUP($A43,Hoja6!$A$3:$P$1124,4,FALSE),""))</f>
        <v>GACHALA</v>
      </c>
      <c r="D43" s="40">
        <f>+IFERROR(VLOOKUP($A43,Hoja6!$A$3:$P$1124,8,FALSE),"")</f>
        <v>71</v>
      </c>
      <c r="E43" s="40">
        <f>+IFERROR(VLOOKUP($A43,Hoja6!$A$3:$P$1124,9,FALSE),"")</f>
        <v>27</v>
      </c>
      <c r="F43" s="163">
        <f>+IFERROR(VLOOKUP($A43,Hoja6!$A$3:$P$1124,10,FALSE),"")</f>
        <v>0.38028169014084506</v>
      </c>
      <c r="G43" s="40">
        <f>+IFERROR(VLOOKUP($A43,Hoja6!$A$3:$P$1124,11,FALSE),"")</f>
        <v>60</v>
      </c>
      <c r="H43" s="40">
        <f>+IFERROR(VLOOKUP($A43,Hoja6!$A$3:$P$1124,12,FALSE),"")</f>
        <v>16</v>
      </c>
      <c r="I43" s="163">
        <f>+IFERROR(VLOOKUP($A43,Hoja6!$A$3:$P$1124,13,FALSE),"")</f>
        <v>0.26666666666666666</v>
      </c>
      <c r="J43" s="40">
        <f>+IFERROR(VLOOKUP($A43,Hoja6!$A$3:$P$1124,14,FALSE),"")</f>
        <v>54</v>
      </c>
      <c r="K43" s="149">
        <f>+IFERROR(VLOOKUP($A43,Hoja6!$A$3:$P$1124,15,FALSE),"")</f>
        <v>6</v>
      </c>
      <c r="L43" s="165">
        <f>+IFERROR(VLOOKUP($A43,Hoja6!$A$3:$P$1124,16,FALSE),"")</f>
        <v>0.1111111111111111</v>
      </c>
    </row>
    <row r="44" spans="1:12" x14ac:dyDescent="0.25">
      <c r="A44" s="145">
        <v>33</v>
      </c>
      <c r="B44" s="39">
        <f>+IFERROR(VLOOKUP($A44,Hoja6!$A$3:$P$1124,3,FALSE),"")</f>
        <v>25295</v>
      </c>
      <c r="C44" s="39" t="str">
        <f>+UPPER(IFERROR(VLOOKUP($A44,Hoja6!$A$3:$P$1124,4,FALSE),""))</f>
        <v>GACHANCIPÁ</v>
      </c>
      <c r="D44" s="40">
        <f>+IFERROR(VLOOKUP($A44,Hoja6!$A$3:$P$1124,8,FALSE),"")</f>
        <v>109</v>
      </c>
      <c r="E44" s="40">
        <f>+IFERROR(VLOOKUP($A44,Hoja6!$A$3:$P$1124,9,FALSE),"")</f>
        <v>38</v>
      </c>
      <c r="F44" s="163">
        <f>+IFERROR(VLOOKUP($A44,Hoja6!$A$3:$P$1124,10,FALSE),"")</f>
        <v>0.34862385321100919</v>
      </c>
      <c r="G44" s="40">
        <f>+IFERROR(VLOOKUP($A44,Hoja6!$A$3:$P$1124,11,FALSE),"")</f>
        <v>101</v>
      </c>
      <c r="H44" s="40">
        <f>+IFERROR(VLOOKUP($A44,Hoja6!$A$3:$P$1124,12,FALSE),"")</f>
        <v>55</v>
      </c>
      <c r="I44" s="163">
        <f>+IFERROR(VLOOKUP($A44,Hoja6!$A$3:$P$1124,13,FALSE),"")</f>
        <v>0.54455445544554459</v>
      </c>
      <c r="J44" s="40">
        <f>+IFERROR(VLOOKUP($A44,Hoja6!$A$3:$P$1124,14,FALSE),"")</f>
        <v>122</v>
      </c>
      <c r="K44" s="149">
        <f>+IFERROR(VLOOKUP($A44,Hoja6!$A$3:$P$1124,15,FALSE),"")</f>
        <v>64</v>
      </c>
      <c r="L44" s="165">
        <f>+IFERROR(VLOOKUP($A44,Hoja6!$A$3:$P$1124,16,FALSE),"")</f>
        <v>0.52459016393442626</v>
      </c>
    </row>
    <row r="45" spans="1:12" x14ac:dyDescent="0.25">
      <c r="A45" s="145">
        <v>34</v>
      </c>
      <c r="B45" s="39">
        <f>+IFERROR(VLOOKUP($A45,Hoja6!$A$3:$P$1124,3,FALSE),"")</f>
        <v>25297</v>
      </c>
      <c r="C45" s="39" t="str">
        <f>+UPPER(IFERROR(VLOOKUP($A45,Hoja6!$A$3:$P$1124,4,FALSE),""))</f>
        <v>GACHETÁ</v>
      </c>
      <c r="D45" s="40">
        <f>+IFERROR(VLOOKUP($A45,Hoja6!$A$3:$P$1124,8,FALSE),"")</f>
        <v>131</v>
      </c>
      <c r="E45" s="40">
        <f>+IFERROR(VLOOKUP($A45,Hoja6!$A$3:$P$1124,9,FALSE),"")</f>
        <v>45</v>
      </c>
      <c r="F45" s="163">
        <f>+IFERROR(VLOOKUP($A45,Hoja6!$A$3:$P$1124,10,FALSE),"")</f>
        <v>0.34351145038167941</v>
      </c>
      <c r="G45" s="40">
        <f>+IFERROR(VLOOKUP($A45,Hoja6!$A$3:$P$1124,11,FALSE),"")</f>
        <v>142</v>
      </c>
      <c r="H45" s="40">
        <f>+IFERROR(VLOOKUP($A45,Hoja6!$A$3:$P$1124,12,FALSE),"")</f>
        <v>47</v>
      </c>
      <c r="I45" s="163">
        <f>+IFERROR(VLOOKUP($A45,Hoja6!$A$3:$P$1124,13,FALSE),"")</f>
        <v>0.33098591549295775</v>
      </c>
      <c r="J45" s="40">
        <f>+IFERROR(VLOOKUP($A45,Hoja6!$A$3:$P$1124,14,FALSE),"")</f>
        <v>135</v>
      </c>
      <c r="K45" s="149">
        <f>+IFERROR(VLOOKUP($A45,Hoja6!$A$3:$P$1124,15,FALSE),"")</f>
        <v>44</v>
      </c>
      <c r="L45" s="165">
        <f>+IFERROR(VLOOKUP($A45,Hoja6!$A$3:$P$1124,16,FALSE),"")</f>
        <v>0.32592592592592595</v>
      </c>
    </row>
    <row r="46" spans="1:12" x14ac:dyDescent="0.25">
      <c r="A46" s="145">
        <v>35</v>
      </c>
      <c r="B46" s="39">
        <f>+IFERROR(VLOOKUP($A46,Hoja6!$A$3:$P$1124,3,FALSE),"")</f>
        <v>25299</v>
      </c>
      <c r="C46" s="39" t="str">
        <f>+UPPER(IFERROR(VLOOKUP($A46,Hoja6!$A$3:$P$1124,4,FALSE),""))</f>
        <v>GAMA</v>
      </c>
      <c r="D46" s="40">
        <f>+IFERROR(VLOOKUP($A46,Hoja6!$A$3:$P$1124,8,FALSE),"")</f>
        <v>40</v>
      </c>
      <c r="E46" s="40">
        <f>+IFERROR(VLOOKUP($A46,Hoja6!$A$3:$P$1124,9,FALSE),"")</f>
        <v>21</v>
      </c>
      <c r="F46" s="163">
        <f>+IFERROR(VLOOKUP($A46,Hoja6!$A$3:$P$1124,10,FALSE),"")</f>
        <v>0.52500000000000002</v>
      </c>
      <c r="G46" s="40">
        <f>+IFERROR(VLOOKUP($A46,Hoja6!$A$3:$P$1124,11,FALSE),"")</f>
        <v>23</v>
      </c>
      <c r="H46" s="40">
        <f>+IFERROR(VLOOKUP($A46,Hoja6!$A$3:$P$1124,12,FALSE),"")</f>
        <v>4</v>
      </c>
      <c r="I46" s="163">
        <f>+IFERROR(VLOOKUP($A46,Hoja6!$A$3:$P$1124,13,FALSE),"")</f>
        <v>0.17391304347826086</v>
      </c>
      <c r="J46" s="40">
        <f>+IFERROR(VLOOKUP($A46,Hoja6!$A$3:$P$1124,14,FALSE),"")</f>
        <v>44</v>
      </c>
      <c r="K46" s="149">
        <f>+IFERROR(VLOOKUP($A46,Hoja6!$A$3:$P$1124,15,FALSE),"")</f>
        <v>10</v>
      </c>
      <c r="L46" s="165">
        <f>+IFERROR(VLOOKUP($A46,Hoja6!$A$3:$P$1124,16,FALSE),"")</f>
        <v>0.22727272727272727</v>
      </c>
    </row>
    <row r="47" spans="1:12" x14ac:dyDescent="0.25">
      <c r="A47" s="145">
        <v>36</v>
      </c>
      <c r="B47" s="39">
        <f>+IFERROR(VLOOKUP($A47,Hoja6!$A$3:$P$1124,3,FALSE),"")</f>
        <v>25307</v>
      </c>
      <c r="C47" s="39" t="str">
        <f>+UPPER(IFERROR(VLOOKUP($A47,Hoja6!$A$3:$P$1124,4,FALSE),""))</f>
        <v>GIRARDOT</v>
      </c>
      <c r="D47" s="40">
        <f>+IFERROR(VLOOKUP($A47,Hoja6!$A$3:$P$1124,8,FALSE),"")</f>
        <v>1167</v>
      </c>
      <c r="E47" s="40">
        <f>+IFERROR(VLOOKUP($A47,Hoja6!$A$3:$P$1124,9,FALSE),"")</f>
        <v>610</v>
      </c>
      <c r="F47" s="163">
        <f>+IFERROR(VLOOKUP($A47,Hoja6!$A$3:$P$1124,10,FALSE),"")</f>
        <v>0.52270779777206511</v>
      </c>
      <c r="G47" s="40">
        <f>+IFERROR(VLOOKUP($A47,Hoja6!$A$3:$P$1124,11,FALSE),"")</f>
        <v>1189</v>
      </c>
      <c r="H47" s="40">
        <f>+IFERROR(VLOOKUP($A47,Hoja6!$A$3:$P$1124,12,FALSE),"")</f>
        <v>595</v>
      </c>
      <c r="I47" s="163">
        <f>+IFERROR(VLOOKUP($A47,Hoja6!$A$3:$P$1124,13,FALSE),"")</f>
        <v>0.50042052144659377</v>
      </c>
      <c r="J47" s="40">
        <f>+IFERROR(VLOOKUP($A47,Hoja6!$A$3:$P$1124,14,FALSE),"")</f>
        <v>1075</v>
      </c>
      <c r="K47" s="149">
        <f>+IFERROR(VLOOKUP($A47,Hoja6!$A$3:$P$1124,15,FALSE),"")</f>
        <v>546</v>
      </c>
      <c r="L47" s="165">
        <f>+IFERROR(VLOOKUP($A47,Hoja6!$A$3:$P$1124,16,FALSE),"")</f>
        <v>0.50790697674418606</v>
      </c>
    </row>
    <row r="48" spans="1:12" x14ac:dyDescent="0.25">
      <c r="A48" s="145">
        <v>37</v>
      </c>
      <c r="B48" s="39">
        <f>+IFERROR(VLOOKUP($A48,Hoja6!$A$3:$P$1124,3,FALSE),"")</f>
        <v>25312</v>
      </c>
      <c r="C48" s="39" t="str">
        <f>+UPPER(IFERROR(VLOOKUP($A48,Hoja6!$A$3:$P$1124,4,FALSE),""))</f>
        <v>GRANADA</v>
      </c>
      <c r="D48" s="40">
        <f>+IFERROR(VLOOKUP($A48,Hoja6!$A$3:$P$1124,8,FALSE),"")</f>
        <v>65</v>
      </c>
      <c r="E48" s="40">
        <f>+IFERROR(VLOOKUP($A48,Hoja6!$A$3:$P$1124,9,FALSE),"")</f>
        <v>26</v>
      </c>
      <c r="F48" s="163">
        <f>+IFERROR(VLOOKUP($A48,Hoja6!$A$3:$P$1124,10,FALSE),"")</f>
        <v>0.4</v>
      </c>
      <c r="G48" s="40">
        <f>+IFERROR(VLOOKUP($A48,Hoja6!$A$3:$P$1124,11,FALSE),"")</f>
        <v>80</v>
      </c>
      <c r="H48" s="40">
        <f>+IFERROR(VLOOKUP($A48,Hoja6!$A$3:$P$1124,12,FALSE),"")</f>
        <v>35</v>
      </c>
      <c r="I48" s="163">
        <f>+IFERROR(VLOOKUP($A48,Hoja6!$A$3:$P$1124,13,FALSE),"")</f>
        <v>0.4375</v>
      </c>
      <c r="J48" s="40">
        <f>+IFERROR(VLOOKUP($A48,Hoja6!$A$3:$P$1124,14,FALSE),"")</f>
        <v>75</v>
      </c>
      <c r="K48" s="149">
        <f>+IFERROR(VLOOKUP($A48,Hoja6!$A$3:$P$1124,15,FALSE),"")</f>
        <v>24</v>
      </c>
      <c r="L48" s="165">
        <f>+IFERROR(VLOOKUP($A48,Hoja6!$A$3:$P$1124,16,FALSE),"")</f>
        <v>0.32</v>
      </c>
    </row>
    <row r="49" spans="1:12" x14ac:dyDescent="0.25">
      <c r="A49" s="145">
        <v>38</v>
      </c>
      <c r="B49" s="39">
        <f>+IFERROR(VLOOKUP($A49,Hoja6!$A$3:$P$1124,3,FALSE),"")</f>
        <v>25317</v>
      </c>
      <c r="C49" s="39" t="str">
        <f>+UPPER(IFERROR(VLOOKUP($A49,Hoja6!$A$3:$P$1124,4,FALSE),""))</f>
        <v>GUACHETÁ</v>
      </c>
      <c r="D49" s="40">
        <f>+IFERROR(VLOOKUP($A49,Hoja6!$A$3:$P$1124,8,FALSE),"")</f>
        <v>136</v>
      </c>
      <c r="E49" s="40">
        <f>+IFERROR(VLOOKUP($A49,Hoja6!$A$3:$P$1124,9,FALSE),"")</f>
        <v>29</v>
      </c>
      <c r="F49" s="163">
        <f>+IFERROR(VLOOKUP($A49,Hoja6!$A$3:$P$1124,10,FALSE),"")</f>
        <v>0.21323529411764705</v>
      </c>
      <c r="G49" s="40">
        <f>+IFERROR(VLOOKUP($A49,Hoja6!$A$3:$P$1124,11,FALSE),"")</f>
        <v>144</v>
      </c>
      <c r="H49" s="40">
        <f>+IFERROR(VLOOKUP($A49,Hoja6!$A$3:$P$1124,12,FALSE),"")</f>
        <v>39</v>
      </c>
      <c r="I49" s="163">
        <f>+IFERROR(VLOOKUP($A49,Hoja6!$A$3:$P$1124,13,FALSE),"")</f>
        <v>0.27083333333333331</v>
      </c>
      <c r="J49" s="40">
        <f>+IFERROR(VLOOKUP($A49,Hoja6!$A$3:$P$1124,14,FALSE),"")</f>
        <v>148</v>
      </c>
      <c r="K49" s="149">
        <f>+IFERROR(VLOOKUP($A49,Hoja6!$A$3:$P$1124,15,FALSE),"")</f>
        <v>29</v>
      </c>
      <c r="L49" s="165">
        <f>+IFERROR(VLOOKUP($A49,Hoja6!$A$3:$P$1124,16,FALSE),"")</f>
        <v>0.19594594594594594</v>
      </c>
    </row>
    <row r="50" spans="1:12" x14ac:dyDescent="0.25">
      <c r="A50" s="145">
        <v>39</v>
      </c>
      <c r="B50" s="39">
        <f>+IFERROR(VLOOKUP($A50,Hoja6!$A$3:$P$1124,3,FALSE),"")</f>
        <v>25320</v>
      </c>
      <c r="C50" s="39" t="str">
        <f>+UPPER(IFERROR(VLOOKUP($A50,Hoja6!$A$3:$P$1124,4,FALSE),""))</f>
        <v>GUADUAS</v>
      </c>
      <c r="D50" s="40">
        <f>+IFERROR(VLOOKUP($A50,Hoja6!$A$3:$P$1124,8,FALSE),"")</f>
        <v>310</v>
      </c>
      <c r="E50" s="40">
        <f>+IFERROR(VLOOKUP($A50,Hoja6!$A$3:$P$1124,9,FALSE),"")</f>
        <v>139</v>
      </c>
      <c r="F50" s="163">
        <f>+IFERROR(VLOOKUP($A50,Hoja6!$A$3:$P$1124,10,FALSE),"")</f>
        <v>0.44838709677419353</v>
      </c>
      <c r="G50" s="40">
        <f>+IFERROR(VLOOKUP($A50,Hoja6!$A$3:$P$1124,11,FALSE),"")</f>
        <v>276</v>
      </c>
      <c r="H50" s="40">
        <f>+IFERROR(VLOOKUP($A50,Hoja6!$A$3:$P$1124,12,FALSE),"")</f>
        <v>143</v>
      </c>
      <c r="I50" s="163">
        <f>+IFERROR(VLOOKUP($A50,Hoja6!$A$3:$P$1124,13,FALSE),"")</f>
        <v>0.51811594202898548</v>
      </c>
      <c r="J50" s="40">
        <f>+IFERROR(VLOOKUP($A50,Hoja6!$A$3:$P$1124,14,FALSE),"")</f>
        <v>264</v>
      </c>
      <c r="K50" s="149">
        <f>+IFERROR(VLOOKUP($A50,Hoja6!$A$3:$P$1124,15,FALSE),"")</f>
        <v>131</v>
      </c>
      <c r="L50" s="165">
        <f>+IFERROR(VLOOKUP($A50,Hoja6!$A$3:$P$1124,16,FALSE),"")</f>
        <v>0.49621212121212122</v>
      </c>
    </row>
    <row r="51" spans="1:12" x14ac:dyDescent="0.25">
      <c r="A51" s="145">
        <v>40</v>
      </c>
      <c r="B51" s="39">
        <f>+IFERROR(VLOOKUP($A51,Hoja6!$A$3:$P$1124,3,FALSE),"")</f>
        <v>25322</v>
      </c>
      <c r="C51" s="39" t="str">
        <f>+UPPER(IFERROR(VLOOKUP($A51,Hoja6!$A$3:$P$1124,4,FALSE),""))</f>
        <v>GUASCA</v>
      </c>
      <c r="D51" s="40">
        <f>+IFERROR(VLOOKUP($A51,Hoja6!$A$3:$P$1124,8,FALSE),"")</f>
        <v>273</v>
      </c>
      <c r="E51" s="40">
        <f>+IFERROR(VLOOKUP($A51,Hoja6!$A$3:$P$1124,9,FALSE),"")</f>
        <v>76</v>
      </c>
      <c r="F51" s="163">
        <f>+IFERROR(VLOOKUP($A51,Hoja6!$A$3:$P$1124,10,FALSE),"")</f>
        <v>0.2783882783882784</v>
      </c>
      <c r="G51" s="40">
        <f>+IFERROR(VLOOKUP($A51,Hoja6!$A$3:$P$1124,11,FALSE),"")</f>
        <v>224</v>
      </c>
      <c r="H51" s="40">
        <f>+IFERROR(VLOOKUP($A51,Hoja6!$A$3:$P$1124,12,FALSE),"")</f>
        <v>57</v>
      </c>
      <c r="I51" s="163">
        <f>+IFERROR(VLOOKUP($A51,Hoja6!$A$3:$P$1124,13,FALSE),"")</f>
        <v>0.2544642857142857</v>
      </c>
      <c r="J51" s="40">
        <f>+IFERROR(VLOOKUP($A51,Hoja6!$A$3:$P$1124,14,FALSE),"")</f>
        <v>170</v>
      </c>
      <c r="K51" s="149">
        <f>+IFERROR(VLOOKUP($A51,Hoja6!$A$3:$P$1124,15,FALSE),"")</f>
        <v>62</v>
      </c>
      <c r="L51" s="165">
        <f>+IFERROR(VLOOKUP($A51,Hoja6!$A$3:$P$1124,16,FALSE),"")</f>
        <v>0.36470588235294116</v>
      </c>
    </row>
    <row r="52" spans="1:12" x14ac:dyDescent="0.25">
      <c r="A52" s="145">
        <v>41</v>
      </c>
      <c r="B52" s="39">
        <f>+IFERROR(VLOOKUP($A52,Hoja6!$A$3:$P$1124,3,FALSE),"")</f>
        <v>25324</v>
      </c>
      <c r="C52" s="39" t="str">
        <f>+UPPER(IFERROR(VLOOKUP($A52,Hoja6!$A$3:$P$1124,4,FALSE),""))</f>
        <v>GUATAQUÍ</v>
      </c>
      <c r="D52" s="40">
        <f>+IFERROR(VLOOKUP($A52,Hoja6!$A$3:$P$1124,8,FALSE),"")</f>
        <v>29</v>
      </c>
      <c r="E52" s="40">
        <f>+IFERROR(VLOOKUP($A52,Hoja6!$A$3:$P$1124,9,FALSE),"")</f>
        <v>11</v>
      </c>
      <c r="F52" s="163">
        <f>+IFERROR(VLOOKUP($A52,Hoja6!$A$3:$P$1124,10,FALSE),"")</f>
        <v>0.37931034482758619</v>
      </c>
      <c r="G52" s="40">
        <f>+IFERROR(VLOOKUP($A52,Hoja6!$A$3:$P$1124,11,FALSE),"")</f>
        <v>36</v>
      </c>
      <c r="H52" s="40">
        <f>+IFERROR(VLOOKUP($A52,Hoja6!$A$3:$P$1124,12,FALSE),"")</f>
        <v>12</v>
      </c>
      <c r="I52" s="163">
        <f>+IFERROR(VLOOKUP($A52,Hoja6!$A$3:$P$1124,13,FALSE),"")</f>
        <v>0.33333333333333331</v>
      </c>
      <c r="J52" s="40">
        <f>+IFERROR(VLOOKUP($A52,Hoja6!$A$3:$P$1124,14,FALSE),"")</f>
        <v>21</v>
      </c>
      <c r="K52" s="149">
        <f>+IFERROR(VLOOKUP($A52,Hoja6!$A$3:$P$1124,15,FALSE),"")</f>
        <v>3</v>
      </c>
      <c r="L52" s="165">
        <f>+IFERROR(VLOOKUP($A52,Hoja6!$A$3:$P$1124,16,FALSE),"")</f>
        <v>0.14285714285714285</v>
      </c>
    </row>
    <row r="53" spans="1:12" x14ac:dyDescent="0.25">
      <c r="A53" s="145">
        <v>42</v>
      </c>
      <c r="B53" s="39">
        <f>+IFERROR(VLOOKUP($A53,Hoja6!$A$3:$P$1124,3,FALSE),"")</f>
        <v>25326</v>
      </c>
      <c r="C53" s="39" t="str">
        <f>+UPPER(IFERROR(VLOOKUP($A53,Hoja6!$A$3:$P$1124,4,FALSE),""))</f>
        <v>GUATAVITA</v>
      </c>
      <c r="D53" s="40">
        <f>+IFERROR(VLOOKUP($A53,Hoja6!$A$3:$P$1124,8,FALSE),"")</f>
        <v>78</v>
      </c>
      <c r="E53" s="40">
        <f>+IFERROR(VLOOKUP($A53,Hoja6!$A$3:$P$1124,9,FALSE),"")</f>
        <v>28</v>
      </c>
      <c r="F53" s="163">
        <f>+IFERROR(VLOOKUP($A53,Hoja6!$A$3:$P$1124,10,FALSE),"")</f>
        <v>0.35897435897435898</v>
      </c>
      <c r="G53" s="40">
        <f>+IFERROR(VLOOKUP($A53,Hoja6!$A$3:$P$1124,11,FALSE),"")</f>
        <v>56</v>
      </c>
      <c r="H53" s="40">
        <f>+IFERROR(VLOOKUP($A53,Hoja6!$A$3:$P$1124,12,FALSE),"")</f>
        <v>7</v>
      </c>
      <c r="I53" s="163">
        <f>+IFERROR(VLOOKUP($A53,Hoja6!$A$3:$P$1124,13,FALSE),"")</f>
        <v>0.125</v>
      </c>
      <c r="J53" s="40">
        <f>+IFERROR(VLOOKUP($A53,Hoja6!$A$3:$P$1124,14,FALSE),"")</f>
        <v>69</v>
      </c>
      <c r="K53" s="149">
        <f>+IFERROR(VLOOKUP($A53,Hoja6!$A$3:$P$1124,15,FALSE),"")</f>
        <v>18</v>
      </c>
      <c r="L53" s="165">
        <f>+IFERROR(VLOOKUP($A53,Hoja6!$A$3:$P$1124,16,FALSE),"")</f>
        <v>0.2608695652173913</v>
      </c>
    </row>
    <row r="54" spans="1:12" x14ac:dyDescent="0.25">
      <c r="A54" s="145">
        <v>43</v>
      </c>
      <c r="B54" s="39">
        <f>+IFERROR(VLOOKUP($A54,Hoja6!$A$3:$P$1124,3,FALSE),"")</f>
        <v>25328</v>
      </c>
      <c r="C54" s="39" t="str">
        <f>+UPPER(IFERROR(VLOOKUP($A54,Hoja6!$A$3:$P$1124,4,FALSE),""))</f>
        <v>GUAYABAL DE SIQUIMA</v>
      </c>
      <c r="D54" s="40">
        <f>+IFERROR(VLOOKUP($A54,Hoja6!$A$3:$P$1124,8,FALSE),"")</f>
        <v>40</v>
      </c>
      <c r="E54" s="40">
        <f>+IFERROR(VLOOKUP($A54,Hoja6!$A$3:$P$1124,9,FALSE),"")</f>
        <v>16</v>
      </c>
      <c r="F54" s="163">
        <f>+IFERROR(VLOOKUP($A54,Hoja6!$A$3:$P$1124,10,FALSE),"")</f>
        <v>0.4</v>
      </c>
      <c r="G54" s="40">
        <f>+IFERROR(VLOOKUP($A54,Hoja6!$A$3:$P$1124,11,FALSE),"")</f>
        <v>70</v>
      </c>
      <c r="H54" s="40">
        <f>+IFERROR(VLOOKUP($A54,Hoja6!$A$3:$P$1124,12,FALSE),"")</f>
        <v>22</v>
      </c>
      <c r="I54" s="163">
        <f>+IFERROR(VLOOKUP($A54,Hoja6!$A$3:$P$1124,13,FALSE),"")</f>
        <v>0.31428571428571428</v>
      </c>
      <c r="J54" s="40">
        <f>+IFERROR(VLOOKUP($A54,Hoja6!$A$3:$P$1124,14,FALSE),"")</f>
        <v>51</v>
      </c>
      <c r="K54" s="149">
        <f>+IFERROR(VLOOKUP($A54,Hoja6!$A$3:$P$1124,15,FALSE),"")</f>
        <v>18</v>
      </c>
      <c r="L54" s="165">
        <f>+IFERROR(VLOOKUP($A54,Hoja6!$A$3:$P$1124,16,FALSE),"")</f>
        <v>0.35294117647058826</v>
      </c>
    </row>
    <row r="55" spans="1:12" x14ac:dyDescent="0.25">
      <c r="A55" s="145">
        <v>44</v>
      </c>
      <c r="B55" s="39">
        <f>+IFERROR(VLOOKUP($A55,Hoja6!$A$3:$P$1124,3,FALSE),"")</f>
        <v>25335</v>
      </c>
      <c r="C55" s="39" t="str">
        <f>+UPPER(IFERROR(VLOOKUP($A55,Hoja6!$A$3:$P$1124,4,FALSE),""))</f>
        <v>GUAYABETAL</v>
      </c>
      <c r="D55" s="40">
        <f>+IFERROR(VLOOKUP($A55,Hoja6!$A$3:$P$1124,8,FALSE),"")</f>
        <v>65</v>
      </c>
      <c r="E55" s="40">
        <f>+IFERROR(VLOOKUP($A55,Hoja6!$A$3:$P$1124,9,FALSE),"")</f>
        <v>20</v>
      </c>
      <c r="F55" s="163">
        <f>+IFERROR(VLOOKUP($A55,Hoja6!$A$3:$P$1124,10,FALSE),"")</f>
        <v>0.30769230769230771</v>
      </c>
      <c r="G55" s="40">
        <f>+IFERROR(VLOOKUP($A55,Hoja6!$A$3:$P$1124,11,FALSE),"")</f>
        <v>66</v>
      </c>
      <c r="H55" s="40">
        <f>+IFERROR(VLOOKUP($A55,Hoja6!$A$3:$P$1124,12,FALSE),"")</f>
        <v>19</v>
      </c>
      <c r="I55" s="163">
        <f>+IFERROR(VLOOKUP($A55,Hoja6!$A$3:$P$1124,13,FALSE),"")</f>
        <v>0.2878787878787879</v>
      </c>
      <c r="J55" s="40">
        <f>+IFERROR(VLOOKUP($A55,Hoja6!$A$3:$P$1124,14,FALSE),"")</f>
        <v>64</v>
      </c>
      <c r="K55" s="149">
        <f>+IFERROR(VLOOKUP($A55,Hoja6!$A$3:$P$1124,15,FALSE),"")</f>
        <v>15</v>
      </c>
      <c r="L55" s="165">
        <f>+IFERROR(VLOOKUP($A55,Hoja6!$A$3:$P$1124,16,FALSE),"")</f>
        <v>0.234375</v>
      </c>
    </row>
    <row r="56" spans="1:12" x14ac:dyDescent="0.25">
      <c r="A56" s="145">
        <v>45</v>
      </c>
      <c r="B56" s="39">
        <f>+IFERROR(VLOOKUP($A56,Hoja6!$A$3:$P$1124,3,FALSE),"")</f>
        <v>25339</v>
      </c>
      <c r="C56" s="39" t="str">
        <f>+UPPER(IFERROR(VLOOKUP($A56,Hoja6!$A$3:$P$1124,4,FALSE),""))</f>
        <v>GUTIÉRREZ</v>
      </c>
      <c r="D56" s="40">
        <f>+IFERROR(VLOOKUP($A56,Hoja6!$A$3:$P$1124,8,FALSE),"")</f>
        <v>34</v>
      </c>
      <c r="E56" s="40">
        <f>+IFERROR(VLOOKUP($A56,Hoja6!$A$3:$P$1124,9,FALSE),"")</f>
        <v>10</v>
      </c>
      <c r="F56" s="163">
        <f>+IFERROR(VLOOKUP($A56,Hoja6!$A$3:$P$1124,10,FALSE),"")</f>
        <v>0.29411764705882354</v>
      </c>
      <c r="G56" s="40">
        <f>+IFERROR(VLOOKUP($A56,Hoja6!$A$3:$P$1124,11,FALSE),"")</f>
        <v>31</v>
      </c>
      <c r="H56" s="40">
        <f>+IFERROR(VLOOKUP($A56,Hoja6!$A$3:$P$1124,12,FALSE),"")</f>
        <v>7</v>
      </c>
      <c r="I56" s="163">
        <f>+IFERROR(VLOOKUP($A56,Hoja6!$A$3:$P$1124,13,FALSE),"")</f>
        <v>0.22580645161290322</v>
      </c>
      <c r="J56" s="40">
        <f>+IFERROR(VLOOKUP($A56,Hoja6!$A$3:$P$1124,14,FALSE),"")</f>
        <v>33</v>
      </c>
      <c r="K56" s="149">
        <f>+IFERROR(VLOOKUP($A56,Hoja6!$A$3:$P$1124,15,FALSE),"")</f>
        <v>7</v>
      </c>
      <c r="L56" s="165">
        <f>+IFERROR(VLOOKUP($A56,Hoja6!$A$3:$P$1124,16,FALSE),"")</f>
        <v>0.21212121212121213</v>
      </c>
    </row>
    <row r="57" spans="1:12" x14ac:dyDescent="0.25">
      <c r="A57" s="145">
        <v>46</v>
      </c>
      <c r="B57" s="39">
        <f>+IFERROR(VLOOKUP($A57,Hoja6!$A$3:$P$1124,3,FALSE),"")</f>
        <v>25368</v>
      </c>
      <c r="C57" s="39" t="str">
        <f>+UPPER(IFERROR(VLOOKUP($A57,Hoja6!$A$3:$P$1124,4,FALSE),""))</f>
        <v>JERUSALÉN</v>
      </c>
      <c r="D57" s="40">
        <f>+IFERROR(VLOOKUP($A57,Hoja6!$A$3:$P$1124,8,FALSE),"")</f>
        <v>33</v>
      </c>
      <c r="E57" s="40">
        <f>+IFERROR(VLOOKUP($A57,Hoja6!$A$3:$P$1124,9,FALSE),"")</f>
        <v>13</v>
      </c>
      <c r="F57" s="163">
        <f>+IFERROR(VLOOKUP($A57,Hoja6!$A$3:$P$1124,10,FALSE),"")</f>
        <v>0.39393939393939392</v>
      </c>
      <c r="G57" s="40">
        <f>+IFERROR(VLOOKUP($A57,Hoja6!$A$3:$P$1124,11,FALSE),"")</f>
        <v>26</v>
      </c>
      <c r="H57" s="40">
        <f>+IFERROR(VLOOKUP($A57,Hoja6!$A$3:$P$1124,12,FALSE),"")</f>
        <v>10</v>
      </c>
      <c r="I57" s="163">
        <f>+IFERROR(VLOOKUP($A57,Hoja6!$A$3:$P$1124,13,FALSE),"")</f>
        <v>0.38461538461538464</v>
      </c>
      <c r="J57" s="40">
        <f>+IFERROR(VLOOKUP($A57,Hoja6!$A$3:$P$1124,14,FALSE),"")</f>
        <v>19</v>
      </c>
      <c r="K57" s="149">
        <f>+IFERROR(VLOOKUP($A57,Hoja6!$A$3:$P$1124,15,FALSE),"")</f>
        <v>9</v>
      </c>
      <c r="L57" s="165">
        <f>+IFERROR(VLOOKUP($A57,Hoja6!$A$3:$P$1124,16,FALSE),"")</f>
        <v>0.47368421052631576</v>
      </c>
    </row>
    <row r="58" spans="1:12" x14ac:dyDescent="0.25">
      <c r="A58" s="145">
        <v>47</v>
      </c>
      <c r="B58" s="39">
        <f>+IFERROR(VLOOKUP($A58,Hoja6!$A$3:$P$1124,3,FALSE),"")</f>
        <v>25372</v>
      </c>
      <c r="C58" s="39" t="str">
        <f>+UPPER(IFERROR(VLOOKUP($A58,Hoja6!$A$3:$P$1124,4,FALSE),""))</f>
        <v>JUNÍN</v>
      </c>
      <c r="D58" s="40">
        <f>+IFERROR(VLOOKUP($A58,Hoja6!$A$3:$P$1124,8,FALSE),"")</f>
        <v>93</v>
      </c>
      <c r="E58" s="40">
        <f>+IFERROR(VLOOKUP($A58,Hoja6!$A$3:$P$1124,9,FALSE),"")</f>
        <v>18</v>
      </c>
      <c r="F58" s="163">
        <f>+IFERROR(VLOOKUP($A58,Hoja6!$A$3:$P$1124,10,FALSE),"")</f>
        <v>0.19354838709677419</v>
      </c>
      <c r="G58" s="40">
        <f>+IFERROR(VLOOKUP($A58,Hoja6!$A$3:$P$1124,11,FALSE),"")</f>
        <v>81</v>
      </c>
      <c r="H58" s="40">
        <f>+IFERROR(VLOOKUP($A58,Hoja6!$A$3:$P$1124,12,FALSE),"")</f>
        <v>13</v>
      </c>
      <c r="I58" s="163">
        <f>+IFERROR(VLOOKUP($A58,Hoja6!$A$3:$P$1124,13,FALSE),"")</f>
        <v>0.16049382716049382</v>
      </c>
      <c r="J58" s="40">
        <f>+IFERROR(VLOOKUP($A58,Hoja6!$A$3:$P$1124,14,FALSE),"")</f>
        <v>86</v>
      </c>
      <c r="K58" s="149">
        <f>+IFERROR(VLOOKUP($A58,Hoja6!$A$3:$P$1124,15,FALSE),"")</f>
        <v>7</v>
      </c>
      <c r="L58" s="165">
        <f>+IFERROR(VLOOKUP($A58,Hoja6!$A$3:$P$1124,16,FALSE),"")</f>
        <v>8.1395348837209308E-2</v>
      </c>
    </row>
    <row r="59" spans="1:12" x14ac:dyDescent="0.25">
      <c r="A59" s="145">
        <v>48</v>
      </c>
      <c r="B59" s="39">
        <f>+IFERROR(VLOOKUP($A59,Hoja6!$A$3:$P$1124,3,FALSE),"")</f>
        <v>25377</v>
      </c>
      <c r="C59" s="39" t="str">
        <f>+UPPER(IFERROR(VLOOKUP($A59,Hoja6!$A$3:$P$1124,4,FALSE),""))</f>
        <v>LA CALERA</v>
      </c>
      <c r="D59" s="40">
        <f>+IFERROR(VLOOKUP($A59,Hoja6!$A$3:$P$1124,8,FALSE),"")</f>
        <v>488</v>
      </c>
      <c r="E59" s="40">
        <f>+IFERROR(VLOOKUP($A59,Hoja6!$A$3:$P$1124,9,FALSE),"")</f>
        <v>188</v>
      </c>
      <c r="F59" s="163">
        <f>+IFERROR(VLOOKUP($A59,Hoja6!$A$3:$P$1124,10,FALSE),"")</f>
        <v>0.38524590163934425</v>
      </c>
      <c r="G59" s="40">
        <f>+IFERROR(VLOOKUP($A59,Hoja6!$A$3:$P$1124,11,FALSE),"")</f>
        <v>462</v>
      </c>
      <c r="H59" s="40">
        <f>+IFERROR(VLOOKUP($A59,Hoja6!$A$3:$P$1124,12,FALSE),"")</f>
        <v>299</v>
      </c>
      <c r="I59" s="163">
        <f>+IFERROR(VLOOKUP($A59,Hoja6!$A$3:$P$1124,13,FALSE),"")</f>
        <v>0.6471861471861472</v>
      </c>
      <c r="J59" s="40">
        <f>+IFERROR(VLOOKUP($A59,Hoja6!$A$3:$P$1124,14,FALSE),"")</f>
        <v>451</v>
      </c>
      <c r="K59" s="149">
        <f>+IFERROR(VLOOKUP($A59,Hoja6!$A$3:$P$1124,15,FALSE),"")</f>
        <v>210</v>
      </c>
      <c r="L59" s="165">
        <f>+IFERROR(VLOOKUP($A59,Hoja6!$A$3:$P$1124,16,FALSE),"")</f>
        <v>0.4656319290465632</v>
      </c>
    </row>
    <row r="60" spans="1:12" x14ac:dyDescent="0.25">
      <c r="A60" s="145">
        <v>49</v>
      </c>
      <c r="B60" s="39">
        <f>+IFERROR(VLOOKUP($A60,Hoja6!$A$3:$P$1124,3,FALSE),"")</f>
        <v>25386</v>
      </c>
      <c r="C60" s="39" t="str">
        <f>+UPPER(IFERROR(VLOOKUP($A60,Hoja6!$A$3:$P$1124,4,FALSE),""))</f>
        <v>LA MESA</v>
      </c>
      <c r="D60" s="40">
        <f>+IFERROR(VLOOKUP($A60,Hoja6!$A$3:$P$1124,8,FALSE),"")</f>
        <v>280</v>
      </c>
      <c r="E60" s="40">
        <f>+IFERROR(VLOOKUP($A60,Hoja6!$A$3:$P$1124,9,FALSE),"")</f>
        <v>149</v>
      </c>
      <c r="F60" s="163">
        <f>+IFERROR(VLOOKUP($A60,Hoja6!$A$3:$P$1124,10,FALSE),"")</f>
        <v>0.53214285714285714</v>
      </c>
      <c r="G60" s="40">
        <f>+IFERROR(VLOOKUP($A60,Hoja6!$A$3:$P$1124,11,FALSE),"")</f>
        <v>286</v>
      </c>
      <c r="H60" s="40">
        <f>+IFERROR(VLOOKUP($A60,Hoja6!$A$3:$P$1124,12,FALSE),"")</f>
        <v>165</v>
      </c>
      <c r="I60" s="163">
        <f>+IFERROR(VLOOKUP($A60,Hoja6!$A$3:$P$1124,13,FALSE),"")</f>
        <v>0.57692307692307687</v>
      </c>
      <c r="J60" s="40">
        <f>+IFERROR(VLOOKUP($A60,Hoja6!$A$3:$P$1124,14,FALSE),"")</f>
        <v>304</v>
      </c>
      <c r="K60" s="149">
        <f>+IFERROR(VLOOKUP($A60,Hoja6!$A$3:$P$1124,15,FALSE),"")</f>
        <v>141</v>
      </c>
      <c r="L60" s="165">
        <f>+IFERROR(VLOOKUP($A60,Hoja6!$A$3:$P$1124,16,FALSE),"")</f>
        <v>0.46381578947368424</v>
      </c>
    </row>
    <row r="61" spans="1:12" x14ac:dyDescent="0.25">
      <c r="A61" s="145">
        <v>50</v>
      </c>
      <c r="B61" s="39">
        <f>+IFERROR(VLOOKUP($A61,Hoja6!$A$3:$P$1124,3,FALSE),"")</f>
        <v>25394</v>
      </c>
      <c r="C61" s="39" t="str">
        <f>+UPPER(IFERROR(VLOOKUP($A61,Hoja6!$A$3:$P$1124,4,FALSE),""))</f>
        <v>LA PALMA</v>
      </c>
      <c r="D61" s="40">
        <f>+IFERROR(VLOOKUP($A61,Hoja6!$A$3:$P$1124,8,FALSE),"")</f>
        <v>125</v>
      </c>
      <c r="E61" s="40">
        <f>+IFERROR(VLOOKUP($A61,Hoja6!$A$3:$P$1124,9,FALSE),"")</f>
        <v>41</v>
      </c>
      <c r="F61" s="163">
        <f>+IFERROR(VLOOKUP($A61,Hoja6!$A$3:$P$1124,10,FALSE),"")</f>
        <v>0.32800000000000001</v>
      </c>
      <c r="G61" s="40">
        <f>+IFERROR(VLOOKUP($A61,Hoja6!$A$3:$P$1124,11,FALSE),"")</f>
        <v>134</v>
      </c>
      <c r="H61" s="40">
        <f>+IFERROR(VLOOKUP($A61,Hoja6!$A$3:$P$1124,12,FALSE),"")</f>
        <v>39</v>
      </c>
      <c r="I61" s="163">
        <f>+IFERROR(VLOOKUP($A61,Hoja6!$A$3:$P$1124,13,FALSE),"")</f>
        <v>0.29104477611940299</v>
      </c>
      <c r="J61" s="40">
        <f>+IFERROR(VLOOKUP($A61,Hoja6!$A$3:$P$1124,14,FALSE),"")</f>
        <v>118</v>
      </c>
      <c r="K61" s="149">
        <f>+IFERROR(VLOOKUP($A61,Hoja6!$A$3:$P$1124,15,FALSE),"")</f>
        <v>34</v>
      </c>
      <c r="L61" s="165">
        <f>+IFERROR(VLOOKUP($A61,Hoja6!$A$3:$P$1124,16,FALSE),"")</f>
        <v>0.28813559322033899</v>
      </c>
    </row>
    <row r="62" spans="1:12" x14ac:dyDescent="0.25">
      <c r="A62" s="145">
        <v>51</v>
      </c>
      <c r="B62" s="39">
        <f>+IFERROR(VLOOKUP($A62,Hoja6!$A$3:$P$1124,3,FALSE),"")</f>
        <v>25398</v>
      </c>
      <c r="C62" s="39" t="str">
        <f>+UPPER(IFERROR(VLOOKUP($A62,Hoja6!$A$3:$P$1124,4,FALSE),""))</f>
        <v>LA PEÑA</v>
      </c>
      <c r="D62" s="40">
        <f>+IFERROR(VLOOKUP($A62,Hoja6!$A$3:$P$1124,8,FALSE),"")</f>
        <v>62</v>
      </c>
      <c r="E62" s="40">
        <f>+IFERROR(VLOOKUP($A62,Hoja6!$A$3:$P$1124,9,FALSE),"")</f>
        <v>17</v>
      </c>
      <c r="F62" s="163">
        <f>+IFERROR(VLOOKUP($A62,Hoja6!$A$3:$P$1124,10,FALSE),"")</f>
        <v>0.27419354838709675</v>
      </c>
      <c r="G62" s="40">
        <f>+IFERROR(VLOOKUP($A62,Hoja6!$A$3:$P$1124,11,FALSE),"")</f>
        <v>59</v>
      </c>
      <c r="H62" s="40">
        <f>+IFERROR(VLOOKUP($A62,Hoja6!$A$3:$P$1124,12,FALSE),"")</f>
        <v>29</v>
      </c>
      <c r="I62" s="163">
        <f>+IFERROR(VLOOKUP($A62,Hoja6!$A$3:$P$1124,13,FALSE),"")</f>
        <v>0.49152542372881358</v>
      </c>
      <c r="J62" s="40">
        <f>+IFERROR(VLOOKUP($A62,Hoja6!$A$3:$P$1124,14,FALSE),"")</f>
        <v>53</v>
      </c>
      <c r="K62" s="149">
        <f>+IFERROR(VLOOKUP($A62,Hoja6!$A$3:$P$1124,15,FALSE),"")</f>
        <v>15</v>
      </c>
      <c r="L62" s="165">
        <f>+IFERROR(VLOOKUP($A62,Hoja6!$A$3:$P$1124,16,FALSE),"")</f>
        <v>0.28301886792452829</v>
      </c>
    </row>
    <row r="63" spans="1:12" x14ac:dyDescent="0.25">
      <c r="A63" s="145">
        <v>52</v>
      </c>
      <c r="B63" s="39">
        <f>+IFERROR(VLOOKUP($A63,Hoja6!$A$3:$P$1124,3,FALSE),"")</f>
        <v>25402</v>
      </c>
      <c r="C63" s="39" t="str">
        <f>+UPPER(IFERROR(VLOOKUP($A63,Hoja6!$A$3:$P$1124,4,FALSE),""))</f>
        <v>LA VEGA</v>
      </c>
      <c r="D63" s="40">
        <f>+IFERROR(VLOOKUP($A63,Hoja6!$A$3:$P$1124,8,FALSE),"")</f>
        <v>200</v>
      </c>
      <c r="E63" s="40">
        <f>+IFERROR(VLOOKUP($A63,Hoja6!$A$3:$P$1124,9,FALSE),"")</f>
        <v>86</v>
      </c>
      <c r="F63" s="163">
        <f>+IFERROR(VLOOKUP($A63,Hoja6!$A$3:$P$1124,10,FALSE),"")</f>
        <v>0.43</v>
      </c>
      <c r="G63" s="40">
        <f>+IFERROR(VLOOKUP($A63,Hoja6!$A$3:$P$1124,11,FALSE),"")</f>
        <v>160</v>
      </c>
      <c r="H63" s="40">
        <f>+IFERROR(VLOOKUP($A63,Hoja6!$A$3:$P$1124,12,FALSE),"")</f>
        <v>81</v>
      </c>
      <c r="I63" s="163">
        <f>+IFERROR(VLOOKUP($A63,Hoja6!$A$3:$P$1124,13,FALSE),"")</f>
        <v>0.50624999999999998</v>
      </c>
      <c r="J63" s="40">
        <f>+IFERROR(VLOOKUP($A63,Hoja6!$A$3:$P$1124,14,FALSE),"")</f>
        <v>217</v>
      </c>
      <c r="K63" s="149">
        <f>+IFERROR(VLOOKUP($A63,Hoja6!$A$3:$P$1124,15,FALSE),"")</f>
        <v>92</v>
      </c>
      <c r="L63" s="165">
        <f>+IFERROR(VLOOKUP($A63,Hoja6!$A$3:$P$1124,16,FALSE),"")</f>
        <v>0.42396313364055299</v>
      </c>
    </row>
    <row r="64" spans="1:12" x14ac:dyDescent="0.25">
      <c r="A64" s="145">
        <v>53</v>
      </c>
      <c r="B64" s="39">
        <f>+IFERROR(VLOOKUP($A64,Hoja6!$A$3:$P$1124,3,FALSE),"")</f>
        <v>25407</v>
      </c>
      <c r="C64" s="39" t="str">
        <f>+UPPER(IFERROR(VLOOKUP($A64,Hoja6!$A$3:$P$1124,4,FALSE),""))</f>
        <v>LENGUAZAQUE</v>
      </c>
      <c r="D64" s="40">
        <f>+IFERROR(VLOOKUP($A64,Hoja6!$A$3:$P$1124,8,FALSE),"")</f>
        <v>100</v>
      </c>
      <c r="E64" s="40">
        <f>+IFERROR(VLOOKUP($A64,Hoja6!$A$3:$P$1124,9,FALSE),"")</f>
        <v>21</v>
      </c>
      <c r="F64" s="163">
        <f>+IFERROR(VLOOKUP($A64,Hoja6!$A$3:$P$1124,10,FALSE),"")</f>
        <v>0.21</v>
      </c>
      <c r="G64" s="40">
        <f>+IFERROR(VLOOKUP($A64,Hoja6!$A$3:$P$1124,11,FALSE),"")</f>
        <v>110</v>
      </c>
      <c r="H64" s="40">
        <f>+IFERROR(VLOOKUP($A64,Hoja6!$A$3:$P$1124,12,FALSE),"")</f>
        <v>28</v>
      </c>
      <c r="I64" s="163">
        <f>+IFERROR(VLOOKUP($A64,Hoja6!$A$3:$P$1124,13,FALSE),"")</f>
        <v>0.25454545454545452</v>
      </c>
      <c r="J64" s="40">
        <f>+IFERROR(VLOOKUP($A64,Hoja6!$A$3:$P$1124,14,FALSE),"")</f>
        <v>87</v>
      </c>
      <c r="K64" s="149">
        <f>+IFERROR(VLOOKUP($A64,Hoja6!$A$3:$P$1124,15,FALSE),"")</f>
        <v>18</v>
      </c>
      <c r="L64" s="165">
        <f>+IFERROR(VLOOKUP($A64,Hoja6!$A$3:$P$1124,16,FALSE),"")</f>
        <v>0.20689655172413793</v>
      </c>
    </row>
    <row r="65" spans="1:12" x14ac:dyDescent="0.25">
      <c r="A65" s="145">
        <v>54</v>
      </c>
      <c r="B65" s="39">
        <f>+IFERROR(VLOOKUP($A65,Hoja6!$A$3:$P$1124,3,FALSE),"")</f>
        <v>25426</v>
      </c>
      <c r="C65" s="39" t="str">
        <f>+UPPER(IFERROR(VLOOKUP($A65,Hoja6!$A$3:$P$1124,4,FALSE),""))</f>
        <v>MACHETA</v>
      </c>
      <c r="D65" s="40">
        <f>+IFERROR(VLOOKUP($A65,Hoja6!$A$3:$P$1124,8,FALSE),"")</f>
        <v>77</v>
      </c>
      <c r="E65" s="40">
        <f>+IFERROR(VLOOKUP($A65,Hoja6!$A$3:$P$1124,9,FALSE),"")</f>
        <v>26</v>
      </c>
      <c r="F65" s="163">
        <f>+IFERROR(VLOOKUP($A65,Hoja6!$A$3:$P$1124,10,FALSE),"")</f>
        <v>0.33766233766233766</v>
      </c>
      <c r="G65" s="40">
        <f>+IFERROR(VLOOKUP($A65,Hoja6!$A$3:$P$1124,11,FALSE),"")</f>
        <v>72</v>
      </c>
      <c r="H65" s="40">
        <f>+IFERROR(VLOOKUP($A65,Hoja6!$A$3:$P$1124,12,FALSE),"")</f>
        <v>26</v>
      </c>
      <c r="I65" s="163">
        <f>+IFERROR(VLOOKUP($A65,Hoja6!$A$3:$P$1124,13,FALSE),"")</f>
        <v>0.3611111111111111</v>
      </c>
      <c r="J65" s="40">
        <f>+IFERROR(VLOOKUP($A65,Hoja6!$A$3:$P$1124,14,FALSE),"")</f>
        <v>72</v>
      </c>
      <c r="K65" s="149">
        <f>+IFERROR(VLOOKUP($A65,Hoja6!$A$3:$P$1124,15,FALSE),"")</f>
        <v>17</v>
      </c>
      <c r="L65" s="165">
        <f>+IFERROR(VLOOKUP($A65,Hoja6!$A$3:$P$1124,16,FALSE),"")</f>
        <v>0.2361111111111111</v>
      </c>
    </row>
    <row r="66" spans="1:12" x14ac:dyDescent="0.25">
      <c r="A66" s="145">
        <v>55</v>
      </c>
      <c r="B66" s="39">
        <f>+IFERROR(VLOOKUP($A66,Hoja6!$A$3:$P$1124,3,FALSE),"")</f>
        <v>25430</v>
      </c>
      <c r="C66" s="39" t="str">
        <f>+UPPER(IFERROR(VLOOKUP($A66,Hoja6!$A$3:$P$1124,4,FALSE),""))</f>
        <v>MADRID</v>
      </c>
      <c r="D66" s="40">
        <f>+IFERROR(VLOOKUP($A66,Hoja6!$A$3:$P$1124,8,FALSE),"")</f>
        <v>848</v>
      </c>
      <c r="E66" s="40">
        <f>+IFERROR(VLOOKUP($A66,Hoja6!$A$3:$P$1124,9,FALSE),"")</f>
        <v>401</v>
      </c>
      <c r="F66" s="163">
        <f>+IFERROR(VLOOKUP($A66,Hoja6!$A$3:$P$1124,10,FALSE),"")</f>
        <v>0.47287735849056606</v>
      </c>
      <c r="G66" s="40">
        <f>+IFERROR(VLOOKUP($A66,Hoja6!$A$3:$P$1124,11,FALSE),"")</f>
        <v>830</v>
      </c>
      <c r="H66" s="40">
        <f>+IFERROR(VLOOKUP($A66,Hoja6!$A$3:$P$1124,12,FALSE),"")</f>
        <v>422</v>
      </c>
      <c r="I66" s="163">
        <f>+IFERROR(VLOOKUP($A66,Hoja6!$A$3:$P$1124,13,FALSE),"")</f>
        <v>0.50843373493975907</v>
      </c>
      <c r="J66" s="40">
        <f>+IFERROR(VLOOKUP($A66,Hoja6!$A$3:$P$1124,14,FALSE),"")</f>
        <v>936</v>
      </c>
      <c r="K66" s="149">
        <f>+IFERROR(VLOOKUP($A66,Hoja6!$A$3:$P$1124,15,FALSE),"")</f>
        <v>420</v>
      </c>
      <c r="L66" s="165">
        <f>+IFERROR(VLOOKUP($A66,Hoja6!$A$3:$P$1124,16,FALSE),"")</f>
        <v>0.44871794871794873</v>
      </c>
    </row>
    <row r="67" spans="1:12" x14ac:dyDescent="0.25">
      <c r="A67" s="145">
        <v>56</v>
      </c>
      <c r="B67" s="39">
        <f>+IFERROR(VLOOKUP($A67,Hoja6!$A$3:$P$1124,3,FALSE),"")</f>
        <v>25436</v>
      </c>
      <c r="C67" s="39" t="str">
        <f>+UPPER(IFERROR(VLOOKUP($A67,Hoja6!$A$3:$P$1124,4,FALSE),""))</f>
        <v>MANTA</v>
      </c>
      <c r="D67" s="40">
        <f>+IFERROR(VLOOKUP($A67,Hoja6!$A$3:$P$1124,8,FALSE),"")</f>
        <v>49</v>
      </c>
      <c r="E67" s="40">
        <f>+IFERROR(VLOOKUP($A67,Hoja6!$A$3:$P$1124,9,FALSE),"")</f>
        <v>17</v>
      </c>
      <c r="F67" s="163">
        <f>+IFERROR(VLOOKUP($A67,Hoja6!$A$3:$P$1124,10,FALSE),"")</f>
        <v>0.34693877551020408</v>
      </c>
      <c r="G67" s="40">
        <f>+IFERROR(VLOOKUP($A67,Hoja6!$A$3:$P$1124,11,FALSE),"")</f>
        <v>56</v>
      </c>
      <c r="H67" s="40">
        <f>+IFERROR(VLOOKUP($A67,Hoja6!$A$3:$P$1124,12,FALSE),"")</f>
        <v>10</v>
      </c>
      <c r="I67" s="163">
        <f>+IFERROR(VLOOKUP($A67,Hoja6!$A$3:$P$1124,13,FALSE),"")</f>
        <v>0.17857142857142858</v>
      </c>
      <c r="J67" s="40">
        <f>+IFERROR(VLOOKUP($A67,Hoja6!$A$3:$P$1124,14,FALSE),"")</f>
        <v>47</v>
      </c>
      <c r="K67" s="149">
        <f>+IFERROR(VLOOKUP($A67,Hoja6!$A$3:$P$1124,15,FALSE),"")</f>
        <v>13</v>
      </c>
      <c r="L67" s="165">
        <f>+IFERROR(VLOOKUP($A67,Hoja6!$A$3:$P$1124,16,FALSE),"")</f>
        <v>0.27659574468085107</v>
      </c>
    </row>
    <row r="68" spans="1:12" x14ac:dyDescent="0.25">
      <c r="A68" s="145">
        <v>57</v>
      </c>
      <c r="B68" s="39">
        <f>+IFERROR(VLOOKUP($A68,Hoja6!$A$3:$P$1124,3,FALSE),"")</f>
        <v>25438</v>
      </c>
      <c r="C68" s="39" t="str">
        <f>+UPPER(IFERROR(VLOOKUP($A68,Hoja6!$A$3:$P$1124,4,FALSE),""))</f>
        <v>MEDINA</v>
      </c>
      <c r="D68" s="40">
        <f>+IFERROR(VLOOKUP($A68,Hoja6!$A$3:$P$1124,8,FALSE),"")</f>
        <v>85</v>
      </c>
      <c r="E68" s="40">
        <f>+IFERROR(VLOOKUP($A68,Hoja6!$A$3:$P$1124,9,FALSE),"")</f>
        <v>22</v>
      </c>
      <c r="F68" s="163">
        <f>+IFERROR(VLOOKUP($A68,Hoja6!$A$3:$P$1124,10,FALSE),"")</f>
        <v>0.25882352941176473</v>
      </c>
      <c r="G68" s="40">
        <f>+IFERROR(VLOOKUP($A68,Hoja6!$A$3:$P$1124,11,FALSE),"")</f>
        <v>70</v>
      </c>
      <c r="H68" s="40">
        <f>+IFERROR(VLOOKUP($A68,Hoja6!$A$3:$P$1124,12,FALSE),"")</f>
        <v>15</v>
      </c>
      <c r="I68" s="163">
        <f>+IFERROR(VLOOKUP($A68,Hoja6!$A$3:$P$1124,13,FALSE),"")</f>
        <v>0.21428571428571427</v>
      </c>
      <c r="J68" s="40">
        <f>+IFERROR(VLOOKUP($A68,Hoja6!$A$3:$P$1124,14,FALSE),"")</f>
        <v>66</v>
      </c>
      <c r="K68" s="149">
        <f>+IFERROR(VLOOKUP($A68,Hoja6!$A$3:$P$1124,15,FALSE),"")</f>
        <v>14</v>
      </c>
      <c r="L68" s="165">
        <f>+IFERROR(VLOOKUP($A68,Hoja6!$A$3:$P$1124,16,FALSE),"")</f>
        <v>0.21212121212121213</v>
      </c>
    </row>
    <row r="69" spans="1:12" x14ac:dyDescent="0.25">
      <c r="A69" s="145">
        <v>58</v>
      </c>
      <c r="B69" s="39">
        <f>+IFERROR(VLOOKUP($A69,Hoja6!$A$3:$P$1124,3,FALSE),"")</f>
        <v>25473</v>
      </c>
      <c r="C69" s="39" t="str">
        <f>+UPPER(IFERROR(VLOOKUP($A69,Hoja6!$A$3:$P$1124,4,FALSE),""))</f>
        <v>MOSQUERA</v>
      </c>
      <c r="D69" s="40">
        <f>+IFERROR(VLOOKUP($A69,Hoja6!$A$3:$P$1124,8,FALSE),"")</f>
        <v>1446</v>
      </c>
      <c r="E69" s="40">
        <f>+IFERROR(VLOOKUP($A69,Hoja6!$A$3:$P$1124,9,FALSE),"")</f>
        <v>819</v>
      </c>
      <c r="F69" s="163">
        <f>+IFERROR(VLOOKUP($A69,Hoja6!$A$3:$P$1124,10,FALSE),"")</f>
        <v>0.56639004149377592</v>
      </c>
      <c r="G69" s="40">
        <f>+IFERROR(VLOOKUP($A69,Hoja6!$A$3:$P$1124,11,FALSE),"")</f>
        <v>1515</v>
      </c>
      <c r="H69" s="40">
        <f>+IFERROR(VLOOKUP($A69,Hoja6!$A$3:$P$1124,12,FALSE),"")</f>
        <v>901</v>
      </c>
      <c r="I69" s="163">
        <f>+IFERROR(VLOOKUP($A69,Hoja6!$A$3:$P$1124,13,FALSE),"")</f>
        <v>0.59471947194719477</v>
      </c>
      <c r="J69" s="40">
        <f>+IFERROR(VLOOKUP($A69,Hoja6!$A$3:$P$1124,14,FALSE),"")</f>
        <v>1385</v>
      </c>
      <c r="K69" s="149">
        <f>+IFERROR(VLOOKUP($A69,Hoja6!$A$3:$P$1124,15,FALSE),"")</f>
        <v>701</v>
      </c>
      <c r="L69" s="165">
        <f>+IFERROR(VLOOKUP($A69,Hoja6!$A$3:$P$1124,16,FALSE),"")</f>
        <v>0.50613718411552344</v>
      </c>
    </row>
    <row r="70" spans="1:12" x14ac:dyDescent="0.25">
      <c r="A70" s="145">
        <v>59</v>
      </c>
      <c r="B70" s="39">
        <f>+IFERROR(VLOOKUP($A70,Hoja6!$A$3:$P$1124,3,FALSE),"")</f>
        <v>25483</v>
      </c>
      <c r="C70" s="39" t="str">
        <f>+UPPER(IFERROR(VLOOKUP($A70,Hoja6!$A$3:$P$1124,4,FALSE),""))</f>
        <v>NARIÑO</v>
      </c>
      <c r="D70" s="40">
        <f>+IFERROR(VLOOKUP($A70,Hoja6!$A$3:$P$1124,8,FALSE),"")</f>
        <v>35</v>
      </c>
      <c r="E70" s="40">
        <f>+IFERROR(VLOOKUP($A70,Hoja6!$A$3:$P$1124,9,FALSE),"")</f>
        <v>13</v>
      </c>
      <c r="F70" s="163">
        <f>+IFERROR(VLOOKUP($A70,Hoja6!$A$3:$P$1124,10,FALSE),"")</f>
        <v>0.37142857142857144</v>
      </c>
      <c r="G70" s="40">
        <f>+IFERROR(VLOOKUP($A70,Hoja6!$A$3:$P$1124,11,FALSE),"")</f>
        <v>23</v>
      </c>
      <c r="H70" s="40">
        <f>+IFERROR(VLOOKUP($A70,Hoja6!$A$3:$P$1124,12,FALSE),"")</f>
        <v>9</v>
      </c>
      <c r="I70" s="163">
        <f>+IFERROR(VLOOKUP($A70,Hoja6!$A$3:$P$1124,13,FALSE),"")</f>
        <v>0.39130434782608697</v>
      </c>
      <c r="J70" s="40">
        <f>+IFERROR(VLOOKUP($A70,Hoja6!$A$3:$P$1124,14,FALSE),"")</f>
        <v>20</v>
      </c>
      <c r="K70" s="149">
        <f>+IFERROR(VLOOKUP($A70,Hoja6!$A$3:$P$1124,15,FALSE),"")</f>
        <v>7</v>
      </c>
      <c r="L70" s="165">
        <f>+IFERROR(VLOOKUP($A70,Hoja6!$A$3:$P$1124,16,FALSE),"")</f>
        <v>0.35</v>
      </c>
    </row>
    <row r="71" spans="1:12" x14ac:dyDescent="0.25">
      <c r="A71" s="145">
        <v>60</v>
      </c>
      <c r="B71" s="39">
        <f>+IFERROR(VLOOKUP($A71,Hoja6!$A$3:$P$1124,3,FALSE),"")</f>
        <v>25486</v>
      </c>
      <c r="C71" s="39" t="str">
        <f>+UPPER(IFERROR(VLOOKUP($A71,Hoja6!$A$3:$P$1124,4,FALSE),""))</f>
        <v>NEMOCÓN</v>
      </c>
      <c r="D71" s="40">
        <f>+IFERROR(VLOOKUP($A71,Hoja6!$A$3:$P$1124,8,FALSE),"")</f>
        <v>220</v>
      </c>
      <c r="E71" s="40">
        <f>+IFERROR(VLOOKUP($A71,Hoja6!$A$3:$P$1124,9,FALSE),"")</f>
        <v>42</v>
      </c>
      <c r="F71" s="163">
        <f>+IFERROR(VLOOKUP($A71,Hoja6!$A$3:$P$1124,10,FALSE),"")</f>
        <v>0.19090909090909092</v>
      </c>
      <c r="G71" s="40">
        <f>+IFERROR(VLOOKUP($A71,Hoja6!$A$3:$P$1124,11,FALSE),"")</f>
        <v>181</v>
      </c>
      <c r="H71" s="40">
        <f>+IFERROR(VLOOKUP($A71,Hoja6!$A$3:$P$1124,12,FALSE),"")</f>
        <v>45</v>
      </c>
      <c r="I71" s="163">
        <f>+IFERROR(VLOOKUP($A71,Hoja6!$A$3:$P$1124,13,FALSE),"")</f>
        <v>0.24861878453038674</v>
      </c>
      <c r="J71" s="40">
        <f>+IFERROR(VLOOKUP($A71,Hoja6!$A$3:$P$1124,14,FALSE),"")</f>
        <v>200</v>
      </c>
      <c r="K71" s="149">
        <f>+IFERROR(VLOOKUP($A71,Hoja6!$A$3:$P$1124,15,FALSE),"")</f>
        <v>48</v>
      </c>
      <c r="L71" s="165">
        <f>+IFERROR(VLOOKUP($A71,Hoja6!$A$3:$P$1124,16,FALSE),"")</f>
        <v>0.24</v>
      </c>
    </row>
    <row r="72" spans="1:12" x14ac:dyDescent="0.25">
      <c r="A72" s="145">
        <v>61</v>
      </c>
      <c r="B72" s="39">
        <f>+IFERROR(VLOOKUP($A72,Hoja6!$A$3:$P$1124,3,FALSE),"")</f>
        <v>25488</v>
      </c>
      <c r="C72" s="39" t="str">
        <f>+UPPER(IFERROR(VLOOKUP($A72,Hoja6!$A$3:$P$1124,4,FALSE),""))</f>
        <v>NILO</v>
      </c>
      <c r="D72" s="40">
        <f>+IFERROR(VLOOKUP($A72,Hoja6!$A$3:$P$1124,8,FALSE),"")</f>
        <v>102</v>
      </c>
      <c r="E72" s="40">
        <f>+IFERROR(VLOOKUP($A72,Hoja6!$A$3:$P$1124,9,FALSE),"")</f>
        <v>46</v>
      </c>
      <c r="F72" s="163">
        <f>+IFERROR(VLOOKUP($A72,Hoja6!$A$3:$P$1124,10,FALSE),"")</f>
        <v>0.45098039215686275</v>
      </c>
      <c r="G72" s="40">
        <f>+IFERROR(VLOOKUP($A72,Hoja6!$A$3:$P$1124,11,FALSE),"")</f>
        <v>90</v>
      </c>
      <c r="H72" s="40">
        <f>+IFERROR(VLOOKUP($A72,Hoja6!$A$3:$P$1124,12,FALSE),"")</f>
        <v>38</v>
      </c>
      <c r="I72" s="163">
        <f>+IFERROR(VLOOKUP($A72,Hoja6!$A$3:$P$1124,13,FALSE),"")</f>
        <v>0.42222222222222222</v>
      </c>
      <c r="J72" s="40">
        <f>+IFERROR(VLOOKUP($A72,Hoja6!$A$3:$P$1124,14,FALSE),"")</f>
        <v>96</v>
      </c>
      <c r="K72" s="149">
        <f>+IFERROR(VLOOKUP($A72,Hoja6!$A$3:$P$1124,15,FALSE),"")</f>
        <v>42</v>
      </c>
      <c r="L72" s="165">
        <f>+IFERROR(VLOOKUP($A72,Hoja6!$A$3:$P$1124,16,FALSE),"")</f>
        <v>0.4375</v>
      </c>
    </row>
    <row r="73" spans="1:12" x14ac:dyDescent="0.25">
      <c r="A73" s="145">
        <v>62</v>
      </c>
      <c r="B73" s="39">
        <f>+IFERROR(VLOOKUP($A73,Hoja6!$A$3:$P$1124,3,FALSE),"")</f>
        <v>25489</v>
      </c>
      <c r="C73" s="39" t="str">
        <f>+UPPER(IFERROR(VLOOKUP($A73,Hoja6!$A$3:$P$1124,4,FALSE),""))</f>
        <v>NIMAIMA</v>
      </c>
      <c r="D73" s="40">
        <f>+IFERROR(VLOOKUP($A73,Hoja6!$A$3:$P$1124,8,FALSE),"")</f>
        <v>44</v>
      </c>
      <c r="E73" s="40">
        <f>+IFERROR(VLOOKUP($A73,Hoja6!$A$3:$P$1124,9,FALSE),"")</f>
        <v>22</v>
      </c>
      <c r="F73" s="163">
        <f>+IFERROR(VLOOKUP($A73,Hoja6!$A$3:$P$1124,10,FALSE),"")</f>
        <v>0.5</v>
      </c>
      <c r="G73" s="40">
        <f>+IFERROR(VLOOKUP($A73,Hoja6!$A$3:$P$1124,11,FALSE),"")</f>
        <v>43</v>
      </c>
      <c r="H73" s="40">
        <f>+IFERROR(VLOOKUP($A73,Hoja6!$A$3:$P$1124,12,FALSE),"")</f>
        <v>23</v>
      </c>
      <c r="I73" s="163">
        <f>+IFERROR(VLOOKUP($A73,Hoja6!$A$3:$P$1124,13,FALSE),"")</f>
        <v>0.53488372093023251</v>
      </c>
      <c r="J73" s="40">
        <f>+IFERROR(VLOOKUP($A73,Hoja6!$A$3:$P$1124,14,FALSE),"")</f>
        <v>20</v>
      </c>
      <c r="K73" s="149">
        <f>+IFERROR(VLOOKUP($A73,Hoja6!$A$3:$P$1124,15,FALSE),"")</f>
        <v>7</v>
      </c>
      <c r="L73" s="165">
        <f>+IFERROR(VLOOKUP($A73,Hoja6!$A$3:$P$1124,16,FALSE),"")</f>
        <v>0.35</v>
      </c>
    </row>
    <row r="74" spans="1:12" x14ac:dyDescent="0.25">
      <c r="A74" s="145">
        <v>63</v>
      </c>
      <c r="B74" s="39">
        <f>+IFERROR(VLOOKUP($A74,Hoja6!$A$3:$P$1124,3,FALSE),"")</f>
        <v>25491</v>
      </c>
      <c r="C74" s="39" t="str">
        <f>+UPPER(IFERROR(VLOOKUP($A74,Hoja6!$A$3:$P$1124,4,FALSE),""))</f>
        <v>NOCAIMA</v>
      </c>
      <c r="D74" s="40">
        <f>+IFERROR(VLOOKUP($A74,Hoja6!$A$3:$P$1124,8,FALSE),"")</f>
        <v>81</v>
      </c>
      <c r="E74" s="40">
        <f>+IFERROR(VLOOKUP($A74,Hoja6!$A$3:$P$1124,9,FALSE),"")</f>
        <v>40</v>
      </c>
      <c r="F74" s="163">
        <f>+IFERROR(VLOOKUP($A74,Hoja6!$A$3:$P$1124,10,FALSE),"")</f>
        <v>0.49382716049382713</v>
      </c>
      <c r="G74" s="40">
        <f>+IFERROR(VLOOKUP($A74,Hoja6!$A$3:$P$1124,11,FALSE),"")</f>
        <v>72</v>
      </c>
      <c r="H74" s="40">
        <f>+IFERROR(VLOOKUP($A74,Hoja6!$A$3:$P$1124,12,FALSE),"")</f>
        <v>40</v>
      </c>
      <c r="I74" s="163">
        <f>+IFERROR(VLOOKUP($A74,Hoja6!$A$3:$P$1124,13,FALSE),"")</f>
        <v>0.55555555555555558</v>
      </c>
      <c r="J74" s="40">
        <f>+IFERROR(VLOOKUP($A74,Hoja6!$A$3:$P$1124,14,FALSE),"")</f>
        <v>78</v>
      </c>
      <c r="K74" s="149">
        <f>+IFERROR(VLOOKUP($A74,Hoja6!$A$3:$P$1124,15,FALSE),"")</f>
        <v>40</v>
      </c>
      <c r="L74" s="165">
        <f>+IFERROR(VLOOKUP($A74,Hoja6!$A$3:$P$1124,16,FALSE),"")</f>
        <v>0.51282051282051277</v>
      </c>
    </row>
    <row r="75" spans="1:12" x14ac:dyDescent="0.25">
      <c r="A75" s="145">
        <v>64</v>
      </c>
      <c r="B75" s="39">
        <f>+IFERROR(VLOOKUP($A75,Hoja6!$A$3:$P$1124,3,FALSE),"")</f>
        <v>25506</v>
      </c>
      <c r="C75" s="39" t="str">
        <f>+UPPER(IFERROR(VLOOKUP($A75,Hoja6!$A$3:$P$1124,4,FALSE),""))</f>
        <v>VENECIA</v>
      </c>
      <c r="D75" s="40">
        <f>+IFERROR(VLOOKUP($A75,Hoja6!$A$3:$P$1124,8,FALSE),"")</f>
        <v>35</v>
      </c>
      <c r="E75" s="40">
        <f>+IFERROR(VLOOKUP($A75,Hoja6!$A$3:$P$1124,9,FALSE),"")</f>
        <v>13</v>
      </c>
      <c r="F75" s="163">
        <f>+IFERROR(VLOOKUP($A75,Hoja6!$A$3:$P$1124,10,FALSE),"")</f>
        <v>0.37142857142857144</v>
      </c>
      <c r="G75" s="40">
        <f>+IFERROR(VLOOKUP($A75,Hoja6!$A$3:$P$1124,11,FALSE),"")</f>
        <v>57</v>
      </c>
      <c r="H75" s="40">
        <f>+IFERROR(VLOOKUP($A75,Hoja6!$A$3:$P$1124,12,FALSE),"")</f>
        <v>19</v>
      </c>
      <c r="I75" s="163">
        <f>+IFERROR(VLOOKUP($A75,Hoja6!$A$3:$P$1124,13,FALSE),"")</f>
        <v>0.33333333333333331</v>
      </c>
      <c r="J75" s="40">
        <f>+IFERROR(VLOOKUP($A75,Hoja6!$A$3:$P$1124,14,FALSE),"")</f>
        <v>52</v>
      </c>
      <c r="K75" s="149">
        <f>+IFERROR(VLOOKUP($A75,Hoja6!$A$3:$P$1124,15,FALSE),"")</f>
        <v>19</v>
      </c>
      <c r="L75" s="165">
        <f>+IFERROR(VLOOKUP($A75,Hoja6!$A$3:$P$1124,16,FALSE),"")</f>
        <v>0.36538461538461536</v>
      </c>
    </row>
    <row r="76" spans="1:12" x14ac:dyDescent="0.25">
      <c r="A76" s="145">
        <v>65</v>
      </c>
      <c r="B76" s="39">
        <f>+IFERROR(VLOOKUP($A76,Hoja6!$A$3:$P$1124,3,FALSE),"")</f>
        <v>25513</v>
      </c>
      <c r="C76" s="39" t="str">
        <f>+UPPER(IFERROR(VLOOKUP($A76,Hoja6!$A$3:$P$1124,4,FALSE),""))</f>
        <v>PACHO</v>
      </c>
      <c r="D76" s="40">
        <f>+IFERROR(VLOOKUP($A76,Hoja6!$A$3:$P$1124,8,FALSE),"")</f>
        <v>344</v>
      </c>
      <c r="E76" s="40">
        <f>+IFERROR(VLOOKUP($A76,Hoja6!$A$3:$P$1124,9,FALSE),"")</f>
        <v>121</v>
      </c>
      <c r="F76" s="163">
        <f>+IFERROR(VLOOKUP($A76,Hoja6!$A$3:$P$1124,10,FALSE),"")</f>
        <v>0.35174418604651164</v>
      </c>
      <c r="G76" s="40">
        <f>+IFERROR(VLOOKUP($A76,Hoja6!$A$3:$P$1124,11,FALSE),"")</f>
        <v>290</v>
      </c>
      <c r="H76" s="40">
        <f>+IFERROR(VLOOKUP($A76,Hoja6!$A$3:$P$1124,12,FALSE),"")</f>
        <v>98</v>
      </c>
      <c r="I76" s="163">
        <f>+IFERROR(VLOOKUP($A76,Hoja6!$A$3:$P$1124,13,FALSE),"")</f>
        <v>0.33793103448275863</v>
      </c>
      <c r="J76" s="40">
        <f>+IFERROR(VLOOKUP($A76,Hoja6!$A$3:$P$1124,14,FALSE),"")</f>
        <v>294</v>
      </c>
      <c r="K76" s="149">
        <f>+IFERROR(VLOOKUP($A76,Hoja6!$A$3:$P$1124,15,FALSE),"")</f>
        <v>99</v>
      </c>
      <c r="L76" s="165">
        <f>+IFERROR(VLOOKUP($A76,Hoja6!$A$3:$P$1124,16,FALSE),"")</f>
        <v>0.33673469387755101</v>
      </c>
    </row>
    <row r="77" spans="1:12" x14ac:dyDescent="0.25">
      <c r="A77" s="145">
        <v>66</v>
      </c>
      <c r="B77" s="39">
        <f>+IFERROR(VLOOKUP($A77,Hoja6!$A$3:$P$1124,3,FALSE),"")</f>
        <v>25518</v>
      </c>
      <c r="C77" s="39" t="str">
        <f>+UPPER(IFERROR(VLOOKUP($A77,Hoja6!$A$3:$P$1124,4,FALSE),""))</f>
        <v>PAIME</v>
      </c>
      <c r="D77" s="40">
        <f>+IFERROR(VLOOKUP($A77,Hoja6!$A$3:$P$1124,8,FALSE),"")</f>
        <v>50</v>
      </c>
      <c r="E77" s="40">
        <f>+IFERROR(VLOOKUP($A77,Hoja6!$A$3:$P$1124,9,FALSE),"")</f>
        <v>8</v>
      </c>
      <c r="F77" s="163">
        <f>+IFERROR(VLOOKUP($A77,Hoja6!$A$3:$P$1124,10,FALSE),"")</f>
        <v>0.16</v>
      </c>
      <c r="G77" s="40">
        <f>+IFERROR(VLOOKUP($A77,Hoja6!$A$3:$P$1124,11,FALSE),"")</f>
        <v>51</v>
      </c>
      <c r="H77" s="40">
        <f>+IFERROR(VLOOKUP($A77,Hoja6!$A$3:$P$1124,12,FALSE),"")</f>
        <v>14</v>
      </c>
      <c r="I77" s="163">
        <f>+IFERROR(VLOOKUP($A77,Hoja6!$A$3:$P$1124,13,FALSE),"")</f>
        <v>0.27450980392156865</v>
      </c>
      <c r="J77" s="40">
        <f>+IFERROR(VLOOKUP($A77,Hoja6!$A$3:$P$1124,14,FALSE),"")</f>
        <v>54</v>
      </c>
      <c r="K77" s="149">
        <f>+IFERROR(VLOOKUP($A77,Hoja6!$A$3:$P$1124,15,FALSE),"")</f>
        <v>13</v>
      </c>
      <c r="L77" s="165">
        <f>+IFERROR(VLOOKUP($A77,Hoja6!$A$3:$P$1124,16,FALSE),"")</f>
        <v>0.24074074074074073</v>
      </c>
    </row>
    <row r="78" spans="1:12" x14ac:dyDescent="0.25">
      <c r="A78" s="145">
        <v>67</v>
      </c>
      <c r="B78" s="39">
        <f>+IFERROR(VLOOKUP($A78,Hoja6!$A$3:$P$1124,3,FALSE),"")</f>
        <v>25524</v>
      </c>
      <c r="C78" s="39" t="str">
        <f>+UPPER(IFERROR(VLOOKUP($A78,Hoja6!$A$3:$P$1124,4,FALSE),""))</f>
        <v>PANDI</v>
      </c>
      <c r="D78" s="40">
        <f>+IFERROR(VLOOKUP($A78,Hoja6!$A$3:$P$1124,8,FALSE),"")</f>
        <v>62</v>
      </c>
      <c r="E78" s="40">
        <f>+IFERROR(VLOOKUP($A78,Hoja6!$A$3:$P$1124,9,FALSE),"")</f>
        <v>15</v>
      </c>
      <c r="F78" s="163">
        <f>+IFERROR(VLOOKUP($A78,Hoja6!$A$3:$P$1124,10,FALSE),"")</f>
        <v>0.24193548387096775</v>
      </c>
      <c r="G78" s="40">
        <f>+IFERROR(VLOOKUP($A78,Hoja6!$A$3:$P$1124,11,FALSE),"")</f>
        <v>38</v>
      </c>
      <c r="H78" s="40">
        <f>+IFERROR(VLOOKUP($A78,Hoja6!$A$3:$P$1124,12,FALSE),"")</f>
        <v>11</v>
      </c>
      <c r="I78" s="163">
        <f>+IFERROR(VLOOKUP($A78,Hoja6!$A$3:$P$1124,13,FALSE),"")</f>
        <v>0.28947368421052633</v>
      </c>
      <c r="J78" s="40">
        <f>+IFERROR(VLOOKUP($A78,Hoja6!$A$3:$P$1124,14,FALSE),"")</f>
        <v>36</v>
      </c>
      <c r="K78" s="149">
        <f>+IFERROR(VLOOKUP($A78,Hoja6!$A$3:$P$1124,15,FALSE),"")</f>
        <v>7</v>
      </c>
      <c r="L78" s="165">
        <f>+IFERROR(VLOOKUP($A78,Hoja6!$A$3:$P$1124,16,FALSE),"")</f>
        <v>0.19444444444444445</v>
      </c>
    </row>
    <row r="79" spans="1:12" x14ac:dyDescent="0.25">
      <c r="A79" s="145">
        <v>68</v>
      </c>
      <c r="B79" s="39">
        <f>+IFERROR(VLOOKUP($A79,Hoja6!$A$3:$P$1124,3,FALSE),"")</f>
        <v>25530</v>
      </c>
      <c r="C79" s="39" t="str">
        <f>+UPPER(IFERROR(VLOOKUP($A79,Hoja6!$A$3:$P$1124,4,FALSE),""))</f>
        <v>PARATEBUENO</v>
      </c>
      <c r="D79" s="40">
        <f>+IFERROR(VLOOKUP($A79,Hoja6!$A$3:$P$1124,8,FALSE),"")</f>
        <v>66</v>
      </c>
      <c r="E79" s="40">
        <f>+IFERROR(VLOOKUP($A79,Hoja6!$A$3:$P$1124,9,FALSE),"")</f>
        <v>18</v>
      </c>
      <c r="F79" s="163">
        <f>+IFERROR(VLOOKUP($A79,Hoja6!$A$3:$P$1124,10,FALSE),"")</f>
        <v>0.27272727272727271</v>
      </c>
      <c r="G79" s="40">
        <f>+IFERROR(VLOOKUP($A79,Hoja6!$A$3:$P$1124,11,FALSE),"")</f>
        <v>83</v>
      </c>
      <c r="H79" s="40">
        <f>+IFERROR(VLOOKUP($A79,Hoja6!$A$3:$P$1124,12,FALSE),"")</f>
        <v>36</v>
      </c>
      <c r="I79" s="163">
        <f>+IFERROR(VLOOKUP($A79,Hoja6!$A$3:$P$1124,13,FALSE),"")</f>
        <v>0.43373493975903615</v>
      </c>
      <c r="J79" s="40">
        <f>+IFERROR(VLOOKUP($A79,Hoja6!$A$3:$P$1124,14,FALSE),"")</f>
        <v>87</v>
      </c>
      <c r="K79" s="149">
        <f>+IFERROR(VLOOKUP($A79,Hoja6!$A$3:$P$1124,15,FALSE),"")</f>
        <v>25</v>
      </c>
      <c r="L79" s="165">
        <f>+IFERROR(VLOOKUP($A79,Hoja6!$A$3:$P$1124,16,FALSE),"")</f>
        <v>0.28735632183908044</v>
      </c>
    </row>
    <row r="80" spans="1:12" x14ac:dyDescent="0.25">
      <c r="A80" s="145">
        <v>69</v>
      </c>
      <c r="B80" s="39">
        <f>+IFERROR(VLOOKUP($A80,Hoja6!$A$3:$P$1124,3,FALSE),"")</f>
        <v>25535</v>
      </c>
      <c r="C80" s="39" t="str">
        <f>+UPPER(IFERROR(VLOOKUP($A80,Hoja6!$A$3:$P$1124,4,FALSE),""))</f>
        <v>PASCA</v>
      </c>
      <c r="D80" s="40">
        <f>+IFERROR(VLOOKUP($A80,Hoja6!$A$3:$P$1124,8,FALSE),"")</f>
        <v>183</v>
      </c>
      <c r="E80" s="40">
        <f>+IFERROR(VLOOKUP($A80,Hoja6!$A$3:$P$1124,9,FALSE),"")</f>
        <v>79</v>
      </c>
      <c r="F80" s="163">
        <f>+IFERROR(VLOOKUP($A80,Hoja6!$A$3:$P$1124,10,FALSE),"")</f>
        <v>0.43169398907103823</v>
      </c>
      <c r="G80" s="40">
        <f>+IFERROR(VLOOKUP($A80,Hoja6!$A$3:$P$1124,11,FALSE),"")</f>
        <v>163</v>
      </c>
      <c r="H80" s="40">
        <f>+IFERROR(VLOOKUP($A80,Hoja6!$A$3:$P$1124,12,FALSE),"")</f>
        <v>53</v>
      </c>
      <c r="I80" s="163">
        <f>+IFERROR(VLOOKUP($A80,Hoja6!$A$3:$P$1124,13,FALSE),"")</f>
        <v>0.32515337423312884</v>
      </c>
      <c r="J80" s="40">
        <f>+IFERROR(VLOOKUP($A80,Hoja6!$A$3:$P$1124,14,FALSE),"")</f>
        <v>179</v>
      </c>
      <c r="K80" s="149">
        <f>+IFERROR(VLOOKUP($A80,Hoja6!$A$3:$P$1124,15,FALSE),"")</f>
        <v>73</v>
      </c>
      <c r="L80" s="165">
        <f>+IFERROR(VLOOKUP($A80,Hoja6!$A$3:$P$1124,16,FALSE),"")</f>
        <v>0.40782122905027934</v>
      </c>
    </row>
    <row r="81" spans="1:12" x14ac:dyDescent="0.25">
      <c r="A81" s="145">
        <v>70</v>
      </c>
      <c r="B81" s="39">
        <f>+IFERROR(VLOOKUP($A81,Hoja6!$A$3:$P$1124,3,FALSE),"")</f>
        <v>25572</v>
      </c>
      <c r="C81" s="39" t="str">
        <f>+UPPER(IFERROR(VLOOKUP($A81,Hoja6!$A$3:$P$1124,4,FALSE),""))</f>
        <v>PUERTO SALGAR</v>
      </c>
      <c r="D81" s="40">
        <f>+IFERROR(VLOOKUP($A81,Hoja6!$A$3:$P$1124,8,FALSE),"")</f>
        <v>185</v>
      </c>
      <c r="E81" s="40">
        <f>+IFERROR(VLOOKUP($A81,Hoja6!$A$3:$P$1124,9,FALSE),"")</f>
        <v>76</v>
      </c>
      <c r="F81" s="163">
        <f>+IFERROR(VLOOKUP($A81,Hoja6!$A$3:$P$1124,10,FALSE),"")</f>
        <v>0.41081081081081083</v>
      </c>
      <c r="G81" s="40">
        <f>+IFERROR(VLOOKUP($A81,Hoja6!$A$3:$P$1124,11,FALSE),"")</f>
        <v>169</v>
      </c>
      <c r="H81" s="40">
        <f>+IFERROR(VLOOKUP($A81,Hoja6!$A$3:$P$1124,12,FALSE),"")</f>
        <v>80</v>
      </c>
      <c r="I81" s="163">
        <f>+IFERROR(VLOOKUP($A81,Hoja6!$A$3:$P$1124,13,FALSE),"")</f>
        <v>0.47337278106508873</v>
      </c>
      <c r="J81" s="40">
        <f>+IFERROR(VLOOKUP($A81,Hoja6!$A$3:$P$1124,14,FALSE),"")</f>
        <v>181</v>
      </c>
      <c r="K81" s="149">
        <f>+IFERROR(VLOOKUP($A81,Hoja6!$A$3:$P$1124,15,FALSE),"")</f>
        <v>70</v>
      </c>
      <c r="L81" s="165">
        <f>+IFERROR(VLOOKUP($A81,Hoja6!$A$3:$P$1124,16,FALSE),"")</f>
        <v>0.38674033149171272</v>
      </c>
    </row>
    <row r="82" spans="1:12" x14ac:dyDescent="0.25">
      <c r="A82" s="145">
        <v>71</v>
      </c>
      <c r="B82" s="39">
        <f>+IFERROR(VLOOKUP($A82,Hoja6!$A$3:$P$1124,3,FALSE),"")</f>
        <v>25580</v>
      </c>
      <c r="C82" s="39" t="str">
        <f>+UPPER(IFERROR(VLOOKUP($A82,Hoja6!$A$3:$P$1124,4,FALSE),""))</f>
        <v>PULÍ</v>
      </c>
      <c r="D82" s="40">
        <f>+IFERROR(VLOOKUP($A82,Hoja6!$A$3:$P$1124,8,FALSE),"")</f>
        <v>15</v>
      </c>
      <c r="E82" s="40">
        <f>+IFERROR(VLOOKUP($A82,Hoja6!$A$3:$P$1124,9,FALSE),"")</f>
        <v>5</v>
      </c>
      <c r="F82" s="163">
        <f>+IFERROR(VLOOKUP($A82,Hoja6!$A$3:$P$1124,10,FALSE),"")</f>
        <v>0.33333333333333331</v>
      </c>
      <c r="G82" s="40">
        <f>+IFERROR(VLOOKUP($A82,Hoja6!$A$3:$P$1124,11,FALSE),"")</f>
        <v>28</v>
      </c>
      <c r="H82" s="40">
        <f>+IFERROR(VLOOKUP($A82,Hoja6!$A$3:$P$1124,12,FALSE),"")</f>
        <v>10</v>
      </c>
      <c r="I82" s="163">
        <f>+IFERROR(VLOOKUP($A82,Hoja6!$A$3:$P$1124,13,FALSE),"")</f>
        <v>0.35714285714285715</v>
      </c>
      <c r="J82" s="40">
        <f>+IFERROR(VLOOKUP($A82,Hoja6!$A$3:$P$1124,14,FALSE),"")</f>
        <v>17</v>
      </c>
      <c r="K82" s="149">
        <f>+IFERROR(VLOOKUP($A82,Hoja6!$A$3:$P$1124,15,FALSE),"")</f>
        <v>9</v>
      </c>
      <c r="L82" s="165">
        <f>+IFERROR(VLOOKUP($A82,Hoja6!$A$3:$P$1124,16,FALSE),"")</f>
        <v>0.52941176470588236</v>
      </c>
    </row>
    <row r="83" spans="1:12" x14ac:dyDescent="0.25">
      <c r="A83" s="145">
        <v>72</v>
      </c>
      <c r="B83" s="39">
        <f>+IFERROR(VLOOKUP($A83,Hoja6!$A$3:$P$1124,3,FALSE),"")</f>
        <v>25592</v>
      </c>
      <c r="C83" s="39" t="str">
        <f>+UPPER(IFERROR(VLOOKUP($A83,Hoja6!$A$3:$P$1124,4,FALSE),""))</f>
        <v>QUEBRADANEGRA</v>
      </c>
      <c r="D83" s="40">
        <f>+IFERROR(VLOOKUP($A83,Hoja6!$A$3:$P$1124,8,FALSE),"")</f>
        <v>53</v>
      </c>
      <c r="E83" s="40">
        <f>+IFERROR(VLOOKUP($A83,Hoja6!$A$3:$P$1124,9,FALSE),"")</f>
        <v>23</v>
      </c>
      <c r="F83" s="163">
        <f>+IFERROR(VLOOKUP($A83,Hoja6!$A$3:$P$1124,10,FALSE),"")</f>
        <v>0.43396226415094341</v>
      </c>
      <c r="G83" s="40">
        <f>+IFERROR(VLOOKUP($A83,Hoja6!$A$3:$P$1124,11,FALSE),"")</f>
        <v>49</v>
      </c>
      <c r="H83" s="40">
        <f>+IFERROR(VLOOKUP($A83,Hoja6!$A$3:$P$1124,12,FALSE),"")</f>
        <v>25</v>
      </c>
      <c r="I83" s="163">
        <f>+IFERROR(VLOOKUP($A83,Hoja6!$A$3:$P$1124,13,FALSE),"")</f>
        <v>0.51020408163265307</v>
      </c>
      <c r="J83" s="40">
        <f>+IFERROR(VLOOKUP($A83,Hoja6!$A$3:$P$1124,14,FALSE),"")</f>
        <v>64</v>
      </c>
      <c r="K83" s="149">
        <f>+IFERROR(VLOOKUP($A83,Hoja6!$A$3:$P$1124,15,FALSE),"")</f>
        <v>29</v>
      </c>
      <c r="L83" s="165">
        <f>+IFERROR(VLOOKUP($A83,Hoja6!$A$3:$P$1124,16,FALSE),"")</f>
        <v>0.453125</v>
      </c>
    </row>
    <row r="84" spans="1:12" x14ac:dyDescent="0.25">
      <c r="A84" s="145">
        <v>73</v>
      </c>
      <c r="B84" s="39">
        <f>+IFERROR(VLOOKUP($A84,Hoja6!$A$3:$P$1124,3,FALSE),"")</f>
        <v>25594</v>
      </c>
      <c r="C84" s="39" t="str">
        <f>+UPPER(IFERROR(VLOOKUP($A84,Hoja6!$A$3:$P$1124,4,FALSE),""))</f>
        <v>QUETAME</v>
      </c>
      <c r="D84" s="40">
        <f>+IFERROR(VLOOKUP($A84,Hoja6!$A$3:$P$1124,8,FALSE),"")</f>
        <v>112</v>
      </c>
      <c r="E84" s="40">
        <f>+IFERROR(VLOOKUP($A84,Hoja6!$A$3:$P$1124,9,FALSE),"")</f>
        <v>35</v>
      </c>
      <c r="F84" s="163">
        <f>+IFERROR(VLOOKUP($A84,Hoja6!$A$3:$P$1124,10,FALSE),"")</f>
        <v>0.3125</v>
      </c>
      <c r="G84" s="40">
        <f>+IFERROR(VLOOKUP($A84,Hoja6!$A$3:$P$1124,11,FALSE),"")</f>
        <v>98</v>
      </c>
      <c r="H84" s="40">
        <f>+IFERROR(VLOOKUP($A84,Hoja6!$A$3:$P$1124,12,FALSE),"")</f>
        <v>24</v>
      </c>
      <c r="I84" s="163">
        <f>+IFERROR(VLOOKUP($A84,Hoja6!$A$3:$P$1124,13,FALSE),"")</f>
        <v>0.24489795918367346</v>
      </c>
      <c r="J84" s="40">
        <f>+IFERROR(VLOOKUP($A84,Hoja6!$A$3:$P$1124,14,FALSE),"")</f>
        <v>111</v>
      </c>
      <c r="K84" s="149">
        <f>+IFERROR(VLOOKUP($A84,Hoja6!$A$3:$P$1124,15,FALSE),"")</f>
        <v>36</v>
      </c>
      <c r="L84" s="165">
        <f>+IFERROR(VLOOKUP($A84,Hoja6!$A$3:$P$1124,16,FALSE),"")</f>
        <v>0.32432432432432434</v>
      </c>
    </row>
    <row r="85" spans="1:12" x14ac:dyDescent="0.25">
      <c r="A85" s="145">
        <v>74</v>
      </c>
      <c r="B85" s="39">
        <f>+IFERROR(VLOOKUP($A85,Hoja6!$A$3:$P$1124,3,FALSE),"")</f>
        <v>25596</v>
      </c>
      <c r="C85" s="39" t="str">
        <f>+UPPER(IFERROR(VLOOKUP($A85,Hoja6!$A$3:$P$1124,4,FALSE),""))</f>
        <v>QUIPILE</v>
      </c>
      <c r="D85" s="40">
        <f>+IFERROR(VLOOKUP($A85,Hoja6!$A$3:$P$1124,8,FALSE),"")</f>
        <v>80</v>
      </c>
      <c r="E85" s="40">
        <f>+IFERROR(VLOOKUP($A85,Hoja6!$A$3:$P$1124,9,FALSE),"")</f>
        <v>15</v>
      </c>
      <c r="F85" s="163">
        <f>+IFERROR(VLOOKUP($A85,Hoja6!$A$3:$P$1124,10,FALSE),"")</f>
        <v>0.1875</v>
      </c>
      <c r="G85" s="40">
        <f>+IFERROR(VLOOKUP($A85,Hoja6!$A$3:$P$1124,11,FALSE),"")</f>
        <v>66</v>
      </c>
      <c r="H85" s="40">
        <f>+IFERROR(VLOOKUP($A85,Hoja6!$A$3:$P$1124,12,FALSE),"")</f>
        <v>16</v>
      </c>
      <c r="I85" s="163">
        <f>+IFERROR(VLOOKUP($A85,Hoja6!$A$3:$P$1124,13,FALSE),"")</f>
        <v>0.24242424242424243</v>
      </c>
      <c r="J85" s="40">
        <f>+IFERROR(VLOOKUP($A85,Hoja6!$A$3:$P$1124,14,FALSE),"")</f>
        <v>70</v>
      </c>
      <c r="K85" s="149">
        <f>+IFERROR(VLOOKUP($A85,Hoja6!$A$3:$P$1124,15,FALSE),"")</f>
        <v>7</v>
      </c>
      <c r="L85" s="165">
        <f>+IFERROR(VLOOKUP($A85,Hoja6!$A$3:$P$1124,16,FALSE),"")</f>
        <v>0.1</v>
      </c>
    </row>
    <row r="86" spans="1:12" x14ac:dyDescent="0.25">
      <c r="A86" s="145">
        <v>75</v>
      </c>
      <c r="B86" s="39">
        <f>+IFERROR(VLOOKUP($A86,Hoja6!$A$3:$P$1124,3,FALSE),"")</f>
        <v>25599</v>
      </c>
      <c r="C86" s="39" t="str">
        <f>+UPPER(IFERROR(VLOOKUP($A86,Hoja6!$A$3:$P$1124,4,FALSE),""))</f>
        <v>APULO</v>
      </c>
      <c r="D86" s="40">
        <f>+IFERROR(VLOOKUP($A86,Hoja6!$A$3:$P$1124,8,FALSE),"")</f>
        <v>64</v>
      </c>
      <c r="E86" s="40">
        <f>+IFERROR(VLOOKUP($A86,Hoja6!$A$3:$P$1124,9,FALSE),"")</f>
        <v>28</v>
      </c>
      <c r="F86" s="163">
        <f>+IFERROR(VLOOKUP($A86,Hoja6!$A$3:$P$1124,10,FALSE),"")</f>
        <v>0.4375</v>
      </c>
      <c r="G86" s="40">
        <f>+IFERROR(VLOOKUP($A86,Hoja6!$A$3:$P$1124,11,FALSE),"")</f>
        <v>71</v>
      </c>
      <c r="H86" s="40">
        <f>+IFERROR(VLOOKUP($A86,Hoja6!$A$3:$P$1124,12,FALSE),"")</f>
        <v>29</v>
      </c>
      <c r="I86" s="163">
        <f>+IFERROR(VLOOKUP($A86,Hoja6!$A$3:$P$1124,13,FALSE),"")</f>
        <v>0.40845070422535212</v>
      </c>
      <c r="J86" s="40">
        <f>+IFERROR(VLOOKUP($A86,Hoja6!$A$3:$P$1124,14,FALSE),"")</f>
        <v>61</v>
      </c>
      <c r="K86" s="149">
        <f>+IFERROR(VLOOKUP($A86,Hoja6!$A$3:$P$1124,15,FALSE),"")</f>
        <v>18</v>
      </c>
      <c r="L86" s="165">
        <f>+IFERROR(VLOOKUP($A86,Hoja6!$A$3:$P$1124,16,FALSE),"")</f>
        <v>0.29508196721311475</v>
      </c>
    </row>
    <row r="87" spans="1:12" x14ac:dyDescent="0.25">
      <c r="A87" s="145">
        <v>76</v>
      </c>
      <c r="B87" s="39">
        <f>+IFERROR(VLOOKUP($A87,Hoja6!$A$3:$P$1124,3,FALSE),"")</f>
        <v>25612</v>
      </c>
      <c r="C87" s="39" t="str">
        <f>+UPPER(IFERROR(VLOOKUP($A87,Hoja6!$A$3:$P$1124,4,FALSE),""))</f>
        <v>RICAURTE</v>
      </c>
      <c r="D87" s="40">
        <f>+IFERROR(VLOOKUP($A87,Hoja6!$A$3:$P$1124,8,FALSE),"")</f>
        <v>73</v>
      </c>
      <c r="E87" s="40">
        <f>+IFERROR(VLOOKUP($A87,Hoja6!$A$3:$P$1124,9,FALSE),"")</f>
        <v>20</v>
      </c>
      <c r="F87" s="163">
        <f>+IFERROR(VLOOKUP($A87,Hoja6!$A$3:$P$1124,10,FALSE),"")</f>
        <v>0.27397260273972601</v>
      </c>
      <c r="G87" s="40">
        <f>+IFERROR(VLOOKUP($A87,Hoja6!$A$3:$P$1124,11,FALSE),"")</f>
        <v>66</v>
      </c>
      <c r="H87" s="40">
        <f>+IFERROR(VLOOKUP($A87,Hoja6!$A$3:$P$1124,12,FALSE),"")</f>
        <v>35</v>
      </c>
      <c r="I87" s="163">
        <f>+IFERROR(VLOOKUP($A87,Hoja6!$A$3:$P$1124,13,FALSE),"")</f>
        <v>0.53030303030303028</v>
      </c>
      <c r="J87" s="40">
        <f>+IFERROR(VLOOKUP($A87,Hoja6!$A$3:$P$1124,14,FALSE),"")</f>
        <v>72</v>
      </c>
      <c r="K87" s="149">
        <f>+IFERROR(VLOOKUP($A87,Hoja6!$A$3:$P$1124,15,FALSE),"")</f>
        <v>36</v>
      </c>
      <c r="L87" s="165">
        <f>+IFERROR(VLOOKUP($A87,Hoja6!$A$3:$P$1124,16,FALSE),"")</f>
        <v>0.5</v>
      </c>
    </row>
    <row r="88" spans="1:12" x14ac:dyDescent="0.25">
      <c r="A88" s="145">
        <v>77</v>
      </c>
      <c r="B88" s="39">
        <f>+IFERROR(VLOOKUP($A88,Hoja6!$A$3:$P$1124,3,FALSE),"")</f>
        <v>25645</v>
      </c>
      <c r="C88" s="39" t="str">
        <f>+UPPER(IFERROR(VLOOKUP($A88,Hoja6!$A$3:$P$1124,4,FALSE),""))</f>
        <v>SAN ANTONIO DEL TEQUENDAMA</v>
      </c>
      <c r="D88" s="40">
        <f>+IFERROR(VLOOKUP($A88,Hoja6!$A$3:$P$1124,8,FALSE),"")</f>
        <v>145</v>
      </c>
      <c r="E88" s="40">
        <f>+IFERROR(VLOOKUP($A88,Hoja6!$A$3:$P$1124,9,FALSE),"")</f>
        <v>45</v>
      </c>
      <c r="F88" s="163">
        <f>+IFERROR(VLOOKUP($A88,Hoja6!$A$3:$P$1124,10,FALSE),"")</f>
        <v>0.31034482758620691</v>
      </c>
      <c r="G88" s="40">
        <f>+IFERROR(VLOOKUP($A88,Hoja6!$A$3:$P$1124,11,FALSE),"")</f>
        <v>105</v>
      </c>
      <c r="H88" s="40">
        <f>+IFERROR(VLOOKUP($A88,Hoja6!$A$3:$P$1124,12,FALSE),"")</f>
        <v>34</v>
      </c>
      <c r="I88" s="163">
        <f>+IFERROR(VLOOKUP($A88,Hoja6!$A$3:$P$1124,13,FALSE),"")</f>
        <v>0.32380952380952382</v>
      </c>
      <c r="J88" s="40">
        <f>+IFERROR(VLOOKUP($A88,Hoja6!$A$3:$P$1124,14,FALSE),"")</f>
        <v>96</v>
      </c>
      <c r="K88" s="149">
        <f>+IFERROR(VLOOKUP($A88,Hoja6!$A$3:$P$1124,15,FALSE),"")</f>
        <v>31</v>
      </c>
      <c r="L88" s="165">
        <f>+IFERROR(VLOOKUP($A88,Hoja6!$A$3:$P$1124,16,FALSE),"")</f>
        <v>0.32291666666666669</v>
      </c>
    </row>
    <row r="89" spans="1:12" x14ac:dyDescent="0.25">
      <c r="A89" s="145">
        <v>78</v>
      </c>
      <c r="B89" s="39">
        <f>+IFERROR(VLOOKUP($A89,Hoja6!$A$3:$P$1124,3,FALSE),"")</f>
        <v>25649</v>
      </c>
      <c r="C89" s="39" t="str">
        <f>+UPPER(IFERROR(VLOOKUP($A89,Hoja6!$A$3:$P$1124,4,FALSE),""))</f>
        <v>SAN BERNARDO</v>
      </c>
      <c r="D89" s="40">
        <f>+IFERROR(VLOOKUP($A89,Hoja6!$A$3:$P$1124,8,FALSE),"")</f>
        <v>143</v>
      </c>
      <c r="E89" s="40">
        <f>+IFERROR(VLOOKUP($A89,Hoja6!$A$3:$P$1124,9,FALSE),"")</f>
        <v>54</v>
      </c>
      <c r="F89" s="163">
        <f>+IFERROR(VLOOKUP($A89,Hoja6!$A$3:$P$1124,10,FALSE),"")</f>
        <v>0.3776223776223776</v>
      </c>
      <c r="G89" s="40">
        <f>+IFERROR(VLOOKUP($A89,Hoja6!$A$3:$P$1124,11,FALSE),"")</f>
        <v>122</v>
      </c>
      <c r="H89" s="40">
        <f>+IFERROR(VLOOKUP($A89,Hoja6!$A$3:$P$1124,12,FALSE),"")</f>
        <v>33</v>
      </c>
      <c r="I89" s="163">
        <f>+IFERROR(VLOOKUP($A89,Hoja6!$A$3:$P$1124,13,FALSE),"")</f>
        <v>0.27049180327868855</v>
      </c>
      <c r="J89" s="40">
        <f>+IFERROR(VLOOKUP($A89,Hoja6!$A$3:$P$1124,14,FALSE),"")</f>
        <v>121</v>
      </c>
      <c r="K89" s="149">
        <f>+IFERROR(VLOOKUP($A89,Hoja6!$A$3:$P$1124,15,FALSE),"")</f>
        <v>19</v>
      </c>
      <c r="L89" s="165">
        <f>+IFERROR(VLOOKUP($A89,Hoja6!$A$3:$P$1124,16,FALSE),"")</f>
        <v>0.15702479338842976</v>
      </c>
    </row>
    <row r="90" spans="1:12" x14ac:dyDescent="0.25">
      <c r="A90" s="145">
        <v>79</v>
      </c>
      <c r="B90" s="39">
        <f>+IFERROR(VLOOKUP($A90,Hoja6!$A$3:$P$1124,3,FALSE),"")</f>
        <v>25653</v>
      </c>
      <c r="C90" s="39" t="str">
        <f>+UPPER(IFERROR(VLOOKUP($A90,Hoja6!$A$3:$P$1124,4,FALSE),""))</f>
        <v>SAN CAYETANO</v>
      </c>
      <c r="D90" s="40">
        <f>+IFERROR(VLOOKUP($A90,Hoja6!$A$3:$P$1124,8,FALSE),"")</f>
        <v>57</v>
      </c>
      <c r="E90" s="40">
        <f>+IFERROR(VLOOKUP($A90,Hoja6!$A$3:$P$1124,9,FALSE),"")</f>
        <v>5</v>
      </c>
      <c r="F90" s="163">
        <f>+IFERROR(VLOOKUP($A90,Hoja6!$A$3:$P$1124,10,FALSE),"")</f>
        <v>8.771929824561403E-2</v>
      </c>
      <c r="G90" s="40">
        <f>+IFERROR(VLOOKUP($A90,Hoja6!$A$3:$P$1124,11,FALSE),"")</f>
        <v>51</v>
      </c>
      <c r="H90" s="40">
        <f>+IFERROR(VLOOKUP($A90,Hoja6!$A$3:$P$1124,12,FALSE),"")</f>
        <v>13</v>
      </c>
      <c r="I90" s="163">
        <f>+IFERROR(VLOOKUP($A90,Hoja6!$A$3:$P$1124,13,FALSE),"")</f>
        <v>0.25490196078431371</v>
      </c>
      <c r="J90" s="40">
        <f>+IFERROR(VLOOKUP($A90,Hoja6!$A$3:$P$1124,14,FALSE),"")</f>
        <v>51</v>
      </c>
      <c r="K90" s="149">
        <f>+IFERROR(VLOOKUP($A90,Hoja6!$A$3:$P$1124,15,FALSE),"")</f>
        <v>8</v>
      </c>
      <c r="L90" s="165">
        <f>+IFERROR(VLOOKUP($A90,Hoja6!$A$3:$P$1124,16,FALSE),"")</f>
        <v>0.15686274509803921</v>
      </c>
    </row>
    <row r="91" spans="1:12" x14ac:dyDescent="0.25">
      <c r="A91" s="145">
        <v>80</v>
      </c>
      <c r="B91" s="39">
        <f>+IFERROR(VLOOKUP($A91,Hoja6!$A$3:$P$1124,3,FALSE),"")</f>
        <v>25658</v>
      </c>
      <c r="C91" s="39" t="str">
        <f>+UPPER(IFERROR(VLOOKUP($A91,Hoja6!$A$3:$P$1124,4,FALSE),""))</f>
        <v>SAN FRANCISCO</v>
      </c>
      <c r="D91" s="40">
        <f>+IFERROR(VLOOKUP($A91,Hoja6!$A$3:$P$1124,8,FALSE),"")</f>
        <v>93</v>
      </c>
      <c r="E91" s="40">
        <f>+IFERROR(VLOOKUP($A91,Hoja6!$A$3:$P$1124,9,FALSE),"")</f>
        <v>37</v>
      </c>
      <c r="F91" s="163">
        <f>+IFERROR(VLOOKUP($A91,Hoja6!$A$3:$P$1124,10,FALSE),"")</f>
        <v>0.39784946236559138</v>
      </c>
      <c r="G91" s="40">
        <f>+IFERROR(VLOOKUP($A91,Hoja6!$A$3:$P$1124,11,FALSE),"")</f>
        <v>80</v>
      </c>
      <c r="H91" s="40">
        <f>+IFERROR(VLOOKUP($A91,Hoja6!$A$3:$P$1124,12,FALSE),"")</f>
        <v>32</v>
      </c>
      <c r="I91" s="163">
        <f>+IFERROR(VLOOKUP($A91,Hoja6!$A$3:$P$1124,13,FALSE),"")</f>
        <v>0.4</v>
      </c>
      <c r="J91" s="40">
        <f>+IFERROR(VLOOKUP($A91,Hoja6!$A$3:$P$1124,14,FALSE),"")</f>
        <v>83</v>
      </c>
      <c r="K91" s="149">
        <f>+IFERROR(VLOOKUP($A91,Hoja6!$A$3:$P$1124,15,FALSE),"")</f>
        <v>29</v>
      </c>
      <c r="L91" s="165">
        <f>+IFERROR(VLOOKUP($A91,Hoja6!$A$3:$P$1124,16,FALSE),"")</f>
        <v>0.3493975903614458</v>
      </c>
    </row>
    <row r="92" spans="1:12" x14ac:dyDescent="0.25">
      <c r="A92" s="145">
        <v>81</v>
      </c>
      <c r="B92" s="39">
        <f>+IFERROR(VLOOKUP($A92,Hoja6!$A$3:$P$1124,3,FALSE),"")</f>
        <v>25662</v>
      </c>
      <c r="C92" s="39" t="str">
        <f>+UPPER(IFERROR(VLOOKUP($A92,Hoja6!$A$3:$P$1124,4,FALSE),""))</f>
        <v>SAN JUAN DE RÍO SECO</v>
      </c>
      <c r="D92" s="40">
        <f>+IFERROR(VLOOKUP($A92,Hoja6!$A$3:$P$1124,8,FALSE),"")</f>
        <v>99</v>
      </c>
      <c r="E92" s="40">
        <f>+IFERROR(VLOOKUP($A92,Hoja6!$A$3:$P$1124,9,FALSE),"")</f>
        <v>28</v>
      </c>
      <c r="F92" s="163">
        <f>+IFERROR(VLOOKUP($A92,Hoja6!$A$3:$P$1124,10,FALSE),"")</f>
        <v>0.28282828282828282</v>
      </c>
      <c r="G92" s="40">
        <f>+IFERROR(VLOOKUP($A92,Hoja6!$A$3:$P$1124,11,FALSE),"")</f>
        <v>106</v>
      </c>
      <c r="H92" s="40">
        <f>+IFERROR(VLOOKUP($A92,Hoja6!$A$3:$P$1124,12,FALSE),"")</f>
        <v>28</v>
      </c>
      <c r="I92" s="163">
        <f>+IFERROR(VLOOKUP($A92,Hoja6!$A$3:$P$1124,13,FALSE),"")</f>
        <v>0.26415094339622641</v>
      </c>
      <c r="J92" s="40">
        <f>+IFERROR(VLOOKUP($A92,Hoja6!$A$3:$P$1124,14,FALSE),"")</f>
        <v>91</v>
      </c>
      <c r="K92" s="149">
        <f>+IFERROR(VLOOKUP($A92,Hoja6!$A$3:$P$1124,15,FALSE),"")</f>
        <v>23</v>
      </c>
      <c r="L92" s="165">
        <f>+IFERROR(VLOOKUP($A92,Hoja6!$A$3:$P$1124,16,FALSE),"")</f>
        <v>0.25274725274725274</v>
      </c>
    </row>
    <row r="93" spans="1:12" x14ac:dyDescent="0.25">
      <c r="A93" s="145">
        <v>82</v>
      </c>
      <c r="B93" s="39">
        <f>+IFERROR(VLOOKUP($A93,Hoja6!$A$3:$P$1124,3,FALSE),"")</f>
        <v>25718</v>
      </c>
      <c r="C93" s="39" t="str">
        <f>+UPPER(IFERROR(VLOOKUP($A93,Hoja6!$A$3:$P$1124,4,FALSE),""))</f>
        <v>SASAIMA</v>
      </c>
      <c r="D93" s="40">
        <f>+IFERROR(VLOOKUP($A93,Hoja6!$A$3:$P$1124,8,FALSE),"")</f>
        <v>80</v>
      </c>
      <c r="E93" s="40">
        <f>+IFERROR(VLOOKUP($A93,Hoja6!$A$3:$P$1124,9,FALSE),"")</f>
        <v>53</v>
      </c>
      <c r="F93" s="163">
        <f>+IFERROR(VLOOKUP($A93,Hoja6!$A$3:$P$1124,10,FALSE),"")</f>
        <v>0.66249999999999998</v>
      </c>
      <c r="G93" s="40">
        <f>+IFERROR(VLOOKUP($A93,Hoja6!$A$3:$P$1124,11,FALSE),"")</f>
        <v>133</v>
      </c>
      <c r="H93" s="40">
        <f>+IFERROR(VLOOKUP($A93,Hoja6!$A$3:$P$1124,12,FALSE),"")</f>
        <v>72</v>
      </c>
      <c r="I93" s="163">
        <f>+IFERROR(VLOOKUP($A93,Hoja6!$A$3:$P$1124,13,FALSE),"")</f>
        <v>0.54135338345864659</v>
      </c>
      <c r="J93" s="40">
        <f>+IFERROR(VLOOKUP($A93,Hoja6!$A$3:$P$1124,14,FALSE),"")</f>
        <v>139</v>
      </c>
      <c r="K93" s="149">
        <f>+IFERROR(VLOOKUP($A93,Hoja6!$A$3:$P$1124,15,FALSE),"")</f>
        <v>72</v>
      </c>
      <c r="L93" s="165">
        <f>+IFERROR(VLOOKUP($A93,Hoja6!$A$3:$P$1124,16,FALSE),"")</f>
        <v>0.51798561151079137</v>
      </c>
    </row>
    <row r="94" spans="1:12" x14ac:dyDescent="0.25">
      <c r="A94" s="145">
        <v>83</v>
      </c>
      <c r="B94" s="39">
        <f>+IFERROR(VLOOKUP($A94,Hoja6!$A$3:$P$1124,3,FALSE),"")</f>
        <v>25736</v>
      </c>
      <c r="C94" s="39" t="str">
        <f>+UPPER(IFERROR(VLOOKUP($A94,Hoja6!$A$3:$P$1124,4,FALSE),""))</f>
        <v>SESQUILÉ</v>
      </c>
      <c r="D94" s="40">
        <f>+IFERROR(VLOOKUP($A94,Hoja6!$A$3:$P$1124,8,FALSE),"")</f>
        <v>117</v>
      </c>
      <c r="E94" s="40">
        <f>+IFERROR(VLOOKUP($A94,Hoja6!$A$3:$P$1124,9,FALSE),"")</f>
        <v>47</v>
      </c>
      <c r="F94" s="163">
        <f>+IFERROR(VLOOKUP($A94,Hoja6!$A$3:$P$1124,10,FALSE),"")</f>
        <v>0.40170940170940173</v>
      </c>
      <c r="G94" s="40">
        <f>+IFERROR(VLOOKUP($A94,Hoja6!$A$3:$P$1124,11,FALSE),"")</f>
        <v>127</v>
      </c>
      <c r="H94" s="40">
        <f>+IFERROR(VLOOKUP($A94,Hoja6!$A$3:$P$1124,12,FALSE),"")</f>
        <v>40</v>
      </c>
      <c r="I94" s="163">
        <f>+IFERROR(VLOOKUP($A94,Hoja6!$A$3:$P$1124,13,FALSE),"")</f>
        <v>0.31496062992125984</v>
      </c>
      <c r="J94" s="40">
        <f>+IFERROR(VLOOKUP($A94,Hoja6!$A$3:$P$1124,14,FALSE),"")</f>
        <v>135</v>
      </c>
      <c r="K94" s="149">
        <f>+IFERROR(VLOOKUP($A94,Hoja6!$A$3:$P$1124,15,FALSE),"")</f>
        <v>29</v>
      </c>
      <c r="L94" s="165">
        <f>+IFERROR(VLOOKUP($A94,Hoja6!$A$3:$P$1124,16,FALSE),"")</f>
        <v>0.21481481481481482</v>
      </c>
    </row>
    <row r="95" spans="1:12" x14ac:dyDescent="0.25">
      <c r="A95" s="145">
        <v>84</v>
      </c>
      <c r="B95" s="39">
        <f>+IFERROR(VLOOKUP($A95,Hoja6!$A$3:$P$1124,3,FALSE),"")</f>
        <v>25740</v>
      </c>
      <c r="C95" s="39" t="str">
        <f>+UPPER(IFERROR(VLOOKUP($A95,Hoja6!$A$3:$P$1124,4,FALSE),""))</f>
        <v>SIBATÉ</v>
      </c>
      <c r="D95" s="40">
        <f>+IFERROR(VLOOKUP($A95,Hoja6!$A$3:$P$1124,8,FALSE),"")</f>
        <v>356</v>
      </c>
      <c r="E95" s="40">
        <f>+IFERROR(VLOOKUP($A95,Hoja6!$A$3:$P$1124,9,FALSE),"")</f>
        <v>170</v>
      </c>
      <c r="F95" s="163">
        <f>+IFERROR(VLOOKUP($A95,Hoja6!$A$3:$P$1124,10,FALSE),"")</f>
        <v>0.47752808988764045</v>
      </c>
      <c r="G95" s="40">
        <f>+IFERROR(VLOOKUP($A95,Hoja6!$A$3:$P$1124,11,FALSE),"")</f>
        <v>348</v>
      </c>
      <c r="H95" s="40">
        <f>+IFERROR(VLOOKUP($A95,Hoja6!$A$3:$P$1124,12,FALSE),"")</f>
        <v>163</v>
      </c>
      <c r="I95" s="163">
        <f>+IFERROR(VLOOKUP($A95,Hoja6!$A$3:$P$1124,13,FALSE),"")</f>
        <v>0.46839080459770116</v>
      </c>
      <c r="J95" s="40">
        <f>+IFERROR(VLOOKUP($A95,Hoja6!$A$3:$P$1124,14,FALSE),"")</f>
        <v>355</v>
      </c>
      <c r="K95" s="149">
        <f>+IFERROR(VLOOKUP($A95,Hoja6!$A$3:$P$1124,15,FALSE),"")</f>
        <v>147</v>
      </c>
      <c r="L95" s="165">
        <f>+IFERROR(VLOOKUP($A95,Hoja6!$A$3:$P$1124,16,FALSE),"")</f>
        <v>0.41408450704225352</v>
      </c>
    </row>
    <row r="96" spans="1:12" x14ac:dyDescent="0.25">
      <c r="A96" s="145">
        <v>85</v>
      </c>
      <c r="B96" s="39">
        <f>+IFERROR(VLOOKUP($A96,Hoja6!$A$3:$P$1124,3,FALSE),"")</f>
        <v>25743</v>
      </c>
      <c r="C96" s="39" t="str">
        <f>+UPPER(IFERROR(VLOOKUP($A96,Hoja6!$A$3:$P$1124,4,FALSE),""))</f>
        <v>SILVANIA</v>
      </c>
      <c r="D96" s="40">
        <f>+IFERROR(VLOOKUP($A96,Hoja6!$A$3:$P$1124,8,FALSE),"")</f>
        <v>200</v>
      </c>
      <c r="E96" s="40">
        <f>+IFERROR(VLOOKUP($A96,Hoja6!$A$3:$P$1124,9,FALSE),"")</f>
        <v>58</v>
      </c>
      <c r="F96" s="163">
        <f>+IFERROR(VLOOKUP($A96,Hoja6!$A$3:$P$1124,10,FALSE),"")</f>
        <v>0.28999999999999998</v>
      </c>
      <c r="G96" s="40">
        <f>+IFERROR(VLOOKUP($A96,Hoja6!$A$3:$P$1124,11,FALSE),"")</f>
        <v>220</v>
      </c>
      <c r="H96" s="40">
        <f>+IFERROR(VLOOKUP($A96,Hoja6!$A$3:$P$1124,12,FALSE),"")</f>
        <v>64</v>
      </c>
      <c r="I96" s="163">
        <f>+IFERROR(VLOOKUP($A96,Hoja6!$A$3:$P$1124,13,FALSE),"")</f>
        <v>0.29090909090909089</v>
      </c>
      <c r="J96" s="40">
        <f>+IFERROR(VLOOKUP($A96,Hoja6!$A$3:$P$1124,14,FALSE),"")</f>
        <v>231</v>
      </c>
      <c r="K96" s="149">
        <f>+IFERROR(VLOOKUP($A96,Hoja6!$A$3:$P$1124,15,FALSE),"")</f>
        <v>72</v>
      </c>
      <c r="L96" s="165">
        <f>+IFERROR(VLOOKUP($A96,Hoja6!$A$3:$P$1124,16,FALSE),"")</f>
        <v>0.31168831168831168</v>
      </c>
    </row>
    <row r="97" spans="1:12" x14ac:dyDescent="0.25">
      <c r="A97" s="145">
        <v>86</v>
      </c>
      <c r="B97" s="39">
        <f>+IFERROR(VLOOKUP($A97,Hoja6!$A$3:$P$1124,3,FALSE),"")</f>
        <v>25745</v>
      </c>
      <c r="C97" s="39" t="str">
        <f>+UPPER(IFERROR(VLOOKUP($A97,Hoja6!$A$3:$P$1124,4,FALSE),""))</f>
        <v>SIMIJACA</v>
      </c>
      <c r="D97" s="40">
        <f>+IFERROR(VLOOKUP($A97,Hoja6!$A$3:$P$1124,8,FALSE),"")</f>
        <v>163</v>
      </c>
      <c r="E97" s="40">
        <f>+IFERROR(VLOOKUP($A97,Hoja6!$A$3:$P$1124,9,FALSE),"")</f>
        <v>52</v>
      </c>
      <c r="F97" s="163">
        <f>+IFERROR(VLOOKUP($A97,Hoja6!$A$3:$P$1124,10,FALSE),"")</f>
        <v>0.31901840490797545</v>
      </c>
      <c r="G97" s="40">
        <f>+IFERROR(VLOOKUP($A97,Hoja6!$A$3:$P$1124,11,FALSE),"")</f>
        <v>157</v>
      </c>
      <c r="H97" s="40">
        <f>+IFERROR(VLOOKUP($A97,Hoja6!$A$3:$P$1124,12,FALSE),"")</f>
        <v>55</v>
      </c>
      <c r="I97" s="163">
        <f>+IFERROR(VLOOKUP($A97,Hoja6!$A$3:$P$1124,13,FALSE),"")</f>
        <v>0.3503184713375796</v>
      </c>
      <c r="J97" s="40">
        <f>+IFERROR(VLOOKUP($A97,Hoja6!$A$3:$P$1124,14,FALSE),"")</f>
        <v>163</v>
      </c>
      <c r="K97" s="149">
        <f>+IFERROR(VLOOKUP($A97,Hoja6!$A$3:$P$1124,15,FALSE),"")</f>
        <v>47</v>
      </c>
      <c r="L97" s="165">
        <f>+IFERROR(VLOOKUP($A97,Hoja6!$A$3:$P$1124,16,FALSE),"")</f>
        <v>0.28834355828220859</v>
      </c>
    </row>
    <row r="98" spans="1:12" x14ac:dyDescent="0.25">
      <c r="A98" s="145">
        <v>87</v>
      </c>
      <c r="B98" s="39">
        <f>+IFERROR(VLOOKUP($A98,Hoja6!$A$3:$P$1124,3,FALSE),"")</f>
        <v>25754</v>
      </c>
      <c r="C98" s="39" t="str">
        <f>+UPPER(IFERROR(VLOOKUP($A98,Hoja6!$A$3:$P$1124,4,FALSE),""))</f>
        <v xml:space="preserve">SOACHA  </v>
      </c>
      <c r="D98" s="40">
        <f>+IFERROR(VLOOKUP($A98,Hoja6!$A$3:$P$1124,8,FALSE),"")</f>
        <v>6194</v>
      </c>
      <c r="E98" s="40">
        <f>+IFERROR(VLOOKUP($A98,Hoja6!$A$3:$P$1124,9,FALSE),"")</f>
        <v>2766</v>
      </c>
      <c r="F98" s="163">
        <f>+IFERROR(VLOOKUP($A98,Hoja6!$A$3:$P$1124,10,FALSE),"")</f>
        <v>0.44656118824669033</v>
      </c>
      <c r="G98" s="40">
        <f>+IFERROR(VLOOKUP($A98,Hoja6!$A$3:$P$1124,11,FALSE),"")</f>
        <v>6312</v>
      </c>
      <c r="H98" s="40">
        <f>+IFERROR(VLOOKUP($A98,Hoja6!$A$3:$P$1124,12,FALSE),"")</f>
        <v>2874</v>
      </c>
      <c r="I98" s="163">
        <f>+IFERROR(VLOOKUP($A98,Hoja6!$A$3:$P$1124,13,FALSE),"")</f>
        <v>0.45532319391634979</v>
      </c>
      <c r="J98" s="40">
        <f>+IFERROR(VLOOKUP($A98,Hoja6!$A$3:$P$1124,14,FALSE),"")</f>
        <v>6547</v>
      </c>
      <c r="K98" s="149">
        <f>+IFERROR(VLOOKUP($A98,Hoja6!$A$3:$P$1124,15,FALSE),"")</f>
        <v>2496</v>
      </c>
      <c r="L98" s="165">
        <f>+IFERROR(VLOOKUP($A98,Hoja6!$A$3:$P$1124,16,FALSE),"")</f>
        <v>0.38124331755002289</v>
      </c>
    </row>
    <row r="99" spans="1:12" x14ac:dyDescent="0.25">
      <c r="A99" s="145">
        <v>88</v>
      </c>
      <c r="B99" s="39">
        <f>+IFERROR(VLOOKUP($A99,Hoja6!$A$3:$P$1124,3,FALSE),"")</f>
        <v>25758</v>
      </c>
      <c r="C99" s="39" t="str">
        <f>+UPPER(IFERROR(VLOOKUP($A99,Hoja6!$A$3:$P$1124,4,FALSE),""))</f>
        <v>SOPÓ</v>
      </c>
      <c r="D99" s="40">
        <f>+IFERROR(VLOOKUP($A99,Hoja6!$A$3:$P$1124,8,FALSE),"")</f>
        <v>335</v>
      </c>
      <c r="E99" s="40">
        <f>+IFERROR(VLOOKUP($A99,Hoja6!$A$3:$P$1124,9,FALSE),"")</f>
        <v>132</v>
      </c>
      <c r="F99" s="163">
        <f>+IFERROR(VLOOKUP($A99,Hoja6!$A$3:$P$1124,10,FALSE),"")</f>
        <v>0.39402985074626867</v>
      </c>
      <c r="G99" s="40">
        <f>+IFERROR(VLOOKUP($A99,Hoja6!$A$3:$P$1124,11,FALSE),"")</f>
        <v>308</v>
      </c>
      <c r="H99" s="40">
        <f>+IFERROR(VLOOKUP($A99,Hoja6!$A$3:$P$1124,12,FALSE),"")</f>
        <v>139</v>
      </c>
      <c r="I99" s="163">
        <f>+IFERROR(VLOOKUP($A99,Hoja6!$A$3:$P$1124,13,FALSE),"")</f>
        <v>0.45129870129870131</v>
      </c>
      <c r="J99" s="40">
        <f>+IFERROR(VLOOKUP($A99,Hoja6!$A$3:$P$1124,14,FALSE),"")</f>
        <v>370</v>
      </c>
      <c r="K99" s="149">
        <f>+IFERROR(VLOOKUP($A99,Hoja6!$A$3:$P$1124,15,FALSE),"")</f>
        <v>141</v>
      </c>
      <c r="L99" s="165">
        <f>+IFERROR(VLOOKUP($A99,Hoja6!$A$3:$P$1124,16,FALSE),"")</f>
        <v>0.38108108108108107</v>
      </c>
    </row>
    <row r="100" spans="1:12" x14ac:dyDescent="0.25">
      <c r="A100" s="145">
        <v>89</v>
      </c>
      <c r="B100" s="39">
        <f>+IFERROR(VLOOKUP($A100,Hoja6!$A$3:$P$1124,3,FALSE),"")</f>
        <v>25769</v>
      </c>
      <c r="C100" s="39" t="str">
        <f>+UPPER(IFERROR(VLOOKUP($A100,Hoja6!$A$3:$P$1124,4,FALSE),""))</f>
        <v xml:space="preserve">SUBACHOQUE  </v>
      </c>
      <c r="D100" s="40">
        <f>+IFERROR(VLOOKUP($A100,Hoja6!$A$3:$P$1124,8,FALSE),"")</f>
        <v>275</v>
      </c>
      <c r="E100" s="40">
        <f>+IFERROR(VLOOKUP($A100,Hoja6!$A$3:$P$1124,9,FALSE),"")</f>
        <v>103</v>
      </c>
      <c r="F100" s="163">
        <f>+IFERROR(VLOOKUP($A100,Hoja6!$A$3:$P$1124,10,FALSE),"")</f>
        <v>0.37454545454545457</v>
      </c>
      <c r="G100" s="40">
        <f>+IFERROR(VLOOKUP($A100,Hoja6!$A$3:$P$1124,11,FALSE),"")</f>
        <v>294</v>
      </c>
      <c r="H100" s="40">
        <f>+IFERROR(VLOOKUP($A100,Hoja6!$A$3:$P$1124,12,FALSE),"")</f>
        <v>118</v>
      </c>
      <c r="I100" s="163">
        <f>+IFERROR(VLOOKUP($A100,Hoja6!$A$3:$P$1124,13,FALSE),"")</f>
        <v>0.40136054421768708</v>
      </c>
      <c r="J100" s="40">
        <f>+IFERROR(VLOOKUP($A100,Hoja6!$A$3:$P$1124,14,FALSE),"")</f>
        <v>242</v>
      </c>
      <c r="K100" s="149">
        <f>+IFERROR(VLOOKUP($A100,Hoja6!$A$3:$P$1124,15,FALSE),"")</f>
        <v>87</v>
      </c>
      <c r="L100" s="165">
        <f>+IFERROR(VLOOKUP($A100,Hoja6!$A$3:$P$1124,16,FALSE),"")</f>
        <v>0.35950413223140498</v>
      </c>
    </row>
    <row r="101" spans="1:12" x14ac:dyDescent="0.25">
      <c r="A101" s="145">
        <v>90</v>
      </c>
      <c r="B101" s="39">
        <f>+IFERROR(VLOOKUP($A101,Hoja6!$A$3:$P$1124,3,FALSE),"")</f>
        <v>25772</v>
      </c>
      <c r="C101" s="39" t="str">
        <f>+UPPER(IFERROR(VLOOKUP($A101,Hoja6!$A$3:$P$1124,4,FALSE),""))</f>
        <v>SUESCA</v>
      </c>
      <c r="D101" s="40">
        <f>+IFERROR(VLOOKUP($A101,Hoja6!$A$3:$P$1124,8,FALSE),"")</f>
        <v>228</v>
      </c>
      <c r="E101" s="40">
        <f>+IFERROR(VLOOKUP($A101,Hoja6!$A$3:$P$1124,9,FALSE),"")</f>
        <v>61</v>
      </c>
      <c r="F101" s="163">
        <f>+IFERROR(VLOOKUP($A101,Hoja6!$A$3:$P$1124,10,FALSE),"")</f>
        <v>0.26754385964912281</v>
      </c>
      <c r="G101" s="40">
        <f>+IFERROR(VLOOKUP($A101,Hoja6!$A$3:$P$1124,11,FALSE),"")</f>
        <v>168</v>
      </c>
      <c r="H101" s="40">
        <f>+IFERROR(VLOOKUP($A101,Hoja6!$A$3:$P$1124,12,FALSE),"")</f>
        <v>51</v>
      </c>
      <c r="I101" s="163">
        <f>+IFERROR(VLOOKUP($A101,Hoja6!$A$3:$P$1124,13,FALSE),"")</f>
        <v>0.30357142857142855</v>
      </c>
      <c r="J101" s="40">
        <f>+IFERROR(VLOOKUP($A101,Hoja6!$A$3:$P$1124,14,FALSE),"")</f>
        <v>204</v>
      </c>
      <c r="K101" s="149">
        <f>+IFERROR(VLOOKUP($A101,Hoja6!$A$3:$P$1124,15,FALSE),"")</f>
        <v>38</v>
      </c>
      <c r="L101" s="165">
        <f>+IFERROR(VLOOKUP($A101,Hoja6!$A$3:$P$1124,16,FALSE),"")</f>
        <v>0.18627450980392157</v>
      </c>
    </row>
    <row r="102" spans="1:12" x14ac:dyDescent="0.25">
      <c r="A102" s="145">
        <v>91</v>
      </c>
      <c r="B102" s="39">
        <f>+IFERROR(VLOOKUP($A102,Hoja6!$A$3:$P$1124,3,FALSE),"")</f>
        <v>25777</v>
      </c>
      <c r="C102" s="39" t="str">
        <f>+UPPER(IFERROR(VLOOKUP($A102,Hoja6!$A$3:$P$1124,4,FALSE),""))</f>
        <v>SUPATÁ</v>
      </c>
      <c r="D102" s="40">
        <f>+IFERROR(VLOOKUP($A102,Hoja6!$A$3:$P$1124,8,FALSE),"")</f>
        <v>69</v>
      </c>
      <c r="E102" s="40">
        <f>+IFERROR(VLOOKUP($A102,Hoja6!$A$3:$P$1124,9,FALSE),"")</f>
        <v>18</v>
      </c>
      <c r="F102" s="163">
        <f>+IFERROR(VLOOKUP($A102,Hoja6!$A$3:$P$1124,10,FALSE),"")</f>
        <v>0.2608695652173913</v>
      </c>
      <c r="G102" s="40">
        <f>+IFERROR(VLOOKUP($A102,Hoja6!$A$3:$P$1124,11,FALSE),"")</f>
        <v>61</v>
      </c>
      <c r="H102" s="40">
        <f>+IFERROR(VLOOKUP($A102,Hoja6!$A$3:$P$1124,12,FALSE),"")</f>
        <v>17</v>
      </c>
      <c r="I102" s="163">
        <f>+IFERROR(VLOOKUP($A102,Hoja6!$A$3:$P$1124,13,FALSE),"")</f>
        <v>0.27868852459016391</v>
      </c>
      <c r="J102" s="40">
        <f>+IFERROR(VLOOKUP($A102,Hoja6!$A$3:$P$1124,14,FALSE),"")</f>
        <v>75</v>
      </c>
      <c r="K102" s="149">
        <f>+IFERROR(VLOOKUP($A102,Hoja6!$A$3:$P$1124,15,FALSE),"")</f>
        <v>25</v>
      </c>
      <c r="L102" s="165">
        <f>+IFERROR(VLOOKUP($A102,Hoja6!$A$3:$P$1124,16,FALSE),"")</f>
        <v>0.33333333333333331</v>
      </c>
    </row>
    <row r="103" spans="1:12" x14ac:dyDescent="0.25">
      <c r="A103" s="145">
        <v>92</v>
      </c>
      <c r="B103" s="39">
        <f>+IFERROR(VLOOKUP($A103,Hoja6!$A$3:$P$1124,3,FALSE),"")</f>
        <v>25779</v>
      </c>
      <c r="C103" s="39" t="str">
        <f>+UPPER(IFERROR(VLOOKUP($A103,Hoja6!$A$3:$P$1124,4,FALSE),""))</f>
        <v>SUSA</v>
      </c>
      <c r="D103" s="40">
        <f>+IFERROR(VLOOKUP($A103,Hoja6!$A$3:$P$1124,8,FALSE),"")</f>
        <v>103</v>
      </c>
      <c r="E103" s="40">
        <f>+IFERROR(VLOOKUP($A103,Hoja6!$A$3:$P$1124,9,FALSE),"")</f>
        <v>18</v>
      </c>
      <c r="F103" s="163">
        <f>+IFERROR(VLOOKUP($A103,Hoja6!$A$3:$P$1124,10,FALSE),"")</f>
        <v>0.17475728155339806</v>
      </c>
      <c r="G103" s="40">
        <f>+IFERROR(VLOOKUP($A103,Hoja6!$A$3:$P$1124,11,FALSE),"")</f>
        <v>62</v>
      </c>
      <c r="H103" s="40">
        <f>+IFERROR(VLOOKUP($A103,Hoja6!$A$3:$P$1124,12,FALSE),"")</f>
        <v>11</v>
      </c>
      <c r="I103" s="163">
        <f>+IFERROR(VLOOKUP($A103,Hoja6!$A$3:$P$1124,13,FALSE),"")</f>
        <v>0.17741935483870969</v>
      </c>
      <c r="J103" s="40">
        <f>+IFERROR(VLOOKUP($A103,Hoja6!$A$3:$P$1124,14,FALSE),"")</f>
        <v>56</v>
      </c>
      <c r="K103" s="149">
        <f>+IFERROR(VLOOKUP($A103,Hoja6!$A$3:$P$1124,15,FALSE),"")</f>
        <v>8</v>
      </c>
      <c r="L103" s="165">
        <f>+IFERROR(VLOOKUP($A103,Hoja6!$A$3:$P$1124,16,FALSE),"")</f>
        <v>0.14285714285714285</v>
      </c>
    </row>
    <row r="104" spans="1:12" x14ac:dyDescent="0.25">
      <c r="A104" s="145">
        <v>93</v>
      </c>
      <c r="B104" s="39">
        <f>+IFERROR(VLOOKUP($A104,Hoja6!$A$3:$P$1124,3,FALSE),"")</f>
        <v>25781</v>
      </c>
      <c r="C104" s="39" t="str">
        <f>+UPPER(IFERROR(VLOOKUP($A104,Hoja6!$A$3:$P$1124,4,FALSE),""))</f>
        <v>SUTATAUSA</v>
      </c>
      <c r="D104" s="40">
        <f>+IFERROR(VLOOKUP($A104,Hoja6!$A$3:$P$1124,8,FALSE),"")</f>
        <v>50</v>
      </c>
      <c r="E104" s="40">
        <f>+IFERROR(VLOOKUP($A104,Hoja6!$A$3:$P$1124,9,FALSE),"")</f>
        <v>14</v>
      </c>
      <c r="F104" s="163">
        <f>+IFERROR(VLOOKUP($A104,Hoja6!$A$3:$P$1124,10,FALSE),"")</f>
        <v>0.28000000000000003</v>
      </c>
      <c r="G104" s="40">
        <f>+IFERROR(VLOOKUP($A104,Hoja6!$A$3:$P$1124,11,FALSE),"")</f>
        <v>39</v>
      </c>
      <c r="H104" s="40">
        <f>+IFERROR(VLOOKUP($A104,Hoja6!$A$3:$P$1124,12,FALSE),"")</f>
        <v>8</v>
      </c>
      <c r="I104" s="163">
        <f>+IFERROR(VLOOKUP($A104,Hoja6!$A$3:$P$1124,13,FALSE),"")</f>
        <v>0.20512820512820512</v>
      </c>
      <c r="J104" s="40">
        <f>+IFERROR(VLOOKUP($A104,Hoja6!$A$3:$P$1124,14,FALSE),"")</f>
        <v>47</v>
      </c>
      <c r="K104" s="149">
        <f>+IFERROR(VLOOKUP($A104,Hoja6!$A$3:$P$1124,15,FALSE),"")</f>
        <v>15</v>
      </c>
      <c r="L104" s="165">
        <f>+IFERROR(VLOOKUP($A104,Hoja6!$A$3:$P$1124,16,FALSE),"")</f>
        <v>0.31914893617021278</v>
      </c>
    </row>
    <row r="105" spans="1:12" x14ac:dyDescent="0.25">
      <c r="A105" s="145">
        <v>94</v>
      </c>
      <c r="B105" s="39">
        <f>+IFERROR(VLOOKUP($A105,Hoja6!$A$3:$P$1124,3,FALSE),"")</f>
        <v>25785</v>
      </c>
      <c r="C105" s="39" t="str">
        <f>+UPPER(IFERROR(VLOOKUP($A105,Hoja6!$A$3:$P$1124,4,FALSE),""))</f>
        <v>TABIO</v>
      </c>
      <c r="D105" s="40">
        <f>+IFERROR(VLOOKUP($A105,Hoja6!$A$3:$P$1124,8,FALSE),"")</f>
        <v>249</v>
      </c>
      <c r="E105" s="40">
        <f>+IFERROR(VLOOKUP($A105,Hoja6!$A$3:$P$1124,9,FALSE),"")</f>
        <v>115</v>
      </c>
      <c r="F105" s="163">
        <f>+IFERROR(VLOOKUP($A105,Hoja6!$A$3:$P$1124,10,FALSE),"")</f>
        <v>0.46184738955823296</v>
      </c>
      <c r="G105" s="40">
        <f>+IFERROR(VLOOKUP($A105,Hoja6!$A$3:$P$1124,11,FALSE),"")</f>
        <v>261</v>
      </c>
      <c r="H105" s="40">
        <f>+IFERROR(VLOOKUP($A105,Hoja6!$A$3:$P$1124,12,FALSE),"")</f>
        <v>129</v>
      </c>
      <c r="I105" s="163">
        <f>+IFERROR(VLOOKUP($A105,Hoja6!$A$3:$P$1124,13,FALSE),"")</f>
        <v>0.4942528735632184</v>
      </c>
      <c r="J105" s="40">
        <f>+IFERROR(VLOOKUP($A105,Hoja6!$A$3:$P$1124,14,FALSE),"")</f>
        <v>263</v>
      </c>
      <c r="K105" s="149">
        <f>+IFERROR(VLOOKUP($A105,Hoja6!$A$3:$P$1124,15,FALSE),"")</f>
        <v>117</v>
      </c>
      <c r="L105" s="165">
        <f>+IFERROR(VLOOKUP($A105,Hoja6!$A$3:$P$1124,16,FALSE),"")</f>
        <v>0.44486692015209123</v>
      </c>
    </row>
    <row r="106" spans="1:12" x14ac:dyDescent="0.25">
      <c r="A106" s="145">
        <v>95</v>
      </c>
      <c r="B106" s="39">
        <f>+IFERROR(VLOOKUP($A106,Hoja6!$A$3:$P$1124,3,FALSE),"")</f>
        <v>25793</v>
      </c>
      <c r="C106" s="39" t="str">
        <f>+UPPER(IFERROR(VLOOKUP($A106,Hoja6!$A$3:$P$1124,4,FALSE),""))</f>
        <v>TAUSA</v>
      </c>
      <c r="D106" s="40">
        <f>+IFERROR(VLOOKUP($A106,Hoja6!$A$3:$P$1124,8,FALSE),"")</f>
        <v>106</v>
      </c>
      <c r="E106" s="40">
        <f>+IFERROR(VLOOKUP($A106,Hoja6!$A$3:$P$1124,9,FALSE),"")</f>
        <v>28</v>
      </c>
      <c r="F106" s="163">
        <f>+IFERROR(VLOOKUP($A106,Hoja6!$A$3:$P$1124,10,FALSE),"")</f>
        <v>0.26415094339622641</v>
      </c>
      <c r="G106" s="40">
        <f>+IFERROR(VLOOKUP($A106,Hoja6!$A$3:$P$1124,11,FALSE),"")</f>
        <v>102</v>
      </c>
      <c r="H106" s="40">
        <f>+IFERROR(VLOOKUP($A106,Hoja6!$A$3:$P$1124,12,FALSE),"")</f>
        <v>27</v>
      </c>
      <c r="I106" s="163">
        <f>+IFERROR(VLOOKUP($A106,Hoja6!$A$3:$P$1124,13,FALSE),"")</f>
        <v>0.26470588235294118</v>
      </c>
      <c r="J106" s="40">
        <f>+IFERROR(VLOOKUP($A106,Hoja6!$A$3:$P$1124,14,FALSE),"")</f>
        <v>91</v>
      </c>
      <c r="K106" s="149">
        <f>+IFERROR(VLOOKUP($A106,Hoja6!$A$3:$P$1124,15,FALSE),"")</f>
        <v>33</v>
      </c>
      <c r="L106" s="165">
        <f>+IFERROR(VLOOKUP($A106,Hoja6!$A$3:$P$1124,16,FALSE),"")</f>
        <v>0.36263736263736263</v>
      </c>
    </row>
    <row r="107" spans="1:12" x14ac:dyDescent="0.25">
      <c r="A107" s="145">
        <v>96</v>
      </c>
      <c r="B107" s="39">
        <f>+IFERROR(VLOOKUP($A107,Hoja6!$A$3:$P$1124,3,FALSE),"")</f>
        <v>25797</v>
      </c>
      <c r="C107" s="39" t="str">
        <f>+UPPER(IFERROR(VLOOKUP($A107,Hoja6!$A$3:$P$1124,4,FALSE),""))</f>
        <v>TENA</v>
      </c>
      <c r="D107" s="40">
        <f>+IFERROR(VLOOKUP($A107,Hoja6!$A$3:$P$1124,8,FALSE),"")</f>
        <v>113</v>
      </c>
      <c r="E107" s="40">
        <f>+IFERROR(VLOOKUP($A107,Hoja6!$A$3:$P$1124,9,FALSE),"")</f>
        <v>33</v>
      </c>
      <c r="F107" s="163">
        <f>+IFERROR(VLOOKUP($A107,Hoja6!$A$3:$P$1124,10,FALSE),"")</f>
        <v>0.29203539823008851</v>
      </c>
      <c r="G107" s="40">
        <f>+IFERROR(VLOOKUP($A107,Hoja6!$A$3:$P$1124,11,FALSE),"")</f>
        <v>91</v>
      </c>
      <c r="H107" s="40">
        <f>+IFERROR(VLOOKUP($A107,Hoja6!$A$3:$P$1124,12,FALSE),"")</f>
        <v>26</v>
      </c>
      <c r="I107" s="163">
        <f>+IFERROR(VLOOKUP($A107,Hoja6!$A$3:$P$1124,13,FALSE),"")</f>
        <v>0.2857142857142857</v>
      </c>
      <c r="J107" s="40">
        <f>+IFERROR(VLOOKUP($A107,Hoja6!$A$3:$P$1124,14,FALSE),"")</f>
        <v>91</v>
      </c>
      <c r="K107" s="149">
        <f>+IFERROR(VLOOKUP($A107,Hoja6!$A$3:$P$1124,15,FALSE),"")</f>
        <v>31</v>
      </c>
      <c r="L107" s="165">
        <f>+IFERROR(VLOOKUP($A107,Hoja6!$A$3:$P$1124,16,FALSE),"")</f>
        <v>0.34065934065934067</v>
      </c>
    </row>
    <row r="108" spans="1:12" x14ac:dyDescent="0.25">
      <c r="A108" s="145">
        <v>97</v>
      </c>
      <c r="B108" s="39">
        <f>+IFERROR(VLOOKUP($A108,Hoja6!$A$3:$P$1124,3,FALSE),"")</f>
        <v>25799</v>
      </c>
      <c r="C108" s="39" t="str">
        <f>+UPPER(IFERROR(VLOOKUP($A108,Hoja6!$A$3:$P$1124,4,FALSE),""))</f>
        <v>TENJO</v>
      </c>
      <c r="D108" s="40">
        <f>+IFERROR(VLOOKUP($A108,Hoja6!$A$3:$P$1124,8,FALSE),"")</f>
        <v>470</v>
      </c>
      <c r="E108" s="40">
        <f>+IFERROR(VLOOKUP($A108,Hoja6!$A$3:$P$1124,9,FALSE),"")</f>
        <v>239</v>
      </c>
      <c r="F108" s="163">
        <f>+IFERROR(VLOOKUP($A108,Hoja6!$A$3:$P$1124,10,FALSE),"")</f>
        <v>0.50851063829787235</v>
      </c>
      <c r="G108" s="40">
        <f>+IFERROR(VLOOKUP($A108,Hoja6!$A$3:$P$1124,11,FALSE),"")</f>
        <v>485</v>
      </c>
      <c r="H108" s="40">
        <f>+IFERROR(VLOOKUP($A108,Hoja6!$A$3:$P$1124,12,FALSE),"")</f>
        <v>256</v>
      </c>
      <c r="I108" s="163">
        <f>+IFERROR(VLOOKUP($A108,Hoja6!$A$3:$P$1124,13,FALSE),"")</f>
        <v>0.52783505154639176</v>
      </c>
      <c r="J108" s="40">
        <f>+IFERROR(VLOOKUP($A108,Hoja6!$A$3:$P$1124,14,FALSE),"")</f>
        <v>451</v>
      </c>
      <c r="K108" s="149">
        <f>+IFERROR(VLOOKUP($A108,Hoja6!$A$3:$P$1124,15,FALSE),"")</f>
        <v>205</v>
      </c>
      <c r="L108" s="165">
        <f>+IFERROR(VLOOKUP($A108,Hoja6!$A$3:$P$1124,16,FALSE),"")</f>
        <v>0.45454545454545453</v>
      </c>
    </row>
    <row r="109" spans="1:12" x14ac:dyDescent="0.25">
      <c r="A109" s="145">
        <v>98</v>
      </c>
      <c r="B109" s="39">
        <f>+IFERROR(VLOOKUP($A109,Hoja6!$A$3:$P$1124,3,FALSE),"")</f>
        <v>25805</v>
      </c>
      <c r="C109" s="39" t="str">
        <f>+UPPER(IFERROR(VLOOKUP($A109,Hoja6!$A$3:$P$1124,4,FALSE),""))</f>
        <v>TIBACUY</v>
      </c>
      <c r="D109" s="40">
        <f>+IFERROR(VLOOKUP($A109,Hoja6!$A$3:$P$1124,8,FALSE),"")</f>
        <v>50</v>
      </c>
      <c r="E109" s="40">
        <f>+IFERROR(VLOOKUP($A109,Hoja6!$A$3:$P$1124,9,FALSE),"")</f>
        <v>14</v>
      </c>
      <c r="F109" s="163">
        <f>+IFERROR(VLOOKUP($A109,Hoja6!$A$3:$P$1124,10,FALSE),"")</f>
        <v>0.28000000000000003</v>
      </c>
      <c r="G109" s="40">
        <f>+IFERROR(VLOOKUP($A109,Hoja6!$A$3:$P$1124,11,FALSE),"")</f>
        <v>50</v>
      </c>
      <c r="H109" s="40">
        <f>+IFERROR(VLOOKUP($A109,Hoja6!$A$3:$P$1124,12,FALSE),"")</f>
        <v>20</v>
      </c>
      <c r="I109" s="163">
        <f>+IFERROR(VLOOKUP($A109,Hoja6!$A$3:$P$1124,13,FALSE),"")</f>
        <v>0.4</v>
      </c>
      <c r="J109" s="40">
        <f>+IFERROR(VLOOKUP($A109,Hoja6!$A$3:$P$1124,14,FALSE),"")</f>
        <v>40</v>
      </c>
      <c r="K109" s="149">
        <f>+IFERROR(VLOOKUP($A109,Hoja6!$A$3:$P$1124,15,FALSE),"")</f>
        <v>15</v>
      </c>
      <c r="L109" s="165">
        <f>+IFERROR(VLOOKUP($A109,Hoja6!$A$3:$P$1124,16,FALSE),"")</f>
        <v>0.375</v>
      </c>
    </row>
    <row r="110" spans="1:12" x14ac:dyDescent="0.25">
      <c r="A110" s="145">
        <v>99</v>
      </c>
      <c r="B110" s="39">
        <f>+IFERROR(VLOOKUP($A110,Hoja6!$A$3:$P$1124,3,FALSE),"")</f>
        <v>25807</v>
      </c>
      <c r="C110" s="39" t="str">
        <f>+UPPER(IFERROR(VLOOKUP($A110,Hoja6!$A$3:$P$1124,4,FALSE),""))</f>
        <v>TIBIRITA</v>
      </c>
      <c r="D110" s="40">
        <f>+IFERROR(VLOOKUP($A110,Hoja6!$A$3:$P$1124,8,FALSE),"")</f>
        <v>25</v>
      </c>
      <c r="E110" s="40">
        <f>+IFERROR(VLOOKUP($A110,Hoja6!$A$3:$P$1124,9,FALSE),"")</f>
        <v>10</v>
      </c>
      <c r="F110" s="163">
        <f>+IFERROR(VLOOKUP($A110,Hoja6!$A$3:$P$1124,10,FALSE),"")</f>
        <v>0.4</v>
      </c>
      <c r="G110" s="40">
        <f>+IFERROR(VLOOKUP($A110,Hoja6!$A$3:$P$1124,11,FALSE),"")</f>
        <v>40</v>
      </c>
      <c r="H110" s="40">
        <f>+IFERROR(VLOOKUP($A110,Hoja6!$A$3:$P$1124,12,FALSE),"")</f>
        <v>12</v>
      </c>
      <c r="I110" s="163">
        <f>+IFERROR(VLOOKUP($A110,Hoja6!$A$3:$P$1124,13,FALSE),"")</f>
        <v>0.3</v>
      </c>
      <c r="J110" s="40">
        <f>+IFERROR(VLOOKUP($A110,Hoja6!$A$3:$P$1124,14,FALSE),"")</f>
        <v>47</v>
      </c>
      <c r="K110" s="149">
        <f>+IFERROR(VLOOKUP($A110,Hoja6!$A$3:$P$1124,15,FALSE),"")</f>
        <v>14</v>
      </c>
      <c r="L110" s="165">
        <f>+IFERROR(VLOOKUP($A110,Hoja6!$A$3:$P$1124,16,FALSE),"")</f>
        <v>0.2978723404255319</v>
      </c>
    </row>
    <row r="111" spans="1:12" x14ac:dyDescent="0.25">
      <c r="A111" s="145">
        <v>100</v>
      </c>
      <c r="B111" s="39">
        <f>+IFERROR(VLOOKUP($A111,Hoja6!$A$3:$P$1124,3,FALSE),"")</f>
        <v>25815</v>
      </c>
      <c r="C111" s="39" t="str">
        <f>+UPPER(IFERROR(VLOOKUP($A111,Hoja6!$A$3:$P$1124,4,FALSE),""))</f>
        <v>TOCAIMA</v>
      </c>
      <c r="D111" s="40">
        <f>+IFERROR(VLOOKUP($A111,Hoja6!$A$3:$P$1124,8,FALSE),"")</f>
        <v>121</v>
      </c>
      <c r="E111" s="40">
        <f>+IFERROR(VLOOKUP($A111,Hoja6!$A$3:$P$1124,9,FALSE),"")</f>
        <v>48</v>
      </c>
      <c r="F111" s="163">
        <f>+IFERROR(VLOOKUP($A111,Hoja6!$A$3:$P$1124,10,FALSE),"")</f>
        <v>0.39669421487603307</v>
      </c>
      <c r="G111" s="40">
        <f>+IFERROR(VLOOKUP($A111,Hoja6!$A$3:$P$1124,11,FALSE),"")</f>
        <v>150</v>
      </c>
      <c r="H111" s="40">
        <f>+IFERROR(VLOOKUP($A111,Hoja6!$A$3:$P$1124,12,FALSE),"")</f>
        <v>55</v>
      </c>
      <c r="I111" s="163">
        <f>+IFERROR(VLOOKUP($A111,Hoja6!$A$3:$P$1124,13,FALSE),"")</f>
        <v>0.36666666666666664</v>
      </c>
      <c r="J111" s="40">
        <f>+IFERROR(VLOOKUP($A111,Hoja6!$A$3:$P$1124,14,FALSE),"")</f>
        <v>136</v>
      </c>
      <c r="K111" s="149">
        <f>+IFERROR(VLOOKUP($A111,Hoja6!$A$3:$P$1124,15,FALSE),"")</f>
        <v>44</v>
      </c>
      <c r="L111" s="165">
        <f>+IFERROR(VLOOKUP($A111,Hoja6!$A$3:$P$1124,16,FALSE),"")</f>
        <v>0.3235294117647059</v>
      </c>
    </row>
    <row r="112" spans="1:12" x14ac:dyDescent="0.25">
      <c r="A112" s="145">
        <v>101</v>
      </c>
      <c r="B112" s="39">
        <f>+IFERROR(VLOOKUP($A112,Hoja6!$A$3:$P$1124,3,FALSE),"")</f>
        <v>25817</v>
      </c>
      <c r="C112" s="39" t="str">
        <f>+UPPER(IFERROR(VLOOKUP($A112,Hoja6!$A$3:$P$1124,4,FALSE),""))</f>
        <v>TOCANCIPÁ</v>
      </c>
      <c r="D112" s="40">
        <f>+IFERROR(VLOOKUP($A112,Hoja6!$A$3:$P$1124,8,FALSE),"")</f>
        <v>396</v>
      </c>
      <c r="E112" s="40">
        <f>+IFERROR(VLOOKUP($A112,Hoja6!$A$3:$P$1124,9,FALSE),"")</f>
        <v>179</v>
      </c>
      <c r="F112" s="163">
        <f>+IFERROR(VLOOKUP($A112,Hoja6!$A$3:$P$1124,10,FALSE),"")</f>
        <v>0.45202020202020204</v>
      </c>
      <c r="G112" s="40">
        <f>+IFERROR(VLOOKUP($A112,Hoja6!$A$3:$P$1124,11,FALSE),"")</f>
        <v>440</v>
      </c>
      <c r="H112" s="40">
        <f>+IFERROR(VLOOKUP($A112,Hoja6!$A$3:$P$1124,12,FALSE),"")</f>
        <v>218</v>
      </c>
      <c r="I112" s="163">
        <f>+IFERROR(VLOOKUP($A112,Hoja6!$A$3:$P$1124,13,FALSE),"")</f>
        <v>0.49545454545454548</v>
      </c>
      <c r="J112" s="40">
        <f>+IFERROR(VLOOKUP($A112,Hoja6!$A$3:$P$1124,14,FALSE),"")</f>
        <v>474</v>
      </c>
      <c r="K112" s="149">
        <f>+IFERROR(VLOOKUP($A112,Hoja6!$A$3:$P$1124,15,FALSE),"")</f>
        <v>238</v>
      </c>
      <c r="L112" s="165">
        <f>+IFERROR(VLOOKUP($A112,Hoja6!$A$3:$P$1124,16,FALSE),"")</f>
        <v>0.50210970464135019</v>
      </c>
    </row>
    <row r="113" spans="1:12" x14ac:dyDescent="0.25">
      <c r="A113" s="145">
        <v>102</v>
      </c>
      <c r="B113" s="39">
        <f>+IFERROR(VLOOKUP($A113,Hoja6!$A$3:$P$1124,3,FALSE),"")</f>
        <v>25823</v>
      </c>
      <c r="C113" s="39" t="str">
        <f>+UPPER(IFERROR(VLOOKUP($A113,Hoja6!$A$3:$P$1124,4,FALSE),""))</f>
        <v>TOPAIPÍ</v>
      </c>
      <c r="D113" s="40">
        <f>+IFERROR(VLOOKUP($A113,Hoja6!$A$3:$P$1124,8,FALSE),"")</f>
        <v>40</v>
      </c>
      <c r="E113" s="40">
        <f>+IFERROR(VLOOKUP($A113,Hoja6!$A$3:$P$1124,9,FALSE),"")</f>
        <v>10</v>
      </c>
      <c r="F113" s="163">
        <f>+IFERROR(VLOOKUP($A113,Hoja6!$A$3:$P$1124,10,FALSE),"")</f>
        <v>0.25</v>
      </c>
      <c r="G113" s="40">
        <f>+IFERROR(VLOOKUP($A113,Hoja6!$A$3:$P$1124,11,FALSE),"")</f>
        <v>57</v>
      </c>
      <c r="H113" s="40">
        <f>+IFERROR(VLOOKUP($A113,Hoja6!$A$3:$P$1124,12,FALSE),"")</f>
        <v>14</v>
      </c>
      <c r="I113" s="163">
        <f>+IFERROR(VLOOKUP($A113,Hoja6!$A$3:$P$1124,13,FALSE),"")</f>
        <v>0.24561403508771928</v>
      </c>
      <c r="J113" s="40">
        <f>+IFERROR(VLOOKUP($A113,Hoja6!$A$3:$P$1124,14,FALSE),"")</f>
        <v>60</v>
      </c>
      <c r="K113" s="149">
        <f>+IFERROR(VLOOKUP($A113,Hoja6!$A$3:$P$1124,15,FALSE),"")</f>
        <v>14</v>
      </c>
      <c r="L113" s="165">
        <f>+IFERROR(VLOOKUP($A113,Hoja6!$A$3:$P$1124,16,FALSE),"")</f>
        <v>0.23333333333333334</v>
      </c>
    </row>
    <row r="114" spans="1:12" x14ac:dyDescent="0.25">
      <c r="A114" s="145">
        <v>103</v>
      </c>
      <c r="B114" s="39">
        <f>+IFERROR(VLOOKUP($A114,Hoja6!$A$3:$P$1124,3,FALSE),"")</f>
        <v>25839</v>
      </c>
      <c r="C114" s="39" t="str">
        <f>+UPPER(IFERROR(VLOOKUP($A114,Hoja6!$A$3:$P$1124,4,FALSE),""))</f>
        <v>UBALÁ</v>
      </c>
      <c r="D114" s="40">
        <f>+IFERROR(VLOOKUP($A114,Hoja6!$A$3:$P$1124,8,FALSE),"")</f>
        <v>137</v>
      </c>
      <c r="E114" s="40">
        <f>+IFERROR(VLOOKUP($A114,Hoja6!$A$3:$P$1124,9,FALSE),"")</f>
        <v>44</v>
      </c>
      <c r="F114" s="163">
        <f>+IFERROR(VLOOKUP($A114,Hoja6!$A$3:$P$1124,10,FALSE),"")</f>
        <v>0.32116788321167883</v>
      </c>
      <c r="G114" s="40">
        <f>+IFERROR(VLOOKUP($A114,Hoja6!$A$3:$P$1124,11,FALSE),"")</f>
        <v>109</v>
      </c>
      <c r="H114" s="40">
        <f>+IFERROR(VLOOKUP($A114,Hoja6!$A$3:$P$1124,12,FALSE),"")</f>
        <v>26</v>
      </c>
      <c r="I114" s="163">
        <f>+IFERROR(VLOOKUP($A114,Hoja6!$A$3:$P$1124,13,FALSE),"")</f>
        <v>0.23853211009174313</v>
      </c>
      <c r="J114" s="40">
        <f>+IFERROR(VLOOKUP($A114,Hoja6!$A$3:$P$1124,14,FALSE),"")</f>
        <v>138</v>
      </c>
      <c r="K114" s="149">
        <f>+IFERROR(VLOOKUP($A114,Hoja6!$A$3:$P$1124,15,FALSE),"")</f>
        <v>38</v>
      </c>
      <c r="L114" s="165">
        <f>+IFERROR(VLOOKUP($A114,Hoja6!$A$3:$P$1124,16,FALSE),"")</f>
        <v>0.27536231884057971</v>
      </c>
    </row>
    <row r="115" spans="1:12" x14ac:dyDescent="0.25">
      <c r="A115" s="145">
        <v>104</v>
      </c>
      <c r="B115" s="39">
        <f>+IFERROR(VLOOKUP($A115,Hoja6!$A$3:$P$1124,3,FALSE),"")</f>
        <v>25841</v>
      </c>
      <c r="C115" s="39" t="str">
        <f>+UPPER(IFERROR(VLOOKUP($A115,Hoja6!$A$3:$P$1124,4,FALSE),""))</f>
        <v>UBAQUE</v>
      </c>
      <c r="D115" s="40">
        <f>+IFERROR(VLOOKUP($A115,Hoja6!$A$3:$P$1124,8,FALSE),"")</f>
        <v>80</v>
      </c>
      <c r="E115" s="40">
        <f>+IFERROR(VLOOKUP($A115,Hoja6!$A$3:$P$1124,9,FALSE),"")</f>
        <v>12</v>
      </c>
      <c r="F115" s="163">
        <f>+IFERROR(VLOOKUP($A115,Hoja6!$A$3:$P$1124,10,FALSE),"")</f>
        <v>0.15</v>
      </c>
      <c r="G115" s="40">
        <f>+IFERROR(VLOOKUP($A115,Hoja6!$A$3:$P$1124,11,FALSE),"")</f>
        <v>76</v>
      </c>
      <c r="H115" s="40">
        <f>+IFERROR(VLOOKUP($A115,Hoja6!$A$3:$P$1124,12,FALSE),"")</f>
        <v>18</v>
      </c>
      <c r="I115" s="163">
        <f>+IFERROR(VLOOKUP($A115,Hoja6!$A$3:$P$1124,13,FALSE),"")</f>
        <v>0.23684210526315788</v>
      </c>
      <c r="J115" s="40">
        <f>+IFERROR(VLOOKUP($A115,Hoja6!$A$3:$P$1124,14,FALSE),"")</f>
        <v>77</v>
      </c>
      <c r="K115" s="149">
        <f>+IFERROR(VLOOKUP($A115,Hoja6!$A$3:$P$1124,15,FALSE),"")</f>
        <v>15</v>
      </c>
      <c r="L115" s="165">
        <f>+IFERROR(VLOOKUP($A115,Hoja6!$A$3:$P$1124,16,FALSE),"")</f>
        <v>0.19480519480519481</v>
      </c>
    </row>
    <row r="116" spans="1:12" x14ac:dyDescent="0.25">
      <c r="A116" s="145">
        <v>105</v>
      </c>
      <c r="B116" s="39">
        <f>+IFERROR(VLOOKUP($A116,Hoja6!$A$3:$P$1124,3,FALSE),"")</f>
        <v>25843</v>
      </c>
      <c r="C116" s="39" t="str">
        <f>+UPPER(IFERROR(VLOOKUP($A116,Hoja6!$A$3:$P$1124,4,FALSE),""))</f>
        <v>VILLA DE SAN DIEGO DE UBATE</v>
      </c>
      <c r="D116" s="40">
        <f>+IFERROR(VLOOKUP($A116,Hoja6!$A$3:$P$1124,8,FALSE),"")</f>
        <v>612</v>
      </c>
      <c r="E116" s="40">
        <f>+IFERROR(VLOOKUP($A116,Hoja6!$A$3:$P$1124,9,FALSE),"")</f>
        <v>246</v>
      </c>
      <c r="F116" s="163">
        <f>+IFERROR(VLOOKUP($A116,Hoja6!$A$3:$P$1124,10,FALSE),"")</f>
        <v>0.40196078431372551</v>
      </c>
      <c r="G116" s="40">
        <f>+IFERROR(VLOOKUP($A116,Hoja6!$A$3:$P$1124,11,FALSE),"")</f>
        <v>550</v>
      </c>
      <c r="H116" s="40">
        <f>+IFERROR(VLOOKUP($A116,Hoja6!$A$3:$P$1124,12,FALSE),"")</f>
        <v>255</v>
      </c>
      <c r="I116" s="163">
        <f>+IFERROR(VLOOKUP($A116,Hoja6!$A$3:$P$1124,13,FALSE),"")</f>
        <v>0.46363636363636362</v>
      </c>
      <c r="J116" s="40">
        <f>+IFERROR(VLOOKUP($A116,Hoja6!$A$3:$P$1124,14,FALSE),"")</f>
        <v>561</v>
      </c>
      <c r="K116" s="149">
        <f>+IFERROR(VLOOKUP($A116,Hoja6!$A$3:$P$1124,15,FALSE),"")</f>
        <v>235</v>
      </c>
      <c r="L116" s="165">
        <f>+IFERROR(VLOOKUP($A116,Hoja6!$A$3:$P$1124,16,FALSE),"")</f>
        <v>0.41889483065953653</v>
      </c>
    </row>
    <row r="117" spans="1:12" x14ac:dyDescent="0.25">
      <c r="A117" s="145">
        <v>106</v>
      </c>
      <c r="B117" s="39">
        <f>+IFERROR(VLOOKUP($A117,Hoja6!$A$3:$P$1124,3,FALSE),"")</f>
        <v>25845</v>
      </c>
      <c r="C117" s="39" t="str">
        <f>+UPPER(IFERROR(VLOOKUP($A117,Hoja6!$A$3:$P$1124,4,FALSE),""))</f>
        <v>UNE</v>
      </c>
      <c r="D117" s="40">
        <f>+IFERROR(VLOOKUP($A117,Hoja6!$A$3:$P$1124,8,FALSE),"")</f>
        <v>94</v>
      </c>
      <c r="E117" s="40">
        <f>+IFERROR(VLOOKUP($A117,Hoja6!$A$3:$P$1124,9,FALSE),"")</f>
        <v>27</v>
      </c>
      <c r="F117" s="163">
        <f>+IFERROR(VLOOKUP($A117,Hoja6!$A$3:$P$1124,10,FALSE),"")</f>
        <v>0.28723404255319152</v>
      </c>
      <c r="G117" s="40">
        <f>+IFERROR(VLOOKUP($A117,Hoja6!$A$3:$P$1124,11,FALSE),"")</f>
        <v>94</v>
      </c>
      <c r="H117" s="40">
        <f>+IFERROR(VLOOKUP($A117,Hoja6!$A$3:$P$1124,12,FALSE),"")</f>
        <v>33</v>
      </c>
      <c r="I117" s="163">
        <f>+IFERROR(VLOOKUP($A117,Hoja6!$A$3:$P$1124,13,FALSE),"")</f>
        <v>0.35106382978723405</v>
      </c>
      <c r="J117" s="40">
        <f>+IFERROR(VLOOKUP($A117,Hoja6!$A$3:$P$1124,14,FALSE),"")</f>
        <v>96</v>
      </c>
      <c r="K117" s="149">
        <f>+IFERROR(VLOOKUP($A117,Hoja6!$A$3:$P$1124,15,FALSE),"")</f>
        <v>43</v>
      </c>
      <c r="L117" s="165">
        <f>+IFERROR(VLOOKUP($A117,Hoja6!$A$3:$P$1124,16,FALSE),"")</f>
        <v>0.44791666666666669</v>
      </c>
    </row>
    <row r="118" spans="1:12" x14ac:dyDescent="0.25">
      <c r="A118" s="145">
        <v>107</v>
      </c>
      <c r="B118" s="39">
        <f>+IFERROR(VLOOKUP($A118,Hoja6!$A$3:$P$1124,3,FALSE),"")</f>
        <v>25851</v>
      </c>
      <c r="C118" s="39" t="str">
        <f>+UPPER(IFERROR(VLOOKUP($A118,Hoja6!$A$3:$P$1124,4,FALSE),""))</f>
        <v>ÚTICA</v>
      </c>
      <c r="D118" s="40">
        <f>+IFERROR(VLOOKUP($A118,Hoja6!$A$3:$P$1124,8,FALSE),"")</f>
        <v>50</v>
      </c>
      <c r="E118" s="40">
        <f>+IFERROR(VLOOKUP($A118,Hoja6!$A$3:$P$1124,9,FALSE),"")</f>
        <v>20</v>
      </c>
      <c r="F118" s="163">
        <f>+IFERROR(VLOOKUP($A118,Hoja6!$A$3:$P$1124,10,FALSE),"")</f>
        <v>0.4</v>
      </c>
      <c r="G118" s="40">
        <f>+IFERROR(VLOOKUP($A118,Hoja6!$A$3:$P$1124,11,FALSE),"")</f>
        <v>35</v>
      </c>
      <c r="H118" s="40">
        <f>+IFERROR(VLOOKUP($A118,Hoja6!$A$3:$P$1124,12,FALSE),"")</f>
        <v>22</v>
      </c>
      <c r="I118" s="163">
        <f>+IFERROR(VLOOKUP($A118,Hoja6!$A$3:$P$1124,13,FALSE),"")</f>
        <v>0.62857142857142856</v>
      </c>
      <c r="J118" s="40">
        <f>+IFERROR(VLOOKUP($A118,Hoja6!$A$3:$P$1124,14,FALSE),"")</f>
        <v>47</v>
      </c>
      <c r="K118" s="149">
        <f>+IFERROR(VLOOKUP($A118,Hoja6!$A$3:$P$1124,15,FALSE),"")</f>
        <v>13</v>
      </c>
      <c r="L118" s="165">
        <f>+IFERROR(VLOOKUP($A118,Hoja6!$A$3:$P$1124,16,FALSE),"")</f>
        <v>0.27659574468085107</v>
      </c>
    </row>
    <row r="119" spans="1:12" x14ac:dyDescent="0.25">
      <c r="A119" s="145">
        <v>108</v>
      </c>
      <c r="B119" s="39">
        <f>+IFERROR(VLOOKUP($A119,Hoja6!$A$3:$P$1124,3,FALSE),"")</f>
        <v>25862</v>
      </c>
      <c r="C119" s="39" t="str">
        <f>+UPPER(IFERROR(VLOOKUP($A119,Hoja6!$A$3:$P$1124,4,FALSE),""))</f>
        <v>VERGARA</v>
      </c>
      <c r="D119" s="40">
        <f>+IFERROR(VLOOKUP($A119,Hoja6!$A$3:$P$1124,8,FALSE),"")</f>
        <v>53</v>
      </c>
      <c r="E119" s="40">
        <f>+IFERROR(VLOOKUP($A119,Hoja6!$A$3:$P$1124,9,FALSE),"")</f>
        <v>16</v>
      </c>
      <c r="F119" s="163">
        <f>+IFERROR(VLOOKUP($A119,Hoja6!$A$3:$P$1124,10,FALSE),"")</f>
        <v>0.30188679245283018</v>
      </c>
      <c r="G119" s="40">
        <f>+IFERROR(VLOOKUP($A119,Hoja6!$A$3:$P$1124,11,FALSE),"")</f>
        <v>52</v>
      </c>
      <c r="H119" s="40">
        <f>+IFERROR(VLOOKUP($A119,Hoja6!$A$3:$P$1124,12,FALSE),"")</f>
        <v>26</v>
      </c>
      <c r="I119" s="163">
        <f>+IFERROR(VLOOKUP($A119,Hoja6!$A$3:$P$1124,13,FALSE),"")</f>
        <v>0.5</v>
      </c>
      <c r="J119" s="40">
        <f>+IFERROR(VLOOKUP($A119,Hoja6!$A$3:$P$1124,14,FALSE),"")</f>
        <v>48</v>
      </c>
      <c r="K119" s="149">
        <f>+IFERROR(VLOOKUP($A119,Hoja6!$A$3:$P$1124,15,FALSE),"")</f>
        <v>11</v>
      </c>
      <c r="L119" s="165">
        <f>+IFERROR(VLOOKUP($A119,Hoja6!$A$3:$P$1124,16,FALSE),"")</f>
        <v>0.22916666666666666</v>
      </c>
    </row>
    <row r="120" spans="1:12" x14ac:dyDescent="0.25">
      <c r="A120" s="145">
        <v>109</v>
      </c>
      <c r="B120" s="39">
        <f>+IFERROR(VLOOKUP($A120,Hoja6!$A$3:$P$1124,3,FALSE),"")</f>
        <v>25867</v>
      </c>
      <c r="C120" s="39" t="str">
        <f>+UPPER(IFERROR(VLOOKUP($A120,Hoja6!$A$3:$P$1124,4,FALSE),""))</f>
        <v>VIANÍ</v>
      </c>
      <c r="D120" s="40">
        <f>+IFERROR(VLOOKUP($A120,Hoja6!$A$3:$P$1124,8,FALSE),"")</f>
        <v>45</v>
      </c>
      <c r="E120" s="40">
        <f>+IFERROR(VLOOKUP($A120,Hoja6!$A$3:$P$1124,9,FALSE),"")</f>
        <v>14</v>
      </c>
      <c r="F120" s="163">
        <f>+IFERROR(VLOOKUP($A120,Hoja6!$A$3:$P$1124,10,FALSE),"")</f>
        <v>0.31111111111111112</v>
      </c>
      <c r="G120" s="40">
        <f>+IFERROR(VLOOKUP($A120,Hoja6!$A$3:$P$1124,11,FALSE),"")</f>
        <v>54</v>
      </c>
      <c r="H120" s="40">
        <f>+IFERROR(VLOOKUP($A120,Hoja6!$A$3:$P$1124,12,FALSE),"")</f>
        <v>21</v>
      </c>
      <c r="I120" s="163">
        <f>+IFERROR(VLOOKUP($A120,Hoja6!$A$3:$P$1124,13,FALSE),"")</f>
        <v>0.3888888888888889</v>
      </c>
      <c r="J120" s="40">
        <f>+IFERROR(VLOOKUP($A120,Hoja6!$A$3:$P$1124,14,FALSE),"")</f>
        <v>39</v>
      </c>
      <c r="K120" s="149">
        <f>+IFERROR(VLOOKUP($A120,Hoja6!$A$3:$P$1124,15,FALSE),"")</f>
        <v>11</v>
      </c>
      <c r="L120" s="165">
        <f>+IFERROR(VLOOKUP($A120,Hoja6!$A$3:$P$1124,16,FALSE),"")</f>
        <v>0.28205128205128205</v>
      </c>
    </row>
    <row r="121" spans="1:12" x14ac:dyDescent="0.25">
      <c r="A121" s="145">
        <v>110</v>
      </c>
      <c r="B121" s="39">
        <f>+IFERROR(VLOOKUP($A121,Hoja6!$A$3:$P$1124,3,FALSE),"")</f>
        <v>25871</v>
      </c>
      <c r="C121" s="39" t="str">
        <f>+UPPER(IFERROR(VLOOKUP($A121,Hoja6!$A$3:$P$1124,4,FALSE),""))</f>
        <v>VILLAGÓMEZ</v>
      </c>
      <c r="D121" s="40">
        <f>+IFERROR(VLOOKUP($A121,Hoja6!$A$3:$P$1124,8,FALSE),"")</f>
        <v>28</v>
      </c>
      <c r="E121" s="40">
        <f>+IFERROR(VLOOKUP($A121,Hoja6!$A$3:$P$1124,9,FALSE),"")</f>
        <v>2</v>
      </c>
      <c r="F121" s="163">
        <f>+IFERROR(VLOOKUP($A121,Hoja6!$A$3:$P$1124,10,FALSE),"")</f>
        <v>7.1428571428571425E-2</v>
      </c>
      <c r="G121" s="40">
        <f>+IFERROR(VLOOKUP($A121,Hoja6!$A$3:$P$1124,11,FALSE),"")</f>
        <v>24</v>
      </c>
      <c r="H121" s="40">
        <f>+IFERROR(VLOOKUP($A121,Hoja6!$A$3:$P$1124,12,FALSE),"")</f>
        <v>8</v>
      </c>
      <c r="I121" s="163">
        <f>+IFERROR(VLOOKUP($A121,Hoja6!$A$3:$P$1124,13,FALSE),"")</f>
        <v>0.33333333333333331</v>
      </c>
      <c r="J121" s="40">
        <f>+IFERROR(VLOOKUP($A121,Hoja6!$A$3:$P$1124,14,FALSE),"")</f>
        <v>35</v>
      </c>
      <c r="K121" s="149">
        <f>+IFERROR(VLOOKUP($A121,Hoja6!$A$3:$P$1124,15,FALSE),"")</f>
        <v>15</v>
      </c>
      <c r="L121" s="165">
        <f>+IFERROR(VLOOKUP($A121,Hoja6!$A$3:$P$1124,16,FALSE),"")</f>
        <v>0.42857142857142855</v>
      </c>
    </row>
    <row r="122" spans="1:12" x14ac:dyDescent="0.25">
      <c r="A122" s="145">
        <v>111</v>
      </c>
      <c r="B122" s="39">
        <f>+IFERROR(VLOOKUP($A122,Hoja6!$A$3:$P$1124,3,FALSE),"")</f>
        <v>25873</v>
      </c>
      <c r="C122" s="39" t="str">
        <f>+UPPER(IFERROR(VLOOKUP($A122,Hoja6!$A$3:$P$1124,4,FALSE),""))</f>
        <v>VILLAPINZÓN</v>
      </c>
      <c r="D122" s="40">
        <f>+IFERROR(VLOOKUP($A122,Hoja6!$A$3:$P$1124,8,FALSE),"")</f>
        <v>280</v>
      </c>
      <c r="E122" s="40">
        <f>+IFERROR(VLOOKUP($A122,Hoja6!$A$3:$P$1124,9,FALSE),"")</f>
        <v>95</v>
      </c>
      <c r="F122" s="163">
        <f>+IFERROR(VLOOKUP($A122,Hoja6!$A$3:$P$1124,10,FALSE),"")</f>
        <v>0.3392857142857143</v>
      </c>
      <c r="G122" s="40">
        <f>+IFERROR(VLOOKUP($A122,Hoja6!$A$3:$P$1124,11,FALSE),"")</f>
        <v>311</v>
      </c>
      <c r="H122" s="40">
        <f>+IFERROR(VLOOKUP($A122,Hoja6!$A$3:$P$1124,12,FALSE),"")</f>
        <v>105</v>
      </c>
      <c r="I122" s="163">
        <f>+IFERROR(VLOOKUP($A122,Hoja6!$A$3:$P$1124,13,FALSE),"")</f>
        <v>0.33762057877813506</v>
      </c>
      <c r="J122" s="40">
        <f>+IFERROR(VLOOKUP($A122,Hoja6!$A$3:$P$1124,14,FALSE),"")</f>
        <v>282</v>
      </c>
      <c r="K122" s="149">
        <f>+IFERROR(VLOOKUP($A122,Hoja6!$A$3:$P$1124,15,FALSE),"")</f>
        <v>89</v>
      </c>
      <c r="L122" s="165">
        <f>+IFERROR(VLOOKUP($A122,Hoja6!$A$3:$P$1124,16,FALSE),"")</f>
        <v>0.31560283687943264</v>
      </c>
    </row>
    <row r="123" spans="1:12" x14ac:dyDescent="0.25">
      <c r="A123" s="145">
        <v>112</v>
      </c>
      <c r="B123" s="39">
        <f>+IFERROR(VLOOKUP($A123,Hoja6!$A$3:$P$1124,3,FALSE),"")</f>
        <v>25875</v>
      </c>
      <c r="C123" s="39" t="str">
        <f>+UPPER(IFERROR(VLOOKUP($A123,Hoja6!$A$3:$P$1124,4,FALSE),""))</f>
        <v>VILLETA</v>
      </c>
      <c r="D123" s="40">
        <f>+IFERROR(VLOOKUP($A123,Hoja6!$A$3:$P$1124,8,FALSE),"")</f>
        <v>308</v>
      </c>
      <c r="E123" s="40">
        <f>+IFERROR(VLOOKUP($A123,Hoja6!$A$3:$P$1124,9,FALSE),"")</f>
        <v>179</v>
      </c>
      <c r="F123" s="163">
        <f>+IFERROR(VLOOKUP($A123,Hoja6!$A$3:$P$1124,10,FALSE),"")</f>
        <v>0.58116883116883122</v>
      </c>
      <c r="G123" s="40">
        <f>+IFERROR(VLOOKUP($A123,Hoja6!$A$3:$P$1124,11,FALSE),"")</f>
        <v>294</v>
      </c>
      <c r="H123" s="40">
        <f>+IFERROR(VLOOKUP($A123,Hoja6!$A$3:$P$1124,12,FALSE),"")</f>
        <v>191</v>
      </c>
      <c r="I123" s="163">
        <f>+IFERROR(VLOOKUP($A123,Hoja6!$A$3:$P$1124,13,FALSE),"")</f>
        <v>0.64965986394557829</v>
      </c>
      <c r="J123" s="40">
        <f>+IFERROR(VLOOKUP($A123,Hoja6!$A$3:$P$1124,14,FALSE),"")</f>
        <v>277</v>
      </c>
      <c r="K123" s="149">
        <f>+IFERROR(VLOOKUP($A123,Hoja6!$A$3:$P$1124,15,FALSE),"")</f>
        <v>156</v>
      </c>
      <c r="L123" s="165">
        <f>+IFERROR(VLOOKUP($A123,Hoja6!$A$3:$P$1124,16,FALSE),"")</f>
        <v>0.56317689530685922</v>
      </c>
    </row>
    <row r="124" spans="1:12" x14ac:dyDescent="0.25">
      <c r="A124" s="145">
        <v>113</v>
      </c>
      <c r="B124" s="39">
        <f>+IFERROR(VLOOKUP($A124,Hoja6!$A$3:$P$1124,3,FALSE),"")</f>
        <v>25878</v>
      </c>
      <c r="C124" s="39" t="str">
        <f>+UPPER(IFERROR(VLOOKUP($A124,Hoja6!$A$3:$P$1124,4,FALSE),""))</f>
        <v>VIOTÁ</v>
      </c>
      <c r="D124" s="40">
        <f>+IFERROR(VLOOKUP($A124,Hoja6!$A$3:$P$1124,8,FALSE),"")</f>
        <v>154</v>
      </c>
      <c r="E124" s="40">
        <f>+IFERROR(VLOOKUP($A124,Hoja6!$A$3:$P$1124,9,FALSE),"")</f>
        <v>52</v>
      </c>
      <c r="F124" s="163">
        <f>+IFERROR(VLOOKUP($A124,Hoja6!$A$3:$P$1124,10,FALSE),"")</f>
        <v>0.33766233766233766</v>
      </c>
      <c r="G124" s="40">
        <f>+IFERROR(VLOOKUP($A124,Hoja6!$A$3:$P$1124,11,FALSE),"")</f>
        <v>178</v>
      </c>
      <c r="H124" s="40">
        <f>+IFERROR(VLOOKUP($A124,Hoja6!$A$3:$P$1124,12,FALSE),"")</f>
        <v>53</v>
      </c>
      <c r="I124" s="163">
        <f>+IFERROR(VLOOKUP($A124,Hoja6!$A$3:$P$1124,13,FALSE),"")</f>
        <v>0.29775280898876405</v>
      </c>
      <c r="J124" s="40">
        <f>+IFERROR(VLOOKUP($A124,Hoja6!$A$3:$P$1124,14,FALSE),"")</f>
        <v>179</v>
      </c>
      <c r="K124" s="149">
        <f>+IFERROR(VLOOKUP($A124,Hoja6!$A$3:$P$1124,15,FALSE),"")</f>
        <v>57</v>
      </c>
      <c r="L124" s="165">
        <f>+IFERROR(VLOOKUP($A124,Hoja6!$A$3:$P$1124,16,FALSE),"")</f>
        <v>0.31843575418994413</v>
      </c>
    </row>
    <row r="125" spans="1:12" x14ac:dyDescent="0.25">
      <c r="A125" s="145">
        <v>114</v>
      </c>
      <c r="B125" s="39">
        <f>+IFERROR(VLOOKUP($A125,Hoja6!$A$3:$P$1124,3,FALSE),"")</f>
        <v>25885</v>
      </c>
      <c r="C125" s="39" t="str">
        <f>+UPPER(IFERROR(VLOOKUP($A125,Hoja6!$A$3:$P$1124,4,FALSE),""))</f>
        <v>YACOPÍ</v>
      </c>
      <c r="D125" s="40">
        <f>+IFERROR(VLOOKUP($A125,Hoja6!$A$3:$P$1124,8,FALSE),"")</f>
        <v>118</v>
      </c>
      <c r="E125" s="40">
        <f>+IFERROR(VLOOKUP($A125,Hoja6!$A$3:$P$1124,9,FALSE),"")</f>
        <v>28</v>
      </c>
      <c r="F125" s="163">
        <f>+IFERROR(VLOOKUP($A125,Hoja6!$A$3:$P$1124,10,FALSE),"")</f>
        <v>0.23728813559322035</v>
      </c>
      <c r="G125" s="40">
        <f>+IFERROR(VLOOKUP($A125,Hoja6!$A$3:$P$1124,11,FALSE),"")</f>
        <v>106</v>
      </c>
      <c r="H125" s="40">
        <f>+IFERROR(VLOOKUP($A125,Hoja6!$A$3:$P$1124,12,FALSE),"")</f>
        <v>28</v>
      </c>
      <c r="I125" s="163">
        <f>+IFERROR(VLOOKUP($A125,Hoja6!$A$3:$P$1124,13,FALSE),"")</f>
        <v>0.26415094339622641</v>
      </c>
      <c r="J125" s="40">
        <f>+IFERROR(VLOOKUP($A125,Hoja6!$A$3:$P$1124,14,FALSE),"")</f>
        <v>101</v>
      </c>
      <c r="K125" s="149">
        <f>+IFERROR(VLOOKUP($A125,Hoja6!$A$3:$P$1124,15,FALSE),"")</f>
        <v>14</v>
      </c>
      <c r="L125" s="165">
        <f>+IFERROR(VLOOKUP($A125,Hoja6!$A$3:$P$1124,16,FALSE),"")</f>
        <v>0.13861386138613863</v>
      </c>
    </row>
    <row r="126" spans="1:12" x14ac:dyDescent="0.25">
      <c r="A126" s="145">
        <v>115</v>
      </c>
      <c r="B126" s="39">
        <f>+IFERROR(VLOOKUP($A126,Hoja6!$A$3:$P$1124,3,FALSE),"")</f>
        <v>25898</v>
      </c>
      <c r="C126" s="39" t="str">
        <f>+UPPER(IFERROR(VLOOKUP($A126,Hoja6!$A$3:$P$1124,4,FALSE),""))</f>
        <v>ZIPACÓN</v>
      </c>
      <c r="D126" s="40">
        <f>+IFERROR(VLOOKUP($A126,Hoja6!$A$3:$P$1124,8,FALSE),"")</f>
        <v>52</v>
      </c>
      <c r="E126" s="40">
        <f>+IFERROR(VLOOKUP($A126,Hoja6!$A$3:$P$1124,9,FALSE),"")</f>
        <v>16</v>
      </c>
      <c r="F126" s="163">
        <f>+IFERROR(VLOOKUP($A126,Hoja6!$A$3:$P$1124,10,FALSE),"")</f>
        <v>0.30769230769230771</v>
      </c>
      <c r="G126" s="40">
        <f>+IFERROR(VLOOKUP($A126,Hoja6!$A$3:$P$1124,11,FALSE),"")</f>
        <v>43</v>
      </c>
      <c r="H126" s="40">
        <f>+IFERROR(VLOOKUP($A126,Hoja6!$A$3:$P$1124,12,FALSE),"")</f>
        <v>14</v>
      </c>
      <c r="I126" s="163">
        <f>+IFERROR(VLOOKUP($A126,Hoja6!$A$3:$P$1124,13,FALSE),"")</f>
        <v>0.32558139534883723</v>
      </c>
      <c r="J126" s="40">
        <f>+IFERROR(VLOOKUP($A126,Hoja6!$A$3:$P$1124,14,FALSE),"")</f>
        <v>58</v>
      </c>
      <c r="K126" s="149">
        <f>+IFERROR(VLOOKUP($A126,Hoja6!$A$3:$P$1124,15,FALSE),"")</f>
        <v>20</v>
      </c>
      <c r="L126" s="165">
        <f>+IFERROR(VLOOKUP($A126,Hoja6!$A$3:$P$1124,16,FALSE),"")</f>
        <v>0.34482758620689657</v>
      </c>
    </row>
    <row r="127" spans="1:12" x14ac:dyDescent="0.25">
      <c r="A127" s="145">
        <v>116</v>
      </c>
      <c r="B127" s="39">
        <f>+IFERROR(VLOOKUP($A127,Hoja6!$A$3:$P$1124,3,FALSE),"")</f>
        <v>25899</v>
      </c>
      <c r="C127" s="39" t="str">
        <f>+UPPER(IFERROR(VLOOKUP($A127,Hoja6!$A$3:$P$1124,4,FALSE),""))</f>
        <v>ZIPAQUIRÁ</v>
      </c>
      <c r="D127" s="40">
        <f>+IFERROR(VLOOKUP($A127,Hoja6!$A$3:$P$1124,8,FALSE),"")</f>
        <v>1417</v>
      </c>
      <c r="E127" s="40">
        <f>+IFERROR(VLOOKUP($A127,Hoja6!$A$3:$P$1124,9,FALSE),"")</f>
        <v>692</v>
      </c>
      <c r="F127" s="163">
        <f>+IFERROR(VLOOKUP($A127,Hoja6!$A$3:$P$1124,10,FALSE),"")</f>
        <v>0.4883556810162315</v>
      </c>
      <c r="G127" s="40">
        <f>+IFERROR(VLOOKUP($A127,Hoja6!$A$3:$P$1124,11,FALSE),"")</f>
        <v>1440</v>
      </c>
      <c r="H127" s="40">
        <f>+IFERROR(VLOOKUP($A127,Hoja6!$A$3:$P$1124,12,FALSE),"")</f>
        <v>762</v>
      </c>
      <c r="I127" s="163">
        <f>+IFERROR(VLOOKUP($A127,Hoja6!$A$3:$P$1124,13,FALSE),"")</f>
        <v>0.52916666666666667</v>
      </c>
      <c r="J127" s="40">
        <f>+IFERROR(VLOOKUP($A127,Hoja6!$A$3:$P$1124,14,FALSE),"")</f>
        <v>1351</v>
      </c>
      <c r="K127" s="149">
        <f>+IFERROR(VLOOKUP($A127,Hoja6!$A$3:$P$1124,15,FALSE),"")</f>
        <v>670</v>
      </c>
      <c r="L127" s="165">
        <f>+IFERROR(VLOOKUP($A127,Hoja6!$A$3:$P$1124,16,FALSE),"")</f>
        <v>0.49592894152479644</v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1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2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3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4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5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6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7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8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9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10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11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12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13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14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15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16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17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18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19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20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21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22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23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24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25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26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27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28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29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30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30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30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30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30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30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30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30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30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30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30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30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30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30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30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30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30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30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30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30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30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30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30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30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30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30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30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30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30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30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30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30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30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30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30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30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30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30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30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30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30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30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30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30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30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30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30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30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30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30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30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30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30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30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30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30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30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30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30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30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30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30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30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30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30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30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30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30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30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30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30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30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30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30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30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30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30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30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30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30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30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30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30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30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30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30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30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30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30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30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30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30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30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30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30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30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30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30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30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30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30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30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30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30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30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30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30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30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30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30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30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30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30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30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30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30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30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30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30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30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30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30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30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30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30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30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30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30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30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30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30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30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30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30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30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30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30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30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30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30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30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30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30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30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30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30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30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30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30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30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30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30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30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30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30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30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30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30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30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30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30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30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30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30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30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30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30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30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30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30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30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30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30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30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30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30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30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30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30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30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30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30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30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30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30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30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30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30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30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30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30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30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30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30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30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30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30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30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30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30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30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30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30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30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30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30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30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30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30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30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30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30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30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30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30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30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30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30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30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30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30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30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30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30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30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30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30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30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30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30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30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30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30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30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30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30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30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30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30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30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30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30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30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30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30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30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30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30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30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30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30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30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30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30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30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30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30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30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30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30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30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30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30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30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30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30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30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30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30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30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30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30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30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30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30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30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30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30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30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30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30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30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30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30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30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30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30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30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30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30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30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30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30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30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30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30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30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30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30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30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30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30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30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30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30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30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30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30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30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30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30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30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30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30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30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30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30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30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30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30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30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30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30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30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30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30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30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30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30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30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30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30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30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30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30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30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30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30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30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30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30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30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30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30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30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30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30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30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30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30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30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30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30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30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30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30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30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30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30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30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30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30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30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30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30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30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30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30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30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30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30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30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30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30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30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30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30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30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30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30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1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2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3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4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5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6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7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8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9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10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11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12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13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14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15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16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17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18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19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20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21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22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23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24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25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26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27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28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29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30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31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32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33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34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35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36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37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38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39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40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41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42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43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44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45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46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47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48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49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50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51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52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53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54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55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56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57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58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59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60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61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62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63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64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65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66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67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68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69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70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71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72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73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74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75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76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77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78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79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80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81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82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83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84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85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86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87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88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89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90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91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92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93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94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95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96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97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98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99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100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101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102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103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104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105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106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107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108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108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108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108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108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108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108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108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108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108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108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108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108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108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108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108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108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108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108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108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108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108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108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108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108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108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108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108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108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108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108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108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108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108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108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108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108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108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108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108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108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108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108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108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108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108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108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108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108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108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108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108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108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108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108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108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108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108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108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108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108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108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108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108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108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108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108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108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108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108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108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108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108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108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108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108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108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108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108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108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108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108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108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108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108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108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108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108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108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108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108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108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108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108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108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108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108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108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108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108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108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108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108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108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108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108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108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108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108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108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108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108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108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108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108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108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108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108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108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108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108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108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108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108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108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108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108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108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108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108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108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108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108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108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108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108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108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108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108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108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108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108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108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108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108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108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108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108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108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108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108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108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108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108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108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108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108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108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108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108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108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108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108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108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108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108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108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108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108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108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108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108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108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108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108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108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108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108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108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108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108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108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108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108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108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108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108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108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108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108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108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108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108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108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108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108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108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108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108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108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108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108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108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108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108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108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108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108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108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108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108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108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108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108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108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108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108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108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108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108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108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108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108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108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108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108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108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108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108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108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108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108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108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108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108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108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108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108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108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108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108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108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108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108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108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108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108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108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108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108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108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108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108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108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108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108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108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108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108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108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108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108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108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108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108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108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108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108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108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108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108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108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108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108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108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108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108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108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108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108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108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108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108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108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108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108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108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108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108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108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108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108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108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108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108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108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108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108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108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108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108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108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108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108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108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108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108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108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108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108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108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108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108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108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108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108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108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108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108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108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108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108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108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108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108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108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108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108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108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108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108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108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108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108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108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108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108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108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108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108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108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108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108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108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108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108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108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108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108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108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108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108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108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108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108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108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108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108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108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108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108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108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108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108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108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108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108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108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108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108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108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108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108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108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108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108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108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108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108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108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108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108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108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108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108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108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108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108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108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108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108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108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108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108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108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108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108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108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108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108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108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108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108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108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108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108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108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108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108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108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108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108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108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108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108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108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108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108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108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108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108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108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108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108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108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108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108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108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108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108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108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108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108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108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108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108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108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108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108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108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108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108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108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108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108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108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108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108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108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108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108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108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108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108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108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108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108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108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108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108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108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108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108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108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108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108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108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108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108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108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108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108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108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108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108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108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108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108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108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108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108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108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108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108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108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108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108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108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108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108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108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108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108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108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108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108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108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108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108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108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108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108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1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2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3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4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5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6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7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8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9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10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11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12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13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14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15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16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17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18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19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20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21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22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23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24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25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26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27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28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29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30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31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32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33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34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35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36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37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38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39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40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41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42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43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44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45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46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47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48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49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50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51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52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53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54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55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56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57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58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59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60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61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62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63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64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65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66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67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68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69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70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71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72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73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74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75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76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77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78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79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80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81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82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83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84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85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86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87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88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89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90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91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92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93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94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95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96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97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98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99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100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101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102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103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104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105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106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107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108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109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110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111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112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113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114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115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116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116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116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116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116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116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116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116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116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116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116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116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116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116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116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116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116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116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116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116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116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116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116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116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116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116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116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116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116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116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116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116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116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116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116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116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116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116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116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116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116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116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116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116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116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116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116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116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116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116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116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116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116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116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116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116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116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116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116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116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116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116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116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116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116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116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116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116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116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116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116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116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116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116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116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116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116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116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116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116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116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116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116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116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116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116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116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116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116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116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116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116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116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116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116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116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116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116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116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116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116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116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116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116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116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116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116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116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116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116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116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116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116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116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116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116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116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116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116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116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116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116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116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116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116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116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116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116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116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116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116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116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116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116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116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116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116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116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116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116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116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116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116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116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116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116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116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116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116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116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116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116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116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116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116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116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116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116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116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116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116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116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116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116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116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116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116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116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116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116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116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116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116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116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116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116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116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116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116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116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116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116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116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116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116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116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116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116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116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116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116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116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116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116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116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116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116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116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116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116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116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116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116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116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116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116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116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116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116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116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116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116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116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116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116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116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116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116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116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116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116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116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116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116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116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116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116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116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116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116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116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116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116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116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116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116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116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116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116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116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116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116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116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116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116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116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116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116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116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116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116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116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116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116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116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116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116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116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116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116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116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116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116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116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116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116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116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116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116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116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116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116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116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116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116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116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116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116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116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116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116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116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116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116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116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116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116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116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116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116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116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116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116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116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116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116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116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116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116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116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116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116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116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116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116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116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116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116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116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116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116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116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116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116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116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116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116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116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116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116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116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116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116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116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116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116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116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116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116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116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116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116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116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116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116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116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116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116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116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116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116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116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116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116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116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116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116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116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116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116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116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116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116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116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116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116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116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116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116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116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116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116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116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116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116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116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116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116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116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116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116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116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116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116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116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116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116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116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116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116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116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116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116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116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116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116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116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116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116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116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116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116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116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116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116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116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116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116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116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116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116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116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116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116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116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116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116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116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116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116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116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116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116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116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116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116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116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116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116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116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116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116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116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116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116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116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116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116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116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116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116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116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116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116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116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116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116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116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116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116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116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116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116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116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116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116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116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116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116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116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116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116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116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116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116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116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116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116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116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116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116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116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116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116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116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116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116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116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116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116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116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116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116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116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116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116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116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116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116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116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116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116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116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116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116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116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116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116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116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116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116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116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116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116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116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116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116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116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116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116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116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116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116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116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116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116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116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116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116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116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116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116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116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116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116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116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116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116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116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116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116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116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116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116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116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116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116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116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116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116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116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116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116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116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116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116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116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116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116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116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116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116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116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116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116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116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116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116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116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1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2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3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4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5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6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7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8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9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10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11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12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13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14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15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16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17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18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19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20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21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22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23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24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25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26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27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28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29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30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31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32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33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34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35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36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37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38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39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40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41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42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43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44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45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46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47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48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49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50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51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52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53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54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55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56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57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58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59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60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61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62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63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64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65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66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67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68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69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70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71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72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73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74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75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76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77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78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79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80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81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82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83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84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85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86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87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88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89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90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91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92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93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94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95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96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97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98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99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100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101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102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103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104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105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106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107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108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109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110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111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112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113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114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115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116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116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116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116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116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116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116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116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116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116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116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116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116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116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116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116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116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116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116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116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116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116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116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116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116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116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116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116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116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116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116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116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116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116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116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116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116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116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116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116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116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116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116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116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116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116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116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116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116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116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116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116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116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116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116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116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116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116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116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116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116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116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116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116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116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116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116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116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116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116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116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116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116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116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116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116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116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116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116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116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116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116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116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116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116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116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116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116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116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116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116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116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116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116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116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116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116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116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116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116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116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116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116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116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116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116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116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116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116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116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116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116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116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116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116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116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116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116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116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116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116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116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116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116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116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116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116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116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116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116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116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116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116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116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116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116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116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116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116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116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116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116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116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116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116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116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116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116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116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116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116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116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116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116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116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116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116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116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116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116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116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116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116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116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116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116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116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116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116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116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116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116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116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116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116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116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116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116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116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116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116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116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116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116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116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116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116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116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116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116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116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116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116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116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116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116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116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116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116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116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116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116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116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116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116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116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116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116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116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116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116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116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116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116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116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116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116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116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116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116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116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116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116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116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116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116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116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116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116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116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116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116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116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116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116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116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116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116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116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116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116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116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116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116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116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116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116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116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116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116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116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116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116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116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116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116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116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116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116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116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116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116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116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116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116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116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116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116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116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116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116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116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116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116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116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116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116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116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116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116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116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116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116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116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116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116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116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116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116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116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116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116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116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116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116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116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116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116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116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116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116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116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116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116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116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116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116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116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116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116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116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116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116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116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116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116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116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116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116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116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116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116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116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116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116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116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116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116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116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116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116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116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116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116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116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116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116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116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116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116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116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116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116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116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116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116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116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116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116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116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116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116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116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116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116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116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116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116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116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116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116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116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116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116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116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116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116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116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116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116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116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116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116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116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116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116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116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116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116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116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116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116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116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116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116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116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116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116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116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116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116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116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116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116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116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116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116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116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116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116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116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116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116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116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116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116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116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116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116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116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116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116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116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116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116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116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116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116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116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116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116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116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116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116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116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116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116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116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116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116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116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116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116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116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116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116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116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116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116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116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116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116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116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116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116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116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116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116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116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116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116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116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116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116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116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116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116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116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116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116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116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116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116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116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116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116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116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116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116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116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116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116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116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116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116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116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116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116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116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116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116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116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116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116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116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116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116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116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116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116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116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116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116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116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116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116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116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116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116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116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116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116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116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116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116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116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116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116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116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116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116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116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116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116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116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116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116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116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116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116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116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116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116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116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116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116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116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116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116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116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116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116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116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116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116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116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116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116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116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116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116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116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116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116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116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116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116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116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116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2020-03-03T19:20:07Z</dcterms:modified>
</cp:coreProperties>
</file>