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B78B7C04-EB8E-4BD5-A65A-FD7A4F114236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<sst xmlns="http://schemas.openxmlformats.org/spreadsheetml/2006/main" count="11658" uniqueCount="2539">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</sst>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CAQUETA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312</v>
      </c>
      <c r="B9" s="5">
        <v>18</v>
      </c>
      <c r="C9" s="3" t="s">
        <v>312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18</v>
      </c>
      <c r="B11" s="6"/>
      <c r="C11" s="11" t="str">
        <f>+C9</f>
        <v>CAQUETA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CAQUETA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11791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10959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832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0.22396386822529224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0.34612031386224934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0.19100901296988348</v>
      </c>
      <c r="D25" s="190">
        <v>0.20570052710353354</v>
      </c>
      <c r="E25" s="190">
        <v>0.20108987148956256</v>
      </c>
      <c r="F25" s="190">
        <v>0.20870008929710424</v>
      </c>
      <c r="G25" s="190">
        <v>0.22289728498196318</v>
      </c>
      <c r="H25" s="191">
        <v>0.2316820493501601</v>
      </c>
      <c r="I25" s="191">
        <v>0.23503040617670867</v>
      </c>
      <c r="J25" s="192">
        <v>0.23689032550287209</v>
      </c>
      <c r="K25" s="75">
        <v>0.22396386822529224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3199</v>
      </c>
      <c r="D33" s="74">
        <v>1200</v>
      </c>
      <c r="E33" s="75">
        <v>0.37511722413254139</v>
      </c>
      <c r="F33" s="73">
        <v>3299</v>
      </c>
      <c r="G33" s="74">
        <v>1337</v>
      </c>
      <c r="H33" s="75">
        <v>0.40527432555319792</v>
      </c>
      <c r="I33" s="73">
        <v>3441</v>
      </c>
      <c r="J33" s="74">
        <v>1191</v>
      </c>
      <c r="K33" s="75">
        <v>0.34612031386224934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8443</v>
      </c>
      <c r="D40" s="85">
        <v>9328</v>
      </c>
      <c r="E40" s="85">
        <v>9373</v>
      </c>
      <c r="F40" s="85">
        <v>9835</v>
      </c>
      <c r="G40" s="85">
        <v>10562</v>
      </c>
      <c r="H40" s="86">
        <v>11271</v>
      </c>
      <c r="I40" s="86">
        <v>11731</v>
      </c>
      <c r="J40" s="87">
        <v>12099</v>
      </c>
      <c r="K40" s="88">
        <v>11760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371</v>
      </c>
      <c r="D41" s="21">
        <v>426</v>
      </c>
      <c r="E41" s="21">
        <v>306</v>
      </c>
      <c r="F41" s="21">
        <v>337</v>
      </c>
      <c r="G41" s="21">
        <v>347</v>
      </c>
      <c r="H41" s="22">
        <v>276</v>
      </c>
      <c r="I41" s="22">
        <v>261</v>
      </c>
      <c r="J41" s="59">
        <v>146</v>
      </c>
      <c r="K41" s="89">
        <v>31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8814</v>
      </c>
      <c r="D42" s="91">
        <f t="shared" ref="D42:K42" si="0">+SUM(D40:D41)</f>
        <v>9754</v>
      </c>
      <c r="E42" s="91">
        <f t="shared" si="0"/>
        <v>9679</v>
      </c>
      <c r="F42" s="91">
        <f t="shared" si="0"/>
        <v>10172</v>
      </c>
      <c r="G42" s="91">
        <f t="shared" si="0"/>
        <v>10909</v>
      </c>
      <c r="H42" s="92">
        <f t="shared" si="0"/>
        <v>11547</v>
      </c>
      <c r="I42" s="92">
        <f t="shared" si="0"/>
        <v>11992</v>
      </c>
      <c r="J42" s="93">
        <f t="shared" ref="J42" si="1">+SUM(J40:J41)</f>
        <v>12245</v>
      </c>
      <c r="K42" s="94">
        <f t="shared" si="0"/>
        <v>11791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8689</v>
      </c>
      <c r="D47" s="85">
        <f t="shared" ref="D47:K47" si="2">+SUM(D54:D56)</f>
        <v>9483</v>
      </c>
      <c r="E47" s="85">
        <f t="shared" si="2"/>
        <v>9373</v>
      </c>
      <c r="F47" s="85">
        <f t="shared" si="2"/>
        <v>9816</v>
      </c>
      <c r="G47" s="85">
        <f t="shared" si="2"/>
        <v>10566</v>
      </c>
      <c r="H47" s="86">
        <f t="shared" si="2"/>
        <v>11070</v>
      </c>
      <c r="I47" s="86">
        <f t="shared" si="2"/>
        <v>11324</v>
      </c>
      <c r="J47" s="87">
        <f t="shared" ref="J47" si="3">+SUM(J54:J56)</f>
        <v>11506</v>
      </c>
      <c r="K47" s="88">
        <f t="shared" si="2"/>
        <v>10959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125</v>
      </c>
      <c r="D48" s="21">
        <f t="shared" ref="D48:K48" si="4">+SUM(D57:D59)</f>
        <v>271</v>
      </c>
      <c r="E48" s="21">
        <f t="shared" si="4"/>
        <v>306</v>
      </c>
      <c r="F48" s="21">
        <f t="shared" si="4"/>
        <v>356</v>
      </c>
      <c r="G48" s="21">
        <f t="shared" si="4"/>
        <v>343</v>
      </c>
      <c r="H48" s="22">
        <f t="shared" si="4"/>
        <v>477</v>
      </c>
      <c r="I48" s="22">
        <f t="shared" si="4"/>
        <v>668</v>
      </c>
      <c r="J48" s="59">
        <f t="shared" ref="J48" si="5">+SUM(J57:J59)</f>
        <v>739</v>
      </c>
      <c r="K48" s="89">
        <f t="shared" si="4"/>
        <v>832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8814</v>
      </c>
      <c r="D49" s="91">
        <f t="shared" ref="D49:K49" si="6">+SUM(D47:D48)</f>
        <v>9754</v>
      </c>
      <c r="E49" s="91">
        <f t="shared" si="6"/>
        <v>9679</v>
      </c>
      <c r="F49" s="91">
        <f t="shared" si="6"/>
        <v>10172</v>
      </c>
      <c r="G49" s="91">
        <f t="shared" si="6"/>
        <v>10909</v>
      </c>
      <c r="H49" s="92">
        <f t="shared" si="6"/>
        <v>11547</v>
      </c>
      <c r="I49" s="92">
        <f t="shared" si="6"/>
        <v>11992</v>
      </c>
      <c r="J49" s="93">
        <f t="shared" ref="J49" si="7">+SUM(J47:J48)</f>
        <v>12245</v>
      </c>
      <c r="K49" s="94">
        <f t="shared" si="6"/>
        <v>11791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882</v>
      </c>
      <c r="D54" s="96">
        <v>186</v>
      </c>
      <c r="E54" s="96">
        <v>128</v>
      </c>
      <c r="F54" s="96">
        <v>171</v>
      </c>
      <c r="G54" s="96">
        <v>296</v>
      </c>
      <c r="H54" s="97">
        <v>248</v>
      </c>
      <c r="I54" s="97">
        <v>59</v>
      </c>
      <c r="J54" s="98">
        <v>63</v>
      </c>
      <c r="K54" s="99">
        <v>0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1078</v>
      </c>
      <c r="D55" s="25">
        <v>1280</v>
      </c>
      <c r="E55" s="25">
        <v>1137</v>
      </c>
      <c r="F55" s="25">
        <v>1493</v>
      </c>
      <c r="G55" s="25">
        <v>1440</v>
      </c>
      <c r="H55" s="26">
        <v>1668</v>
      </c>
      <c r="I55" s="26">
        <v>1662</v>
      </c>
      <c r="J55" s="60">
        <v>1530</v>
      </c>
      <c r="K55" s="101">
        <v>1457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6729</v>
      </c>
      <c r="D56" s="25">
        <v>8017</v>
      </c>
      <c r="E56" s="25">
        <v>8108</v>
      </c>
      <c r="F56" s="25">
        <v>8152</v>
      </c>
      <c r="G56" s="25">
        <v>8830</v>
      </c>
      <c r="H56" s="26">
        <v>9154</v>
      </c>
      <c r="I56" s="26">
        <v>9603</v>
      </c>
      <c r="J56" s="60">
        <v>9913</v>
      </c>
      <c r="K56" s="101">
        <v>9502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102</v>
      </c>
      <c r="D57" s="25">
        <v>185</v>
      </c>
      <c r="E57" s="25">
        <v>174</v>
      </c>
      <c r="F57" s="25">
        <v>232</v>
      </c>
      <c r="G57" s="25">
        <v>167</v>
      </c>
      <c r="H57" s="26">
        <v>244</v>
      </c>
      <c r="I57" s="26">
        <v>345</v>
      </c>
      <c r="J57" s="60">
        <v>347</v>
      </c>
      <c r="K57" s="101">
        <v>438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23</v>
      </c>
      <c r="D58" s="25">
        <v>86</v>
      </c>
      <c r="E58" s="25">
        <v>132</v>
      </c>
      <c r="F58" s="25">
        <v>124</v>
      </c>
      <c r="G58" s="25">
        <v>176</v>
      </c>
      <c r="H58" s="26">
        <v>217</v>
      </c>
      <c r="I58" s="26">
        <v>314</v>
      </c>
      <c r="J58" s="60">
        <v>382</v>
      </c>
      <c r="K58" s="101">
        <v>372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0</v>
      </c>
      <c r="F59" s="25">
        <v>0</v>
      </c>
      <c r="G59" s="25">
        <v>0</v>
      </c>
      <c r="H59" s="26">
        <v>16</v>
      </c>
      <c r="I59" s="26">
        <v>9</v>
      </c>
      <c r="J59" s="60">
        <v>10</v>
      </c>
      <c r="K59" s="101">
        <v>22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8814</v>
      </c>
      <c r="D60" s="103">
        <f t="shared" ref="D60:I60" si="8">+SUM(D54:D59)</f>
        <v>9754</v>
      </c>
      <c r="E60" s="103">
        <f t="shared" si="8"/>
        <v>9679</v>
      </c>
      <c r="F60" s="103">
        <f t="shared" si="8"/>
        <v>10172</v>
      </c>
      <c r="G60" s="103">
        <f t="shared" si="8"/>
        <v>10909</v>
      </c>
      <c r="H60" s="104">
        <f t="shared" si="8"/>
        <v>11547</v>
      </c>
      <c r="I60" s="104">
        <f t="shared" si="8"/>
        <v>11992</v>
      </c>
      <c r="J60" s="105">
        <f t="shared" ref="J60" si="9">+SUM(J54:J59)</f>
        <v>12245</v>
      </c>
      <c r="K60" s="106">
        <f t="shared" ref="K60" si="10">+SUM(K54:K59)</f>
        <v>11791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913</v>
      </c>
      <c r="D65" s="96">
        <v>1196</v>
      </c>
      <c r="E65" s="96">
        <v>1037</v>
      </c>
      <c r="F65" s="96">
        <v>1077</v>
      </c>
      <c r="G65" s="96">
        <v>1113</v>
      </c>
      <c r="H65" s="97">
        <v>1196</v>
      </c>
      <c r="I65" s="97">
        <v>1223</v>
      </c>
      <c r="J65" s="98">
        <v>1219</v>
      </c>
      <c r="K65" s="99">
        <v>1083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0</v>
      </c>
      <c r="D66" s="25">
        <v>0</v>
      </c>
      <c r="E66" s="25">
        <v>0</v>
      </c>
      <c r="F66" s="25">
        <v>0</v>
      </c>
      <c r="G66" s="25">
        <v>0</v>
      </c>
      <c r="H66" s="26">
        <v>0</v>
      </c>
      <c r="I66" s="26">
        <v>1</v>
      </c>
      <c r="J66" s="60">
        <v>6</v>
      </c>
      <c r="K66" s="101">
        <v>6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1282</v>
      </c>
      <c r="D67" s="25">
        <v>1874</v>
      </c>
      <c r="E67" s="25">
        <v>1852</v>
      </c>
      <c r="F67" s="25">
        <v>1885</v>
      </c>
      <c r="G67" s="25">
        <v>1933</v>
      </c>
      <c r="H67" s="26">
        <v>2034</v>
      </c>
      <c r="I67" s="26">
        <v>2253</v>
      </c>
      <c r="J67" s="60">
        <v>2468</v>
      </c>
      <c r="K67" s="101">
        <v>2406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2</v>
      </c>
      <c r="D68" s="25">
        <v>0</v>
      </c>
      <c r="E68" s="25">
        <v>1</v>
      </c>
      <c r="F68" s="25">
        <v>0</v>
      </c>
      <c r="G68" s="25">
        <v>0</v>
      </c>
      <c r="H68" s="26">
        <v>46</v>
      </c>
      <c r="I68" s="26">
        <v>40</v>
      </c>
      <c r="J68" s="60">
        <v>68</v>
      </c>
      <c r="K68" s="101">
        <v>67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1106</v>
      </c>
      <c r="D69" s="25">
        <v>1353</v>
      </c>
      <c r="E69" s="25">
        <v>1431</v>
      </c>
      <c r="F69" s="25">
        <v>1623</v>
      </c>
      <c r="G69" s="25">
        <v>1820</v>
      </c>
      <c r="H69" s="26">
        <v>1997</v>
      </c>
      <c r="I69" s="26">
        <v>1966</v>
      </c>
      <c r="J69" s="60">
        <v>2113</v>
      </c>
      <c r="K69" s="101">
        <v>2066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3741</v>
      </c>
      <c r="D70" s="25">
        <v>3461</v>
      </c>
      <c r="E70" s="25">
        <v>3197</v>
      </c>
      <c r="F70" s="25">
        <v>3318</v>
      </c>
      <c r="G70" s="25">
        <v>3526</v>
      </c>
      <c r="H70" s="26">
        <v>3616</v>
      </c>
      <c r="I70" s="26">
        <v>3772</v>
      </c>
      <c r="J70" s="60">
        <v>3556</v>
      </c>
      <c r="K70" s="101">
        <v>3495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1408</v>
      </c>
      <c r="D71" s="25">
        <v>1512</v>
      </c>
      <c r="E71" s="25">
        <v>1728</v>
      </c>
      <c r="F71" s="25">
        <v>1785</v>
      </c>
      <c r="G71" s="25">
        <v>2014</v>
      </c>
      <c r="H71" s="26">
        <v>2079</v>
      </c>
      <c r="I71" s="26">
        <v>2124</v>
      </c>
      <c r="J71" s="60">
        <v>2171</v>
      </c>
      <c r="K71" s="101">
        <v>2002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362</v>
      </c>
      <c r="D72" s="25">
        <v>358</v>
      </c>
      <c r="E72" s="25">
        <v>433</v>
      </c>
      <c r="F72" s="25">
        <v>484</v>
      </c>
      <c r="G72" s="25">
        <v>503</v>
      </c>
      <c r="H72" s="26">
        <v>579</v>
      </c>
      <c r="I72" s="26">
        <v>613</v>
      </c>
      <c r="J72" s="60">
        <v>644</v>
      </c>
      <c r="K72" s="101">
        <v>666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8814</v>
      </c>
      <c r="D73" s="103">
        <f t="shared" ref="D73:K73" si="11">+SUM(D65:D72)</f>
        <v>9754</v>
      </c>
      <c r="E73" s="103">
        <f t="shared" si="11"/>
        <v>9679</v>
      </c>
      <c r="F73" s="103">
        <f t="shared" si="11"/>
        <v>10172</v>
      </c>
      <c r="G73" s="103">
        <f t="shared" si="11"/>
        <v>10909</v>
      </c>
      <c r="H73" s="104">
        <f t="shared" si="11"/>
        <v>11547</v>
      </c>
      <c r="I73" s="104">
        <f t="shared" si="11"/>
        <v>11992</v>
      </c>
      <c r="J73" s="105">
        <f t="shared" ref="J73" si="12">+SUM(J65:J72)</f>
        <v>12245</v>
      </c>
      <c r="K73" s="106">
        <f t="shared" si="11"/>
        <v>11791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6551</v>
      </c>
      <c r="D78" s="96">
        <v>6937</v>
      </c>
      <c r="E78" s="96">
        <v>7099</v>
      </c>
      <c r="F78" s="96">
        <v>7512</v>
      </c>
      <c r="G78" s="96">
        <v>8221</v>
      </c>
      <c r="H78" s="97">
        <v>8987</v>
      </c>
      <c r="I78" s="97">
        <v>9503</v>
      </c>
      <c r="J78" s="97">
        <v>9855</v>
      </c>
      <c r="K78" s="99">
        <v>9622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2233</v>
      </c>
      <c r="D79" s="25">
        <v>2812</v>
      </c>
      <c r="E79" s="25">
        <v>2549</v>
      </c>
      <c r="F79" s="25">
        <v>2612</v>
      </c>
      <c r="G79" s="25">
        <v>2634</v>
      </c>
      <c r="H79" s="26">
        <v>2490</v>
      </c>
      <c r="I79" s="26">
        <v>2374</v>
      </c>
      <c r="J79" s="26">
        <v>2218</v>
      </c>
      <c r="K79" s="101">
        <v>1998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30</v>
      </c>
      <c r="D80" s="25">
        <v>5</v>
      </c>
      <c r="E80" s="25">
        <v>31</v>
      </c>
      <c r="F80" s="25">
        <v>48</v>
      </c>
      <c r="G80" s="25">
        <v>54</v>
      </c>
      <c r="H80" s="26">
        <v>70</v>
      </c>
      <c r="I80" s="26">
        <v>115</v>
      </c>
      <c r="J80" s="26">
        <v>172</v>
      </c>
      <c r="K80" s="101">
        <v>171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8814</v>
      </c>
      <c r="D81" s="103">
        <f t="shared" ref="D81:K81" si="13">+SUM(D78:D80)</f>
        <v>9754</v>
      </c>
      <c r="E81" s="103">
        <f t="shared" si="13"/>
        <v>9679</v>
      </c>
      <c r="F81" s="103">
        <f t="shared" si="13"/>
        <v>10172</v>
      </c>
      <c r="G81" s="103">
        <f t="shared" si="13"/>
        <v>10909</v>
      </c>
      <c r="H81" s="104">
        <f t="shared" si="13"/>
        <v>11547</v>
      </c>
      <c r="I81" s="104">
        <f t="shared" si="13"/>
        <v>11992</v>
      </c>
      <c r="J81" s="104">
        <f t="shared" ref="J81" si="14">+SUM(J78:J80)</f>
        <v>12245</v>
      </c>
      <c r="K81" s="106">
        <f t="shared" si="13"/>
        <v>11791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3866</v>
      </c>
      <c r="D86" s="85">
        <v>4047</v>
      </c>
      <c r="E86" s="85">
        <v>3572</v>
      </c>
      <c r="F86" s="85">
        <v>3642</v>
      </c>
      <c r="G86" s="85">
        <v>3792</v>
      </c>
      <c r="H86" s="86">
        <v>3903</v>
      </c>
      <c r="I86" s="86">
        <v>5487</v>
      </c>
      <c r="J86" s="87">
        <v>5703</v>
      </c>
      <c r="K86" s="88">
        <v>5554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4948</v>
      </c>
      <c r="D87" s="21">
        <v>5707</v>
      </c>
      <c r="E87" s="21">
        <v>6107</v>
      </c>
      <c r="F87" s="21">
        <v>6530</v>
      </c>
      <c r="G87" s="21">
        <v>7117</v>
      </c>
      <c r="H87" s="22">
        <v>7644</v>
      </c>
      <c r="I87" s="22">
        <v>6505</v>
      </c>
      <c r="J87" s="59">
        <v>6542</v>
      </c>
      <c r="K87" s="89">
        <v>6237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8814</v>
      </c>
      <c r="D88" s="91">
        <f t="shared" ref="D88:K88" si="15">+SUM(D86:D87)</f>
        <v>9754</v>
      </c>
      <c r="E88" s="91">
        <f t="shared" si="15"/>
        <v>9679</v>
      </c>
      <c r="F88" s="91">
        <f t="shared" si="15"/>
        <v>10172</v>
      </c>
      <c r="G88" s="91">
        <f t="shared" si="15"/>
        <v>10909</v>
      </c>
      <c r="H88" s="92">
        <f t="shared" si="15"/>
        <v>11547</v>
      </c>
      <c r="I88" s="92">
        <f t="shared" si="15"/>
        <v>11992</v>
      </c>
      <c r="J88" s="93">
        <f t="shared" ref="J88" si="16">+SUM(J86:J87)</f>
        <v>12245</v>
      </c>
      <c r="K88" s="94">
        <f t="shared" si="15"/>
        <v>11791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0</v>
      </c>
      <c r="D93" s="110">
        <v>0</v>
      </c>
      <c r="E93" s="111" t="str">
        <f>+IF(C93=0,"",(D93/C93))</f>
        <v/>
      </c>
      <c r="F93" s="2"/>
      <c r="G93" s="253" t="s">
        <v>34</v>
      </c>
      <c r="H93" s="255"/>
      <c r="I93" s="116">
        <v>0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1457</v>
      </c>
      <c r="D94" s="112">
        <v>0</v>
      </c>
      <c r="E94" s="113">
        <f t="shared" ref="E94:E99" si="18">+IF(C94=0,"",(D94/C94))</f>
        <v>0</v>
      </c>
      <c r="F94" s="2"/>
      <c r="G94" s="256" t="s">
        <v>35</v>
      </c>
      <c r="H94" s="258"/>
      <c r="I94" s="117">
        <v>39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9502</v>
      </c>
      <c r="D95" s="112">
        <v>2225</v>
      </c>
      <c r="E95" s="113">
        <f t="shared" si="18"/>
        <v>0.23416122921490212</v>
      </c>
      <c r="F95" s="2"/>
      <c r="G95" s="256" t="s">
        <v>36</v>
      </c>
      <c r="H95" s="258"/>
      <c r="I95" s="117">
        <v>47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438</v>
      </c>
      <c r="D96" s="112">
        <v>0</v>
      </c>
      <c r="E96" s="113">
        <f t="shared" si="18"/>
        <v>0</v>
      </c>
      <c r="F96" s="2"/>
      <c r="G96" s="256" t="s">
        <v>37</v>
      </c>
      <c r="H96" s="258"/>
      <c r="I96" s="117">
        <v>20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372</v>
      </c>
      <c r="D97" s="112">
        <v>67</v>
      </c>
      <c r="E97" s="113">
        <f t="shared" si="18"/>
        <v>0.18010752688172044</v>
      </c>
      <c r="F97" s="2"/>
      <c r="G97" s="256" t="s">
        <v>38</v>
      </c>
      <c r="H97" s="258"/>
      <c r="I97" s="117">
        <v>12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22</v>
      </c>
      <c r="D98" s="112">
        <v>0</v>
      </c>
      <c r="E98" s="113">
        <f t="shared" si="18"/>
        <v>0</v>
      </c>
      <c r="F98" s="2"/>
      <c r="G98" s="256" t="s">
        <v>39</v>
      </c>
      <c r="H98" s="258"/>
      <c r="I98" s="117">
        <v>2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11791</v>
      </c>
      <c r="D99" s="114">
        <f>+SUM(D93:D98)</f>
        <v>2292</v>
      </c>
      <c r="E99" s="115">
        <f t="shared" si="18"/>
        <v>0.19438554829955051</v>
      </c>
      <c r="F99" s="2"/>
      <c r="G99" s="259" t="s">
        <v>26</v>
      </c>
      <c r="H99" s="261"/>
      <c r="I99" s="118">
        <f>+SUM(I93:I98)</f>
        <v>120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23</v>
      </c>
      <c r="D104" s="96">
        <v>106</v>
      </c>
      <c r="E104" s="96">
        <v>76</v>
      </c>
      <c r="F104" s="96">
        <v>69</v>
      </c>
      <c r="G104" s="97">
        <v>34</v>
      </c>
      <c r="H104" s="97">
        <v>39</v>
      </c>
      <c r="I104" s="98">
        <v>56</v>
      </c>
      <c r="J104" s="128">
        <v>72</v>
      </c>
      <c r="K104" s="99">
        <v>53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20</v>
      </c>
      <c r="D105" s="25">
        <v>154</v>
      </c>
      <c r="E105" s="25">
        <v>224</v>
      </c>
      <c r="F105" s="25">
        <v>271</v>
      </c>
      <c r="G105" s="26">
        <v>206</v>
      </c>
      <c r="H105" s="26">
        <v>383</v>
      </c>
      <c r="I105" s="60">
        <v>257</v>
      </c>
      <c r="J105" s="129">
        <v>437</v>
      </c>
      <c r="K105" s="101">
        <v>432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929</v>
      </c>
      <c r="D106" s="25">
        <v>795</v>
      </c>
      <c r="E106" s="25">
        <v>836</v>
      </c>
      <c r="F106" s="25">
        <v>924</v>
      </c>
      <c r="G106" s="26">
        <v>865</v>
      </c>
      <c r="H106" s="26">
        <v>917</v>
      </c>
      <c r="I106" s="60">
        <v>999</v>
      </c>
      <c r="J106" s="129">
        <v>979</v>
      </c>
      <c r="K106" s="101">
        <v>1064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166</v>
      </c>
      <c r="D107" s="25">
        <v>77</v>
      </c>
      <c r="E107" s="25">
        <v>153</v>
      </c>
      <c r="F107" s="25">
        <v>199</v>
      </c>
      <c r="G107" s="26">
        <v>110</v>
      </c>
      <c r="H107" s="26">
        <v>157</v>
      </c>
      <c r="I107" s="60">
        <v>204</v>
      </c>
      <c r="J107" s="129">
        <v>270</v>
      </c>
      <c r="K107" s="101">
        <v>313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9</v>
      </c>
      <c r="D108" s="25">
        <v>12</v>
      </c>
      <c r="E108" s="25">
        <v>39</v>
      </c>
      <c r="F108" s="25">
        <v>33</v>
      </c>
      <c r="G108" s="26">
        <v>18</v>
      </c>
      <c r="H108" s="26">
        <v>24</v>
      </c>
      <c r="I108" s="60">
        <v>61</v>
      </c>
      <c r="J108" s="129">
        <v>96</v>
      </c>
      <c r="K108" s="101">
        <v>100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0</v>
      </c>
      <c r="E109" s="25">
        <v>0</v>
      </c>
      <c r="F109" s="25">
        <v>0</v>
      </c>
      <c r="G109" s="26">
        <v>0</v>
      </c>
      <c r="H109" s="26">
        <v>0</v>
      </c>
      <c r="I109" s="60">
        <v>0</v>
      </c>
      <c r="J109" s="129">
        <v>0</v>
      </c>
      <c r="K109" s="101">
        <v>1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1147</v>
      </c>
      <c r="D110" s="103">
        <f t="shared" ref="D110:I110" si="19">+SUM(D104:D109)</f>
        <v>1144</v>
      </c>
      <c r="E110" s="103">
        <f t="shared" si="19"/>
        <v>1328</v>
      </c>
      <c r="F110" s="103">
        <f t="shared" si="19"/>
        <v>1496</v>
      </c>
      <c r="G110" s="104">
        <f t="shared" si="19"/>
        <v>1233</v>
      </c>
      <c r="H110" s="104">
        <f t="shared" si="19"/>
        <v>1520</v>
      </c>
      <c r="I110" s="105">
        <f t="shared" si="19"/>
        <v>1577</v>
      </c>
      <c r="J110" s="130">
        <f>+SUM(J104:J109)</f>
        <v>1854</v>
      </c>
      <c r="K110" s="106">
        <f t="shared" ref="K110" si="20">+SUM(K104:K109)</f>
        <v>1963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9.4E-2</v>
      </c>
      <c r="D115" s="67">
        <v>9.0999999999999998E-2</v>
      </c>
      <c r="E115" s="67">
        <v>0.10199999999999999</v>
      </c>
      <c r="F115" s="67">
        <v>9.9000000000000005E-2</v>
      </c>
      <c r="G115" s="67">
        <v>7.46E-2</v>
      </c>
      <c r="H115" s="68">
        <v>8.8599999999999998E-2</v>
      </c>
      <c r="I115" s="68">
        <v>7.51E-2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CAQUETA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1110</v>
      </c>
      <c r="C12" s="33">
        <f>+IFERROR((VLOOKUP(A12,Hoja3!$A$2:$J$841,5,FALSE)),"")</f>
        <v>1110</v>
      </c>
      <c r="D12" s="34" t="str">
        <f>+IFERROR((VLOOKUP(A12,Hoja3!$A$2:$J$841,6,FALSE)),"")</f>
        <v>UNIVERSIDAD DEL CAUCA</v>
      </c>
      <c r="E12" s="35"/>
      <c r="F12" s="36"/>
      <c r="G12" s="33" t="str">
        <f>+IFERROR((VLOOKUP(A12,Hoja3!$A$2:$J$841,7,FALSE)),"")</f>
        <v>CAUCA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67</v>
      </c>
    </row>
    <row r="13" spans="1:10" x14ac:dyDescent="0.25">
      <c r="A13" s="134">
        <v>2</v>
      </c>
      <c r="B13" s="32">
        <f>+IFERROR((VLOOKUP(A13,Hoja3!$A$2:$J$841,4,FALSE)),"")</f>
        <v>1115</v>
      </c>
      <c r="C13" s="33">
        <f>+IFERROR((VLOOKUP(A13,Hoja3!$A$2:$J$841,5,FALSE)),"")</f>
        <v>1115</v>
      </c>
      <c r="D13" s="34" t="str">
        <f>+IFERROR((VLOOKUP(A13,Hoja3!$A$2:$J$841,6,FALSE)),"")</f>
        <v>UNIVERSIDAD DE LA AMAZONIA</v>
      </c>
      <c r="E13" s="35"/>
      <c r="F13" s="36"/>
      <c r="G13" s="33" t="str">
        <f>+IFERROR((VLOOKUP(A13,Hoja3!$A$2:$J$841,7,FALSE)),"")</f>
        <v>CAQUETA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8996</v>
      </c>
    </row>
    <row r="14" spans="1:10" x14ac:dyDescent="0.25">
      <c r="A14" s="134">
        <v>3</v>
      </c>
      <c r="B14" s="32">
        <f>+IFERROR((VLOOKUP(A14,Hoja3!$A$2:$J$841,4,FALSE)),"")</f>
        <v>1209</v>
      </c>
      <c r="C14" s="33">
        <f>+IFERROR((VLOOKUP(A14,Hoja3!$A$2:$J$841,5,FALSE)),"")</f>
        <v>1209</v>
      </c>
      <c r="D14" s="34" t="str">
        <f>+IFERROR((VLOOKUP(A14,Hoja3!$A$2:$J$841,6,FALSE)),"")</f>
        <v>UNIVERSIDAD FRANCISCO DE PAULA SANTANDER</v>
      </c>
      <c r="E14" s="35"/>
      <c r="F14" s="36"/>
      <c r="G14" s="33" t="str">
        <f>+IFERROR((VLOOKUP(A14,Hoja3!$A$2:$J$841,7,FALSE)),"")</f>
        <v>NORTE DE SANTANDER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2</v>
      </c>
    </row>
    <row r="15" spans="1:10" x14ac:dyDescent="0.25">
      <c r="A15" s="134">
        <v>4</v>
      </c>
      <c r="B15" s="32">
        <f>+IFERROR((VLOOKUP(A15,Hoja3!$A$2:$J$841,4,FALSE)),"")</f>
        <v>2102</v>
      </c>
      <c r="C15" s="33">
        <f>+IFERROR((VLOOKUP(A15,Hoja3!$A$2:$J$841,5,FALSE)),"")</f>
        <v>2102</v>
      </c>
      <c r="D15" s="34" t="str">
        <f>+IFERROR((VLOOKUP(A15,Hoja3!$A$2:$J$841,6,FALSE)),"")</f>
        <v>UNIVERSIDAD NACIONAL ABIERTA Y A DISTANCIA UNAD</v>
      </c>
      <c r="E15" s="35"/>
      <c r="F15" s="36"/>
      <c r="G15" s="33" t="str">
        <f>+IFERROR((VLOOKUP(A15,Hoja3!$A$2:$J$841,7,FALSE)),"")</f>
        <v>BOGOTA D.C</v>
      </c>
      <c r="H15" s="33" t="str">
        <f>+IFERROR((VLOOKUP(A15,Hoja3!$A$2:$J$841,8,FALSE)),"")</f>
        <v>OFICIAL</v>
      </c>
      <c r="I15" s="37" t="str">
        <f>+IFERROR((VLOOKUP(A15,Hoja3!$A$2:$J$841,9,FALSE)),"")</f>
        <v>Universidad</v>
      </c>
      <c r="J15" s="135">
        <f>+IFERROR((VLOOKUP(A15,Hoja3!$A$2:$J$841,10,FALSE)),"")</f>
        <v>1192</v>
      </c>
    </row>
    <row r="16" spans="1:10" x14ac:dyDescent="0.25">
      <c r="A16" s="134">
        <v>5</v>
      </c>
      <c r="B16" s="32">
        <f>+IFERROR((VLOOKUP(A16,Hoja3!$A$2:$J$841,4,FALSE)),"")</f>
        <v>2104</v>
      </c>
      <c r="C16" s="33">
        <f>+IFERROR((VLOOKUP(A16,Hoja3!$A$2:$J$841,5,FALSE)),"")</f>
        <v>2104</v>
      </c>
      <c r="D16" s="34" t="str">
        <f>+IFERROR((VLOOKUP(A16,Hoja3!$A$2:$J$841,6,FALSE)),"")</f>
        <v>ESCUELA SUPERIOR DE ADMINISTRACION PUBLICA-ESAP-</v>
      </c>
      <c r="E16" s="35"/>
      <c r="F16" s="36"/>
      <c r="G16" s="33" t="str">
        <f>+IFERROR((VLOOKUP(A16,Hoja3!$A$2:$J$841,7,FALSE)),"")</f>
        <v>BOGOTA D.C</v>
      </c>
      <c r="H16" s="33" t="str">
        <f>+IFERROR((VLOOKUP(A16,Hoja3!$A$2:$J$841,8,FALSE)),"")</f>
        <v>OFICIAL</v>
      </c>
      <c r="I16" s="37" t="str">
        <f>+IFERROR((VLOOKUP(A16,Hoja3!$A$2:$J$841,9,FALSE)),"")</f>
        <v>Institución Universitaria/Escuela Tecnológica</v>
      </c>
      <c r="J16" s="135">
        <f>+IFERROR((VLOOKUP(A16,Hoja3!$A$2:$J$841,10,FALSE)),"")</f>
        <v>253</v>
      </c>
    </row>
    <row r="17" spans="1:10" x14ac:dyDescent="0.25">
      <c r="A17" s="134">
        <v>6</v>
      </c>
      <c r="B17" s="32">
        <f>+IFERROR((VLOOKUP(A17,Hoja3!$A$2:$J$841,4,FALSE)),"")</f>
        <v>2833</v>
      </c>
      <c r="C17" s="33">
        <f>+IFERROR((VLOOKUP(A17,Hoja3!$A$2:$J$841,5,FALSE)),"")</f>
        <v>2833</v>
      </c>
      <c r="D17" s="35" t="str">
        <f>+IFERROR((VLOOKUP(A17,Hoja3!$A$2:$J$841,6,FALSE)),"")</f>
        <v>CORPORACION UNIVERSITARIA REMINGTON</v>
      </c>
      <c r="E17" s="35"/>
      <c r="F17" s="36"/>
      <c r="G17" s="33" t="str">
        <f>+IFERROR((VLOOKUP(A17,Hoja3!$A$2:$J$841,7,FALSE)),"")</f>
        <v>ANTIOQUIA</v>
      </c>
      <c r="H17" s="33" t="str">
        <f>+IFERROR((VLOOKUP(A17,Hoja3!$A$2:$J$841,8,FALSE)),"")</f>
        <v>PRIVADA</v>
      </c>
      <c r="I17" s="37" t="str">
        <f>+IFERROR((VLOOKUP(A17,Hoja3!$A$2:$J$841,9,FALSE)),"")</f>
        <v>Institución Universitaria/Escuela Tecnológica</v>
      </c>
      <c r="J17" s="135">
        <f>+IFERROR((VLOOKUP(A17,Hoja3!$A$2:$J$841,10,FALSE)),"")</f>
        <v>25</v>
      </c>
    </row>
    <row r="18" spans="1:10" x14ac:dyDescent="0.25">
      <c r="A18" s="134">
        <v>7</v>
      </c>
      <c r="B18" s="32">
        <f>+IFERROR((VLOOKUP(A18,Hoja3!$A$2:$J$841,4,FALSE)),"")</f>
        <v>4813</v>
      </c>
      <c r="C18" s="33">
        <f>+IFERROR((VLOOKUP(A18,Hoja3!$A$2:$J$841,5,FALSE)),"")</f>
        <v>4813</v>
      </c>
      <c r="D18" s="35" t="str">
        <f>+IFERROR((VLOOKUP(A18,Hoja3!$A$2:$J$841,6,FALSE)),"")</f>
        <v>CORPORACION UNIFICADA NACIONAL DE EDUCACION SUPERIOR-CUN-</v>
      </c>
      <c r="E18" s="35"/>
      <c r="F18" s="36"/>
      <c r="G18" s="33" t="str">
        <f>+IFERROR((VLOOKUP(A18,Hoja3!$A$2:$J$841,7,FALSE)),"")</f>
        <v>BOGOTA D.C</v>
      </c>
      <c r="H18" s="33" t="str">
        <f>+IFERROR((VLOOKUP(A18,Hoja3!$A$2:$J$841,8,FALSE)),"")</f>
        <v>PRIVADA</v>
      </c>
      <c r="I18" s="37" t="str">
        <f>+IFERROR((VLOOKUP(A18,Hoja3!$A$2:$J$841,9,FALSE)),"")</f>
        <v>Institución Técnica Profesional</v>
      </c>
      <c r="J18" s="135">
        <f>+IFERROR((VLOOKUP(A18,Hoja3!$A$2:$J$841,10,FALSE)),"")</f>
        <v>6</v>
      </c>
    </row>
    <row r="19" spans="1:10" x14ac:dyDescent="0.25">
      <c r="A19" s="134">
        <v>8</v>
      </c>
      <c r="B19" s="32">
        <f>+IFERROR((VLOOKUP(A19,Hoja3!$A$2:$J$841,4,FALSE)),"")</f>
        <v>9110</v>
      </c>
      <c r="C19" s="33">
        <f>+IFERROR((VLOOKUP(A19,Hoja3!$A$2:$J$841,5,FALSE)),"")</f>
        <v>9110</v>
      </c>
      <c r="D19" s="35" t="str">
        <f>+IFERROR((VLOOKUP(A19,Hoja3!$A$2:$J$841,6,FALSE)),"")</f>
        <v>SERVICIO NACIONAL DE APRENDIZAJE-SENA-</v>
      </c>
      <c r="E19" s="35"/>
      <c r="F19" s="36"/>
      <c r="G19" s="33" t="str">
        <f>+IFERROR((VLOOKUP(A19,Hoja3!$A$2:$J$841,7,FALSE)),"")</f>
        <v>BOGOTA D.C</v>
      </c>
      <c r="H19" s="33" t="str">
        <f>+IFERROR((VLOOKUP(A19,Hoja3!$A$2:$J$841,8,FALSE)),"")</f>
        <v>OFICIAL</v>
      </c>
      <c r="I19" s="37" t="str">
        <f>+IFERROR((VLOOKUP(A19,Hoja3!$A$2:$J$841,9,FALSE)),"")</f>
        <v>Institución Tecnológica</v>
      </c>
      <c r="J19" s="135">
        <f>+IFERROR((VLOOKUP(A19,Hoja3!$A$2:$J$841,10,FALSE)),"")</f>
        <v>1250</v>
      </c>
    </row>
    <row r="20" spans="1:10" x14ac:dyDescent="0.25">
      <c r="A20" s="134">
        <v>9</v>
      </c>
      <c r="B20" s="32" t="str">
        <f>+IFERROR((VLOOKUP(A20,Hoja3!$A$2:$J$841,4,FALSE)),"")</f>
        <v/>
      </c>
      <c r="C20" s="33" t="str">
        <f>+IFERROR((VLOOKUP(A20,Hoja3!$A$2:$J$841,5,FALSE)),"")</f>
        <v/>
      </c>
      <c r="D20" s="35" t="str">
        <f>+IFERROR((VLOOKUP(A20,Hoja3!$A$2:$J$841,6,FALSE)),"")</f>
        <v/>
      </c>
      <c r="E20" s="35"/>
      <c r="F20" s="36"/>
      <c r="G20" s="33" t="str">
        <f>+IFERROR((VLOOKUP(A20,Hoja3!$A$2:$J$841,7,FALSE)),"")</f>
        <v/>
      </c>
      <c r="H20" s="33" t="str">
        <f>+IFERROR((VLOOKUP(A20,Hoja3!$A$2:$J$841,8,FALSE)),"")</f>
        <v/>
      </c>
      <c r="I20" s="37" t="str">
        <f>+IFERROR((VLOOKUP(A20,Hoja3!$A$2:$J$841,9,FALSE)),"")</f>
        <v/>
      </c>
      <c r="J20" s="135" t="str">
        <f>+IFERROR((VLOOKUP(A20,Hoja3!$A$2:$J$841,10,FALSE)),"")</f>
        <v/>
      </c>
    </row>
    <row r="21" spans="1:10" x14ac:dyDescent="0.25">
      <c r="A21" s="134">
        <v>10</v>
      </c>
      <c r="B21" s="32" t="str">
        <f>+IFERROR((VLOOKUP(A21,Hoja3!$A$2:$J$841,4,FALSE)),"")</f>
        <v/>
      </c>
      <c r="C21" s="33" t="str">
        <f>+IFERROR((VLOOKUP(A21,Hoja3!$A$2:$J$841,5,FALSE)),"")</f>
        <v/>
      </c>
      <c r="D21" s="35" t="str">
        <f>+IFERROR((VLOOKUP(A21,Hoja3!$A$2:$J$841,6,FALSE)),"")</f>
        <v/>
      </c>
      <c r="E21" s="35"/>
      <c r="F21" s="36"/>
      <c r="G21" s="33" t="str">
        <f>+IFERROR((VLOOKUP(A21,Hoja3!$A$2:$J$841,7,FALSE)),"")</f>
        <v/>
      </c>
      <c r="H21" s="33" t="str">
        <f>+IFERROR((VLOOKUP(A21,Hoja3!$A$2:$J$841,8,FALSE)),"")</f>
        <v/>
      </c>
      <c r="I21" s="37" t="str">
        <f>+IFERROR((VLOOKUP(A21,Hoja3!$A$2:$J$841,9,FALSE)),"")</f>
        <v/>
      </c>
      <c r="J21" s="135" t="str">
        <f>+IFERROR((VLOOKUP(A21,Hoja3!$A$2:$J$841,10,FALSE)),"")</f>
        <v/>
      </c>
    </row>
    <row r="22" spans="1:10" x14ac:dyDescent="0.25">
      <c r="A22" s="134">
        <v>11</v>
      </c>
      <c r="B22" s="32" t="str">
        <f>+IFERROR((VLOOKUP(A22,Hoja3!$A$2:$J$841,4,FALSE)),"")</f>
        <v/>
      </c>
      <c r="C22" s="33" t="str">
        <f>+IFERROR((VLOOKUP(A22,Hoja3!$A$2:$J$841,5,FALSE)),"")</f>
        <v/>
      </c>
      <c r="D22" s="35" t="str">
        <f>+IFERROR((VLOOKUP(A22,Hoja3!$A$2:$J$841,6,FALSE)),"")</f>
        <v/>
      </c>
      <c r="E22" s="35"/>
      <c r="F22" s="36"/>
      <c r="G22" s="33" t="str">
        <f>+IFERROR((VLOOKUP(A22,Hoja3!$A$2:$J$841,7,FALSE)),"")</f>
        <v/>
      </c>
      <c r="H22" s="33" t="str">
        <f>+IFERROR((VLOOKUP(A22,Hoja3!$A$2:$J$841,8,FALSE)),"")</f>
        <v/>
      </c>
      <c r="I22" s="37" t="str">
        <f>+IFERROR((VLOOKUP(A22,Hoja3!$A$2:$J$841,9,FALSE)),"")</f>
        <v/>
      </c>
      <c r="J22" s="135" t="str">
        <f>+IFERROR((VLOOKUP(A22,Hoja3!$A$2:$J$841,10,FALSE)),"")</f>
        <v/>
      </c>
    </row>
    <row r="23" spans="1:10" x14ac:dyDescent="0.25">
      <c r="A23" s="134">
        <v>12</v>
      </c>
      <c r="B23" s="32" t="str">
        <f>+IFERROR((VLOOKUP(A23,Hoja3!$A$2:$J$841,4,FALSE)),"")</f>
        <v/>
      </c>
      <c r="C23" s="33" t="str">
        <f>+IFERROR((VLOOKUP(A23,Hoja3!$A$2:$J$841,5,FALSE)),"")</f>
        <v/>
      </c>
      <c r="D23" s="35" t="str">
        <f>+IFERROR((VLOOKUP(A23,Hoja3!$A$2:$J$841,6,FALSE)),"")</f>
        <v/>
      </c>
      <c r="E23" s="35"/>
      <c r="F23" s="36"/>
      <c r="G23" s="33" t="str">
        <f>+IFERROR((VLOOKUP(A23,Hoja3!$A$2:$J$841,7,FALSE)),"")</f>
        <v/>
      </c>
      <c r="H23" s="33" t="str">
        <f>+IFERROR((VLOOKUP(A23,Hoja3!$A$2:$J$841,8,FALSE)),"")</f>
        <v/>
      </c>
      <c r="I23" s="37" t="str">
        <f>+IFERROR((VLOOKUP(A23,Hoja3!$A$2:$J$841,9,FALSE)),"")</f>
        <v/>
      </c>
      <c r="J23" s="135" t="str">
        <f>+IFERROR((VLOOKUP(A23,Hoja3!$A$2:$J$841,10,FALSE)),"")</f>
        <v/>
      </c>
    </row>
    <row r="24" spans="1:10" x14ac:dyDescent="0.25">
      <c r="A24" s="134">
        <v>13</v>
      </c>
      <c r="B24" s="32" t="str">
        <f>+IFERROR((VLOOKUP(A24,Hoja3!$A$2:$J$841,4,FALSE)),"")</f>
        <v/>
      </c>
      <c r="C24" s="33" t="str">
        <f>+IFERROR((VLOOKUP(A24,Hoja3!$A$2:$J$841,5,FALSE)),"")</f>
        <v/>
      </c>
      <c r="D24" s="35" t="str">
        <f>+IFERROR((VLOOKUP(A24,Hoja3!$A$2:$J$841,6,FALSE)),"")</f>
        <v/>
      </c>
      <c r="E24" s="35"/>
      <c r="F24" s="36"/>
      <c r="G24" s="33" t="str">
        <f>+IFERROR((VLOOKUP(A24,Hoja3!$A$2:$J$841,7,FALSE)),"")</f>
        <v/>
      </c>
      <c r="H24" s="33" t="str">
        <f>+IFERROR((VLOOKUP(A24,Hoja3!$A$2:$J$841,8,FALSE)),"")</f>
        <v/>
      </c>
      <c r="I24" s="37" t="str">
        <f>+IFERROR((VLOOKUP(A24,Hoja3!$A$2:$J$841,9,FALSE)),"")</f>
        <v/>
      </c>
      <c r="J24" s="135" t="str">
        <f>+IFERROR((VLOOKUP(A24,Hoja3!$A$2:$J$841,10,FALSE)),"")</f>
        <v/>
      </c>
    </row>
    <row r="25" spans="1:10" x14ac:dyDescent="0.25">
      <c r="A25" s="134">
        <v>14</v>
      </c>
      <c r="B25" s="32" t="str">
        <f>+IFERROR((VLOOKUP(A25,Hoja3!$A$2:$J$841,4,FALSE)),"")</f>
        <v/>
      </c>
      <c r="C25" s="33" t="str">
        <f>+IFERROR((VLOOKUP(A25,Hoja3!$A$2:$J$841,5,FALSE)),"")</f>
        <v/>
      </c>
      <c r="D25" s="35" t="str">
        <f>+IFERROR((VLOOKUP(A25,Hoja3!$A$2:$J$841,6,FALSE)),"")</f>
        <v/>
      </c>
      <c r="E25" s="35"/>
      <c r="F25" s="36"/>
      <c r="G25" s="33" t="str">
        <f>+IFERROR((VLOOKUP(A25,Hoja3!$A$2:$J$841,7,FALSE)),"")</f>
        <v/>
      </c>
      <c r="H25" s="33" t="str">
        <f>+IFERROR((VLOOKUP(A25,Hoja3!$A$2:$J$841,8,FALSE)),"")</f>
        <v/>
      </c>
      <c r="I25" s="37" t="str">
        <f>+IFERROR((VLOOKUP(A25,Hoja3!$A$2:$J$841,9,FALSE)),"")</f>
        <v/>
      </c>
      <c r="J25" s="135" t="str">
        <f>+IFERROR((VLOOKUP(A25,Hoja3!$A$2:$J$841,10,FALSE)),"")</f>
        <v/>
      </c>
    </row>
    <row r="26" spans="1:10" x14ac:dyDescent="0.25">
      <c r="A26" s="134">
        <v>15</v>
      </c>
      <c r="B26" s="32" t="str">
        <f>+IFERROR((VLOOKUP(A26,Hoja3!$A$2:$J$841,4,FALSE)),"")</f>
        <v/>
      </c>
      <c r="C26" s="33" t="str">
        <f>+IFERROR((VLOOKUP(A26,Hoja3!$A$2:$J$841,5,FALSE)),"")</f>
        <v/>
      </c>
      <c r="D26" s="35" t="str">
        <f>+IFERROR((VLOOKUP(A26,Hoja3!$A$2:$J$841,6,FALSE)),"")</f>
        <v/>
      </c>
      <c r="E26" s="35"/>
      <c r="F26" s="36"/>
      <c r="G26" s="33" t="str">
        <f>+IFERROR((VLOOKUP(A26,Hoja3!$A$2:$J$841,7,FALSE)),"")</f>
        <v/>
      </c>
      <c r="H26" s="33" t="str">
        <f>+IFERROR((VLOOKUP(A26,Hoja3!$A$2:$J$841,8,FALSE)),"")</f>
        <v/>
      </c>
      <c r="I26" s="37" t="str">
        <f>+IFERROR((VLOOKUP(A26,Hoja3!$A$2:$J$841,9,FALSE)),"")</f>
        <v/>
      </c>
      <c r="J26" s="135" t="str">
        <f>+IFERROR((VLOOKUP(A26,Hoja3!$A$2:$J$841,10,FALSE)),"")</f>
        <v/>
      </c>
    </row>
    <row r="27" spans="1:10" x14ac:dyDescent="0.25">
      <c r="A27" s="134">
        <v>16</v>
      </c>
      <c r="B27" s="32" t="str">
        <f>+IFERROR((VLOOKUP(A27,Hoja3!$A$2:$J$841,4,FALSE)),"")</f>
        <v/>
      </c>
      <c r="C27" s="33" t="str">
        <f>+IFERROR((VLOOKUP(A27,Hoja3!$A$2:$J$841,5,FALSE)),"")</f>
        <v/>
      </c>
      <c r="D27" s="35" t="str">
        <f>+IFERROR((VLOOKUP(A27,Hoja3!$A$2:$J$841,6,FALSE)),"")</f>
        <v/>
      </c>
      <c r="E27" s="35"/>
      <c r="F27" s="36"/>
      <c r="G27" s="33" t="str">
        <f>+IFERROR((VLOOKUP(A27,Hoja3!$A$2:$J$841,7,FALSE)),"")</f>
        <v/>
      </c>
      <c r="H27" s="33" t="str">
        <f>+IFERROR((VLOOKUP(A27,Hoja3!$A$2:$J$841,8,FALSE)),"")</f>
        <v/>
      </c>
      <c r="I27" s="37" t="str">
        <f>+IFERROR((VLOOKUP(A27,Hoja3!$A$2:$J$841,9,FALSE)),"")</f>
        <v/>
      </c>
      <c r="J27" s="135" t="str">
        <f>+IFERROR((VLOOKUP(A27,Hoja3!$A$2:$J$841,10,FALSE)),"")</f>
        <v/>
      </c>
    </row>
    <row r="28" spans="1:10" x14ac:dyDescent="0.25">
      <c r="A28" s="134">
        <v>17</v>
      </c>
      <c r="B28" s="32" t="str">
        <f>+IFERROR((VLOOKUP(A28,Hoja3!$A$2:$J$841,4,FALSE)),"")</f>
        <v/>
      </c>
      <c r="C28" s="33" t="str">
        <f>+IFERROR((VLOOKUP(A28,Hoja3!$A$2:$J$841,5,FALSE)),"")</f>
        <v/>
      </c>
      <c r="D28" s="35" t="str">
        <f>+IFERROR((VLOOKUP(A28,Hoja3!$A$2:$J$841,6,FALSE)),"")</f>
        <v/>
      </c>
      <c r="E28" s="35"/>
      <c r="F28" s="36"/>
      <c r="G28" s="33" t="str">
        <f>+IFERROR((VLOOKUP(A28,Hoja3!$A$2:$J$841,7,FALSE)),"")</f>
        <v/>
      </c>
      <c r="H28" s="33" t="str">
        <f>+IFERROR((VLOOKUP(A28,Hoja3!$A$2:$J$841,8,FALSE)),"")</f>
        <v/>
      </c>
      <c r="I28" s="37" t="str">
        <f>+IFERROR((VLOOKUP(A28,Hoja3!$A$2:$J$841,9,FALSE)),"")</f>
        <v/>
      </c>
      <c r="J28" s="135" t="str">
        <f>+IFERROR((VLOOKUP(A28,Hoja3!$A$2:$J$841,10,FALSE)),"")</f>
        <v/>
      </c>
    </row>
    <row r="29" spans="1:10" x14ac:dyDescent="0.25">
      <c r="A29" s="134">
        <v>18</v>
      </c>
      <c r="B29" s="32" t="str">
        <f>+IFERROR((VLOOKUP(A29,Hoja3!$A$2:$J$841,4,FALSE)),"")</f>
        <v/>
      </c>
      <c r="C29" s="33" t="str">
        <f>+IFERROR((VLOOKUP(A29,Hoja3!$A$2:$J$841,5,FALSE)),"")</f>
        <v/>
      </c>
      <c r="D29" s="35" t="str">
        <f>+IFERROR((VLOOKUP(A29,Hoja3!$A$2:$J$841,6,FALSE)),"")</f>
        <v/>
      </c>
      <c r="E29" s="35"/>
      <c r="F29" s="36"/>
      <c r="G29" s="33" t="str">
        <f>+IFERROR((VLOOKUP(A29,Hoja3!$A$2:$J$841,7,FALSE)),"")</f>
        <v/>
      </c>
      <c r="H29" s="33" t="str">
        <f>+IFERROR((VLOOKUP(A29,Hoja3!$A$2:$J$841,8,FALSE)),"")</f>
        <v/>
      </c>
      <c r="I29" s="37" t="str">
        <f>+IFERROR((VLOOKUP(A29,Hoja3!$A$2:$J$841,9,FALSE)),"")</f>
        <v/>
      </c>
      <c r="J29" s="135" t="str">
        <f>+IFERROR((VLOOKUP(A29,Hoja3!$A$2:$J$841,10,FALSE)),"")</f>
        <v/>
      </c>
    </row>
    <row r="30" spans="1:10" x14ac:dyDescent="0.25">
      <c r="A30" s="134">
        <v>19</v>
      </c>
      <c r="B30" s="32" t="str">
        <f>+IFERROR((VLOOKUP(A30,Hoja3!$A$2:$J$841,4,FALSE)),"")</f>
        <v/>
      </c>
      <c r="C30" s="33" t="str">
        <f>+IFERROR((VLOOKUP(A30,Hoja3!$A$2:$J$841,5,FALSE)),"")</f>
        <v/>
      </c>
      <c r="D30" s="35" t="str">
        <f>+IFERROR((VLOOKUP(A30,Hoja3!$A$2:$J$841,6,FALSE)),"")</f>
        <v/>
      </c>
      <c r="E30" s="35"/>
      <c r="F30" s="36"/>
      <c r="G30" s="33" t="str">
        <f>+IFERROR((VLOOKUP(A30,Hoja3!$A$2:$J$841,7,FALSE)),"")</f>
        <v/>
      </c>
      <c r="H30" s="33" t="str">
        <f>+IFERROR((VLOOKUP(A30,Hoja3!$A$2:$J$841,8,FALSE)),"")</f>
        <v/>
      </c>
      <c r="I30" s="37" t="str">
        <f>+IFERROR((VLOOKUP(A30,Hoja3!$A$2:$J$841,9,FALSE)),"")</f>
        <v/>
      </c>
      <c r="J30" s="135" t="str">
        <f>+IFERROR((VLOOKUP(A30,Hoja3!$A$2:$J$841,10,FALSE)),"")</f>
        <v/>
      </c>
    </row>
    <row r="31" spans="1:10" x14ac:dyDescent="0.25">
      <c r="A31" s="134">
        <v>20</v>
      </c>
      <c r="B31" s="32" t="str">
        <f>+IFERROR((VLOOKUP(A31,Hoja3!$A$2:$J$841,4,FALSE)),"")</f>
        <v/>
      </c>
      <c r="C31" s="33" t="str">
        <f>+IFERROR((VLOOKUP(A31,Hoja3!$A$2:$J$841,5,FALSE)),"")</f>
        <v/>
      </c>
      <c r="D31" s="35" t="str">
        <f>+IFERROR((VLOOKUP(A31,Hoja3!$A$2:$J$841,6,FALSE)),"")</f>
        <v/>
      </c>
      <c r="E31" s="35"/>
      <c r="F31" s="36"/>
      <c r="G31" s="33" t="str">
        <f>+IFERROR((VLOOKUP(A31,Hoja3!$A$2:$J$841,7,FALSE)),"")</f>
        <v/>
      </c>
      <c r="H31" s="33" t="str">
        <f>+IFERROR((VLOOKUP(A31,Hoja3!$A$2:$J$841,8,FALSE)),"")</f>
        <v/>
      </c>
      <c r="I31" s="37" t="str">
        <f>+IFERROR((VLOOKUP(A31,Hoja3!$A$2:$J$841,9,FALSE)),"")</f>
        <v/>
      </c>
      <c r="J31" s="135" t="str">
        <f>+IFERROR((VLOOKUP(A31,Hoja3!$A$2:$J$841,10,FALSE)),"")</f>
        <v/>
      </c>
    </row>
    <row r="32" spans="1:10" x14ac:dyDescent="0.25">
      <c r="A32" s="134">
        <v>21</v>
      </c>
      <c r="B32" s="32" t="str">
        <f>+IFERROR((VLOOKUP(A32,Hoja3!$A$2:$J$841,4,FALSE)),"")</f>
        <v/>
      </c>
      <c r="C32" s="33" t="str">
        <f>+IFERROR((VLOOKUP(A32,Hoja3!$A$2:$J$841,5,FALSE)),"")</f>
        <v/>
      </c>
      <c r="D32" s="35" t="str">
        <f>+IFERROR((VLOOKUP(A32,Hoja3!$A$2:$J$841,6,FALSE)),"")</f>
        <v/>
      </c>
      <c r="E32" s="35"/>
      <c r="F32" s="36"/>
      <c r="G32" s="33" t="str">
        <f>+IFERROR((VLOOKUP(A32,Hoja3!$A$2:$J$841,7,FALSE)),"")</f>
        <v/>
      </c>
      <c r="H32" s="33" t="str">
        <f>+IFERROR((VLOOKUP(A32,Hoja3!$A$2:$J$841,8,FALSE)),"")</f>
        <v/>
      </c>
      <c r="I32" s="37" t="str">
        <f>+IFERROR((VLOOKUP(A32,Hoja3!$A$2:$J$841,9,FALSE)),"")</f>
        <v/>
      </c>
      <c r="J32" s="135" t="str">
        <f>+IFERROR((VLOOKUP(A32,Hoja3!$A$2:$J$841,10,FALSE)),"")</f>
        <v/>
      </c>
    </row>
    <row r="33" spans="1:10" x14ac:dyDescent="0.25">
      <c r="A33" s="134">
        <v>22</v>
      </c>
      <c r="B33" s="32" t="str">
        <f>+IFERROR((VLOOKUP(A33,Hoja3!$A$2:$J$841,4,FALSE)),"")</f>
        <v/>
      </c>
      <c r="C33" s="33" t="str">
        <f>+IFERROR((VLOOKUP(A33,Hoja3!$A$2:$J$841,5,FALSE)),"")</f>
        <v/>
      </c>
      <c r="D33" s="35" t="str">
        <f>+IFERROR((VLOOKUP(A33,Hoja3!$A$2:$J$841,6,FALSE)),"")</f>
        <v/>
      </c>
      <c r="E33" s="35"/>
      <c r="F33" s="36"/>
      <c r="G33" s="33" t="str">
        <f>+IFERROR((VLOOKUP(A33,Hoja3!$A$2:$J$841,7,FALSE)),"")</f>
        <v/>
      </c>
      <c r="H33" s="33" t="str">
        <f>+IFERROR((VLOOKUP(A33,Hoja3!$A$2:$J$841,8,FALSE)),"")</f>
        <v/>
      </c>
      <c r="I33" s="37" t="str">
        <f>+IFERROR((VLOOKUP(A33,Hoja3!$A$2:$J$841,9,FALSE)),"")</f>
        <v/>
      </c>
      <c r="J33" s="135" t="str">
        <f>+IFERROR((VLOOKUP(A33,Hoja3!$A$2:$J$841,10,FALSE)),"")</f>
        <v/>
      </c>
    </row>
    <row r="34" spans="1:10" x14ac:dyDescent="0.25">
      <c r="A34" s="134">
        <v>23</v>
      </c>
      <c r="B34" s="32" t="str">
        <f>+IFERROR((VLOOKUP(A34,Hoja3!$A$2:$J$841,4,FALSE)),"")</f>
        <v/>
      </c>
      <c r="C34" s="33" t="str">
        <f>+IFERROR((VLOOKUP(A34,Hoja3!$A$2:$J$841,5,FALSE)),"")</f>
        <v/>
      </c>
      <c r="D34" s="35" t="str">
        <f>+IFERROR((VLOOKUP(A34,Hoja3!$A$2:$J$841,6,FALSE)),"")</f>
        <v/>
      </c>
      <c r="E34" s="35"/>
      <c r="F34" s="36"/>
      <c r="G34" s="33" t="str">
        <f>+IFERROR((VLOOKUP(A34,Hoja3!$A$2:$J$841,7,FALSE)),"")</f>
        <v/>
      </c>
      <c r="H34" s="33" t="str">
        <f>+IFERROR((VLOOKUP(A34,Hoja3!$A$2:$J$841,8,FALSE)),"")</f>
        <v/>
      </c>
      <c r="I34" s="37" t="str">
        <f>+IFERROR((VLOOKUP(A34,Hoja3!$A$2:$J$841,9,FALSE)),"")</f>
        <v/>
      </c>
      <c r="J34" s="135" t="str">
        <f>+IFERROR((VLOOKUP(A34,Hoja3!$A$2:$J$841,10,FALSE)),"")</f>
        <v/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CAQUETA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18001</v>
      </c>
      <c r="C12" s="39" t="str">
        <f>+IFERROR((VLOOKUP(A12,Hoja4!$A$2:$M$1051,5,FALSE)),"")</f>
        <v>FLORENCIA</v>
      </c>
      <c r="D12" s="40">
        <f>+IFERROR((VLOOKUP(A12,Hoja4!$A$2:$AA$1051,6,FALSE)),"")</f>
        <v>7895</v>
      </c>
      <c r="E12" s="40">
        <f>+IFERROR((VLOOKUP(A12,Hoja4!$A$2:$AA$1051,7,FALSE)),"")</f>
        <v>8850</v>
      </c>
      <c r="F12" s="40">
        <f>+IFERROR((VLOOKUP(A12,Hoja4!$A$2:$AA$1051,8,FALSE)),"")</f>
        <v>8970</v>
      </c>
      <c r="G12" s="40">
        <f>+IFERROR((VLOOKUP(A12,Hoja4!$A$2:$AA$1051,9,FALSE)),"")</f>
        <v>9542</v>
      </c>
      <c r="H12" s="40">
        <f>+IFERROR((VLOOKUP(A12,Hoja4!$A$2:$AA$1051,10,FALSE)),"")</f>
        <v>10378</v>
      </c>
      <c r="I12" s="40">
        <f>+IFERROR((VLOOKUP(A12,Hoja4!$A$2:$AA$1051,11,FALSE)),"")</f>
        <v>11210</v>
      </c>
      <c r="J12" s="40">
        <f>+IFERROR((VLOOKUP(A12,Hoja4!$A$2:$AA$1051,12,FALSE)),"")</f>
        <v>11601</v>
      </c>
      <c r="K12" s="149">
        <f>+IFERROR((VLOOKUP(A12,Hoja4!$A$2:$AA$1051,13,FALSE)),"")</f>
        <v>11919</v>
      </c>
      <c r="L12" s="144">
        <f>+IFERROR((VLOOKUP(A12,Hoja4!$A$2:$AA$1051,14,FALSE)),"")</f>
        <v>11535</v>
      </c>
    </row>
    <row r="13" spans="1:12" x14ac:dyDescent="0.25">
      <c r="A13" s="145">
        <v>2</v>
      </c>
      <c r="B13" s="41">
        <f>+IFERROR((VLOOKUP(A13,Hoja4!$A$2:$M$1051,4,FALSE)),"")</f>
        <v>18029</v>
      </c>
      <c r="C13" s="41" t="str">
        <f>+IFERROR((VLOOKUP(A13,Hoja4!$A$2:$M$1051,5,FALSE)),"")</f>
        <v>ALBANIA</v>
      </c>
      <c r="D13" s="42">
        <f>+IFERROR((VLOOKUP(A13,Hoja4!$A$2:$AA$1051,6,FALSE)),"")</f>
        <v>40</v>
      </c>
      <c r="E13" s="42">
        <f>+IFERROR((VLOOKUP(A13,Hoja4!$A$2:$AA$1051,7,FALSE)),"")</f>
        <v>80</v>
      </c>
      <c r="F13" s="42">
        <f>+IFERROR((VLOOKUP(A13,Hoja4!$A$2:$AA$1051,8,FALSE)),"")</f>
        <v>43</v>
      </c>
      <c r="G13" s="42">
        <f>+IFERROR((VLOOKUP(A13,Hoja4!$A$2:$AA$1051,9,FALSE)),"")</f>
        <v>39</v>
      </c>
      <c r="H13" s="42">
        <f>+IFERROR((VLOOKUP(A13,Hoja4!$A$2:$AA$1051,10,FALSE)),"")</f>
        <v>50</v>
      </c>
      <c r="I13" s="42">
        <f>+IFERROR((VLOOKUP(A13,Hoja4!$A$2:$AA$1051,11,FALSE)),"")</f>
        <v>44</v>
      </c>
      <c r="J13" s="42">
        <f>+IFERROR((VLOOKUP(A13,Hoja4!$A$2:$AA$1051,12,FALSE)),"")</f>
        <v>34</v>
      </c>
      <c r="K13" s="149" t="str">
        <f>+IFERROR((VLOOKUP(A13,Hoja4!$A$2:$AA$1051,13,FALSE)),"")</f>
        <v>-</v>
      </c>
      <c r="L13" s="144">
        <f>+IFERROR((VLOOKUP(A13,Hoja4!$A$2:$AA$1051,14,FALSE)),"")</f>
        <v>0</v>
      </c>
    </row>
    <row r="14" spans="1:12" x14ac:dyDescent="0.25">
      <c r="A14" s="145">
        <v>3</v>
      </c>
      <c r="B14" s="41">
        <f>+IFERROR((VLOOKUP(A14,Hoja4!$A$2:$M$1051,4,FALSE)),"")</f>
        <v>18094</v>
      </c>
      <c r="C14" s="41" t="str">
        <f>+IFERROR((VLOOKUP(A14,Hoja4!$A$2:$M$1051,5,FALSE)),"")</f>
        <v>BELEN DE LOS ANDAQUIES</v>
      </c>
      <c r="D14" s="42">
        <f>+IFERROR((VLOOKUP(A14,Hoja4!$A$2:$AA$1051,6,FALSE)),"")</f>
        <v>94</v>
      </c>
      <c r="E14" s="42">
        <f>+IFERROR((VLOOKUP(A14,Hoja4!$A$2:$AA$1051,7,FALSE)),"")</f>
        <v>63</v>
      </c>
      <c r="F14" s="42">
        <f>+IFERROR((VLOOKUP(A14,Hoja4!$A$2:$AA$1051,8,FALSE)),"")</f>
        <v>56</v>
      </c>
      <c r="G14" s="42">
        <f>+IFERROR((VLOOKUP(A14,Hoja4!$A$2:$AA$1051,9,FALSE)),"")</f>
        <v>19</v>
      </c>
      <c r="H14" s="42">
        <f>+IFERROR((VLOOKUP(A14,Hoja4!$A$2:$AA$1051,10,FALSE)),"")</f>
        <v>19</v>
      </c>
      <c r="I14" s="42">
        <f>+IFERROR((VLOOKUP(A14,Hoja4!$A$2:$AA$1051,11,FALSE)),"")</f>
        <v>1</v>
      </c>
      <c r="J14" s="42" t="str">
        <f>+IFERROR((VLOOKUP(A14,Hoja4!$A$2:$AA$1051,12,FALSE)),"")</f>
        <v>-</v>
      </c>
      <c r="K14" s="149">
        <f>+IFERROR((VLOOKUP(A14,Hoja4!$A$2:$AA$1051,13,FALSE)),"")</f>
        <v>1</v>
      </c>
      <c r="L14" s="144">
        <f>+IFERROR((VLOOKUP(A14,Hoja4!$A$2:$AA$1051,14,FALSE)),"")</f>
        <v>1</v>
      </c>
    </row>
    <row r="15" spans="1:12" x14ac:dyDescent="0.25">
      <c r="A15" s="145">
        <v>4</v>
      </c>
      <c r="B15" s="41">
        <f>+IFERROR((VLOOKUP(A15,Hoja4!$A$2:$M$1051,4,FALSE)),"")</f>
        <v>18150</v>
      </c>
      <c r="C15" s="41" t="str">
        <f>+IFERROR((VLOOKUP(A15,Hoja4!$A$2:$M$1051,5,FALSE)),"")</f>
        <v>CARTAGENA DEL CHAIRA</v>
      </c>
      <c r="D15" s="42">
        <f>+IFERROR((VLOOKUP(A15,Hoja4!$A$2:$AA$1051,6,FALSE)),"")</f>
        <v>11</v>
      </c>
      <c r="E15" s="42">
        <f>+IFERROR((VLOOKUP(A15,Hoja4!$A$2:$AA$1051,7,FALSE)),"")</f>
        <v>53</v>
      </c>
      <c r="F15" s="42">
        <f>+IFERROR((VLOOKUP(A15,Hoja4!$A$2:$AA$1051,8,FALSE)),"")</f>
        <v>22</v>
      </c>
      <c r="G15" s="42">
        <f>+IFERROR((VLOOKUP(A15,Hoja4!$A$2:$AA$1051,9,FALSE)),"")</f>
        <v>24</v>
      </c>
      <c r="H15" s="42">
        <f>+IFERROR((VLOOKUP(A15,Hoja4!$A$2:$AA$1051,10,FALSE)),"")</f>
        <v>35</v>
      </c>
      <c r="I15" s="42">
        <f>+IFERROR((VLOOKUP(A15,Hoja4!$A$2:$AA$1051,11,FALSE)),"")</f>
        <v>23</v>
      </c>
      <c r="J15" s="42">
        <f>+IFERROR((VLOOKUP(A15,Hoja4!$A$2:$AA$1051,12,FALSE)),"")</f>
        <v>16</v>
      </c>
      <c r="K15" s="149">
        <f>+IFERROR((VLOOKUP(A15,Hoja4!$A$2:$AA$1051,13,FALSE)),"")</f>
        <v>18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18205</v>
      </c>
      <c r="C16" s="41" t="str">
        <f>+IFERROR((VLOOKUP(A16,Hoja4!$A$2:$M$1051,5,FALSE)),"")</f>
        <v>CURILLO</v>
      </c>
      <c r="D16" s="42">
        <f>+IFERROR((VLOOKUP(A16,Hoja4!$A$2:$AA$1051,6,FALSE)),"")</f>
        <v>161</v>
      </c>
      <c r="E16" s="42">
        <f>+IFERROR((VLOOKUP(A16,Hoja4!$A$2:$AA$1051,7,FALSE)),"")</f>
        <v>28</v>
      </c>
      <c r="F16" s="42" t="str">
        <f>+IFERROR((VLOOKUP(A16,Hoja4!$A$2:$AA$1051,8,FALSE)),"")</f>
        <v>-</v>
      </c>
      <c r="G16" s="42" t="str">
        <f>+IFERROR((VLOOKUP(A16,Hoja4!$A$2:$AA$1051,9,FALSE)),"")</f>
        <v>-</v>
      </c>
      <c r="H16" s="42" t="str">
        <f>+IFERROR((VLOOKUP(A16,Hoja4!$A$2:$AA$1051,10,FALSE)),"")</f>
        <v>-</v>
      </c>
      <c r="I16" s="42" t="str">
        <f>+IFERROR((VLOOKUP(A16,Hoja4!$A$2:$AA$1051,11,FALSE)),"")</f>
        <v>-</v>
      </c>
      <c r="J16" s="42" t="str">
        <f>+IFERROR((VLOOKUP(A16,Hoja4!$A$2:$AA$1051,12,FALSE)),"")</f>
        <v>-</v>
      </c>
      <c r="K16" s="149" t="str">
        <f>+IFERROR((VLOOKUP(A16,Hoja4!$A$2:$AA$1051,13,FALSE)),"")</f>
        <v>-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18247</v>
      </c>
      <c r="C17" s="41" t="str">
        <f>+IFERROR((VLOOKUP(A17,Hoja4!$A$2:$M$1051,5,FALSE)),"")</f>
        <v>EL DONCELLO</v>
      </c>
      <c r="D17" s="42">
        <f>+IFERROR((VLOOKUP(A17,Hoja4!$A$2:$AA$1051,6,FALSE)),"")</f>
        <v>193</v>
      </c>
      <c r="E17" s="42">
        <f>+IFERROR((VLOOKUP(A17,Hoja4!$A$2:$AA$1051,7,FALSE)),"")</f>
        <v>168</v>
      </c>
      <c r="F17" s="42">
        <f>+IFERROR((VLOOKUP(A17,Hoja4!$A$2:$AA$1051,8,FALSE)),"")</f>
        <v>136</v>
      </c>
      <c r="G17" s="42">
        <f>+IFERROR((VLOOKUP(A17,Hoja4!$A$2:$AA$1051,9,FALSE)),"")</f>
        <v>109</v>
      </c>
      <c r="H17" s="42">
        <f>+IFERROR((VLOOKUP(A17,Hoja4!$A$2:$AA$1051,10,FALSE)),"")</f>
        <v>89</v>
      </c>
      <c r="I17" s="42">
        <f>+IFERROR((VLOOKUP(A17,Hoja4!$A$2:$AA$1051,11,FALSE)),"")</f>
        <v>44</v>
      </c>
      <c r="J17" s="42">
        <f>+IFERROR((VLOOKUP(A17,Hoja4!$A$2:$AA$1051,12,FALSE)),"")</f>
        <v>84</v>
      </c>
      <c r="K17" s="149">
        <f>+IFERROR((VLOOKUP(A17,Hoja4!$A$2:$AA$1051,13,FALSE)),"")</f>
        <v>56</v>
      </c>
      <c r="L17" s="144">
        <f>+IFERROR((VLOOKUP(A17,Hoja4!$A$2:$AA$1051,14,FALSE)),"")</f>
        <v>35</v>
      </c>
    </row>
    <row r="18" spans="1:12" x14ac:dyDescent="0.25">
      <c r="A18" s="145">
        <v>7</v>
      </c>
      <c r="B18" s="41">
        <f>+IFERROR((VLOOKUP(A18,Hoja4!$A$2:$M$1051,4,FALSE)),"")</f>
        <v>18256</v>
      </c>
      <c r="C18" s="41" t="str">
        <f>+IFERROR((VLOOKUP(A18,Hoja4!$A$2:$M$1051,5,FALSE)),"")</f>
        <v>EL PAUJIL</v>
      </c>
      <c r="D18" s="42">
        <f>+IFERROR((VLOOKUP(A18,Hoja4!$A$2:$AA$1051,6,FALSE)),"")</f>
        <v>33</v>
      </c>
      <c r="E18" s="42" t="str">
        <f>+IFERROR((VLOOKUP(A18,Hoja4!$A$2:$AA$1051,7,FALSE)),"")</f>
        <v>-</v>
      </c>
      <c r="F18" s="42">
        <f>+IFERROR((VLOOKUP(A18,Hoja4!$A$2:$AA$1051,8,FALSE)),"")</f>
        <v>23</v>
      </c>
      <c r="G18" s="42">
        <f>+IFERROR((VLOOKUP(A18,Hoja4!$A$2:$AA$1051,9,FALSE)),"")</f>
        <v>17</v>
      </c>
      <c r="H18" s="42">
        <f>+IFERROR((VLOOKUP(A18,Hoja4!$A$2:$AA$1051,10,FALSE)),"")</f>
        <v>19</v>
      </c>
      <c r="I18" s="42">
        <f>+IFERROR((VLOOKUP(A18,Hoja4!$A$2:$AA$1051,11,FALSE)),"")</f>
        <v>21</v>
      </c>
      <c r="J18" s="42">
        <f>+IFERROR((VLOOKUP(A18,Hoja4!$A$2:$AA$1051,12,FALSE)),"")</f>
        <v>40</v>
      </c>
      <c r="K18" s="149">
        <f>+IFERROR((VLOOKUP(A18,Hoja4!$A$2:$AA$1051,13,FALSE)),"")</f>
        <v>15</v>
      </c>
      <c r="L18" s="144">
        <f>+IFERROR((VLOOKUP(A18,Hoja4!$A$2:$AA$1051,14,FALSE)),"")</f>
        <v>41</v>
      </c>
    </row>
    <row r="19" spans="1:12" x14ac:dyDescent="0.25">
      <c r="A19" s="145">
        <v>8</v>
      </c>
      <c r="B19" s="41">
        <f>+IFERROR((VLOOKUP(A19,Hoja4!$A$2:$M$1051,4,FALSE)),"")</f>
        <v>18410</v>
      </c>
      <c r="C19" s="41" t="str">
        <f>+IFERROR((VLOOKUP(A19,Hoja4!$A$2:$M$1051,5,FALSE)),"")</f>
        <v>LA MONTAÑITA</v>
      </c>
      <c r="D19" s="42">
        <f>+IFERROR((VLOOKUP(A19,Hoja4!$A$2:$AA$1051,6,FALSE)),"")</f>
        <v>2</v>
      </c>
      <c r="E19" s="42" t="str">
        <f>+IFERROR((VLOOKUP(A19,Hoja4!$A$2:$AA$1051,7,FALSE)),"")</f>
        <v>-</v>
      </c>
      <c r="F19" s="42">
        <f>+IFERROR((VLOOKUP(A19,Hoja4!$A$2:$AA$1051,8,FALSE)),"")</f>
        <v>1</v>
      </c>
      <c r="G19" s="42" t="str">
        <f>+IFERROR((VLOOKUP(A19,Hoja4!$A$2:$AA$1051,9,FALSE)),"")</f>
        <v>-</v>
      </c>
      <c r="H19" s="42" t="str">
        <f>+IFERROR((VLOOKUP(A19,Hoja4!$A$2:$AA$1051,10,FALSE)),"")</f>
        <v>-</v>
      </c>
      <c r="I19" s="42" t="str">
        <f>+IFERROR((VLOOKUP(A19,Hoja4!$A$2:$AA$1051,11,FALSE)),"")</f>
        <v>-</v>
      </c>
      <c r="J19" s="42" t="str">
        <f>+IFERROR((VLOOKUP(A19,Hoja4!$A$2:$AA$1051,12,FALSE)),"")</f>
        <v>-</v>
      </c>
      <c r="K19" s="149" t="str">
        <f>+IFERROR((VLOOKUP(A19,Hoja4!$A$2:$AA$1051,13,FALSE)),"")</f>
        <v>-</v>
      </c>
      <c r="L19" s="144">
        <f>+IFERROR((VLOOKUP(A19,Hoja4!$A$2:$AA$1051,14,FALSE)),"")</f>
        <v>0</v>
      </c>
    </row>
    <row r="20" spans="1:12" x14ac:dyDescent="0.25">
      <c r="A20" s="145">
        <v>9</v>
      </c>
      <c r="B20" s="41">
        <f>+IFERROR((VLOOKUP(A20,Hoja4!$A$2:$M$1051,4,FALSE)),"")</f>
        <v>18592</v>
      </c>
      <c r="C20" s="41" t="str">
        <f>+IFERROR((VLOOKUP(A20,Hoja4!$A$2:$M$1051,5,FALSE)),"")</f>
        <v>PUERTO RICO</v>
      </c>
      <c r="D20" s="42" t="str">
        <f>+IFERROR((VLOOKUP(A20,Hoja4!$A$2:$AA$1051,6,FALSE)),"")</f>
        <v>-</v>
      </c>
      <c r="E20" s="42">
        <f>+IFERROR((VLOOKUP(A20,Hoja4!$A$2:$AA$1051,7,FALSE)),"")</f>
        <v>29</v>
      </c>
      <c r="F20" s="42">
        <f>+IFERROR((VLOOKUP(A20,Hoja4!$A$2:$AA$1051,8,FALSE)),"")</f>
        <v>38</v>
      </c>
      <c r="G20" s="42">
        <f>+IFERROR((VLOOKUP(A20,Hoja4!$A$2:$AA$1051,9,FALSE)),"")</f>
        <v>25</v>
      </c>
      <c r="H20" s="42">
        <f>+IFERROR((VLOOKUP(A20,Hoja4!$A$2:$AA$1051,10,FALSE)),"")</f>
        <v>23</v>
      </c>
      <c r="I20" s="42" t="str">
        <f>+IFERROR((VLOOKUP(A20,Hoja4!$A$2:$AA$1051,11,FALSE)),"")</f>
        <v>-</v>
      </c>
      <c r="J20" s="42" t="str">
        <f>+IFERROR((VLOOKUP(A20,Hoja4!$A$2:$AA$1051,12,FALSE)),"")</f>
        <v>-</v>
      </c>
      <c r="K20" s="149">
        <f>+IFERROR((VLOOKUP(A20,Hoja4!$A$2:$AA$1051,13,FALSE)),"")</f>
        <v>1</v>
      </c>
      <c r="L20" s="144">
        <f>+IFERROR((VLOOKUP(A20,Hoja4!$A$2:$AA$1051,14,FALSE)),"")</f>
        <v>1</v>
      </c>
    </row>
    <row r="21" spans="1:12" x14ac:dyDescent="0.25">
      <c r="A21" s="145">
        <v>10</v>
      </c>
      <c r="B21" s="41">
        <f>+IFERROR((VLOOKUP(A21,Hoja4!$A$2:$M$1051,4,FALSE)),"")</f>
        <v>18610</v>
      </c>
      <c r="C21" s="41" t="str">
        <f>+IFERROR((VLOOKUP(A21,Hoja4!$A$2:$M$1051,5,FALSE)),"")</f>
        <v>SAN JOSE DEL FRAGUA</v>
      </c>
      <c r="D21" s="42" t="str">
        <f>+IFERROR((VLOOKUP(A21,Hoja4!$A$2:$AA$1051,6,FALSE)),"")</f>
        <v>-</v>
      </c>
      <c r="E21" s="42" t="str">
        <f>+IFERROR((VLOOKUP(A21,Hoja4!$A$2:$AA$1051,7,FALSE)),"")</f>
        <v>-</v>
      </c>
      <c r="F21" s="42" t="str">
        <f>+IFERROR((VLOOKUP(A21,Hoja4!$A$2:$AA$1051,8,FALSE)),"")</f>
        <v>-</v>
      </c>
      <c r="G21" s="42" t="str">
        <f>+IFERROR((VLOOKUP(A21,Hoja4!$A$2:$AA$1051,9,FALSE)),"")</f>
        <v>-</v>
      </c>
      <c r="H21" s="42" t="str">
        <f>+IFERROR((VLOOKUP(A21,Hoja4!$A$2:$AA$1051,10,FALSE)),"")</f>
        <v>-</v>
      </c>
      <c r="I21" s="42" t="str">
        <f>+IFERROR((VLOOKUP(A21,Hoja4!$A$2:$AA$1051,11,FALSE)),"")</f>
        <v>-</v>
      </c>
      <c r="J21" s="42">
        <f>+IFERROR((VLOOKUP(A21,Hoja4!$A$2:$AA$1051,12,FALSE)),"")</f>
        <v>1</v>
      </c>
      <c r="K21" s="149">
        <f>+IFERROR((VLOOKUP(A21,Hoja4!$A$2:$AA$1051,13,FALSE)),"")</f>
        <v>1</v>
      </c>
      <c r="L21" s="144">
        <f>+IFERROR((VLOOKUP(A21,Hoja4!$A$2:$AA$1051,14,FALSE)),"")</f>
        <v>0</v>
      </c>
    </row>
    <row r="22" spans="1:12" x14ac:dyDescent="0.25">
      <c r="A22" s="145">
        <v>11</v>
      </c>
      <c r="B22" s="41">
        <f>+IFERROR((VLOOKUP(A22,Hoja4!$A$2:$M$1051,4,FALSE)),"")</f>
        <v>18753</v>
      </c>
      <c r="C22" s="41" t="str">
        <f>+IFERROR((VLOOKUP(A22,Hoja4!$A$2:$M$1051,5,FALSE)),"")</f>
        <v>SAN VICENTE DEL CAGUAN</v>
      </c>
      <c r="D22" s="42">
        <f>+IFERROR((VLOOKUP(A22,Hoja4!$A$2:$AA$1051,6,FALSE)),"")</f>
        <v>384</v>
      </c>
      <c r="E22" s="42">
        <f>+IFERROR((VLOOKUP(A22,Hoja4!$A$2:$AA$1051,7,FALSE)),"")</f>
        <v>441</v>
      </c>
      <c r="F22" s="42">
        <f>+IFERROR((VLOOKUP(A22,Hoja4!$A$2:$AA$1051,8,FALSE)),"")</f>
        <v>371</v>
      </c>
      <c r="G22" s="42">
        <f>+IFERROR((VLOOKUP(A22,Hoja4!$A$2:$AA$1051,9,FALSE)),"")</f>
        <v>378</v>
      </c>
      <c r="H22" s="42">
        <f>+IFERROR((VLOOKUP(A22,Hoja4!$A$2:$AA$1051,10,FALSE)),"")</f>
        <v>296</v>
      </c>
      <c r="I22" s="42">
        <f>+IFERROR((VLOOKUP(A22,Hoja4!$A$2:$AA$1051,11,FALSE)),"")</f>
        <v>204</v>
      </c>
      <c r="J22" s="42">
        <f>+IFERROR((VLOOKUP(A22,Hoja4!$A$2:$AA$1051,12,FALSE)),"")</f>
        <v>216</v>
      </c>
      <c r="K22" s="149">
        <f>+IFERROR((VLOOKUP(A22,Hoja4!$A$2:$AA$1051,13,FALSE)),"")</f>
        <v>234</v>
      </c>
      <c r="L22" s="144">
        <f>+IFERROR((VLOOKUP(A22,Hoja4!$A$2:$AA$1051,14,FALSE)),"")</f>
        <v>178</v>
      </c>
    </row>
    <row r="23" spans="1:12" x14ac:dyDescent="0.25">
      <c r="A23" s="145">
        <v>12</v>
      </c>
      <c r="B23" s="41">
        <f>+IFERROR((VLOOKUP(A23,Hoja4!$A$2:$M$1051,4,FALSE)),"")</f>
        <v>18756</v>
      </c>
      <c r="C23" s="41" t="str">
        <f>+IFERROR((VLOOKUP(A23,Hoja4!$A$2:$M$1051,5,FALSE)),"")</f>
        <v>SOLANO</v>
      </c>
      <c r="D23" s="42" t="str">
        <f>+IFERROR((VLOOKUP(A23,Hoja4!$A$2:$AA$1051,6,FALSE)),"")</f>
        <v>-</v>
      </c>
      <c r="E23" s="42">
        <f>+IFERROR((VLOOKUP(A23,Hoja4!$A$2:$AA$1051,7,FALSE)),"")</f>
        <v>42</v>
      </c>
      <c r="F23" s="42">
        <f>+IFERROR((VLOOKUP(A23,Hoja4!$A$2:$AA$1051,8,FALSE)),"")</f>
        <v>19</v>
      </c>
      <c r="G23" s="42">
        <f>+IFERROR((VLOOKUP(A23,Hoja4!$A$2:$AA$1051,9,FALSE)),"")</f>
        <v>19</v>
      </c>
      <c r="H23" s="42" t="str">
        <f>+IFERROR((VLOOKUP(A23,Hoja4!$A$2:$AA$1051,10,FALSE)),"")</f>
        <v>-</v>
      </c>
      <c r="I23" s="42" t="str">
        <f>+IFERROR((VLOOKUP(A23,Hoja4!$A$2:$AA$1051,11,FALSE)),"")</f>
        <v>-</v>
      </c>
      <c r="J23" s="42" t="str">
        <f>+IFERROR((VLOOKUP(A23,Hoja4!$A$2:$AA$1051,12,FALSE)),"")</f>
        <v>-</v>
      </c>
      <c r="K23" s="149" t="str">
        <f>+IFERROR((VLOOKUP(A23,Hoja4!$A$2:$AA$1051,13,FALSE)),"")</f>
        <v>-</v>
      </c>
      <c r="L23" s="144">
        <f>+IFERROR((VLOOKUP(A23,Hoja4!$A$2:$AA$1051,14,FALSE)),"")</f>
        <v>0</v>
      </c>
    </row>
    <row r="24" spans="1:12" x14ac:dyDescent="0.25">
      <c r="A24" s="145">
        <v>13</v>
      </c>
      <c r="B24" s="41">
        <f>+IFERROR((VLOOKUP(A24,Hoja4!$A$2:$M$1051,4,FALSE)),"")</f>
        <v>18785</v>
      </c>
      <c r="C24" s="41" t="str">
        <f>+IFERROR((VLOOKUP(A24,Hoja4!$A$2:$M$1051,5,FALSE)),"")</f>
        <v>SOLITA</v>
      </c>
      <c r="D24" s="42" t="str">
        <f>+IFERROR((VLOOKUP(A24,Hoja4!$A$2:$AA$1051,6,FALSE)),"")</f>
        <v>-</v>
      </c>
      <c r="E24" s="42" t="str">
        <f>+IFERROR((VLOOKUP(A24,Hoja4!$A$2:$AA$1051,7,FALSE)),"")</f>
        <v>-</v>
      </c>
      <c r="F24" s="42" t="str">
        <f>+IFERROR((VLOOKUP(A24,Hoja4!$A$2:$AA$1051,8,FALSE)),"")</f>
        <v>-</v>
      </c>
      <c r="G24" s="42" t="str">
        <f>+IFERROR((VLOOKUP(A24,Hoja4!$A$2:$AA$1051,9,FALSE)),"")</f>
        <v>-</v>
      </c>
      <c r="H24" s="42" t="str">
        <f>+IFERROR((VLOOKUP(A24,Hoja4!$A$2:$AA$1051,10,FALSE)),"")</f>
        <v>-</v>
      </c>
      <c r="I24" s="42" t="str">
        <f>+IFERROR((VLOOKUP(A24,Hoja4!$A$2:$AA$1051,11,FALSE)),"")</f>
        <v>-</v>
      </c>
      <c r="J24" s="42" t="str">
        <f>+IFERROR((VLOOKUP(A24,Hoja4!$A$2:$AA$1051,12,FALSE)),"")</f>
        <v>-</v>
      </c>
      <c r="K24" s="149" t="str">
        <f>+IFERROR((VLOOKUP(A24,Hoja4!$A$2:$AA$1051,13,FALSE)),"")</f>
        <v>-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18860</v>
      </c>
      <c r="C25" s="41" t="str">
        <f>+IFERROR((VLOOKUP(A25,Hoja4!$A$2:$M$1051,5,FALSE)),"")</f>
        <v>VALPARAISO</v>
      </c>
      <c r="D25" s="42">
        <f>+IFERROR((VLOOKUP(A25,Hoja4!$A$2:$AA$1051,6,FALSE)),"")</f>
        <v>1</v>
      </c>
      <c r="E25" s="42" t="str">
        <f>+IFERROR((VLOOKUP(A25,Hoja4!$A$2:$AA$1051,7,FALSE)),"")</f>
        <v>-</v>
      </c>
      <c r="F25" s="42" t="str">
        <f>+IFERROR((VLOOKUP(A25,Hoja4!$A$2:$AA$1051,8,FALSE)),"")</f>
        <v>-</v>
      </c>
      <c r="G25" s="42" t="str">
        <f>+IFERROR((VLOOKUP(A25,Hoja4!$A$2:$AA$1051,9,FALSE)),"")</f>
        <v>-</v>
      </c>
      <c r="H25" s="42" t="str">
        <f>+IFERROR((VLOOKUP(A25,Hoja4!$A$2:$AA$1051,10,FALSE)),"")</f>
        <v>-</v>
      </c>
      <c r="I25" s="42" t="str">
        <f>+IFERROR((VLOOKUP(A25,Hoja4!$A$2:$AA$1051,11,FALSE)),"")</f>
        <v>-</v>
      </c>
      <c r="J25" s="42" t="str">
        <f>+IFERROR((VLOOKUP(A25,Hoja4!$A$2:$AA$1051,12,FALSE)),"")</f>
        <v>-</v>
      </c>
      <c r="K25" s="149" t="str">
        <f>+IFERROR((VLOOKUP(A25,Hoja4!$A$2:$AA$1051,13,FALSE)),"")</f>
        <v>-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 t="str">
        <f>+IFERROR((VLOOKUP(A26,Hoja4!$A$2:$M$1051,4,FALSE)),"")</f>
        <v/>
      </c>
      <c r="C26" s="41" t="str">
        <f>+IFERROR((VLOOKUP(A26,Hoja4!$A$2:$M$1051,5,FALSE)),"")</f>
        <v/>
      </c>
      <c r="D26" s="42" t="str">
        <f>+IFERROR((VLOOKUP(A26,Hoja4!$A$2:$AA$1051,6,FALSE)),"")</f>
        <v/>
      </c>
      <c r="E26" s="42" t="str">
        <f>+IFERROR((VLOOKUP(A26,Hoja4!$A$2:$AA$1051,7,FALSE)),"")</f>
        <v/>
      </c>
      <c r="F26" s="42" t="str">
        <f>+IFERROR((VLOOKUP(A26,Hoja4!$A$2:$AA$1051,8,FALSE)),"")</f>
        <v/>
      </c>
      <c r="G26" s="42" t="str">
        <f>+IFERROR((VLOOKUP(A26,Hoja4!$A$2:$AA$1051,9,FALSE)),"")</f>
        <v/>
      </c>
      <c r="H26" s="42" t="str">
        <f>+IFERROR((VLOOKUP(A26,Hoja4!$A$2:$AA$1051,10,FALSE)),"")</f>
        <v/>
      </c>
      <c r="I26" s="42" t="str">
        <f>+IFERROR((VLOOKUP(A26,Hoja4!$A$2:$AA$1051,11,FALSE)),"")</f>
        <v/>
      </c>
      <c r="J26" s="42" t="str">
        <f>+IFERROR((VLOOKUP(A26,Hoja4!$A$2:$AA$1051,12,FALSE)),"")</f>
        <v/>
      </c>
      <c r="K26" s="149" t="str">
        <f>+IFERROR((VLOOKUP(A26,Hoja4!$A$2:$AA$1051,13,FALSE)),"")</f>
        <v/>
      </c>
      <c r="L26" s="144" t="str">
        <f>+IFERROR((VLOOKUP(A26,Hoja4!$A$2:$AA$1051,14,FALSE)),"")</f>
        <v/>
      </c>
    </row>
    <row r="27" spans="1:12" x14ac:dyDescent="0.25">
      <c r="A27" s="145">
        <v>16</v>
      </c>
      <c r="B27" s="41" t="str">
        <f>+IFERROR((VLOOKUP(A27,Hoja4!$A$2:$M$1051,4,FALSE)),"")</f>
        <v/>
      </c>
      <c r="C27" s="41" t="str">
        <f>+IFERROR((VLOOKUP(A27,Hoja4!$A$2:$M$1051,5,FALSE)),"")</f>
        <v/>
      </c>
      <c r="D27" s="42" t="str">
        <f>+IFERROR((VLOOKUP(A27,Hoja4!$A$2:$AA$1051,6,FALSE)),"")</f>
        <v/>
      </c>
      <c r="E27" s="42" t="str">
        <f>+IFERROR((VLOOKUP(A27,Hoja4!$A$2:$AA$1051,7,FALSE)),"")</f>
        <v/>
      </c>
      <c r="F27" s="42" t="str">
        <f>+IFERROR((VLOOKUP(A27,Hoja4!$A$2:$AA$1051,8,FALSE)),"")</f>
        <v/>
      </c>
      <c r="G27" s="42" t="str">
        <f>+IFERROR((VLOOKUP(A27,Hoja4!$A$2:$AA$1051,9,FALSE)),"")</f>
        <v/>
      </c>
      <c r="H27" s="42" t="str">
        <f>+IFERROR((VLOOKUP(A27,Hoja4!$A$2:$AA$1051,10,FALSE)),"")</f>
        <v/>
      </c>
      <c r="I27" s="42" t="str">
        <f>+IFERROR((VLOOKUP(A27,Hoja4!$A$2:$AA$1051,11,FALSE)),"")</f>
        <v/>
      </c>
      <c r="J27" s="42" t="str">
        <f>+IFERROR((VLOOKUP(A27,Hoja4!$A$2:$AA$1051,12,FALSE)),"")</f>
        <v/>
      </c>
      <c r="K27" s="149" t="str">
        <f>+IFERROR((VLOOKUP(A27,Hoja4!$A$2:$AA$1051,13,FALSE)),"")</f>
        <v/>
      </c>
      <c r="L27" s="144" t="str">
        <f>+IFERROR((VLOOKUP(A27,Hoja4!$A$2:$AA$1051,14,FALSE)),"")</f>
        <v/>
      </c>
    </row>
    <row r="28" spans="1:12" x14ac:dyDescent="0.25">
      <c r="A28" s="145">
        <v>17</v>
      </c>
      <c r="B28" s="41" t="str">
        <f>+IFERROR((VLOOKUP(A28,Hoja4!$A$2:$M$1051,4,FALSE)),"")</f>
        <v/>
      </c>
      <c r="C28" s="41" t="str">
        <f>+IFERROR((VLOOKUP(A28,Hoja4!$A$2:$M$1051,5,FALSE)),"")</f>
        <v/>
      </c>
      <c r="D28" s="42" t="str">
        <f>+IFERROR((VLOOKUP(A28,Hoja4!$A$2:$AA$1051,6,FALSE)),"")</f>
        <v/>
      </c>
      <c r="E28" s="42" t="str">
        <f>+IFERROR((VLOOKUP(A28,Hoja4!$A$2:$AA$1051,7,FALSE)),"")</f>
        <v/>
      </c>
      <c r="F28" s="42" t="str">
        <f>+IFERROR((VLOOKUP(A28,Hoja4!$A$2:$AA$1051,8,FALSE)),"")</f>
        <v/>
      </c>
      <c r="G28" s="42" t="str">
        <f>+IFERROR((VLOOKUP(A28,Hoja4!$A$2:$AA$1051,9,FALSE)),"")</f>
        <v/>
      </c>
      <c r="H28" s="42" t="str">
        <f>+IFERROR((VLOOKUP(A28,Hoja4!$A$2:$AA$1051,10,FALSE)),"")</f>
        <v/>
      </c>
      <c r="I28" s="42" t="str">
        <f>+IFERROR((VLOOKUP(A28,Hoja4!$A$2:$AA$1051,11,FALSE)),"")</f>
        <v/>
      </c>
      <c r="J28" s="42" t="str">
        <f>+IFERROR((VLOOKUP(A28,Hoja4!$A$2:$AA$1051,12,FALSE)),"")</f>
        <v/>
      </c>
      <c r="K28" s="149" t="str">
        <f>+IFERROR((VLOOKUP(A28,Hoja4!$A$2:$AA$1051,13,FALSE)),"")</f>
        <v/>
      </c>
      <c r="L28" s="144" t="str">
        <f>+IFERROR((VLOOKUP(A28,Hoja4!$A$2:$AA$1051,14,FALSE)),"")</f>
        <v/>
      </c>
    </row>
    <row r="29" spans="1:12" x14ac:dyDescent="0.25">
      <c r="A29" s="145">
        <v>18</v>
      </c>
      <c r="B29" s="41" t="str">
        <f>+IFERROR((VLOOKUP(A29,Hoja4!$A$2:$M$1051,4,FALSE)),"")</f>
        <v/>
      </c>
      <c r="C29" s="41" t="str">
        <f>+IFERROR((VLOOKUP(A29,Hoja4!$A$2:$M$1051,5,FALSE)),"")</f>
        <v/>
      </c>
      <c r="D29" s="42" t="str">
        <f>+IFERROR((VLOOKUP(A29,Hoja4!$A$2:$AA$1051,6,FALSE)),"")</f>
        <v/>
      </c>
      <c r="E29" s="42" t="str">
        <f>+IFERROR((VLOOKUP(A29,Hoja4!$A$2:$AA$1051,7,FALSE)),"")</f>
        <v/>
      </c>
      <c r="F29" s="42" t="str">
        <f>+IFERROR((VLOOKUP(A29,Hoja4!$A$2:$AA$1051,8,FALSE)),"")</f>
        <v/>
      </c>
      <c r="G29" s="42" t="str">
        <f>+IFERROR((VLOOKUP(A29,Hoja4!$A$2:$AA$1051,9,FALSE)),"")</f>
        <v/>
      </c>
      <c r="H29" s="42" t="str">
        <f>+IFERROR((VLOOKUP(A29,Hoja4!$A$2:$AA$1051,10,FALSE)),"")</f>
        <v/>
      </c>
      <c r="I29" s="42" t="str">
        <f>+IFERROR((VLOOKUP(A29,Hoja4!$A$2:$AA$1051,11,FALSE)),"")</f>
        <v/>
      </c>
      <c r="J29" s="42" t="str">
        <f>+IFERROR((VLOOKUP(A29,Hoja4!$A$2:$AA$1051,12,FALSE)),"")</f>
        <v/>
      </c>
      <c r="K29" s="149" t="str">
        <f>+IFERROR((VLOOKUP(A29,Hoja4!$A$2:$AA$1051,13,FALSE)),"")</f>
        <v/>
      </c>
      <c r="L29" s="144" t="str">
        <f>+IFERROR((VLOOKUP(A29,Hoja4!$A$2:$AA$1051,14,FALSE)),"")</f>
        <v/>
      </c>
    </row>
    <row r="30" spans="1:12" x14ac:dyDescent="0.25">
      <c r="A30" s="145">
        <v>19</v>
      </c>
      <c r="B30" s="41" t="str">
        <f>+IFERROR((VLOOKUP(A30,Hoja4!$A$2:$M$1051,4,FALSE)),"")</f>
        <v/>
      </c>
      <c r="C30" s="41" t="str">
        <f>+IFERROR((VLOOKUP(A30,Hoja4!$A$2:$M$1051,5,FALSE)),"")</f>
        <v/>
      </c>
      <c r="D30" s="42" t="str">
        <f>+IFERROR((VLOOKUP(A30,Hoja4!$A$2:$AA$1051,6,FALSE)),"")</f>
        <v/>
      </c>
      <c r="E30" s="42" t="str">
        <f>+IFERROR((VLOOKUP(A30,Hoja4!$A$2:$AA$1051,7,FALSE)),"")</f>
        <v/>
      </c>
      <c r="F30" s="42" t="str">
        <f>+IFERROR((VLOOKUP(A30,Hoja4!$A$2:$AA$1051,8,FALSE)),"")</f>
        <v/>
      </c>
      <c r="G30" s="42" t="str">
        <f>+IFERROR((VLOOKUP(A30,Hoja4!$A$2:$AA$1051,9,FALSE)),"")</f>
        <v/>
      </c>
      <c r="H30" s="42" t="str">
        <f>+IFERROR((VLOOKUP(A30,Hoja4!$A$2:$AA$1051,10,FALSE)),"")</f>
        <v/>
      </c>
      <c r="I30" s="42" t="str">
        <f>+IFERROR((VLOOKUP(A30,Hoja4!$A$2:$AA$1051,11,FALSE)),"")</f>
        <v/>
      </c>
      <c r="J30" s="42" t="str">
        <f>+IFERROR((VLOOKUP(A30,Hoja4!$A$2:$AA$1051,12,FALSE)),"")</f>
        <v/>
      </c>
      <c r="K30" s="149" t="str">
        <f>+IFERROR((VLOOKUP(A30,Hoja4!$A$2:$AA$1051,13,FALSE)),"")</f>
        <v/>
      </c>
      <c r="L30" s="144" t="str">
        <f>+IFERROR((VLOOKUP(A30,Hoja4!$A$2:$AA$1051,14,FALSE)),"")</f>
        <v/>
      </c>
    </row>
    <row r="31" spans="1:12" x14ac:dyDescent="0.25">
      <c r="A31" s="145">
        <v>20</v>
      </c>
      <c r="B31" s="41" t="str">
        <f>+IFERROR((VLOOKUP(A31,Hoja4!$A$2:$M$1051,4,FALSE)),"")</f>
        <v/>
      </c>
      <c r="C31" s="41" t="str">
        <f>+IFERROR((VLOOKUP(A31,Hoja4!$A$2:$M$1051,5,FALSE)),"")</f>
        <v/>
      </c>
      <c r="D31" s="42" t="str">
        <f>+IFERROR((VLOOKUP(A31,Hoja4!$A$2:$AA$1051,6,FALSE)),"")</f>
        <v/>
      </c>
      <c r="E31" s="42" t="str">
        <f>+IFERROR((VLOOKUP(A31,Hoja4!$A$2:$AA$1051,7,FALSE)),"")</f>
        <v/>
      </c>
      <c r="F31" s="42" t="str">
        <f>+IFERROR((VLOOKUP(A31,Hoja4!$A$2:$AA$1051,8,FALSE)),"")</f>
        <v/>
      </c>
      <c r="G31" s="42" t="str">
        <f>+IFERROR((VLOOKUP(A31,Hoja4!$A$2:$AA$1051,9,FALSE)),"")</f>
        <v/>
      </c>
      <c r="H31" s="42" t="str">
        <f>+IFERROR((VLOOKUP(A31,Hoja4!$A$2:$AA$1051,10,FALSE)),"")</f>
        <v/>
      </c>
      <c r="I31" s="42" t="str">
        <f>+IFERROR((VLOOKUP(A31,Hoja4!$A$2:$AA$1051,11,FALSE)),"")</f>
        <v/>
      </c>
      <c r="J31" s="42" t="str">
        <f>+IFERROR((VLOOKUP(A31,Hoja4!$A$2:$AA$1051,12,FALSE)),"")</f>
        <v/>
      </c>
      <c r="K31" s="149" t="str">
        <f>+IFERROR((VLOOKUP(A31,Hoja4!$A$2:$AA$1051,13,FALSE)),"")</f>
        <v/>
      </c>
      <c r="L31" s="144" t="str">
        <f>+IFERROR((VLOOKUP(A31,Hoja4!$A$2:$AA$1051,14,FALSE)),"")</f>
        <v/>
      </c>
    </row>
    <row r="32" spans="1:12" x14ac:dyDescent="0.25">
      <c r="A32" s="145">
        <v>21</v>
      </c>
      <c r="B32" s="41" t="str">
        <f>+IFERROR((VLOOKUP(A32,Hoja4!$A$2:$M$1051,4,FALSE)),"")</f>
        <v/>
      </c>
      <c r="C32" s="41" t="str">
        <f>+IFERROR((VLOOKUP(A32,Hoja4!$A$2:$M$1051,5,FALSE)),"")</f>
        <v/>
      </c>
      <c r="D32" s="42" t="str">
        <f>+IFERROR((VLOOKUP(A32,Hoja4!$A$2:$AA$1051,6,FALSE)),"")</f>
        <v/>
      </c>
      <c r="E32" s="42" t="str">
        <f>+IFERROR((VLOOKUP(A32,Hoja4!$A$2:$AA$1051,7,FALSE)),"")</f>
        <v/>
      </c>
      <c r="F32" s="42" t="str">
        <f>+IFERROR((VLOOKUP(A32,Hoja4!$A$2:$AA$1051,8,FALSE)),"")</f>
        <v/>
      </c>
      <c r="G32" s="42" t="str">
        <f>+IFERROR((VLOOKUP(A32,Hoja4!$A$2:$AA$1051,9,FALSE)),"")</f>
        <v/>
      </c>
      <c r="H32" s="42" t="str">
        <f>+IFERROR((VLOOKUP(A32,Hoja4!$A$2:$AA$1051,10,FALSE)),"")</f>
        <v/>
      </c>
      <c r="I32" s="42" t="str">
        <f>+IFERROR((VLOOKUP(A32,Hoja4!$A$2:$AA$1051,11,FALSE)),"")</f>
        <v/>
      </c>
      <c r="J32" s="42" t="str">
        <f>+IFERROR((VLOOKUP(A32,Hoja4!$A$2:$AA$1051,12,FALSE)),"")</f>
        <v/>
      </c>
      <c r="K32" s="149" t="str">
        <f>+IFERROR((VLOOKUP(A32,Hoja4!$A$2:$AA$1051,13,FALSE)),"")</f>
        <v/>
      </c>
      <c r="L32" s="144" t="str">
        <f>+IFERROR((VLOOKUP(A32,Hoja4!$A$2:$AA$1051,14,FALSE)),"")</f>
        <v/>
      </c>
    </row>
    <row r="33" spans="1:12" x14ac:dyDescent="0.25">
      <c r="A33" s="145">
        <v>22</v>
      </c>
      <c r="B33" s="41" t="str">
        <f>+IFERROR((VLOOKUP(A33,Hoja4!$A$2:$M$1051,4,FALSE)),"")</f>
        <v/>
      </c>
      <c r="C33" s="41" t="str">
        <f>+IFERROR((VLOOKUP(A33,Hoja4!$A$2:$M$1051,5,FALSE)),"")</f>
        <v/>
      </c>
      <c r="D33" s="42" t="str">
        <f>+IFERROR((VLOOKUP(A33,Hoja4!$A$2:$AA$1051,6,FALSE)),"")</f>
        <v/>
      </c>
      <c r="E33" s="42" t="str">
        <f>+IFERROR((VLOOKUP(A33,Hoja4!$A$2:$AA$1051,7,FALSE)),"")</f>
        <v/>
      </c>
      <c r="F33" s="42" t="str">
        <f>+IFERROR((VLOOKUP(A33,Hoja4!$A$2:$AA$1051,8,FALSE)),"")</f>
        <v/>
      </c>
      <c r="G33" s="42" t="str">
        <f>+IFERROR((VLOOKUP(A33,Hoja4!$A$2:$AA$1051,9,FALSE)),"")</f>
        <v/>
      </c>
      <c r="H33" s="42" t="str">
        <f>+IFERROR((VLOOKUP(A33,Hoja4!$A$2:$AA$1051,10,FALSE)),"")</f>
        <v/>
      </c>
      <c r="I33" s="42" t="str">
        <f>+IFERROR((VLOOKUP(A33,Hoja4!$A$2:$AA$1051,11,FALSE)),"")</f>
        <v/>
      </c>
      <c r="J33" s="42" t="str">
        <f>+IFERROR((VLOOKUP(A33,Hoja4!$A$2:$AA$1051,12,FALSE)),"")</f>
        <v/>
      </c>
      <c r="K33" s="149" t="str">
        <f>+IFERROR((VLOOKUP(A33,Hoja4!$A$2:$AA$1051,13,FALSE)),"")</f>
        <v/>
      </c>
      <c r="L33" s="144" t="str">
        <f>+IFERROR((VLOOKUP(A33,Hoja4!$A$2:$AA$1051,14,FALSE)),"")</f>
        <v/>
      </c>
    </row>
    <row r="34" spans="1:12" x14ac:dyDescent="0.25">
      <c r="A34" s="145">
        <v>23</v>
      </c>
      <c r="B34" s="41" t="str">
        <f>+IFERROR((VLOOKUP(A34,Hoja4!$A$2:$M$1051,4,FALSE)),"")</f>
        <v/>
      </c>
      <c r="C34" s="41" t="str">
        <f>+IFERROR((VLOOKUP(A34,Hoja4!$A$2:$M$1051,5,FALSE)),"")</f>
        <v/>
      </c>
      <c r="D34" s="42" t="str">
        <f>+IFERROR((VLOOKUP(A34,Hoja4!$A$2:$AA$1051,6,FALSE)),"")</f>
        <v/>
      </c>
      <c r="E34" s="42" t="str">
        <f>+IFERROR((VLOOKUP(A34,Hoja4!$A$2:$AA$1051,7,FALSE)),"")</f>
        <v/>
      </c>
      <c r="F34" s="42" t="str">
        <f>+IFERROR((VLOOKUP(A34,Hoja4!$A$2:$AA$1051,8,FALSE)),"")</f>
        <v/>
      </c>
      <c r="G34" s="42" t="str">
        <f>+IFERROR((VLOOKUP(A34,Hoja4!$A$2:$AA$1051,9,FALSE)),"")</f>
        <v/>
      </c>
      <c r="H34" s="42" t="str">
        <f>+IFERROR((VLOOKUP(A34,Hoja4!$A$2:$AA$1051,10,FALSE)),"")</f>
        <v/>
      </c>
      <c r="I34" s="42" t="str">
        <f>+IFERROR((VLOOKUP(A34,Hoja4!$A$2:$AA$1051,11,FALSE)),"")</f>
        <v/>
      </c>
      <c r="J34" s="42" t="str">
        <f>+IFERROR((VLOOKUP(A34,Hoja4!$A$2:$AA$1051,12,FALSE)),"")</f>
        <v/>
      </c>
      <c r="K34" s="149" t="str">
        <f>+IFERROR((VLOOKUP(A34,Hoja4!$A$2:$AA$1051,13,FALSE)),"")</f>
        <v/>
      </c>
      <c r="L34" s="144" t="str">
        <f>+IFERROR((VLOOKUP(A34,Hoja4!$A$2:$AA$1051,14,FALSE)),"")</f>
        <v/>
      </c>
    </row>
    <row r="35" spans="1:12" x14ac:dyDescent="0.25">
      <c r="A35" s="145">
        <v>24</v>
      </c>
      <c r="B35" s="41" t="str">
        <f>+IFERROR((VLOOKUP(A35,Hoja4!$A$2:$M$1051,4,FALSE)),"")</f>
        <v/>
      </c>
      <c r="C35" s="41" t="str">
        <f>+IFERROR((VLOOKUP(A35,Hoja4!$A$2:$M$1051,5,FALSE)),"")</f>
        <v/>
      </c>
      <c r="D35" s="42" t="str">
        <f>+IFERROR((VLOOKUP(A35,Hoja4!$A$2:$AA$1051,6,FALSE)),"")</f>
        <v/>
      </c>
      <c r="E35" s="42" t="str">
        <f>+IFERROR((VLOOKUP(A35,Hoja4!$A$2:$AA$1051,7,FALSE)),"")</f>
        <v/>
      </c>
      <c r="F35" s="42" t="str">
        <f>+IFERROR((VLOOKUP(A35,Hoja4!$A$2:$AA$1051,8,FALSE)),"")</f>
        <v/>
      </c>
      <c r="G35" s="42" t="str">
        <f>+IFERROR((VLOOKUP(A35,Hoja4!$A$2:$AA$1051,9,FALSE)),"")</f>
        <v/>
      </c>
      <c r="H35" s="42" t="str">
        <f>+IFERROR((VLOOKUP(A35,Hoja4!$A$2:$AA$1051,10,FALSE)),"")</f>
        <v/>
      </c>
      <c r="I35" s="42" t="str">
        <f>+IFERROR((VLOOKUP(A35,Hoja4!$A$2:$AA$1051,11,FALSE)),"")</f>
        <v/>
      </c>
      <c r="J35" s="42" t="str">
        <f>+IFERROR((VLOOKUP(A35,Hoja4!$A$2:$AA$1051,12,FALSE)),"")</f>
        <v/>
      </c>
      <c r="K35" s="149" t="str">
        <f>+IFERROR((VLOOKUP(A35,Hoja4!$A$2:$AA$1051,13,FALSE)),"")</f>
        <v/>
      </c>
      <c r="L35" s="144" t="str">
        <f>+IFERROR((VLOOKUP(A35,Hoja4!$A$2:$AA$1051,14,FALSE)),"")</f>
        <v/>
      </c>
    </row>
    <row r="36" spans="1:12" x14ac:dyDescent="0.25">
      <c r="A36" s="145">
        <v>25</v>
      </c>
      <c r="B36" s="41" t="str">
        <f>+IFERROR((VLOOKUP(A36,Hoja4!$A$2:$M$1051,4,FALSE)),"")</f>
        <v/>
      </c>
      <c r="C36" s="41" t="str">
        <f>+IFERROR((VLOOKUP(A36,Hoja4!$A$2:$M$1051,5,FALSE)),"")</f>
        <v/>
      </c>
      <c r="D36" s="42" t="str">
        <f>+IFERROR((VLOOKUP(A36,Hoja4!$A$2:$AA$1051,6,FALSE)),"")</f>
        <v/>
      </c>
      <c r="E36" s="42" t="str">
        <f>+IFERROR((VLOOKUP(A36,Hoja4!$A$2:$AA$1051,7,FALSE)),"")</f>
        <v/>
      </c>
      <c r="F36" s="42" t="str">
        <f>+IFERROR((VLOOKUP(A36,Hoja4!$A$2:$AA$1051,8,FALSE)),"")</f>
        <v/>
      </c>
      <c r="G36" s="42" t="str">
        <f>+IFERROR((VLOOKUP(A36,Hoja4!$A$2:$AA$1051,9,FALSE)),"")</f>
        <v/>
      </c>
      <c r="H36" s="42" t="str">
        <f>+IFERROR((VLOOKUP(A36,Hoja4!$A$2:$AA$1051,10,FALSE)),"")</f>
        <v/>
      </c>
      <c r="I36" s="42" t="str">
        <f>+IFERROR((VLOOKUP(A36,Hoja4!$A$2:$AA$1051,11,FALSE)),"")</f>
        <v/>
      </c>
      <c r="J36" s="42" t="str">
        <f>+IFERROR((VLOOKUP(A36,Hoja4!$A$2:$AA$1051,12,FALSE)),"")</f>
        <v/>
      </c>
      <c r="K36" s="149" t="str">
        <f>+IFERROR((VLOOKUP(A36,Hoja4!$A$2:$AA$1051,13,FALSE)),"")</f>
        <v/>
      </c>
      <c r="L36" s="144" t="str">
        <f>+IFERROR((VLOOKUP(A36,Hoja4!$A$2:$AA$1051,14,FALSE)),"")</f>
        <v/>
      </c>
    </row>
    <row r="37" spans="1:12" x14ac:dyDescent="0.25">
      <c r="A37" s="145">
        <v>26</v>
      </c>
      <c r="B37" s="41" t="str">
        <f>+IFERROR((VLOOKUP(A37,Hoja4!$A$2:$M$1051,4,FALSE)),"")</f>
        <v/>
      </c>
      <c r="C37" s="41" t="str">
        <f>+IFERROR((VLOOKUP(A37,Hoja4!$A$2:$M$1051,5,FALSE)),"")</f>
        <v/>
      </c>
      <c r="D37" s="42" t="str">
        <f>+IFERROR((VLOOKUP(A37,Hoja4!$A$2:$AA$1051,6,FALSE)),"")</f>
        <v/>
      </c>
      <c r="E37" s="42" t="str">
        <f>+IFERROR((VLOOKUP(A37,Hoja4!$A$2:$AA$1051,7,FALSE)),"")</f>
        <v/>
      </c>
      <c r="F37" s="42" t="str">
        <f>+IFERROR((VLOOKUP(A37,Hoja4!$A$2:$AA$1051,8,FALSE)),"")</f>
        <v/>
      </c>
      <c r="G37" s="42" t="str">
        <f>+IFERROR((VLOOKUP(A37,Hoja4!$A$2:$AA$1051,9,FALSE)),"")</f>
        <v/>
      </c>
      <c r="H37" s="42" t="str">
        <f>+IFERROR((VLOOKUP(A37,Hoja4!$A$2:$AA$1051,10,FALSE)),"")</f>
        <v/>
      </c>
      <c r="I37" s="42" t="str">
        <f>+IFERROR((VLOOKUP(A37,Hoja4!$A$2:$AA$1051,11,FALSE)),"")</f>
        <v/>
      </c>
      <c r="J37" s="42" t="str">
        <f>+IFERROR((VLOOKUP(A37,Hoja4!$A$2:$AA$1051,12,FALSE)),"")</f>
        <v/>
      </c>
      <c r="K37" s="149" t="str">
        <f>+IFERROR((VLOOKUP(A37,Hoja4!$A$2:$AA$1051,13,FALSE)),"")</f>
        <v/>
      </c>
      <c r="L37" s="144" t="str">
        <f>+IFERROR((VLOOKUP(A37,Hoja4!$A$2:$AA$1051,14,FALSE)),"")</f>
        <v/>
      </c>
    </row>
    <row r="38" spans="1:12" x14ac:dyDescent="0.25">
      <c r="A38" s="145">
        <v>27</v>
      </c>
      <c r="B38" s="41" t="str">
        <f>+IFERROR((VLOOKUP(A38,Hoja4!$A$2:$M$1051,4,FALSE)),"")</f>
        <v/>
      </c>
      <c r="C38" s="41" t="str">
        <f>+IFERROR((VLOOKUP(A38,Hoja4!$A$2:$M$1051,5,FALSE)),"")</f>
        <v/>
      </c>
      <c r="D38" s="42" t="str">
        <f>+IFERROR((VLOOKUP(A38,Hoja4!$A$2:$AA$1051,6,FALSE)),"")</f>
        <v/>
      </c>
      <c r="E38" s="42" t="str">
        <f>+IFERROR((VLOOKUP(A38,Hoja4!$A$2:$AA$1051,7,FALSE)),"")</f>
        <v/>
      </c>
      <c r="F38" s="42" t="str">
        <f>+IFERROR((VLOOKUP(A38,Hoja4!$A$2:$AA$1051,8,FALSE)),"")</f>
        <v/>
      </c>
      <c r="G38" s="42" t="str">
        <f>+IFERROR((VLOOKUP(A38,Hoja4!$A$2:$AA$1051,9,FALSE)),"")</f>
        <v/>
      </c>
      <c r="H38" s="42" t="str">
        <f>+IFERROR((VLOOKUP(A38,Hoja4!$A$2:$AA$1051,10,FALSE)),"")</f>
        <v/>
      </c>
      <c r="I38" s="42" t="str">
        <f>+IFERROR((VLOOKUP(A38,Hoja4!$A$2:$AA$1051,11,FALSE)),"")</f>
        <v/>
      </c>
      <c r="J38" s="42" t="str">
        <f>+IFERROR((VLOOKUP(A38,Hoja4!$A$2:$AA$1051,12,FALSE)),"")</f>
        <v/>
      </c>
      <c r="K38" s="149" t="str">
        <f>+IFERROR((VLOOKUP(A38,Hoja4!$A$2:$AA$1051,13,FALSE)),"")</f>
        <v/>
      </c>
      <c r="L38" s="144" t="str">
        <f>+IFERROR((VLOOKUP(A38,Hoja4!$A$2:$AA$1051,14,FALSE)),"")</f>
        <v/>
      </c>
    </row>
    <row r="39" spans="1:12" x14ac:dyDescent="0.25">
      <c r="A39" s="145">
        <v>28</v>
      </c>
      <c r="B39" s="41" t="str">
        <f>+IFERROR((VLOOKUP(A39,Hoja4!$A$2:$M$1051,4,FALSE)),"")</f>
        <v/>
      </c>
      <c r="C39" s="41" t="str">
        <f>+IFERROR((VLOOKUP(A39,Hoja4!$A$2:$M$1051,5,FALSE)),"")</f>
        <v/>
      </c>
      <c r="D39" s="42" t="str">
        <f>+IFERROR((VLOOKUP(A39,Hoja4!$A$2:$AA$1051,6,FALSE)),"")</f>
        <v/>
      </c>
      <c r="E39" s="42" t="str">
        <f>+IFERROR((VLOOKUP(A39,Hoja4!$A$2:$AA$1051,7,FALSE)),"")</f>
        <v/>
      </c>
      <c r="F39" s="42" t="str">
        <f>+IFERROR((VLOOKUP(A39,Hoja4!$A$2:$AA$1051,8,FALSE)),"")</f>
        <v/>
      </c>
      <c r="G39" s="42" t="str">
        <f>+IFERROR((VLOOKUP(A39,Hoja4!$A$2:$AA$1051,9,FALSE)),"")</f>
        <v/>
      </c>
      <c r="H39" s="42" t="str">
        <f>+IFERROR((VLOOKUP(A39,Hoja4!$A$2:$AA$1051,10,FALSE)),"")</f>
        <v/>
      </c>
      <c r="I39" s="42" t="str">
        <f>+IFERROR((VLOOKUP(A39,Hoja4!$A$2:$AA$1051,11,FALSE)),"")</f>
        <v/>
      </c>
      <c r="J39" s="42" t="str">
        <f>+IFERROR((VLOOKUP(A39,Hoja4!$A$2:$AA$1051,12,FALSE)),"")</f>
        <v/>
      </c>
      <c r="K39" s="149" t="str">
        <f>+IFERROR((VLOOKUP(A39,Hoja4!$A$2:$AA$1051,13,FALSE)),"")</f>
        <v/>
      </c>
      <c r="L39" s="144" t="str">
        <f>+IFERROR((VLOOKUP(A39,Hoja4!$A$2:$AA$1051,14,FALSE)),"")</f>
        <v/>
      </c>
    </row>
    <row r="40" spans="1:12" x14ac:dyDescent="0.25">
      <c r="A40" s="145">
        <v>29</v>
      </c>
      <c r="B40" s="41" t="str">
        <f>+IFERROR((VLOOKUP(A40,Hoja4!$A$2:$M$1051,4,FALSE)),"")</f>
        <v/>
      </c>
      <c r="C40" s="41" t="str">
        <f>+IFERROR((VLOOKUP(A40,Hoja4!$A$2:$M$1051,5,FALSE)),"")</f>
        <v/>
      </c>
      <c r="D40" s="42" t="str">
        <f>+IFERROR((VLOOKUP(A40,Hoja4!$A$2:$AA$1051,6,FALSE)),"")</f>
        <v/>
      </c>
      <c r="E40" s="42" t="str">
        <f>+IFERROR((VLOOKUP(A40,Hoja4!$A$2:$AA$1051,7,FALSE)),"")</f>
        <v/>
      </c>
      <c r="F40" s="42" t="str">
        <f>+IFERROR((VLOOKUP(A40,Hoja4!$A$2:$AA$1051,8,FALSE)),"")</f>
        <v/>
      </c>
      <c r="G40" s="42" t="str">
        <f>+IFERROR((VLOOKUP(A40,Hoja4!$A$2:$AA$1051,9,FALSE)),"")</f>
        <v/>
      </c>
      <c r="H40" s="42" t="str">
        <f>+IFERROR((VLOOKUP(A40,Hoja4!$A$2:$AA$1051,10,FALSE)),"")</f>
        <v/>
      </c>
      <c r="I40" s="42" t="str">
        <f>+IFERROR((VLOOKUP(A40,Hoja4!$A$2:$AA$1051,11,FALSE)),"")</f>
        <v/>
      </c>
      <c r="J40" s="42" t="str">
        <f>+IFERROR((VLOOKUP(A40,Hoja4!$A$2:$AA$1051,12,FALSE)),"")</f>
        <v/>
      </c>
      <c r="K40" s="149" t="str">
        <f>+IFERROR((VLOOKUP(A40,Hoja4!$A$2:$AA$1051,13,FALSE)),"")</f>
        <v/>
      </c>
      <c r="L40" s="144" t="str">
        <f>+IFERROR((VLOOKUP(A40,Hoja4!$A$2:$AA$1051,14,FALSE)),"")</f>
        <v/>
      </c>
    </row>
    <row r="41" spans="1:12" x14ac:dyDescent="0.25">
      <c r="A41" s="145">
        <v>30</v>
      </c>
      <c r="B41" s="41" t="str">
        <f>+IFERROR((VLOOKUP(A41,Hoja4!$A$2:$M$1051,4,FALSE)),"")</f>
        <v/>
      </c>
      <c r="C41" s="41" t="str">
        <f>+IFERROR((VLOOKUP(A41,Hoja4!$A$2:$M$1051,5,FALSE)),"")</f>
        <v/>
      </c>
      <c r="D41" s="42" t="str">
        <f>+IFERROR((VLOOKUP(A41,Hoja4!$A$2:$AA$1051,6,FALSE)),"")</f>
        <v/>
      </c>
      <c r="E41" s="42" t="str">
        <f>+IFERROR((VLOOKUP(A41,Hoja4!$A$2:$AA$1051,7,FALSE)),"")</f>
        <v/>
      </c>
      <c r="F41" s="42" t="str">
        <f>+IFERROR((VLOOKUP(A41,Hoja4!$A$2:$AA$1051,8,FALSE)),"")</f>
        <v/>
      </c>
      <c r="G41" s="42" t="str">
        <f>+IFERROR((VLOOKUP(A41,Hoja4!$A$2:$AA$1051,9,FALSE)),"")</f>
        <v/>
      </c>
      <c r="H41" s="42" t="str">
        <f>+IFERROR((VLOOKUP(A41,Hoja4!$A$2:$AA$1051,10,FALSE)),"")</f>
        <v/>
      </c>
      <c r="I41" s="42" t="str">
        <f>+IFERROR((VLOOKUP(A41,Hoja4!$A$2:$AA$1051,11,FALSE)),"")</f>
        <v/>
      </c>
      <c r="J41" s="42" t="str">
        <f>+IFERROR((VLOOKUP(A41,Hoja4!$A$2:$AA$1051,12,FALSE)),"")</f>
        <v/>
      </c>
      <c r="K41" s="149" t="str">
        <f>+IFERROR((VLOOKUP(A41,Hoja4!$A$2:$AA$1051,13,FALSE)),"")</f>
        <v/>
      </c>
      <c r="L41" s="144" t="str">
        <f>+IFERROR((VLOOKUP(A41,Hoja4!$A$2:$AA$1051,14,FALSE)),"")</f>
        <v/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CAQUETA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18001</v>
      </c>
      <c r="C12" s="39" t="str">
        <f>+IFERROR(VLOOKUP($A12,Hoja5!$A$2:$M$2116,4,FALSE),"")</f>
        <v>FLORENCIA</v>
      </c>
      <c r="D12" s="163">
        <f>+IFERROR(VLOOKUP($A12,Hoja5!$A$2:$M$2116,5,FALSE),"")</f>
        <v>0.49610522283233305</v>
      </c>
      <c r="E12" s="163">
        <f>+IFERROR(VLOOKUP($A12,Hoja5!$A$2:$M$2116,6,FALSE),"")</f>
        <v>0.54165617920966525</v>
      </c>
      <c r="F12" s="163">
        <f>+IFERROR(VLOOKUP($A12,Hoja5!$A$2:$M$2116,7,FALSE),"")</f>
        <v>0.53759305210918118</v>
      </c>
      <c r="G12" s="163">
        <f>+IFERROR(VLOOKUP($A12,Hoja5!$A$2:$M$2116,8,FALSE),"")</f>
        <v>0.56356736242884253</v>
      </c>
      <c r="H12" s="163">
        <f>+IFERROR(VLOOKUP($A12,Hoja5!$A$2:$M$2116,9,FALSE),"")</f>
        <v>0.60679523608004349</v>
      </c>
      <c r="I12" s="163">
        <f>+IFERROR(VLOOKUP($A12,Hoja5!$A$2:$M$2116,10,FALSE),"")</f>
        <v>0.64161089866156784</v>
      </c>
      <c r="J12" s="163">
        <f>+IFERROR(VLOOKUP($A12,Hoja5!$A$2:$M$2116,11,FALSE),"")</f>
        <v>0.64611022505759352</v>
      </c>
      <c r="K12" s="164">
        <f>+IFERROR(VLOOKUP($A12,Hoja5!$A$2:$M$2116,12,FALSE),"")</f>
        <v>0.6538843748173262</v>
      </c>
      <c r="L12" s="165">
        <f>+IFERROR(VLOOKUP($A12,Hoja5!$A$2:$M$2116,13,FALSE),"")</f>
        <v>0.62022016222479726</v>
      </c>
    </row>
    <row r="13" spans="1:12" x14ac:dyDescent="0.25">
      <c r="A13" s="145">
        <v>2</v>
      </c>
      <c r="B13" s="41">
        <f>+IFERROR(VLOOKUP($A13,Hoja5!$A$2:$M$2116,3,FALSE),"")</f>
        <v>18029</v>
      </c>
      <c r="C13" s="41" t="str">
        <f>+IFERROR(VLOOKUP($A13,Hoja5!$A$2:$M$2116,4,FALSE),"")</f>
        <v>ALBANIA</v>
      </c>
      <c r="D13" s="166">
        <f>+IFERROR(VLOOKUP($A13,Hoja5!$A$2:$M$2116,5,FALSE),"")</f>
        <v>6.0150375939849621E-2</v>
      </c>
      <c r="E13" s="166">
        <f>+IFERROR(VLOOKUP($A13,Hoja5!$A$2:$M$2116,6,FALSE),"")</f>
        <v>0.12084592145015106</v>
      </c>
      <c r="F13" s="166">
        <f>+IFERROR(VLOOKUP($A13,Hoja5!$A$2:$M$2116,7,FALSE),"")</f>
        <v>6.5151515151515155E-2</v>
      </c>
      <c r="G13" s="166">
        <f>+IFERROR(VLOOKUP($A13,Hoja5!$A$2:$M$2116,8,FALSE),"")</f>
        <v>5.9180576631259481E-2</v>
      </c>
      <c r="H13" s="166">
        <f>+IFERROR(VLOOKUP($A13,Hoja5!$A$2:$M$2116,9,FALSE),"")</f>
        <v>7.621951219512195E-2</v>
      </c>
      <c r="I13" s="166">
        <f>+IFERROR(VLOOKUP($A13,Hoja5!$A$2:$M$2116,10,FALSE),"")</f>
        <v>6.7278287461773695E-2</v>
      </c>
      <c r="J13" s="166">
        <f>+IFERROR(VLOOKUP($A13,Hoja5!$A$2:$M$2116,11,FALSE),"")</f>
        <v>5.2147239263803678E-2</v>
      </c>
      <c r="K13" s="164">
        <f>+IFERROR(VLOOKUP($A13,Hoja5!$A$2:$M$2116,12,FALSE),"")</f>
        <v>0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18094</v>
      </c>
      <c r="C14" s="41" t="str">
        <f>+IFERROR(VLOOKUP($A14,Hoja5!$A$2:$M$2116,4,FALSE),"")</f>
        <v>BELEN DE LOS ANDAQUIES</v>
      </c>
      <c r="D14" s="166">
        <f>+IFERROR(VLOOKUP($A14,Hoja5!$A$2:$M$2116,5,FALSE),"")</f>
        <v>8.0341880341880348E-2</v>
      </c>
      <c r="E14" s="166">
        <f>+IFERROR(VLOOKUP($A14,Hoja5!$A$2:$M$2116,6,FALSE),"")</f>
        <v>5.2808046940486172E-2</v>
      </c>
      <c r="F14" s="166">
        <f>+IFERROR(VLOOKUP($A14,Hoja5!$A$2:$M$2116,7,FALSE),"")</f>
        <v>4.6280991735537187E-2</v>
      </c>
      <c r="G14" s="166">
        <f>+IFERROR(VLOOKUP($A14,Hoja5!$A$2:$M$2116,8,FALSE),"")</f>
        <v>1.5586546349466776E-2</v>
      </c>
      <c r="H14" s="166">
        <f>+IFERROR(VLOOKUP($A14,Hoja5!$A$2:$M$2116,9,FALSE),"")</f>
        <v>1.5561015561015561E-2</v>
      </c>
      <c r="I14" s="166">
        <f>+IFERROR(VLOOKUP($A14,Hoja5!$A$2:$M$2116,10,FALSE),"")</f>
        <v>8.1900081900081905E-4</v>
      </c>
      <c r="J14" s="166">
        <f>+IFERROR(VLOOKUP($A14,Hoja5!$A$2:$M$2116,11,FALSE),"")</f>
        <v>0</v>
      </c>
      <c r="K14" s="164">
        <f>+IFERROR(VLOOKUP($A14,Hoja5!$A$2:$M$2116,12,FALSE),"")</f>
        <v>8.2850041425020708E-4</v>
      </c>
      <c r="L14" s="165">
        <f>+IFERROR(VLOOKUP($A14,Hoja5!$A$2:$M$2116,13,FALSE),"")</f>
        <v>8.3333333333333339E-4</v>
      </c>
    </row>
    <row r="15" spans="1:12" x14ac:dyDescent="0.25">
      <c r="A15" s="145">
        <v>4</v>
      </c>
      <c r="B15" s="41">
        <f>+IFERROR(VLOOKUP($A15,Hoja5!$A$2:$M$2116,3,FALSE),"")</f>
        <v>18150</v>
      </c>
      <c r="C15" s="41" t="str">
        <f>+IFERROR(VLOOKUP($A15,Hoja5!$A$2:$M$2116,4,FALSE),"")</f>
        <v>CARTAGENA DEL CHAIRA</v>
      </c>
      <c r="D15" s="166">
        <f>+IFERROR(VLOOKUP($A15,Hoja5!$A$2:$M$2116,5,FALSE),"")</f>
        <v>3.6678892964321442E-3</v>
      </c>
      <c r="E15" s="166">
        <f>+IFERROR(VLOOKUP($A15,Hoja5!$A$2:$M$2116,6,FALSE),"")</f>
        <v>1.7124394184168012E-2</v>
      </c>
      <c r="F15" s="166">
        <f>+IFERROR(VLOOKUP($A15,Hoja5!$A$2:$M$2116,7,FALSE),"")</f>
        <v>6.9400630914826502E-3</v>
      </c>
      <c r="G15" s="166">
        <f>+IFERROR(VLOOKUP($A15,Hoja5!$A$2:$M$2116,8,FALSE),"")</f>
        <v>7.4441687344913151E-3</v>
      </c>
      <c r="H15" s="166">
        <f>+IFERROR(VLOOKUP($A15,Hoja5!$A$2:$M$2116,9,FALSE),"")</f>
        <v>1.0719754977029096E-2</v>
      </c>
      <c r="I15" s="166">
        <f>+IFERROR(VLOOKUP($A15,Hoja5!$A$2:$M$2116,10,FALSE),"")</f>
        <v>6.9845126024901307E-3</v>
      </c>
      <c r="J15" s="166">
        <f>+IFERROR(VLOOKUP($A15,Hoja5!$A$2:$M$2116,11,FALSE),"")</f>
        <v>4.7947258016182203E-3</v>
      </c>
      <c r="K15" s="164">
        <f>+IFERROR(VLOOKUP($A15,Hoja5!$A$2:$M$2116,12,FALSE),"")</f>
        <v>5.3207212533254505E-3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18205</v>
      </c>
      <c r="C16" s="41" t="str">
        <f>+IFERROR(VLOOKUP($A16,Hoja5!$A$2:$M$2116,4,FALSE),"")</f>
        <v>CURILLO</v>
      </c>
      <c r="D16" s="166">
        <f>+IFERROR(VLOOKUP($A16,Hoja5!$A$2:$M$2116,5,FALSE),"")</f>
        <v>0.13563605728727884</v>
      </c>
      <c r="E16" s="166">
        <f>+IFERROR(VLOOKUP($A16,Hoja5!$A$2:$M$2116,6,FALSE),"")</f>
        <v>2.3509655751469353E-2</v>
      </c>
      <c r="F16" s="166">
        <f>+IFERROR(VLOOKUP($A16,Hoja5!$A$2:$M$2116,7,FALSE),"")</f>
        <v>0</v>
      </c>
      <c r="G16" s="166">
        <f>+IFERROR(VLOOKUP($A16,Hoja5!$A$2:$M$2116,8,FALSE),"")</f>
        <v>0</v>
      </c>
      <c r="H16" s="166">
        <f>+IFERROR(VLOOKUP($A16,Hoja5!$A$2:$M$2116,9,FALSE),"")</f>
        <v>0</v>
      </c>
      <c r="I16" s="166">
        <f>+IFERROR(VLOOKUP($A16,Hoja5!$A$2:$M$2116,10,FALSE),"")</f>
        <v>0</v>
      </c>
      <c r="J16" s="166">
        <f>+IFERROR(VLOOKUP($A16,Hoja5!$A$2:$M$2116,11,FALSE),"")</f>
        <v>0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18247</v>
      </c>
      <c r="C17" s="41" t="str">
        <f>+IFERROR(VLOOKUP($A17,Hoja5!$A$2:$M$2116,4,FALSE),"")</f>
        <v>EL DONCELLO</v>
      </c>
      <c r="D17" s="166">
        <f>+IFERROR(VLOOKUP($A17,Hoja5!$A$2:$M$2116,5,FALSE),"")</f>
        <v>8.681961313540261E-2</v>
      </c>
      <c r="E17" s="166">
        <f>+IFERROR(VLOOKUP($A17,Hoja5!$A$2:$M$2116,6,FALSE),"")</f>
        <v>7.4633496223900489E-2</v>
      </c>
      <c r="F17" s="166">
        <f>+IFERROR(VLOOKUP($A17,Hoja5!$A$2:$M$2116,7,FALSE),"")</f>
        <v>6.0017652250661961E-2</v>
      </c>
      <c r="G17" s="166">
        <f>+IFERROR(VLOOKUP($A17,Hoja5!$A$2:$M$2116,8,FALSE),"")</f>
        <v>4.8081164534627262E-2</v>
      </c>
      <c r="H17" s="166">
        <f>+IFERROR(VLOOKUP($A17,Hoja5!$A$2:$M$2116,9,FALSE),"")</f>
        <v>3.9415411868910538E-2</v>
      </c>
      <c r="I17" s="166">
        <f>+IFERROR(VLOOKUP($A17,Hoja5!$A$2:$M$2116,10,FALSE),"")</f>
        <v>1.9572953736654804E-2</v>
      </c>
      <c r="J17" s="166">
        <f>+IFERROR(VLOOKUP($A17,Hoja5!$A$2:$M$2116,11,FALSE),"")</f>
        <v>3.7718904355635387E-2</v>
      </c>
      <c r="K17" s="164">
        <f>+IFERROR(VLOOKUP($A17,Hoja5!$A$2:$M$2116,12,FALSE),"")</f>
        <v>2.548930359581247E-2</v>
      </c>
      <c r="L17" s="165">
        <f>+IFERROR(VLOOKUP($A17,Hoja5!$A$2:$M$2116,13,FALSE),"")</f>
        <v>1.6158818097876268E-2</v>
      </c>
    </row>
    <row r="18" spans="1:12" x14ac:dyDescent="0.25">
      <c r="A18" s="145">
        <v>7</v>
      </c>
      <c r="B18" s="41">
        <f>+IFERROR(VLOOKUP($A18,Hoja5!$A$2:$M$2116,3,FALSE),"")</f>
        <v>18256</v>
      </c>
      <c r="C18" s="41" t="str">
        <f>+IFERROR(VLOOKUP($A18,Hoja5!$A$2:$M$2116,4,FALSE),"")</f>
        <v>EL PAUJIL</v>
      </c>
      <c r="D18" s="166">
        <f>+IFERROR(VLOOKUP($A18,Hoja5!$A$2:$M$2116,5,FALSE),"")</f>
        <v>1.7350157728706624E-2</v>
      </c>
      <c r="E18" s="166">
        <f>+IFERROR(VLOOKUP($A18,Hoja5!$A$2:$M$2116,6,FALSE),"")</f>
        <v>0</v>
      </c>
      <c r="F18" s="166">
        <f>+IFERROR(VLOOKUP($A18,Hoja5!$A$2:$M$2116,7,FALSE),"")</f>
        <v>1.1627906976744186E-2</v>
      </c>
      <c r="G18" s="166">
        <f>+IFERROR(VLOOKUP($A18,Hoja5!$A$2:$M$2116,8,FALSE),"")</f>
        <v>8.4451068057625443E-3</v>
      </c>
      <c r="H18" s="166">
        <f>+IFERROR(VLOOKUP($A18,Hoja5!$A$2:$M$2116,9,FALSE),"")</f>
        <v>9.2864125122189643E-3</v>
      </c>
      <c r="I18" s="166">
        <f>+IFERROR(VLOOKUP($A18,Hoja5!$A$2:$M$2116,10,FALSE),"")</f>
        <v>1.0081613058089293E-2</v>
      </c>
      <c r="J18" s="166">
        <f>+IFERROR(VLOOKUP($A18,Hoja5!$A$2:$M$2116,11,FALSE),"")</f>
        <v>1.8823529411764704E-2</v>
      </c>
      <c r="K18" s="164">
        <f>+IFERROR(VLOOKUP($A18,Hoja5!$A$2:$M$2116,12,FALSE),"")</f>
        <v>6.9508804448563484E-3</v>
      </c>
      <c r="L18" s="165">
        <f>+IFERROR(VLOOKUP($A18,Hoja5!$A$2:$M$2116,13,FALSE),"")</f>
        <v>1.8738574040219377E-2</v>
      </c>
    </row>
    <row r="19" spans="1:12" x14ac:dyDescent="0.25">
      <c r="A19" s="145">
        <v>8</v>
      </c>
      <c r="B19" s="41">
        <f>+IFERROR(VLOOKUP($A19,Hoja5!$A$2:$M$2116,3,FALSE),"")</f>
        <v>18410</v>
      </c>
      <c r="C19" s="41" t="str">
        <f>+IFERROR(VLOOKUP($A19,Hoja5!$A$2:$M$2116,4,FALSE),"")</f>
        <v>LA MONTAÑITA</v>
      </c>
      <c r="D19" s="166">
        <f>+IFERROR(VLOOKUP($A19,Hoja5!$A$2:$M$2116,5,FALSE),"")</f>
        <v>8.4033613445378156E-4</v>
      </c>
      <c r="E19" s="166">
        <f>+IFERROR(VLOOKUP($A19,Hoja5!$A$2:$M$2116,6,FALSE),"")</f>
        <v>0</v>
      </c>
      <c r="F19" s="166">
        <f>+IFERROR(VLOOKUP($A19,Hoja5!$A$2:$M$2116,7,FALSE),"")</f>
        <v>4.1631973355537054E-4</v>
      </c>
      <c r="G19" s="166">
        <f>+IFERROR(VLOOKUP($A19,Hoja5!$A$2:$M$2116,8,FALSE),"")</f>
        <v>0</v>
      </c>
      <c r="H19" s="166">
        <f>+IFERROR(VLOOKUP($A19,Hoja5!$A$2:$M$2116,9,FALSE),"")</f>
        <v>0</v>
      </c>
      <c r="I19" s="166">
        <f>+IFERROR(VLOOKUP($A19,Hoja5!$A$2:$M$2116,10,FALSE),"")</f>
        <v>0</v>
      </c>
      <c r="J19" s="166">
        <f>+IFERROR(VLOOKUP($A19,Hoja5!$A$2:$M$2116,11,FALSE),"")</f>
        <v>0</v>
      </c>
      <c r="K19" s="164">
        <f>+IFERROR(VLOOKUP($A19,Hoja5!$A$2:$M$2116,12,FALSE),"")</f>
        <v>0</v>
      </c>
      <c r="L19" s="165">
        <f>+IFERROR(VLOOKUP($A19,Hoja5!$A$2:$M$2116,13,FALSE),"")</f>
        <v>0</v>
      </c>
    </row>
    <row r="20" spans="1:12" x14ac:dyDescent="0.25">
      <c r="A20" s="145">
        <v>9</v>
      </c>
      <c r="B20" s="41">
        <f>+IFERROR(VLOOKUP($A20,Hoja5!$A$2:$M$2116,3,FALSE),"")</f>
        <v>18460</v>
      </c>
      <c r="C20" s="41" t="str">
        <f>+IFERROR(VLOOKUP($A20,Hoja5!$A$2:$M$2116,4,FALSE),"")</f>
        <v>MILÁN</v>
      </c>
      <c r="D20" s="166">
        <f>+IFERROR(VLOOKUP($A20,Hoja5!$A$2:$M$2116,5,FALSE),"")</f>
        <v>0</v>
      </c>
      <c r="E20" s="166">
        <f>+IFERROR(VLOOKUP($A20,Hoja5!$A$2:$M$2116,6,FALSE),"")</f>
        <v>0</v>
      </c>
      <c r="F20" s="166">
        <f>+IFERROR(VLOOKUP($A20,Hoja5!$A$2:$M$2116,7,FALSE),"")</f>
        <v>0</v>
      </c>
      <c r="G20" s="166">
        <f>+IFERROR(VLOOKUP($A20,Hoja5!$A$2:$M$2116,8,FALSE),"")</f>
        <v>0</v>
      </c>
      <c r="H20" s="166">
        <f>+IFERROR(VLOOKUP($A20,Hoja5!$A$2:$M$2116,9,FALSE),"")</f>
        <v>0</v>
      </c>
      <c r="I20" s="166">
        <f>+IFERROR(VLOOKUP($A20,Hoja5!$A$2:$M$2116,10,FALSE),"")</f>
        <v>0</v>
      </c>
      <c r="J20" s="166">
        <f>+IFERROR(VLOOKUP($A20,Hoja5!$A$2:$M$2116,11,FALSE),"")</f>
        <v>0</v>
      </c>
      <c r="K20" s="164">
        <f>+IFERROR(VLOOKUP($A20,Hoja5!$A$2:$M$2116,12,FALSE),"")</f>
        <v>0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18479</v>
      </c>
      <c r="C21" s="41" t="str">
        <f>+IFERROR(VLOOKUP($A21,Hoja5!$A$2:$M$2116,4,FALSE),"")</f>
        <v>MORELIA</v>
      </c>
      <c r="D21" s="166">
        <f>+IFERROR(VLOOKUP($A21,Hoja5!$A$2:$M$2116,5,FALSE),"")</f>
        <v>0</v>
      </c>
      <c r="E21" s="166">
        <f>+IFERROR(VLOOKUP($A21,Hoja5!$A$2:$M$2116,6,FALSE),"")</f>
        <v>0</v>
      </c>
      <c r="F21" s="166">
        <f>+IFERROR(VLOOKUP($A21,Hoja5!$A$2:$M$2116,7,FALSE),"")</f>
        <v>0</v>
      </c>
      <c r="G21" s="166">
        <f>+IFERROR(VLOOKUP($A21,Hoja5!$A$2:$M$2116,8,FALSE),"")</f>
        <v>0</v>
      </c>
      <c r="H21" s="166">
        <f>+IFERROR(VLOOKUP($A21,Hoja5!$A$2:$M$2116,9,FALSE),"")</f>
        <v>0</v>
      </c>
      <c r="I21" s="166">
        <f>+IFERROR(VLOOKUP($A21,Hoja5!$A$2:$M$2116,10,FALSE),"")</f>
        <v>0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18592</v>
      </c>
      <c r="C22" s="41" t="str">
        <f>+IFERROR(VLOOKUP($A22,Hoja5!$A$2:$M$2116,4,FALSE),"")</f>
        <v>PUERTO RICO</v>
      </c>
      <c r="D22" s="166">
        <f>+IFERROR(VLOOKUP($A22,Hoja5!$A$2:$M$2116,5,FALSE),"")</f>
        <v>0</v>
      </c>
      <c r="E22" s="166">
        <f>+IFERROR(VLOOKUP($A22,Hoja5!$A$2:$M$2116,6,FALSE),"")</f>
        <v>0</v>
      </c>
      <c r="F22" s="166">
        <f>+IFERROR(VLOOKUP($A22,Hoja5!$A$2:$M$2116,7,FALSE),"")</f>
        <v>1.1101373064563248E-2</v>
      </c>
      <c r="G22" s="166">
        <f>+IFERROR(VLOOKUP($A22,Hoja5!$A$2:$M$2116,8,FALSE),"")</f>
        <v>7.32922896511287E-3</v>
      </c>
      <c r="H22" s="166">
        <f>+IFERROR(VLOOKUP($A22,Hoja5!$A$2:$M$2116,9,FALSE),"")</f>
        <v>6.7607289829512054E-3</v>
      </c>
      <c r="I22" s="166">
        <f>+IFERROR(VLOOKUP($A22,Hoja5!$A$2:$M$2116,10,FALSE),"")</f>
        <v>0</v>
      </c>
      <c r="J22" s="166">
        <f>+IFERROR(VLOOKUP($A22,Hoja5!$A$2:$M$2116,11,FALSE),"")</f>
        <v>0</v>
      </c>
      <c r="K22" s="164">
        <f>+IFERROR(VLOOKUP($A22,Hoja5!$A$2:$M$2116,12,FALSE),"")</f>
        <v>2.9472443265546712E-4</v>
      </c>
      <c r="L22" s="165">
        <f>+IFERROR(VLOOKUP($A22,Hoja5!$A$2:$M$2116,13,FALSE),"")</f>
        <v>2.9515938606847696E-4</v>
      </c>
    </row>
    <row r="23" spans="1:12" x14ac:dyDescent="0.25">
      <c r="A23" s="145">
        <v>12</v>
      </c>
      <c r="B23" s="41">
        <f>+IFERROR(VLOOKUP($A23,Hoja5!$A$2:$M$2116,3,FALSE),"")</f>
        <v>18610</v>
      </c>
      <c r="C23" s="41" t="str">
        <f>+IFERROR(VLOOKUP($A23,Hoja5!$A$2:$M$2116,4,FALSE),"")</f>
        <v>SAN JOSE DEL FRAGUA</v>
      </c>
      <c r="D23" s="166">
        <f>+IFERROR(VLOOKUP($A23,Hoja5!$A$2:$M$2116,5,FALSE),"")</f>
        <v>0</v>
      </c>
      <c r="E23" s="166">
        <f>+IFERROR(VLOOKUP($A23,Hoja5!$A$2:$M$2116,6,FALSE),"")</f>
        <v>0</v>
      </c>
      <c r="F23" s="166">
        <f>+IFERROR(VLOOKUP($A23,Hoja5!$A$2:$M$2116,7,FALSE),"")</f>
        <v>0</v>
      </c>
      <c r="G23" s="166">
        <f>+IFERROR(VLOOKUP($A23,Hoja5!$A$2:$M$2116,8,FALSE),"")</f>
        <v>0</v>
      </c>
      <c r="H23" s="166">
        <f>+IFERROR(VLOOKUP($A23,Hoja5!$A$2:$M$2116,9,FALSE),"")</f>
        <v>0</v>
      </c>
      <c r="I23" s="166">
        <f>+IFERROR(VLOOKUP($A23,Hoja5!$A$2:$M$2116,10,FALSE),"")</f>
        <v>0</v>
      </c>
      <c r="J23" s="166">
        <f>+IFERROR(VLOOKUP($A23,Hoja5!$A$2:$M$2116,11,FALSE),"")</f>
        <v>6.5616797900262466E-4</v>
      </c>
      <c r="K23" s="164">
        <f>+IFERROR(VLOOKUP($A23,Hoja5!$A$2:$M$2116,12,FALSE),"")</f>
        <v>6.5359477124183002E-4</v>
      </c>
      <c r="L23" s="165">
        <f>+IFERROR(VLOOKUP($A23,Hoja5!$A$2:$M$2116,13,FALSE),"")</f>
        <v>0</v>
      </c>
    </row>
    <row r="24" spans="1:12" x14ac:dyDescent="0.25">
      <c r="A24" s="145">
        <v>13</v>
      </c>
      <c r="B24" s="41">
        <f>+IFERROR(VLOOKUP($A24,Hoja5!$A$2:$M$2116,3,FALSE),"")</f>
        <v>18753</v>
      </c>
      <c r="C24" s="41" t="str">
        <f>+IFERROR(VLOOKUP($A24,Hoja5!$A$2:$M$2116,4,FALSE),"")</f>
        <v>SAN VICENTE DEL CAGUAN</v>
      </c>
      <c r="D24" s="166">
        <f>+IFERROR(VLOOKUP($A24,Hoja5!$A$2:$M$2116,5,FALSE),"")</f>
        <v>5.9341678256838198E-2</v>
      </c>
      <c r="E24" s="166">
        <f>+IFERROR(VLOOKUP($A24,Hoja5!$A$2:$M$2116,6,FALSE),"")</f>
        <v>6.7031463748290013E-2</v>
      </c>
      <c r="F24" s="166">
        <f>+IFERROR(VLOOKUP($A24,Hoja5!$A$2:$M$2116,7,FALSE),"")</f>
        <v>5.5347232638368084E-2</v>
      </c>
      <c r="G24" s="166">
        <f>+IFERROR(VLOOKUP($A24,Hoja5!$A$2:$M$2116,8,FALSE),"")</f>
        <v>5.2943793563695683E-2</v>
      </c>
      <c r="H24" s="166">
        <f>+IFERROR(VLOOKUP($A24,Hoja5!$A$2:$M$2116,9,FALSE),"")</f>
        <v>4.3076923076923075E-2</v>
      </c>
      <c r="I24" s="166">
        <f>+IFERROR(VLOOKUP($A24,Hoja5!$A$2:$M$2116,10,FALSE),"")</f>
        <v>2.8790509259259259E-2</v>
      </c>
      <c r="J24" s="166">
        <f>+IFERROR(VLOOKUP($A24,Hoja5!$A$2:$M$2116,11,FALSE),"")</f>
        <v>3.0134247357897742E-2</v>
      </c>
      <c r="K24" s="164">
        <f>+IFERROR(VLOOKUP($A24,Hoja5!$A$2:$M$2116,12,FALSE),"")</f>
        <v>3.2103632779498729E-2</v>
      </c>
      <c r="L24" s="165">
        <f>+IFERROR(VLOOKUP($A24,Hoja5!$A$2:$M$2116,13,FALSE),"")</f>
        <v>2.444783997777469E-2</v>
      </c>
    </row>
    <row r="25" spans="1:12" x14ac:dyDescent="0.25">
      <c r="A25" s="145">
        <v>14</v>
      </c>
      <c r="B25" s="41">
        <f>+IFERROR(VLOOKUP($A25,Hoja5!$A$2:$M$2116,3,FALSE),"")</f>
        <v>18756</v>
      </c>
      <c r="C25" s="41" t="str">
        <f>+IFERROR(VLOOKUP($A25,Hoja5!$A$2:$M$2116,4,FALSE),"")</f>
        <v>SOLANO</v>
      </c>
      <c r="D25" s="166">
        <f>+IFERROR(VLOOKUP($A25,Hoja5!$A$2:$M$2116,5,FALSE),"")</f>
        <v>0</v>
      </c>
      <c r="E25" s="166">
        <f>+IFERROR(VLOOKUP($A25,Hoja5!$A$2:$M$2116,6,FALSE),"")</f>
        <v>1.8526687251874726E-2</v>
      </c>
      <c r="F25" s="166">
        <f>+IFERROR(VLOOKUP($A25,Hoja5!$A$2:$M$2116,7,FALSE),"")</f>
        <v>8.2536924413553429E-3</v>
      </c>
      <c r="G25" s="166">
        <f>+IFERROR(VLOOKUP($A25,Hoja5!$A$2:$M$2116,8,FALSE),"")</f>
        <v>8.1405312767780635E-3</v>
      </c>
      <c r="H25" s="166">
        <f>+IFERROR(VLOOKUP($A25,Hoja5!$A$2:$M$2116,9,FALSE),"")</f>
        <v>0</v>
      </c>
      <c r="I25" s="166">
        <f>+IFERROR(VLOOKUP($A25,Hoja5!$A$2:$M$2116,10,FALSE),"")</f>
        <v>0</v>
      </c>
      <c r="J25" s="166">
        <f>+IFERROR(VLOOKUP($A25,Hoja5!$A$2:$M$2116,11,FALSE),"")</f>
        <v>0</v>
      </c>
      <c r="K25" s="164">
        <f>+IFERROR(VLOOKUP($A25,Hoja5!$A$2:$M$2116,12,FALSE),"")</f>
        <v>0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>
        <f>+IFERROR(VLOOKUP($A26,Hoja5!$A$2:$M$2116,3,FALSE),"")</f>
        <v>18785</v>
      </c>
      <c r="C26" s="41" t="str">
        <f>+IFERROR(VLOOKUP($A26,Hoja5!$A$2:$M$2116,4,FALSE),"")</f>
        <v>SOLITA</v>
      </c>
      <c r="D26" s="166">
        <f>+IFERROR(VLOOKUP($A26,Hoja5!$A$2:$M$2116,5,FALSE),"")</f>
        <v>0</v>
      </c>
      <c r="E26" s="166">
        <f>+IFERROR(VLOOKUP($A26,Hoja5!$A$2:$M$2116,6,FALSE),"")</f>
        <v>0</v>
      </c>
      <c r="F26" s="166">
        <f>+IFERROR(VLOOKUP($A26,Hoja5!$A$2:$M$2116,7,FALSE),"")</f>
        <v>0</v>
      </c>
      <c r="G26" s="166">
        <f>+IFERROR(VLOOKUP($A26,Hoja5!$A$2:$M$2116,8,FALSE),"")</f>
        <v>0</v>
      </c>
      <c r="H26" s="166">
        <f>+IFERROR(VLOOKUP($A26,Hoja5!$A$2:$M$2116,9,FALSE),"")</f>
        <v>0</v>
      </c>
      <c r="I26" s="166">
        <f>+IFERROR(VLOOKUP($A26,Hoja5!$A$2:$M$2116,10,FALSE),"")</f>
        <v>0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18860</v>
      </c>
      <c r="C27" s="41" t="str">
        <f>+IFERROR(VLOOKUP($A27,Hoja5!$A$2:$M$2116,4,FALSE),"")</f>
        <v>VALPARAISO</v>
      </c>
      <c r="D27" s="166">
        <f>+IFERROR(VLOOKUP($A27,Hoja5!$A$2:$M$2116,5,FALSE),"")</f>
        <v>8.4530853761622987E-4</v>
      </c>
      <c r="E27" s="166">
        <f>+IFERROR(VLOOKUP($A27,Hoja5!$A$2:$M$2116,6,FALSE),"")</f>
        <v>0</v>
      </c>
      <c r="F27" s="166">
        <f>+IFERROR(VLOOKUP($A27,Hoja5!$A$2:$M$2116,7,FALSE),"")</f>
        <v>0</v>
      </c>
      <c r="G27" s="166">
        <f>+IFERROR(VLOOKUP($A27,Hoja5!$A$2:$M$2116,8,FALSE),"")</f>
        <v>0</v>
      </c>
      <c r="H27" s="166">
        <f>+IFERROR(VLOOKUP($A27,Hoja5!$A$2:$M$2116,9,FALSE),"")</f>
        <v>0</v>
      </c>
      <c r="I27" s="166">
        <f>+IFERROR(VLOOKUP($A27,Hoja5!$A$2:$M$2116,10,FALSE),"")</f>
        <v>0</v>
      </c>
      <c r="J27" s="166">
        <f>+IFERROR(VLOOKUP($A27,Hoja5!$A$2:$M$2116,11,FALSE),"")</f>
        <v>0</v>
      </c>
      <c r="K27" s="164">
        <f>+IFERROR(VLOOKUP($A27,Hoja5!$A$2:$M$2116,12,FALSE),"")</f>
        <v>0</v>
      </c>
      <c r="L27" s="165">
        <f>+IFERROR(VLOOKUP($A27,Hoja5!$A$2:$M$2116,13,FALSE),"")</f>
        <v>0</v>
      </c>
    </row>
    <row r="28" spans="1:12" x14ac:dyDescent="0.25">
      <c r="A28" s="145">
        <v>17</v>
      </c>
      <c r="B28" s="41" t="str">
        <f>+IFERROR(VLOOKUP($A28,Hoja5!$A$2:$M$2116,3,FALSE),"")</f>
        <v/>
      </c>
      <c r="C28" s="41" t="str">
        <f>+IFERROR(VLOOKUP($A28,Hoja5!$A$2:$M$2116,4,FALSE),"")</f>
        <v/>
      </c>
      <c r="D28" s="166" t="str">
        <f>+IFERROR(VLOOKUP($A28,Hoja5!$A$2:$M$2116,5,FALSE),"")</f>
        <v/>
      </c>
      <c r="E28" s="166" t="str">
        <f>+IFERROR(VLOOKUP($A28,Hoja5!$A$2:$M$2116,6,FALSE),"")</f>
        <v/>
      </c>
      <c r="F28" s="166" t="str">
        <f>+IFERROR(VLOOKUP($A28,Hoja5!$A$2:$M$2116,7,FALSE),"")</f>
        <v/>
      </c>
      <c r="G28" s="166" t="str">
        <f>+IFERROR(VLOOKUP($A28,Hoja5!$A$2:$M$2116,8,FALSE),"")</f>
        <v/>
      </c>
      <c r="H28" s="166" t="str">
        <f>+IFERROR(VLOOKUP($A28,Hoja5!$A$2:$M$2116,9,FALSE),"")</f>
        <v/>
      </c>
      <c r="I28" s="166" t="str">
        <f>+IFERROR(VLOOKUP($A28,Hoja5!$A$2:$M$2116,10,FALSE),"")</f>
        <v/>
      </c>
      <c r="J28" s="166" t="str">
        <f>+IFERROR(VLOOKUP($A28,Hoja5!$A$2:$M$2116,11,FALSE),"")</f>
        <v/>
      </c>
      <c r="K28" s="164" t="str">
        <f>+IFERROR(VLOOKUP($A28,Hoja5!$A$2:$M$2116,12,FALSE),"")</f>
        <v/>
      </c>
      <c r="L28" s="165" t="str">
        <f>+IFERROR(VLOOKUP($A28,Hoja5!$A$2:$M$2116,13,FALSE),"")</f>
        <v/>
      </c>
    </row>
    <row r="29" spans="1:12" x14ac:dyDescent="0.25">
      <c r="A29" s="145">
        <v>18</v>
      </c>
      <c r="B29" s="41" t="str">
        <f>+IFERROR(VLOOKUP($A29,Hoja5!$A$2:$M$2116,3,FALSE),"")</f>
        <v/>
      </c>
      <c r="C29" s="41" t="str">
        <f>+IFERROR(VLOOKUP($A29,Hoja5!$A$2:$M$2116,4,FALSE),"")</f>
        <v/>
      </c>
      <c r="D29" s="166" t="str">
        <f>+IFERROR(VLOOKUP($A29,Hoja5!$A$2:$M$2116,5,FALSE),"")</f>
        <v/>
      </c>
      <c r="E29" s="166" t="str">
        <f>+IFERROR(VLOOKUP($A29,Hoja5!$A$2:$M$2116,6,FALSE),"")</f>
        <v/>
      </c>
      <c r="F29" s="166" t="str">
        <f>+IFERROR(VLOOKUP($A29,Hoja5!$A$2:$M$2116,7,FALSE),"")</f>
        <v/>
      </c>
      <c r="G29" s="166" t="str">
        <f>+IFERROR(VLOOKUP($A29,Hoja5!$A$2:$M$2116,8,FALSE),"")</f>
        <v/>
      </c>
      <c r="H29" s="166" t="str">
        <f>+IFERROR(VLOOKUP($A29,Hoja5!$A$2:$M$2116,9,FALSE),"")</f>
        <v/>
      </c>
      <c r="I29" s="166" t="str">
        <f>+IFERROR(VLOOKUP($A29,Hoja5!$A$2:$M$2116,10,FALSE),"")</f>
        <v/>
      </c>
      <c r="J29" s="166" t="str">
        <f>+IFERROR(VLOOKUP($A29,Hoja5!$A$2:$M$2116,11,FALSE),"")</f>
        <v/>
      </c>
      <c r="K29" s="164" t="str">
        <f>+IFERROR(VLOOKUP($A29,Hoja5!$A$2:$M$2116,12,FALSE),"")</f>
        <v/>
      </c>
      <c r="L29" s="165" t="str">
        <f>+IFERROR(VLOOKUP($A29,Hoja5!$A$2:$M$2116,13,FALSE),"")</f>
        <v/>
      </c>
    </row>
    <row r="30" spans="1:12" x14ac:dyDescent="0.25">
      <c r="A30" s="145">
        <v>19</v>
      </c>
      <c r="B30" s="41" t="str">
        <f>+IFERROR(VLOOKUP($A30,Hoja5!$A$2:$M$2116,3,FALSE),"")</f>
        <v/>
      </c>
      <c r="C30" s="41" t="str">
        <f>+IFERROR(VLOOKUP($A30,Hoja5!$A$2:$M$2116,4,FALSE),"")</f>
        <v/>
      </c>
      <c r="D30" s="166" t="str">
        <f>+IFERROR(VLOOKUP($A30,Hoja5!$A$2:$M$2116,5,FALSE),"")</f>
        <v/>
      </c>
      <c r="E30" s="166" t="str">
        <f>+IFERROR(VLOOKUP($A30,Hoja5!$A$2:$M$2116,6,FALSE),"")</f>
        <v/>
      </c>
      <c r="F30" s="166" t="str">
        <f>+IFERROR(VLOOKUP($A30,Hoja5!$A$2:$M$2116,7,FALSE),"")</f>
        <v/>
      </c>
      <c r="G30" s="166" t="str">
        <f>+IFERROR(VLOOKUP($A30,Hoja5!$A$2:$M$2116,8,FALSE),"")</f>
        <v/>
      </c>
      <c r="H30" s="166" t="str">
        <f>+IFERROR(VLOOKUP($A30,Hoja5!$A$2:$M$2116,9,FALSE),"")</f>
        <v/>
      </c>
      <c r="I30" s="166" t="str">
        <f>+IFERROR(VLOOKUP($A30,Hoja5!$A$2:$M$2116,10,FALSE),"")</f>
        <v/>
      </c>
      <c r="J30" s="166" t="str">
        <f>+IFERROR(VLOOKUP($A30,Hoja5!$A$2:$M$2116,11,FALSE),"")</f>
        <v/>
      </c>
      <c r="K30" s="164" t="str">
        <f>+IFERROR(VLOOKUP($A30,Hoja5!$A$2:$M$2116,12,FALSE),"")</f>
        <v/>
      </c>
      <c r="L30" s="165" t="str">
        <f>+IFERROR(VLOOKUP($A30,Hoja5!$A$2:$M$2116,13,FALSE),"")</f>
        <v/>
      </c>
    </row>
    <row r="31" spans="1:12" x14ac:dyDescent="0.25">
      <c r="A31" s="145">
        <v>20</v>
      </c>
      <c r="B31" s="41" t="str">
        <f>+IFERROR(VLOOKUP($A31,Hoja5!$A$2:$M$2116,3,FALSE),"")</f>
        <v/>
      </c>
      <c r="C31" s="41" t="str">
        <f>+IFERROR(VLOOKUP($A31,Hoja5!$A$2:$M$2116,4,FALSE),"")</f>
        <v/>
      </c>
      <c r="D31" s="166" t="str">
        <f>+IFERROR(VLOOKUP($A31,Hoja5!$A$2:$M$2116,5,FALSE),"")</f>
        <v/>
      </c>
      <c r="E31" s="166" t="str">
        <f>+IFERROR(VLOOKUP($A31,Hoja5!$A$2:$M$2116,6,FALSE),"")</f>
        <v/>
      </c>
      <c r="F31" s="166" t="str">
        <f>+IFERROR(VLOOKUP($A31,Hoja5!$A$2:$M$2116,7,FALSE),"")</f>
        <v/>
      </c>
      <c r="G31" s="166" t="str">
        <f>+IFERROR(VLOOKUP($A31,Hoja5!$A$2:$M$2116,8,FALSE),"")</f>
        <v/>
      </c>
      <c r="H31" s="166" t="str">
        <f>+IFERROR(VLOOKUP($A31,Hoja5!$A$2:$M$2116,9,FALSE),"")</f>
        <v/>
      </c>
      <c r="I31" s="166" t="str">
        <f>+IFERROR(VLOOKUP($A31,Hoja5!$A$2:$M$2116,10,FALSE),"")</f>
        <v/>
      </c>
      <c r="J31" s="166" t="str">
        <f>+IFERROR(VLOOKUP($A31,Hoja5!$A$2:$M$2116,11,FALSE),"")</f>
        <v/>
      </c>
      <c r="K31" s="164" t="str">
        <f>+IFERROR(VLOOKUP($A31,Hoja5!$A$2:$M$2116,12,FALSE),"")</f>
        <v/>
      </c>
      <c r="L31" s="165" t="str">
        <f>+IFERROR(VLOOKUP($A31,Hoja5!$A$2:$M$2116,13,FALSE),"")</f>
        <v/>
      </c>
    </row>
    <row r="32" spans="1:12" x14ac:dyDescent="0.25">
      <c r="A32" s="145">
        <v>21</v>
      </c>
      <c r="B32" s="41" t="str">
        <f>+IFERROR(VLOOKUP($A32,Hoja5!$A$2:$M$2116,3,FALSE),"")</f>
        <v/>
      </c>
      <c r="C32" s="41" t="str">
        <f>+IFERROR(VLOOKUP($A32,Hoja5!$A$2:$M$2116,4,FALSE),"")</f>
        <v/>
      </c>
      <c r="D32" s="166" t="str">
        <f>+IFERROR(VLOOKUP($A32,Hoja5!$A$2:$M$2116,5,FALSE),"")</f>
        <v/>
      </c>
      <c r="E32" s="166" t="str">
        <f>+IFERROR(VLOOKUP($A32,Hoja5!$A$2:$M$2116,6,FALSE),"")</f>
        <v/>
      </c>
      <c r="F32" s="166" t="str">
        <f>+IFERROR(VLOOKUP($A32,Hoja5!$A$2:$M$2116,7,FALSE),"")</f>
        <v/>
      </c>
      <c r="G32" s="166" t="str">
        <f>+IFERROR(VLOOKUP($A32,Hoja5!$A$2:$M$2116,8,FALSE),"")</f>
        <v/>
      </c>
      <c r="H32" s="166" t="str">
        <f>+IFERROR(VLOOKUP($A32,Hoja5!$A$2:$M$2116,9,FALSE),"")</f>
        <v/>
      </c>
      <c r="I32" s="166" t="str">
        <f>+IFERROR(VLOOKUP($A32,Hoja5!$A$2:$M$2116,10,FALSE),"")</f>
        <v/>
      </c>
      <c r="J32" s="166" t="str">
        <f>+IFERROR(VLOOKUP($A32,Hoja5!$A$2:$M$2116,11,FALSE),"")</f>
        <v/>
      </c>
      <c r="K32" s="164" t="str">
        <f>+IFERROR(VLOOKUP($A32,Hoja5!$A$2:$M$2116,12,FALSE),"")</f>
        <v/>
      </c>
      <c r="L32" s="165" t="str">
        <f>+IFERROR(VLOOKUP($A32,Hoja5!$A$2:$M$2116,13,FALSE),"")</f>
        <v/>
      </c>
    </row>
    <row r="33" spans="1:12" x14ac:dyDescent="0.25">
      <c r="A33" s="145">
        <v>22</v>
      </c>
      <c r="B33" s="41" t="str">
        <f>+IFERROR(VLOOKUP($A33,Hoja5!$A$2:$M$2116,3,FALSE),"")</f>
        <v/>
      </c>
      <c r="C33" s="41" t="str">
        <f>+IFERROR(VLOOKUP($A33,Hoja5!$A$2:$M$2116,4,FALSE),"")</f>
        <v/>
      </c>
      <c r="D33" s="166" t="str">
        <f>+IFERROR(VLOOKUP($A33,Hoja5!$A$2:$M$2116,5,FALSE),"")</f>
        <v/>
      </c>
      <c r="E33" s="166" t="str">
        <f>+IFERROR(VLOOKUP($A33,Hoja5!$A$2:$M$2116,6,FALSE),"")</f>
        <v/>
      </c>
      <c r="F33" s="166" t="str">
        <f>+IFERROR(VLOOKUP($A33,Hoja5!$A$2:$M$2116,7,FALSE),"")</f>
        <v/>
      </c>
      <c r="G33" s="166" t="str">
        <f>+IFERROR(VLOOKUP($A33,Hoja5!$A$2:$M$2116,8,FALSE),"")</f>
        <v/>
      </c>
      <c r="H33" s="166" t="str">
        <f>+IFERROR(VLOOKUP($A33,Hoja5!$A$2:$M$2116,9,FALSE),"")</f>
        <v/>
      </c>
      <c r="I33" s="166" t="str">
        <f>+IFERROR(VLOOKUP($A33,Hoja5!$A$2:$M$2116,10,FALSE),"")</f>
        <v/>
      </c>
      <c r="J33" s="166" t="str">
        <f>+IFERROR(VLOOKUP($A33,Hoja5!$A$2:$M$2116,11,FALSE),"")</f>
        <v/>
      </c>
      <c r="K33" s="164" t="str">
        <f>+IFERROR(VLOOKUP($A33,Hoja5!$A$2:$M$2116,12,FALSE),"")</f>
        <v/>
      </c>
      <c r="L33" s="165" t="str">
        <f>+IFERROR(VLOOKUP($A33,Hoja5!$A$2:$M$2116,13,FALSE),"")</f>
        <v/>
      </c>
    </row>
    <row r="34" spans="1:12" x14ac:dyDescent="0.25">
      <c r="A34" s="145">
        <v>23</v>
      </c>
      <c r="B34" s="41" t="str">
        <f>+IFERROR(VLOOKUP($A34,Hoja5!$A$2:$M$2116,3,FALSE),"")</f>
        <v/>
      </c>
      <c r="C34" s="41" t="str">
        <f>+IFERROR(VLOOKUP($A34,Hoja5!$A$2:$M$2116,4,FALSE),"")</f>
        <v/>
      </c>
      <c r="D34" s="166" t="str">
        <f>+IFERROR(VLOOKUP($A34,Hoja5!$A$2:$M$2116,5,FALSE),"")</f>
        <v/>
      </c>
      <c r="E34" s="166" t="str">
        <f>+IFERROR(VLOOKUP($A34,Hoja5!$A$2:$M$2116,6,FALSE),"")</f>
        <v/>
      </c>
      <c r="F34" s="166" t="str">
        <f>+IFERROR(VLOOKUP($A34,Hoja5!$A$2:$M$2116,7,FALSE),"")</f>
        <v/>
      </c>
      <c r="G34" s="166" t="str">
        <f>+IFERROR(VLOOKUP($A34,Hoja5!$A$2:$M$2116,8,FALSE),"")</f>
        <v/>
      </c>
      <c r="H34" s="166" t="str">
        <f>+IFERROR(VLOOKUP($A34,Hoja5!$A$2:$M$2116,9,FALSE),"")</f>
        <v/>
      </c>
      <c r="I34" s="166" t="str">
        <f>+IFERROR(VLOOKUP($A34,Hoja5!$A$2:$M$2116,10,FALSE),"")</f>
        <v/>
      </c>
      <c r="J34" s="166" t="str">
        <f>+IFERROR(VLOOKUP($A34,Hoja5!$A$2:$M$2116,11,FALSE),"")</f>
        <v/>
      </c>
      <c r="K34" s="164" t="str">
        <f>+IFERROR(VLOOKUP($A34,Hoja5!$A$2:$M$2116,12,FALSE),"")</f>
        <v/>
      </c>
      <c r="L34" s="165" t="str">
        <f>+IFERROR(VLOOKUP($A34,Hoja5!$A$2:$M$2116,13,FALSE),"")</f>
        <v/>
      </c>
    </row>
    <row r="35" spans="1:12" x14ac:dyDescent="0.25">
      <c r="A35" s="145">
        <v>24</v>
      </c>
      <c r="B35" s="41" t="str">
        <f>+IFERROR(VLOOKUP($A35,Hoja5!$A$2:$M$2116,3,FALSE),"")</f>
        <v/>
      </c>
      <c r="C35" s="41" t="str">
        <f>+IFERROR(VLOOKUP($A35,Hoja5!$A$2:$M$2116,4,FALSE),"")</f>
        <v/>
      </c>
      <c r="D35" s="166" t="str">
        <f>+IFERROR(VLOOKUP($A35,Hoja5!$A$2:$M$2116,5,FALSE),"")</f>
        <v/>
      </c>
      <c r="E35" s="166" t="str">
        <f>+IFERROR(VLOOKUP($A35,Hoja5!$A$2:$M$2116,6,FALSE),"")</f>
        <v/>
      </c>
      <c r="F35" s="166" t="str">
        <f>+IFERROR(VLOOKUP($A35,Hoja5!$A$2:$M$2116,7,FALSE),"")</f>
        <v/>
      </c>
      <c r="G35" s="166" t="str">
        <f>+IFERROR(VLOOKUP($A35,Hoja5!$A$2:$M$2116,8,FALSE),"")</f>
        <v/>
      </c>
      <c r="H35" s="166" t="str">
        <f>+IFERROR(VLOOKUP($A35,Hoja5!$A$2:$M$2116,9,FALSE),"")</f>
        <v/>
      </c>
      <c r="I35" s="166" t="str">
        <f>+IFERROR(VLOOKUP($A35,Hoja5!$A$2:$M$2116,10,FALSE),"")</f>
        <v/>
      </c>
      <c r="J35" s="166" t="str">
        <f>+IFERROR(VLOOKUP($A35,Hoja5!$A$2:$M$2116,11,FALSE),"")</f>
        <v/>
      </c>
      <c r="K35" s="164" t="str">
        <f>+IFERROR(VLOOKUP($A35,Hoja5!$A$2:$M$2116,12,FALSE),"")</f>
        <v/>
      </c>
      <c r="L35" s="165" t="str">
        <f>+IFERROR(VLOOKUP($A35,Hoja5!$A$2:$M$2116,13,FALSE),"")</f>
        <v/>
      </c>
    </row>
    <row r="36" spans="1:12" x14ac:dyDescent="0.25">
      <c r="A36" s="145">
        <v>25</v>
      </c>
      <c r="B36" s="41" t="str">
        <f>+IFERROR(VLOOKUP($A36,Hoja5!$A$2:$M$2116,3,FALSE),"")</f>
        <v/>
      </c>
      <c r="C36" s="41" t="str">
        <f>+IFERROR(VLOOKUP($A36,Hoja5!$A$2:$M$2116,4,FALSE),"")</f>
        <v/>
      </c>
      <c r="D36" s="166" t="str">
        <f>+IFERROR(VLOOKUP($A36,Hoja5!$A$2:$M$2116,5,FALSE),"")</f>
        <v/>
      </c>
      <c r="E36" s="166" t="str">
        <f>+IFERROR(VLOOKUP($A36,Hoja5!$A$2:$M$2116,6,FALSE),"")</f>
        <v/>
      </c>
      <c r="F36" s="166" t="str">
        <f>+IFERROR(VLOOKUP($A36,Hoja5!$A$2:$M$2116,7,FALSE),"")</f>
        <v/>
      </c>
      <c r="G36" s="166" t="str">
        <f>+IFERROR(VLOOKUP($A36,Hoja5!$A$2:$M$2116,8,FALSE),"")</f>
        <v/>
      </c>
      <c r="H36" s="166" t="str">
        <f>+IFERROR(VLOOKUP($A36,Hoja5!$A$2:$M$2116,9,FALSE),"")</f>
        <v/>
      </c>
      <c r="I36" s="166" t="str">
        <f>+IFERROR(VLOOKUP($A36,Hoja5!$A$2:$M$2116,10,FALSE),"")</f>
        <v/>
      </c>
      <c r="J36" s="166" t="str">
        <f>+IFERROR(VLOOKUP($A36,Hoja5!$A$2:$M$2116,11,FALSE),"")</f>
        <v/>
      </c>
      <c r="K36" s="164" t="str">
        <f>+IFERROR(VLOOKUP($A36,Hoja5!$A$2:$M$2116,12,FALSE),"")</f>
        <v/>
      </c>
      <c r="L36" s="165" t="str">
        <f>+IFERROR(VLOOKUP($A36,Hoja5!$A$2:$M$2116,13,FALSE),"")</f>
        <v/>
      </c>
    </row>
    <row r="37" spans="1:12" x14ac:dyDescent="0.25">
      <c r="A37" s="145">
        <v>26</v>
      </c>
      <c r="B37" s="41" t="str">
        <f>+IFERROR(VLOOKUP($A37,Hoja5!$A$2:$M$2116,3,FALSE),"")</f>
        <v/>
      </c>
      <c r="C37" s="41" t="str">
        <f>+IFERROR(VLOOKUP($A37,Hoja5!$A$2:$M$2116,4,FALSE),"")</f>
        <v/>
      </c>
      <c r="D37" s="166" t="str">
        <f>+IFERROR(VLOOKUP($A37,Hoja5!$A$2:$M$2116,5,FALSE),"")</f>
        <v/>
      </c>
      <c r="E37" s="166" t="str">
        <f>+IFERROR(VLOOKUP($A37,Hoja5!$A$2:$M$2116,6,FALSE),"")</f>
        <v/>
      </c>
      <c r="F37" s="166" t="str">
        <f>+IFERROR(VLOOKUP($A37,Hoja5!$A$2:$M$2116,7,FALSE),"")</f>
        <v/>
      </c>
      <c r="G37" s="166" t="str">
        <f>+IFERROR(VLOOKUP($A37,Hoja5!$A$2:$M$2116,8,FALSE),"")</f>
        <v/>
      </c>
      <c r="H37" s="166" t="str">
        <f>+IFERROR(VLOOKUP($A37,Hoja5!$A$2:$M$2116,9,FALSE),"")</f>
        <v/>
      </c>
      <c r="I37" s="166" t="str">
        <f>+IFERROR(VLOOKUP($A37,Hoja5!$A$2:$M$2116,10,FALSE),"")</f>
        <v/>
      </c>
      <c r="J37" s="166" t="str">
        <f>+IFERROR(VLOOKUP($A37,Hoja5!$A$2:$M$2116,11,FALSE),"")</f>
        <v/>
      </c>
      <c r="K37" s="164" t="str">
        <f>+IFERROR(VLOOKUP($A37,Hoja5!$A$2:$M$2116,12,FALSE),"")</f>
        <v/>
      </c>
      <c r="L37" s="165" t="str">
        <f>+IFERROR(VLOOKUP($A37,Hoja5!$A$2:$M$2116,13,FALSE),"")</f>
        <v/>
      </c>
    </row>
    <row r="38" spans="1:12" x14ac:dyDescent="0.25">
      <c r="A38" s="145">
        <v>27</v>
      </c>
      <c r="B38" s="41" t="str">
        <f>+IFERROR(VLOOKUP($A38,Hoja5!$A$2:$M$2116,3,FALSE),"")</f>
        <v/>
      </c>
      <c r="C38" s="41" t="str">
        <f>+IFERROR(VLOOKUP($A38,Hoja5!$A$2:$M$2116,4,FALSE),"")</f>
        <v/>
      </c>
      <c r="D38" s="166" t="str">
        <f>+IFERROR(VLOOKUP($A38,Hoja5!$A$2:$M$2116,5,FALSE),"")</f>
        <v/>
      </c>
      <c r="E38" s="166" t="str">
        <f>+IFERROR(VLOOKUP($A38,Hoja5!$A$2:$M$2116,6,FALSE),"")</f>
        <v/>
      </c>
      <c r="F38" s="166" t="str">
        <f>+IFERROR(VLOOKUP($A38,Hoja5!$A$2:$M$2116,7,FALSE),"")</f>
        <v/>
      </c>
      <c r="G38" s="166" t="str">
        <f>+IFERROR(VLOOKUP($A38,Hoja5!$A$2:$M$2116,8,FALSE),"")</f>
        <v/>
      </c>
      <c r="H38" s="166" t="str">
        <f>+IFERROR(VLOOKUP($A38,Hoja5!$A$2:$M$2116,9,FALSE),"")</f>
        <v/>
      </c>
      <c r="I38" s="166" t="str">
        <f>+IFERROR(VLOOKUP($A38,Hoja5!$A$2:$M$2116,10,FALSE),"")</f>
        <v/>
      </c>
      <c r="J38" s="166" t="str">
        <f>+IFERROR(VLOOKUP($A38,Hoja5!$A$2:$M$2116,11,FALSE),"")</f>
        <v/>
      </c>
      <c r="K38" s="164" t="str">
        <f>+IFERROR(VLOOKUP($A38,Hoja5!$A$2:$M$2116,12,FALSE),"")</f>
        <v/>
      </c>
      <c r="L38" s="165" t="str">
        <f>+IFERROR(VLOOKUP($A38,Hoja5!$A$2:$M$2116,13,FALSE),"")</f>
        <v/>
      </c>
    </row>
    <row r="39" spans="1:12" x14ac:dyDescent="0.25">
      <c r="A39" s="145">
        <v>28</v>
      </c>
      <c r="B39" s="41" t="str">
        <f>+IFERROR(VLOOKUP($A39,Hoja5!$A$2:$M$2116,3,FALSE),"")</f>
        <v/>
      </c>
      <c r="C39" s="41" t="str">
        <f>+IFERROR(VLOOKUP($A39,Hoja5!$A$2:$M$2116,4,FALSE),"")</f>
        <v/>
      </c>
      <c r="D39" s="166" t="str">
        <f>+IFERROR(VLOOKUP($A39,Hoja5!$A$2:$M$2116,5,FALSE),"")</f>
        <v/>
      </c>
      <c r="E39" s="166" t="str">
        <f>+IFERROR(VLOOKUP($A39,Hoja5!$A$2:$M$2116,6,FALSE),"")</f>
        <v/>
      </c>
      <c r="F39" s="166" t="str">
        <f>+IFERROR(VLOOKUP($A39,Hoja5!$A$2:$M$2116,7,FALSE),"")</f>
        <v/>
      </c>
      <c r="G39" s="166" t="str">
        <f>+IFERROR(VLOOKUP($A39,Hoja5!$A$2:$M$2116,8,FALSE),"")</f>
        <v/>
      </c>
      <c r="H39" s="166" t="str">
        <f>+IFERROR(VLOOKUP($A39,Hoja5!$A$2:$M$2116,9,FALSE),"")</f>
        <v/>
      </c>
      <c r="I39" s="166" t="str">
        <f>+IFERROR(VLOOKUP($A39,Hoja5!$A$2:$M$2116,10,FALSE),"")</f>
        <v/>
      </c>
      <c r="J39" s="166" t="str">
        <f>+IFERROR(VLOOKUP($A39,Hoja5!$A$2:$M$2116,11,FALSE),"")</f>
        <v/>
      </c>
      <c r="K39" s="164" t="str">
        <f>+IFERROR(VLOOKUP($A39,Hoja5!$A$2:$M$2116,12,FALSE),"")</f>
        <v/>
      </c>
      <c r="L39" s="165" t="str">
        <f>+IFERROR(VLOOKUP($A39,Hoja5!$A$2:$M$2116,13,FALSE),"")</f>
        <v/>
      </c>
    </row>
    <row r="40" spans="1:12" x14ac:dyDescent="0.25">
      <c r="A40" s="145">
        <v>29</v>
      </c>
      <c r="B40" s="41" t="str">
        <f>+IFERROR(VLOOKUP($A40,Hoja5!$A$2:$M$2116,3,FALSE),"")</f>
        <v/>
      </c>
      <c r="C40" s="41" t="str">
        <f>+IFERROR(VLOOKUP($A40,Hoja5!$A$2:$M$2116,4,FALSE),"")</f>
        <v/>
      </c>
      <c r="D40" s="166" t="str">
        <f>+IFERROR(VLOOKUP($A40,Hoja5!$A$2:$M$2116,5,FALSE),"")</f>
        <v/>
      </c>
      <c r="E40" s="166" t="str">
        <f>+IFERROR(VLOOKUP($A40,Hoja5!$A$2:$M$2116,6,FALSE),"")</f>
        <v/>
      </c>
      <c r="F40" s="166" t="str">
        <f>+IFERROR(VLOOKUP($A40,Hoja5!$A$2:$M$2116,7,FALSE),"")</f>
        <v/>
      </c>
      <c r="G40" s="166" t="str">
        <f>+IFERROR(VLOOKUP($A40,Hoja5!$A$2:$M$2116,8,FALSE),"")</f>
        <v/>
      </c>
      <c r="H40" s="166" t="str">
        <f>+IFERROR(VLOOKUP($A40,Hoja5!$A$2:$M$2116,9,FALSE),"")</f>
        <v/>
      </c>
      <c r="I40" s="166" t="str">
        <f>+IFERROR(VLOOKUP($A40,Hoja5!$A$2:$M$2116,10,FALSE),"")</f>
        <v/>
      </c>
      <c r="J40" s="166" t="str">
        <f>+IFERROR(VLOOKUP($A40,Hoja5!$A$2:$M$2116,11,FALSE),"")</f>
        <v/>
      </c>
      <c r="K40" s="164" t="str">
        <f>+IFERROR(VLOOKUP($A40,Hoja5!$A$2:$M$2116,12,FALSE),"")</f>
        <v/>
      </c>
      <c r="L40" s="165" t="str">
        <f>+IFERROR(VLOOKUP($A40,Hoja5!$A$2:$M$2116,13,FALSE),"")</f>
        <v/>
      </c>
    </row>
    <row r="41" spans="1:12" x14ac:dyDescent="0.25">
      <c r="A41" s="145">
        <v>30</v>
      </c>
      <c r="B41" s="41" t="str">
        <f>+IFERROR(VLOOKUP($A41,Hoja5!$A$2:$M$2116,3,FALSE),"")</f>
        <v/>
      </c>
      <c r="C41" s="41" t="str">
        <f>+IFERROR(VLOOKUP($A41,Hoja5!$A$2:$M$2116,4,FALSE),"")</f>
        <v/>
      </c>
      <c r="D41" s="166" t="str">
        <f>+IFERROR(VLOOKUP($A41,Hoja5!$A$2:$M$2116,5,FALSE),"")</f>
        <v/>
      </c>
      <c r="E41" s="166" t="str">
        <f>+IFERROR(VLOOKUP($A41,Hoja5!$A$2:$M$2116,6,FALSE),"")</f>
        <v/>
      </c>
      <c r="F41" s="166" t="str">
        <f>+IFERROR(VLOOKUP($A41,Hoja5!$A$2:$M$2116,7,FALSE),"")</f>
        <v/>
      </c>
      <c r="G41" s="166" t="str">
        <f>+IFERROR(VLOOKUP($A41,Hoja5!$A$2:$M$2116,8,FALSE),"")</f>
        <v/>
      </c>
      <c r="H41" s="166" t="str">
        <f>+IFERROR(VLOOKUP($A41,Hoja5!$A$2:$M$2116,9,FALSE),"")</f>
        <v/>
      </c>
      <c r="I41" s="166" t="str">
        <f>+IFERROR(VLOOKUP($A41,Hoja5!$A$2:$M$2116,10,FALSE),"")</f>
        <v/>
      </c>
      <c r="J41" s="166" t="str">
        <f>+IFERROR(VLOOKUP($A41,Hoja5!$A$2:$M$2116,11,FALSE),"")</f>
        <v/>
      </c>
      <c r="K41" s="164" t="str">
        <f>+IFERROR(VLOOKUP($A41,Hoja5!$A$2:$M$2116,12,FALSE),"")</f>
        <v/>
      </c>
      <c r="L41" s="165" t="str">
        <f>+IFERROR(VLOOKUP($A41,Hoja5!$A$2:$M$2116,13,FALSE),"")</f>
        <v/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CAQUETA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18001</v>
      </c>
      <c r="C12" s="39" t="str">
        <f>+UPPER(IFERROR(VLOOKUP($A12,Hoja6!$A$3:$P$1124,4,FALSE),""))</f>
        <v>FLORENCIA</v>
      </c>
      <c r="D12" s="40">
        <f>+IFERROR(VLOOKUP($A12,Hoja6!$A$3:$P$1124,8,FALSE),"")</f>
        <v>1490</v>
      </c>
      <c r="E12" s="40">
        <f>+IFERROR(VLOOKUP($A12,Hoja6!$A$3:$P$1124,9,FALSE),"")</f>
        <v>718</v>
      </c>
      <c r="F12" s="163">
        <f>+IFERROR(VLOOKUP($A12,Hoja6!$A$3:$P$1124,10,FALSE),"")</f>
        <v>0.48187919463087248</v>
      </c>
      <c r="G12" s="40">
        <f>+IFERROR(VLOOKUP($A12,Hoja6!$A$3:$P$1124,11,FALSE),"")</f>
        <v>1537</v>
      </c>
      <c r="H12" s="40">
        <f>+IFERROR(VLOOKUP($A12,Hoja6!$A$3:$P$1124,12,FALSE),"")</f>
        <v>815</v>
      </c>
      <c r="I12" s="163">
        <f>+IFERROR(VLOOKUP($A12,Hoja6!$A$3:$P$1124,13,FALSE),"")</f>
        <v>0.53025374105400125</v>
      </c>
      <c r="J12" s="40">
        <f>+IFERROR(VLOOKUP($A12,Hoja6!$A$3:$P$1124,14,FALSE),"")</f>
        <v>1547</v>
      </c>
      <c r="K12" s="149">
        <f>+IFERROR(VLOOKUP($A12,Hoja6!$A$3:$P$1124,15,FALSE),"")</f>
        <v>698</v>
      </c>
      <c r="L12" s="165">
        <f>+IFERROR(VLOOKUP($A12,Hoja6!$A$3:$P$1124,16,FALSE),"")</f>
        <v>0.45119586296056885</v>
      </c>
    </row>
    <row r="13" spans="1:12" x14ac:dyDescent="0.25">
      <c r="A13" s="145">
        <v>2</v>
      </c>
      <c r="B13" s="39">
        <f>+IFERROR(VLOOKUP($A13,Hoja6!$A$3:$P$1124,3,FALSE),"")</f>
        <v>18029</v>
      </c>
      <c r="C13" s="39" t="str">
        <f>+UPPER(IFERROR(VLOOKUP($A13,Hoja6!$A$3:$P$1124,4,FALSE),""))</f>
        <v>ALBANIA</v>
      </c>
      <c r="D13" s="40">
        <f>+IFERROR(VLOOKUP($A13,Hoja6!$A$3:$P$1124,8,FALSE),"")</f>
        <v>39</v>
      </c>
      <c r="E13" s="40">
        <f>+IFERROR(VLOOKUP($A13,Hoja6!$A$3:$P$1124,9,FALSE),"")</f>
        <v>6</v>
      </c>
      <c r="F13" s="163">
        <f>+IFERROR(VLOOKUP($A13,Hoja6!$A$3:$P$1124,10,FALSE),"")</f>
        <v>0.15384615384615385</v>
      </c>
      <c r="G13" s="40">
        <f>+IFERROR(VLOOKUP($A13,Hoja6!$A$3:$P$1124,11,FALSE),"")</f>
        <v>50</v>
      </c>
      <c r="H13" s="40">
        <f>+IFERROR(VLOOKUP($A13,Hoja6!$A$3:$P$1124,12,FALSE),"")</f>
        <v>16</v>
      </c>
      <c r="I13" s="163">
        <f>+IFERROR(VLOOKUP($A13,Hoja6!$A$3:$P$1124,13,FALSE),"")</f>
        <v>0.32</v>
      </c>
      <c r="J13" s="40">
        <f>+IFERROR(VLOOKUP($A13,Hoja6!$A$3:$P$1124,14,FALSE),"")</f>
        <v>55</v>
      </c>
      <c r="K13" s="149">
        <f>+IFERROR(VLOOKUP($A13,Hoja6!$A$3:$P$1124,15,FALSE),"")</f>
        <v>17</v>
      </c>
      <c r="L13" s="165">
        <f>+IFERROR(VLOOKUP($A13,Hoja6!$A$3:$P$1124,16,FALSE),"")</f>
        <v>0.30909090909090908</v>
      </c>
    </row>
    <row r="14" spans="1:12" x14ac:dyDescent="0.25">
      <c r="A14" s="145">
        <v>3</v>
      </c>
      <c r="B14" s="39">
        <f>+IFERROR(VLOOKUP($A14,Hoja6!$A$3:$P$1124,3,FALSE),"")</f>
        <v>18094</v>
      </c>
      <c r="C14" s="39" t="str">
        <f>+UPPER(IFERROR(VLOOKUP($A14,Hoja6!$A$3:$P$1124,4,FALSE),""))</f>
        <v>BELÉN DE LOS ANDAQUIES</v>
      </c>
      <c r="D14" s="40">
        <f>+IFERROR(VLOOKUP($A14,Hoja6!$A$3:$P$1124,8,FALSE),"")</f>
        <v>122</v>
      </c>
      <c r="E14" s="40">
        <f>+IFERROR(VLOOKUP($A14,Hoja6!$A$3:$P$1124,9,FALSE),"")</f>
        <v>51</v>
      </c>
      <c r="F14" s="163">
        <f>+IFERROR(VLOOKUP($A14,Hoja6!$A$3:$P$1124,10,FALSE),"")</f>
        <v>0.41803278688524592</v>
      </c>
      <c r="G14" s="40">
        <f>+IFERROR(VLOOKUP($A14,Hoja6!$A$3:$P$1124,11,FALSE),"")</f>
        <v>112</v>
      </c>
      <c r="H14" s="40">
        <f>+IFERROR(VLOOKUP($A14,Hoja6!$A$3:$P$1124,12,FALSE),"")</f>
        <v>31</v>
      </c>
      <c r="I14" s="163">
        <f>+IFERROR(VLOOKUP($A14,Hoja6!$A$3:$P$1124,13,FALSE),"")</f>
        <v>0.2767857142857143</v>
      </c>
      <c r="J14" s="40">
        <f>+IFERROR(VLOOKUP($A14,Hoja6!$A$3:$P$1124,14,FALSE),"")</f>
        <v>115</v>
      </c>
      <c r="K14" s="149">
        <f>+IFERROR(VLOOKUP($A14,Hoja6!$A$3:$P$1124,15,FALSE),"")</f>
        <v>38</v>
      </c>
      <c r="L14" s="165">
        <f>+IFERROR(VLOOKUP($A14,Hoja6!$A$3:$P$1124,16,FALSE),"")</f>
        <v>0.33043478260869563</v>
      </c>
    </row>
    <row r="15" spans="1:12" x14ac:dyDescent="0.25">
      <c r="A15" s="145">
        <v>4</v>
      </c>
      <c r="B15" s="39">
        <f>+IFERROR(VLOOKUP($A15,Hoja6!$A$3:$P$1124,3,FALSE),"")</f>
        <v>18150</v>
      </c>
      <c r="C15" s="39" t="str">
        <f>+UPPER(IFERROR(VLOOKUP($A15,Hoja6!$A$3:$P$1124,4,FALSE),""))</f>
        <v>CARTAGENA DEL CHAIRÁ</v>
      </c>
      <c r="D15" s="40">
        <f>+IFERROR(VLOOKUP($A15,Hoja6!$A$3:$P$1124,8,FALSE),"")</f>
        <v>124</v>
      </c>
      <c r="E15" s="40">
        <f>+IFERROR(VLOOKUP($A15,Hoja6!$A$3:$P$1124,9,FALSE),"")</f>
        <v>43</v>
      </c>
      <c r="F15" s="163">
        <f>+IFERROR(VLOOKUP($A15,Hoja6!$A$3:$P$1124,10,FALSE),"")</f>
        <v>0.34677419354838712</v>
      </c>
      <c r="G15" s="40">
        <f>+IFERROR(VLOOKUP($A15,Hoja6!$A$3:$P$1124,11,FALSE),"")</f>
        <v>150</v>
      </c>
      <c r="H15" s="40">
        <f>+IFERROR(VLOOKUP($A15,Hoja6!$A$3:$P$1124,12,FALSE),"")</f>
        <v>43</v>
      </c>
      <c r="I15" s="163">
        <f>+IFERROR(VLOOKUP($A15,Hoja6!$A$3:$P$1124,13,FALSE),"")</f>
        <v>0.28666666666666668</v>
      </c>
      <c r="J15" s="40">
        <f>+IFERROR(VLOOKUP($A15,Hoja6!$A$3:$P$1124,14,FALSE),"")</f>
        <v>181</v>
      </c>
      <c r="K15" s="149">
        <f>+IFERROR(VLOOKUP($A15,Hoja6!$A$3:$P$1124,15,FALSE),"")</f>
        <v>46</v>
      </c>
      <c r="L15" s="165">
        <f>+IFERROR(VLOOKUP($A15,Hoja6!$A$3:$P$1124,16,FALSE),"")</f>
        <v>0.2541436464088398</v>
      </c>
    </row>
    <row r="16" spans="1:12" x14ac:dyDescent="0.25">
      <c r="A16" s="145">
        <v>5</v>
      </c>
      <c r="B16" s="39">
        <f>+IFERROR(VLOOKUP($A16,Hoja6!$A$3:$P$1124,3,FALSE),"")</f>
        <v>18205</v>
      </c>
      <c r="C16" s="39" t="str">
        <f>+UPPER(IFERROR(VLOOKUP($A16,Hoja6!$A$3:$P$1124,4,FALSE),""))</f>
        <v>CURILLO</v>
      </c>
      <c r="D16" s="40">
        <f>+IFERROR(VLOOKUP($A16,Hoja6!$A$3:$P$1124,8,FALSE),"")</f>
        <v>96</v>
      </c>
      <c r="E16" s="40">
        <f>+IFERROR(VLOOKUP($A16,Hoja6!$A$3:$P$1124,9,FALSE),"")</f>
        <v>20</v>
      </c>
      <c r="F16" s="163">
        <f>+IFERROR(VLOOKUP($A16,Hoja6!$A$3:$P$1124,10,FALSE),"")</f>
        <v>0.20833333333333334</v>
      </c>
      <c r="G16" s="40">
        <f>+IFERROR(VLOOKUP($A16,Hoja6!$A$3:$P$1124,11,FALSE),"")</f>
        <v>85</v>
      </c>
      <c r="H16" s="40">
        <f>+IFERROR(VLOOKUP($A16,Hoja6!$A$3:$P$1124,12,FALSE),"")</f>
        <v>19</v>
      </c>
      <c r="I16" s="163">
        <f>+IFERROR(VLOOKUP($A16,Hoja6!$A$3:$P$1124,13,FALSE),"")</f>
        <v>0.22352941176470589</v>
      </c>
      <c r="J16" s="40">
        <f>+IFERROR(VLOOKUP($A16,Hoja6!$A$3:$P$1124,14,FALSE),"")</f>
        <v>79</v>
      </c>
      <c r="K16" s="149">
        <f>+IFERROR(VLOOKUP($A16,Hoja6!$A$3:$P$1124,15,FALSE),"")</f>
        <v>16</v>
      </c>
      <c r="L16" s="165">
        <f>+IFERROR(VLOOKUP($A16,Hoja6!$A$3:$P$1124,16,FALSE),"")</f>
        <v>0.20253164556962025</v>
      </c>
    </row>
    <row r="17" spans="1:12" x14ac:dyDescent="0.25">
      <c r="A17" s="145">
        <v>6</v>
      </c>
      <c r="B17" s="39">
        <f>+IFERROR(VLOOKUP($A17,Hoja6!$A$3:$P$1124,3,FALSE),"")</f>
        <v>18247</v>
      </c>
      <c r="C17" s="39" t="str">
        <f>+UPPER(IFERROR(VLOOKUP($A17,Hoja6!$A$3:$P$1124,4,FALSE),""))</f>
        <v>EL DONCELLO</v>
      </c>
      <c r="D17" s="40">
        <f>+IFERROR(VLOOKUP($A17,Hoja6!$A$3:$P$1124,8,FALSE),"")</f>
        <v>221</v>
      </c>
      <c r="E17" s="40">
        <f>+IFERROR(VLOOKUP($A17,Hoja6!$A$3:$P$1124,9,FALSE),"")</f>
        <v>79</v>
      </c>
      <c r="F17" s="163">
        <f>+IFERROR(VLOOKUP($A17,Hoja6!$A$3:$P$1124,10,FALSE),"")</f>
        <v>0.3574660633484163</v>
      </c>
      <c r="G17" s="40">
        <f>+IFERROR(VLOOKUP($A17,Hoja6!$A$3:$P$1124,11,FALSE),"")</f>
        <v>186</v>
      </c>
      <c r="H17" s="40">
        <f>+IFERROR(VLOOKUP($A17,Hoja6!$A$3:$P$1124,12,FALSE),"")</f>
        <v>78</v>
      </c>
      <c r="I17" s="163">
        <f>+IFERROR(VLOOKUP($A17,Hoja6!$A$3:$P$1124,13,FALSE),"")</f>
        <v>0.41935483870967744</v>
      </c>
      <c r="J17" s="40">
        <f>+IFERROR(VLOOKUP($A17,Hoja6!$A$3:$P$1124,14,FALSE),"")</f>
        <v>199</v>
      </c>
      <c r="K17" s="149">
        <f>+IFERROR(VLOOKUP($A17,Hoja6!$A$3:$P$1124,15,FALSE),"")</f>
        <v>67</v>
      </c>
      <c r="L17" s="165">
        <f>+IFERROR(VLOOKUP($A17,Hoja6!$A$3:$P$1124,16,FALSE),"")</f>
        <v>0.33668341708542715</v>
      </c>
    </row>
    <row r="18" spans="1:12" x14ac:dyDescent="0.25">
      <c r="A18" s="145">
        <v>7</v>
      </c>
      <c r="B18" s="39">
        <f>+IFERROR(VLOOKUP($A18,Hoja6!$A$3:$P$1124,3,FALSE),"")</f>
        <v>18256</v>
      </c>
      <c r="C18" s="39" t="str">
        <f>+UPPER(IFERROR(VLOOKUP($A18,Hoja6!$A$3:$P$1124,4,FALSE),""))</f>
        <v>EL PAUJIL</v>
      </c>
      <c r="D18" s="40">
        <f>+IFERROR(VLOOKUP($A18,Hoja6!$A$3:$P$1124,8,FALSE),"")</f>
        <v>94</v>
      </c>
      <c r="E18" s="40">
        <f>+IFERROR(VLOOKUP($A18,Hoja6!$A$3:$P$1124,9,FALSE),"")</f>
        <v>43</v>
      </c>
      <c r="F18" s="163">
        <f>+IFERROR(VLOOKUP($A18,Hoja6!$A$3:$P$1124,10,FALSE),"")</f>
        <v>0.45744680851063829</v>
      </c>
      <c r="G18" s="40">
        <f>+IFERROR(VLOOKUP($A18,Hoja6!$A$3:$P$1124,11,FALSE),"")</f>
        <v>97</v>
      </c>
      <c r="H18" s="40">
        <f>+IFERROR(VLOOKUP($A18,Hoja6!$A$3:$P$1124,12,FALSE),"")</f>
        <v>39</v>
      </c>
      <c r="I18" s="163">
        <f>+IFERROR(VLOOKUP($A18,Hoja6!$A$3:$P$1124,13,FALSE),"")</f>
        <v>0.40206185567010311</v>
      </c>
      <c r="J18" s="40">
        <f>+IFERROR(VLOOKUP($A18,Hoja6!$A$3:$P$1124,14,FALSE),"")</f>
        <v>103</v>
      </c>
      <c r="K18" s="149">
        <f>+IFERROR(VLOOKUP($A18,Hoja6!$A$3:$P$1124,15,FALSE),"")</f>
        <v>36</v>
      </c>
      <c r="L18" s="165">
        <f>+IFERROR(VLOOKUP($A18,Hoja6!$A$3:$P$1124,16,FALSE),"")</f>
        <v>0.34951456310679613</v>
      </c>
    </row>
    <row r="19" spans="1:12" x14ac:dyDescent="0.25">
      <c r="A19" s="145">
        <v>8</v>
      </c>
      <c r="B19" s="39">
        <f>+IFERROR(VLOOKUP($A19,Hoja6!$A$3:$P$1124,3,FALSE),"")</f>
        <v>18410</v>
      </c>
      <c r="C19" s="39" t="str">
        <f>+UPPER(IFERROR(VLOOKUP($A19,Hoja6!$A$3:$P$1124,4,FALSE),""))</f>
        <v>LA MONTAÑITA</v>
      </c>
      <c r="D19" s="40">
        <f>+IFERROR(VLOOKUP($A19,Hoja6!$A$3:$P$1124,8,FALSE),"")</f>
        <v>99</v>
      </c>
      <c r="E19" s="40">
        <f>+IFERROR(VLOOKUP($A19,Hoja6!$A$3:$P$1124,9,FALSE),"")</f>
        <v>23</v>
      </c>
      <c r="F19" s="163">
        <f>+IFERROR(VLOOKUP($A19,Hoja6!$A$3:$P$1124,10,FALSE),"")</f>
        <v>0.23232323232323232</v>
      </c>
      <c r="G19" s="40">
        <f>+IFERROR(VLOOKUP($A19,Hoja6!$A$3:$P$1124,11,FALSE),"")</f>
        <v>99</v>
      </c>
      <c r="H19" s="40">
        <f>+IFERROR(VLOOKUP($A19,Hoja6!$A$3:$P$1124,12,FALSE),"")</f>
        <v>25</v>
      </c>
      <c r="I19" s="163">
        <f>+IFERROR(VLOOKUP($A19,Hoja6!$A$3:$P$1124,13,FALSE),"")</f>
        <v>0.25252525252525254</v>
      </c>
      <c r="J19" s="40">
        <f>+IFERROR(VLOOKUP($A19,Hoja6!$A$3:$P$1124,14,FALSE),"")</f>
        <v>106</v>
      </c>
      <c r="K19" s="149">
        <f>+IFERROR(VLOOKUP($A19,Hoja6!$A$3:$P$1124,15,FALSE),"")</f>
        <v>30</v>
      </c>
      <c r="L19" s="165">
        <f>+IFERROR(VLOOKUP($A19,Hoja6!$A$3:$P$1124,16,FALSE),"")</f>
        <v>0.28301886792452829</v>
      </c>
    </row>
    <row r="20" spans="1:12" x14ac:dyDescent="0.25">
      <c r="A20" s="145">
        <v>9</v>
      </c>
      <c r="B20" s="39">
        <f>+IFERROR(VLOOKUP($A20,Hoja6!$A$3:$P$1124,3,FALSE),"")</f>
        <v>18460</v>
      </c>
      <c r="C20" s="39" t="str">
        <f>+UPPER(IFERROR(VLOOKUP($A20,Hoja6!$A$3:$P$1124,4,FALSE),""))</f>
        <v>MILÁN</v>
      </c>
      <c r="D20" s="40">
        <f>+IFERROR(VLOOKUP($A20,Hoja6!$A$3:$P$1124,8,FALSE),"")</f>
        <v>70</v>
      </c>
      <c r="E20" s="40">
        <f>+IFERROR(VLOOKUP($A20,Hoja6!$A$3:$P$1124,9,FALSE),"")</f>
        <v>12</v>
      </c>
      <c r="F20" s="163">
        <f>+IFERROR(VLOOKUP($A20,Hoja6!$A$3:$P$1124,10,FALSE),"")</f>
        <v>0.17142857142857143</v>
      </c>
      <c r="G20" s="40">
        <f>+IFERROR(VLOOKUP($A20,Hoja6!$A$3:$P$1124,11,FALSE),"")</f>
        <v>85</v>
      </c>
      <c r="H20" s="40">
        <f>+IFERROR(VLOOKUP($A20,Hoja6!$A$3:$P$1124,12,FALSE),"")</f>
        <v>21</v>
      </c>
      <c r="I20" s="163">
        <f>+IFERROR(VLOOKUP($A20,Hoja6!$A$3:$P$1124,13,FALSE),"")</f>
        <v>0.24705882352941178</v>
      </c>
      <c r="J20" s="40">
        <f>+IFERROR(VLOOKUP($A20,Hoja6!$A$3:$P$1124,14,FALSE),"")</f>
        <v>90</v>
      </c>
      <c r="K20" s="149">
        <f>+IFERROR(VLOOKUP($A20,Hoja6!$A$3:$P$1124,15,FALSE),"")</f>
        <v>15</v>
      </c>
      <c r="L20" s="165">
        <f>+IFERROR(VLOOKUP($A20,Hoja6!$A$3:$P$1124,16,FALSE),"")</f>
        <v>0.16666666666666666</v>
      </c>
    </row>
    <row r="21" spans="1:12" x14ac:dyDescent="0.25">
      <c r="A21" s="145">
        <v>10</v>
      </c>
      <c r="B21" s="39">
        <f>+IFERROR(VLOOKUP($A21,Hoja6!$A$3:$P$1124,3,FALSE),"")</f>
        <v>18479</v>
      </c>
      <c r="C21" s="39" t="str">
        <f>+UPPER(IFERROR(VLOOKUP($A21,Hoja6!$A$3:$P$1124,4,FALSE),""))</f>
        <v>MORELIA</v>
      </c>
      <c r="D21" s="40">
        <f>+IFERROR(VLOOKUP($A21,Hoja6!$A$3:$P$1124,8,FALSE),"")</f>
        <v>17</v>
      </c>
      <c r="E21" s="40">
        <f>+IFERROR(VLOOKUP($A21,Hoja6!$A$3:$P$1124,9,FALSE),"")</f>
        <v>11</v>
      </c>
      <c r="F21" s="163">
        <f>+IFERROR(VLOOKUP($A21,Hoja6!$A$3:$P$1124,10,FALSE),"")</f>
        <v>0.6470588235294118</v>
      </c>
      <c r="G21" s="40">
        <f>+IFERROR(VLOOKUP($A21,Hoja6!$A$3:$P$1124,11,FALSE),"")</f>
        <v>14</v>
      </c>
      <c r="H21" s="40">
        <f>+IFERROR(VLOOKUP($A21,Hoja6!$A$3:$P$1124,12,FALSE),"")</f>
        <v>6</v>
      </c>
      <c r="I21" s="163">
        <f>+IFERROR(VLOOKUP($A21,Hoja6!$A$3:$P$1124,13,FALSE),"")</f>
        <v>0.42857142857142855</v>
      </c>
      <c r="J21" s="40">
        <f>+IFERROR(VLOOKUP($A21,Hoja6!$A$3:$P$1124,14,FALSE),"")</f>
        <v>18</v>
      </c>
      <c r="K21" s="149">
        <f>+IFERROR(VLOOKUP($A21,Hoja6!$A$3:$P$1124,15,FALSE),"")</f>
        <v>7</v>
      </c>
      <c r="L21" s="165">
        <f>+IFERROR(VLOOKUP($A21,Hoja6!$A$3:$P$1124,16,FALSE),"")</f>
        <v>0.3888888888888889</v>
      </c>
    </row>
    <row r="22" spans="1:12" x14ac:dyDescent="0.25">
      <c r="A22" s="145">
        <v>11</v>
      </c>
      <c r="B22" s="39">
        <f>+IFERROR(VLOOKUP($A22,Hoja6!$A$3:$P$1124,3,FALSE),"")</f>
        <v>18592</v>
      </c>
      <c r="C22" s="39" t="str">
        <f>+UPPER(IFERROR(VLOOKUP($A22,Hoja6!$A$3:$P$1124,4,FALSE),""))</f>
        <v>PUERTO RICO</v>
      </c>
      <c r="D22" s="40">
        <f>+IFERROR(VLOOKUP($A22,Hoja6!$A$3:$P$1124,8,FALSE),"")</f>
        <v>236</v>
      </c>
      <c r="E22" s="40">
        <f>+IFERROR(VLOOKUP($A22,Hoja6!$A$3:$P$1124,9,FALSE),"")</f>
        <v>50</v>
      </c>
      <c r="F22" s="163">
        <f>+IFERROR(VLOOKUP($A22,Hoja6!$A$3:$P$1124,10,FALSE),"")</f>
        <v>0.21186440677966101</v>
      </c>
      <c r="G22" s="40">
        <f>+IFERROR(VLOOKUP($A22,Hoja6!$A$3:$P$1124,11,FALSE),"")</f>
        <v>234</v>
      </c>
      <c r="H22" s="40">
        <f>+IFERROR(VLOOKUP($A22,Hoja6!$A$3:$P$1124,12,FALSE),"")</f>
        <v>55</v>
      </c>
      <c r="I22" s="163">
        <f>+IFERROR(VLOOKUP($A22,Hoja6!$A$3:$P$1124,13,FALSE),"")</f>
        <v>0.23504273504273504</v>
      </c>
      <c r="J22" s="40">
        <f>+IFERROR(VLOOKUP($A22,Hoja6!$A$3:$P$1124,14,FALSE),"")</f>
        <v>250</v>
      </c>
      <c r="K22" s="149">
        <f>+IFERROR(VLOOKUP($A22,Hoja6!$A$3:$P$1124,15,FALSE),"")</f>
        <v>58</v>
      </c>
      <c r="L22" s="165">
        <f>+IFERROR(VLOOKUP($A22,Hoja6!$A$3:$P$1124,16,FALSE),"")</f>
        <v>0.23200000000000001</v>
      </c>
    </row>
    <row r="23" spans="1:12" x14ac:dyDescent="0.25">
      <c r="A23" s="145">
        <v>12</v>
      </c>
      <c r="B23" s="39">
        <f>+IFERROR(VLOOKUP($A23,Hoja6!$A$3:$P$1124,3,FALSE),"")</f>
        <v>18610</v>
      </c>
      <c r="C23" s="39" t="str">
        <f>+UPPER(IFERROR(VLOOKUP($A23,Hoja6!$A$3:$P$1124,4,FALSE),""))</f>
        <v>SAN JOSÉ DEL FRAGUA</v>
      </c>
      <c r="D23" s="40">
        <f>+IFERROR(VLOOKUP($A23,Hoja6!$A$3:$P$1124,8,FALSE),"")</f>
        <v>146</v>
      </c>
      <c r="E23" s="40">
        <f>+IFERROR(VLOOKUP($A23,Hoja6!$A$3:$P$1124,9,FALSE),"")</f>
        <v>32</v>
      </c>
      <c r="F23" s="163">
        <f>+IFERROR(VLOOKUP($A23,Hoja6!$A$3:$P$1124,10,FALSE),"")</f>
        <v>0.21917808219178081</v>
      </c>
      <c r="G23" s="40">
        <f>+IFERROR(VLOOKUP($A23,Hoja6!$A$3:$P$1124,11,FALSE),"")</f>
        <v>147</v>
      </c>
      <c r="H23" s="40">
        <f>+IFERROR(VLOOKUP($A23,Hoja6!$A$3:$P$1124,12,FALSE),"")</f>
        <v>52</v>
      </c>
      <c r="I23" s="163">
        <f>+IFERROR(VLOOKUP($A23,Hoja6!$A$3:$P$1124,13,FALSE),"")</f>
        <v>0.35374149659863946</v>
      </c>
      <c r="J23" s="40">
        <f>+IFERROR(VLOOKUP($A23,Hoja6!$A$3:$P$1124,14,FALSE),"")</f>
        <v>147</v>
      </c>
      <c r="K23" s="149">
        <f>+IFERROR(VLOOKUP($A23,Hoja6!$A$3:$P$1124,15,FALSE),"")</f>
        <v>33</v>
      </c>
      <c r="L23" s="165">
        <f>+IFERROR(VLOOKUP($A23,Hoja6!$A$3:$P$1124,16,FALSE),"")</f>
        <v>0.22448979591836735</v>
      </c>
    </row>
    <row r="24" spans="1:12" x14ac:dyDescent="0.25">
      <c r="A24" s="145">
        <v>13</v>
      </c>
      <c r="B24" s="39">
        <f>+IFERROR(VLOOKUP($A24,Hoja6!$A$3:$P$1124,3,FALSE),"")</f>
        <v>18753</v>
      </c>
      <c r="C24" s="39" t="str">
        <f>+UPPER(IFERROR(VLOOKUP($A24,Hoja6!$A$3:$P$1124,4,FALSE),""))</f>
        <v>SAN VICENTE DEL CAGUÁN</v>
      </c>
      <c r="D24" s="40">
        <f>+IFERROR(VLOOKUP($A24,Hoja6!$A$3:$P$1124,8,FALSE),"")</f>
        <v>289</v>
      </c>
      <c r="E24" s="40">
        <f>+IFERROR(VLOOKUP($A24,Hoja6!$A$3:$P$1124,9,FALSE),"")</f>
        <v>88</v>
      </c>
      <c r="F24" s="163">
        <f>+IFERROR(VLOOKUP($A24,Hoja6!$A$3:$P$1124,10,FALSE),"")</f>
        <v>0.30449826989619377</v>
      </c>
      <c r="G24" s="40">
        <f>+IFERROR(VLOOKUP($A24,Hoja6!$A$3:$P$1124,11,FALSE),"")</f>
        <v>355</v>
      </c>
      <c r="H24" s="40">
        <f>+IFERROR(VLOOKUP($A24,Hoja6!$A$3:$P$1124,12,FALSE),"")</f>
        <v>104</v>
      </c>
      <c r="I24" s="163">
        <f>+IFERROR(VLOOKUP($A24,Hoja6!$A$3:$P$1124,13,FALSE),"")</f>
        <v>0.29295774647887324</v>
      </c>
      <c r="J24" s="40">
        <f>+IFERROR(VLOOKUP($A24,Hoja6!$A$3:$P$1124,14,FALSE),"")</f>
        <v>368</v>
      </c>
      <c r="K24" s="149">
        <f>+IFERROR(VLOOKUP($A24,Hoja6!$A$3:$P$1124,15,FALSE),"")</f>
        <v>93</v>
      </c>
      <c r="L24" s="165">
        <f>+IFERROR(VLOOKUP($A24,Hoja6!$A$3:$P$1124,16,FALSE),"")</f>
        <v>0.25271739130434784</v>
      </c>
    </row>
    <row r="25" spans="1:12" x14ac:dyDescent="0.25">
      <c r="A25" s="145">
        <v>14</v>
      </c>
      <c r="B25" s="39">
        <f>+IFERROR(VLOOKUP($A25,Hoja6!$A$3:$P$1124,3,FALSE),"")</f>
        <v>18756</v>
      </c>
      <c r="C25" s="39" t="str">
        <f>+UPPER(IFERROR(VLOOKUP($A25,Hoja6!$A$3:$P$1124,4,FALSE),""))</f>
        <v>SOLANO</v>
      </c>
      <c r="D25" s="40">
        <f>+IFERROR(VLOOKUP($A25,Hoja6!$A$3:$P$1124,8,FALSE),"")</f>
        <v>43</v>
      </c>
      <c r="E25" s="40">
        <f>+IFERROR(VLOOKUP($A25,Hoja6!$A$3:$P$1124,9,FALSE),"")</f>
        <v>2</v>
      </c>
      <c r="F25" s="163">
        <f>+IFERROR(VLOOKUP($A25,Hoja6!$A$3:$P$1124,10,FALSE),"")</f>
        <v>4.6511627906976744E-2</v>
      </c>
      <c r="G25" s="40">
        <f>+IFERROR(VLOOKUP($A25,Hoja6!$A$3:$P$1124,11,FALSE),"")</f>
        <v>59</v>
      </c>
      <c r="H25" s="40">
        <f>+IFERROR(VLOOKUP($A25,Hoja6!$A$3:$P$1124,12,FALSE),"")</f>
        <v>4</v>
      </c>
      <c r="I25" s="163">
        <f>+IFERROR(VLOOKUP($A25,Hoja6!$A$3:$P$1124,13,FALSE),"")</f>
        <v>6.7796610169491525E-2</v>
      </c>
      <c r="J25" s="40">
        <f>+IFERROR(VLOOKUP($A25,Hoja6!$A$3:$P$1124,14,FALSE),"")</f>
        <v>63</v>
      </c>
      <c r="K25" s="149">
        <f>+IFERROR(VLOOKUP($A25,Hoja6!$A$3:$P$1124,15,FALSE),"")</f>
        <v>12</v>
      </c>
      <c r="L25" s="165">
        <f>+IFERROR(VLOOKUP($A25,Hoja6!$A$3:$P$1124,16,FALSE),"")</f>
        <v>0.19047619047619047</v>
      </c>
    </row>
    <row r="26" spans="1:12" x14ac:dyDescent="0.25">
      <c r="A26" s="145">
        <v>15</v>
      </c>
      <c r="B26" s="39">
        <f>+IFERROR(VLOOKUP($A26,Hoja6!$A$3:$P$1124,3,FALSE),"")</f>
        <v>18785</v>
      </c>
      <c r="C26" s="39" t="str">
        <f>+UPPER(IFERROR(VLOOKUP($A26,Hoja6!$A$3:$P$1124,4,FALSE),""))</f>
        <v>SOLITA</v>
      </c>
      <c r="D26" s="40">
        <f>+IFERROR(VLOOKUP($A26,Hoja6!$A$3:$P$1124,8,FALSE),"")</f>
        <v>59</v>
      </c>
      <c r="E26" s="40">
        <f>+IFERROR(VLOOKUP($A26,Hoja6!$A$3:$P$1124,9,FALSE),"")</f>
        <v>9</v>
      </c>
      <c r="F26" s="163">
        <f>+IFERROR(VLOOKUP($A26,Hoja6!$A$3:$P$1124,10,FALSE),"")</f>
        <v>0.15254237288135594</v>
      </c>
      <c r="G26" s="40">
        <f>+IFERROR(VLOOKUP($A26,Hoja6!$A$3:$P$1124,11,FALSE),"")</f>
        <v>35</v>
      </c>
      <c r="H26" s="40">
        <f>+IFERROR(VLOOKUP($A26,Hoja6!$A$3:$P$1124,12,FALSE),"")</f>
        <v>7</v>
      </c>
      <c r="I26" s="163">
        <f>+IFERROR(VLOOKUP($A26,Hoja6!$A$3:$P$1124,13,FALSE),"")</f>
        <v>0.2</v>
      </c>
      <c r="J26" s="40">
        <f>+IFERROR(VLOOKUP($A26,Hoja6!$A$3:$P$1124,14,FALSE),"")</f>
        <v>59</v>
      </c>
      <c r="K26" s="149">
        <f>+IFERROR(VLOOKUP($A26,Hoja6!$A$3:$P$1124,15,FALSE),"")</f>
        <v>5</v>
      </c>
      <c r="L26" s="165">
        <f>+IFERROR(VLOOKUP($A26,Hoja6!$A$3:$P$1124,16,FALSE),"")</f>
        <v>8.4745762711864403E-2</v>
      </c>
    </row>
    <row r="27" spans="1:12" x14ac:dyDescent="0.25">
      <c r="A27" s="145">
        <v>16</v>
      </c>
      <c r="B27" s="39">
        <f>+IFERROR(VLOOKUP($A27,Hoja6!$A$3:$P$1124,3,FALSE),"")</f>
        <v>18860</v>
      </c>
      <c r="C27" s="39" t="str">
        <f>+UPPER(IFERROR(VLOOKUP($A27,Hoja6!$A$3:$P$1124,4,FALSE),""))</f>
        <v>VALPARAÍSO</v>
      </c>
      <c r="D27" s="40">
        <f>+IFERROR(VLOOKUP($A27,Hoja6!$A$3:$P$1124,8,FALSE),"")</f>
        <v>54</v>
      </c>
      <c r="E27" s="40">
        <f>+IFERROR(VLOOKUP($A27,Hoja6!$A$3:$P$1124,9,FALSE),"")</f>
        <v>13</v>
      </c>
      <c r="F27" s="163">
        <f>+IFERROR(VLOOKUP($A27,Hoja6!$A$3:$P$1124,10,FALSE),"")</f>
        <v>0.24074074074074073</v>
      </c>
      <c r="G27" s="40">
        <f>+IFERROR(VLOOKUP($A27,Hoja6!$A$3:$P$1124,11,FALSE),"")</f>
        <v>54</v>
      </c>
      <c r="H27" s="40">
        <f>+IFERROR(VLOOKUP($A27,Hoja6!$A$3:$P$1124,12,FALSE),"")</f>
        <v>22</v>
      </c>
      <c r="I27" s="163">
        <f>+IFERROR(VLOOKUP($A27,Hoja6!$A$3:$P$1124,13,FALSE),"")</f>
        <v>0.40740740740740738</v>
      </c>
      <c r="J27" s="40">
        <f>+IFERROR(VLOOKUP($A27,Hoja6!$A$3:$P$1124,14,FALSE),"")</f>
        <v>61</v>
      </c>
      <c r="K27" s="149">
        <f>+IFERROR(VLOOKUP($A27,Hoja6!$A$3:$P$1124,15,FALSE),"")</f>
        <v>20</v>
      </c>
      <c r="L27" s="165">
        <f>+IFERROR(VLOOKUP($A27,Hoja6!$A$3:$P$1124,16,FALSE),"")</f>
        <v>0.32786885245901637</v>
      </c>
    </row>
    <row r="28" spans="1:12" x14ac:dyDescent="0.25">
      <c r="A28" s="145">
        <v>17</v>
      </c>
      <c r="B28" s="39" t="str">
        <f>+IFERROR(VLOOKUP($A28,Hoja6!$A$3:$P$1124,3,FALSE),"")</f>
        <v/>
      </c>
      <c r="C28" s="39" t="str">
        <f>+UPPER(IFERROR(VLOOKUP($A28,Hoja6!$A$3:$P$1124,4,FALSE),""))</f>
        <v/>
      </c>
      <c r="D28" s="40" t="str">
        <f>+IFERROR(VLOOKUP($A28,Hoja6!$A$3:$P$1124,8,FALSE),"")</f>
        <v/>
      </c>
      <c r="E28" s="40" t="str">
        <f>+IFERROR(VLOOKUP($A28,Hoja6!$A$3:$P$1124,9,FALSE),"")</f>
        <v/>
      </c>
      <c r="F28" s="163" t="str">
        <f>+IFERROR(VLOOKUP($A28,Hoja6!$A$3:$P$1124,10,FALSE),"")</f>
        <v/>
      </c>
      <c r="G28" s="40" t="str">
        <f>+IFERROR(VLOOKUP($A28,Hoja6!$A$3:$P$1124,11,FALSE),"")</f>
        <v/>
      </c>
      <c r="H28" s="40" t="str">
        <f>+IFERROR(VLOOKUP($A28,Hoja6!$A$3:$P$1124,12,FALSE),"")</f>
        <v/>
      </c>
      <c r="I28" s="163" t="str">
        <f>+IFERROR(VLOOKUP($A28,Hoja6!$A$3:$P$1124,13,FALSE),"")</f>
        <v/>
      </c>
      <c r="J28" s="40" t="str">
        <f>+IFERROR(VLOOKUP($A28,Hoja6!$A$3:$P$1124,14,FALSE),"")</f>
        <v/>
      </c>
      <c r="K28" s="149" t="str">
        <f>+IFERROR(VLOOKUP($A28,Hoja6!$A$3:$P$1124,15,FALSE),"")</f>
        <v/>
      </c>
      <c r="L28" s="165" t="str">
        <f>+IFERROR(VLOOKUP($A28,Hoja6!$A$3:$P$1124,16,FALSE),"")</f>
        <v/>
      </c>
    </row>
    <row r="29" spans="1:12" x14ac:dyDescent="0.25">
      <c r="A29" s="145">
        <v>18</v>
      </c>
      <c r="B29" s="39" t="str">
        <f>+IFERROR(VLOOKUP($A29,Hoja6!$A$3:$P$1124,3,FALSE),"")</f>
        <v/>
      </c>
      <c r="C29" s="39" t="str">
        <f>+UPPER(IFERROR(VLOOKUP($A29,Hoja6!$A$3:$P$1124,4,FALSE),""))</f>
        <v/>
      </c>
      <c r="D29" s="40" t="str">
        <f>+IFERROR(VLOOKUP($A29,Hoja6!$A$3:$P$1124,8,FALSE),"")</f>
        <v/>
      </c>
      <c r="E29" s="40" t="str">
        <f>+IFERROR(VLOOKUP($A29,Hoja6!$A$3:$P$1124,9,FALSE),"")</f>
        <v/>
      </c>
      <c r="F29" s="163" t="str">
        <f>+IFERROR(VLOOKUP($A29,Hoja6!$A$3:$P$1124,10,FALSE),"")</f>
        <v/>
      </c>
      <c r="G29" s="40" t="str">
        <f>+IFERROR(VLOOKUP($A29,Hoja6!$A$3:$P$1124,11,FALSE),"")</f>
        <v/>
      </c>
      <c r="H29" s="40" t="str">
        <f>+IFERROR(VLOOKUP($A29,Hoja6!$A$3:$P$1124,12,FALSE),"")</f>
        <v/>
      </c>
      <c r="I29" s="163" t="str">
        <f>+IFERROR(VLOOKUP($A29,Hoja6!$A$3:$P$1124,13,FALSE),"")</f>
        <v/>
      </c>
      <c r="J29" s="40" t="str">
        <f>+IFERROR(VLOOKUP($A29,Hoja6!$A$3:$P$1124,14,FALSE),"")</f>
        <v/>
      </c>
      <c r="K29" s="149" t="str">
        <f>+IFERROR(VLOOKUP($A29,Hoja6!$A$3:$P$1124,15,FALSE),"")</f>
        <v/>
      </c>
      <c r="L29" s="165" t="str">
        <f>+IFERROR(VLOOKUP($A29,Hoja6!$A$3:$P$1124,16,FALSE),"")</f>
        <v/>
      </c>
    </row>
    <row r="30" spans="1:12" x14ac:dyDescent="0.25">
      <c r="A30" s="145">
        <v>19</v>
      </c>
      <c r="B30" s="39" t="str">
        <f>+IFERROR(VLOOKUP($A30,Hoja6!$A$3:$P$1124,3,FALSE),"")</f>
        <v/>
      </c>
      <c r="C30" s="39" t="str">
        <f>+UPPER(IFERROR(VLOOKUP($A30,Hoja6!$A$3:$P$1124,4,FALSE),""))</f>
        <v/>
      </c>
      <c r="D30" s="40" t="str">
        <f>+IFERROR(VLOOKUP($A30,Hoja6!$A$3:$P$1124,8,FALSE),"")</f>
        <v/>
      </c>
      <c r="E30" s="40" t="str">
        <f>+IFERROR(VLOOKUP($A30,Hoja6!$A$3:$P$1124,9,FALSE),"")</f>
        <v/>
      </c>
      <c r="F30" s="163" t="str">
        <f>+IFERROR(VLOOKUP($A30,Hoja6!$A$3:$P$1124,10,FALSE),"")</f>
        <v/>
      </c>
      <c r="G30" s="40" t="str">
        <f>+IFERROR(VLOOKUP($A30,Hoja6!$A$3:$P$1124,11,FALSE),"")</f>
        <v/>
      </c>
      <c r="H30" s="40" t="str">
        <f>+IFERROR(VLOOKUP($A30,Hoja6!$A$3:$P$1124,12,FALSE),"")</f>
        <v/>
      </c>
      <c r="I30" s="163" t="str">
        <f>+IFERROR(VLOOKUP($A30,Hoja6!$A$3:$P$1124,13,FALSE),"")</f>
        <v/>
      </c>
      <c r="J30" s="40" t="str">
        <f>+IFERROR(VLOOKUP($A30,Hoja6!$A$3:$P$1124,14,FALSE),"")</f>
        <v/>
      </c>
      <c r="K30" s="149" t="str">
        <f>+IFERROR(VLOOKUP($A30,Hoja6!$A$3:$P$1124,15,FALSE),"")</f>
        <v/>
      </c>
      <c r="L30" s="165" t="str">
        <f>+IFERROR(VLOOKUP($A30,Hoja6!$A$3:$P$1124,16,FALSE),"")</f>
        <v/>
      </c>
    </row>
    <row r="31" spans="1:12" x14ac:dyDescent="0.25">
      <c r="A31" s="145">
        <v>20</v>
      </c>
      <c r="B31" s="39" t="str">
        <f>+IFERROR(VLOOKUP($A31,Hoja6!$A$3:$P$1124,3,FALSE),"")</f>
        <v/>
      </c>
      <c r="C31" s="39" t="str">
        <f>+UPPER(IFERROR(VLOOKUP($A31,Hoja6!$A$3:$P$1124,4,FALSE),""))</f>
        <v/>
      </c>
      <c r="D31" s="40" t="str">
        <f>+IFERROR(VLOOKUP($A31,Hoja6!$A$3:$P$1124,8,FALSE),"")</f>
        <v/>
      </c>
      <c r="E31" s="40" t="str">
        <f>+IFERROR(VLOOKUP($A31,Hoja6!$A$3:$P$1124,9,FALSE),"")</f>
        <v/>
      </c>
      <c r="F31" s="163" t="str">
        <f>+IFERROR(VLOOKUP($A31,Hoja6!$A$3:$P$1124,10,FALSE),"")</f>
        <v/>
      </c>
      <c r="G31" s="40" t="str">
        <f>+IFERROR(VLOOKUP($A31,Hoja6!$A$3:$P$1124,11,FALSE),"")</f>
        <v/>
      </c>
      <c r="H31" s="40" t="str">
        <f>+IFERROR(VLOOKUP($A31,Hoja6!$A$3:$P$1124,12,FALSE),"")</f>
        <v/>
      </c>
      <c r="I31" s="163" t="str">
        <f>+IFERROR(VLOOKUP($A31,Hoja6!$A$3:$P$1124,13,FALSE),"")</f>
        <v/>
      </c>
      <c r="J31" s="40" t="str">
        <f>+IFERROR(VLOOKUP($A31,Hoja6!$A$3:$P$1124,14,FALSE),"")</f>
        <v/>
      </c>
      <c r="K31" s="149" t="str">
        <f>+IFERROR(VLOOKUP($A31,Hoja6!$A$3:$P$1124,15,FALSE),"")</f>
        <v/>
      </c>
      <c r="L31" s="165" t="str">
        <f>+IFERROR(VLOOKUP($A31,Hoja6!$A$3:$P$1124,16,FALSE),"")</f>
        <v/>
      </c>
    </row>
    <row r="32" spans="1:12" x14ac:dyDescent="0.25">
      <c r="A32" s="145">
        <v>21</v>
      </c>
      <c r="B32" s="39" t="str">
        <f>+IFERROR(VLOOKUP($A32,Hoja6!$A$3:$P$1124,3,FALSE),"")</f>
        <v/>
      </c>
      <c r="C32" s="39" t="str">
        <f>+UPPER(IFERROR(VLOOKUP($A32,Hoja6!$A$3:$P$1124,4,FALSE),""))</f>
        <v/>
      </c>
      <c r="D32" s="40" t="str">
        <f>+IFERROR(VLOOKUP($A32,Hoja6!$A$3:$P$1124,8,FALSE),"")</f>
        <v/>
      </c>
      <c r="E32" s="40" t="str">
        <f>+IFERROR(VLOOKUP($A32,Hoja6!$A$3:$P$1124,9,FALSE),"")</f>
        <v/>
      </c>
      <c r="F32" s="163" t="str">
        <f>+IFERROR(VLOOKUP($A32,Hoja6!$A$3:$P$1124,10,FALSE),"")</f>
        <v/>
      </c>
      <c r="G32" s="40" t="str">
        <f>+IFERROR(VLOOKUP($A32,Hoja6!$A$3:$P$1124,11,FALSE),"")</f>
        <v/>
      </c>
      <c r="H32" s="40" t="str">
        <f>+IFERROR(VLOOKUP($A32,Hoja6!$A$3:$P$1124,12,FALSE),"")</f>
        <v/>
      </c>
      <c r="I32" s="163" t="str">
        <f>+IFERROR(VLOOKUP($A32,Hoja6!$A$3:$P$1124,13,FALSE),"")</f>
        <v/>
      </c>
      <c r="J32" s="40" t="str">
        <f>+IFERROR(VLOOKUP($A32,Hoja6!$A$3:$P$1124,14,FALSE),"")</f>
        <v/>
      </c>
      <c r="K32" s="149" t="str">
        <f>+IFERROR(VLOOKUP($A32,Hoja6!$A$3:$P$1124,15,FALSE),"")</f>
        <v/>
      </c>
      <c r="L32" s="165" t="str">
        <f>+IFERROR(VLOOKUP($A32,Hoja6!$A$3:$P$1124,16,FALSE),"")</f>
        <v/>
      </c>
    </row>
    <row r="33" spans="1:12" x14ac:dyDescent="0.25">
      <c r="A33" s="145">
        <v>22</v>
      </c>
      <c r="B33" s="39" t="str">
        <f>+IFERROR(VLOOKUP($A33,Hoja6!$A$3:$P$1124,3,FALSE),"")</f>
        <v/>
      </c>
      <c r="C33" s="39" t="str">
        <f>+UPPER(IFERROR(VLOOKUP($A33,Hoja6!$A$3:$P$1124,4,FALSE),""))</f>
        <v/>
      </c>
      <c r="D33" s="40" t="str">
        <f>+IFERROR(VLOOKUP($A33,Hoja6!$A$3:$P$1124,8,FALSE),"")</f>
        <v/>
      </c>
      <c r="E33" s="40" t="str">
        <f>+IFERROR(VLOOKUP($A33,Hoja6!$A$3:$P$1124,9,FALSE),"")</f>
        <v/>
      </c>
      <c r="F33" s="163" t="str">
        <f>+IFERROR(VLOOKUP($A33,Hoja6!$A$3:$P$1124,10,FALSE),"")</f>
        <v/>
      </c>
      <c r="G33" s="40" t="str">
        <f>+IFERROR(VLOOKUP($A33,Hoja6!$A$3:$P$1124,11,FALSE),"")</f>
        <v/>
      </c>
      <c r="H33" s="40" t="str">
        <f>+IFERROR(VLOOKUP($A33,Hoja6!$A$3:$P$1124,12,FALSE),"")</f>
        <v/>
      </c>
      <c r="I33" s="163" t="str">
        <f>+IFERROR(VLOOKUP($A33,Hoja6!$A$3:$P$1124,13,FALSE),"")</f>
        <v/>
      </c>
      <c r="J33" s="40" t="str">
        <f>+IFERROR(VLOOKUP($A33,Hoja6!$A$3:$P$1124,14,FALSE),"")</f>
        <v/>
      </c>
      <c r="K33" s="149" t="str">
        <f>+IFERROR(VLOOKUP($A33,Hoja6!$A$3:$P$1124,15,FALSE),"")</f>
        <v/>
      </c>
      <c r="L33" s="165" t="str">
        <f>+IFERROR(VLOOKUP($A33,Hoja6!$A$3:$P$1124,16,FALSE),"")</f>
        <v/>
      </c>
    </row>
    <row r="34" spans="1:12" x14ac:dyDescent="0.25">
      <c r="A34" s="145">
        <v>23</v>
      </c>
      <c r="B34" s="39" t="str">
        <f>+IFERROR(VLOOKUP($A34,Hoja6!$A$3:$P$1124,3,FALSE),"")</f>
        <v/>
      </c>
      <c r="C34" s="39" t="str">
        <f>+UPPER(IFERROR(VLOOKUP($A34,Hoja6!$A$3:$P$1124,4,FALSE),""))</f>
        <v/>
      </c>
      <c r="D34" s="40" t="str">
        <f>+IFERROR(VLOOKUP($A34,Hoja6!$A$3:$P$1124,8,FALSE),"")</f>
        <v/>
      </c>
      <c r="E34" s="40" t="str">
        <f>+IFERROR(VLOOKUP($A34,Hoja6!$A$3:$P$1124,9,FALSE),"")</f>
        <v/>
      </c>
      <c r="F34" s="163" t="str">
        <f>+IFERROR(VLOOKUP($A34,Hoja6!$A$3:$P$1124,10,FALSE),"")</f>
        <v/>
      </c>
      <c r="G34" s="40" t="str">
        <f>+IFERROR(VLOOKUP($A34,Hoja6!$A$3:$P$1124,11,FALSE),"")</f>
        <v/>
      </c>
      <c r="H34" s="40" t="str">
        <f>+IFERROR(VLOOKUP($A34,Hoja6!$A$3:$P$1124,12,FALSE),"")</f>
        <v/>
      </c>
      <c r="I34" s="163" t="str">
        <f>+IFERROR(VLOOKUP($A34,Hoja6!$A$3:$P$1124,13,FALSE),"")</f>
        <v/>
      </c>
      <c r="J34" s="40" t="str">
        <f>+IFERROR(VLOOKUP($A34,Hoja6!$A$3:$P$1124,14,FALSE),"")</f>
        <v/>
      </c>
      <c r="K34" s="149" t="str">
        <f>+IFERROR(VLOOKUP($A34,Hoja6!$A$3:$P$1124,15,FALSE),"")</f>
        <v/>
      </c>
      <c r="L34" s="165" t="str">
        <f>+IFERROR(VLOOKUP($A34,Hoja6!$A$3:$P$1124,16,FALSE),"")</f>
        <v/>
      </c>
    </row>
    <row r="35" spans="1:12" x14ac:dyDescent="0.25">
      <c r="A35" s="145">
        <v>24</v>
      </c>
      <c r="B35" s="39" t="str">
        <f>+IFERROR(VLOOKUP($A35,Hoja6!$A$3:$P$1124,3,FALSE),"")</f>
        <v/>
      </c>
      <c r="C35" s="39" t="str">
        <f>+UPPER(IFERROR(VLOOKUP($A35,Hoja6!$A$3:$P$1124,4,FALSE),""))</f>
        <v/>
      </c>
      <c r="D35" s="40" t="str">
        <f>+IFERROR(VLOOKUP($A35,Hoja6!$A$3:$P$1124,8,FALSE),"")</f>
        <v/>
      </c>
      <c r="E35" s="40" t="str">
        <f>+IFERROR(VLOOKUP($A35,Hoja6!$A$3:$P$1124,9,FALSE),"")</f>
        <v/>
      </c>
      <c r="F35" s="163" t="str">
        <f>+IFERROR(VLOOKUP($A35,Hoja6!$A$3:$P$1124,10,FALSE),"")</f>
        <v/>
      </c>
      <c r="G35" s="40" t="str">
        <f>+IFERROR(VLOOKUP($A35,Hoja6!$A$3:$P$1124,11,FALSE),"")</f>
        <v/>
      </c>
      <c r="H35" s="40" t="str">
        <f>+IFERROR(VLOOKUP($A35,Hoja6!$A$3:$P$1124,12,FALSE),"")</f>
        <v/>
      </c>
      <c r="I35" s="163" t="str">
        <f>+IFERROR(VLOOKUP($A35,Hoja6!$A$3:$P$1124,13,FALSE),"")</f>
        <v/>
      </c>
      <c r="J35" s="40" t="str">
        <f>+IFERROR(VLOOKUP($A35,Hoja6!$A$3:$P$1124,14,FALSE),"")</f>
        <v/>
      </c>
      <c r="K35" s="149" t="str">
        <f>+IFERROR(VLOOKUP($A35,Hoja6!$A$3:$P$1124,15,FALSE),"")</f>
        <v/>
      </c>
      <c r="L35" s="165" t="str">
        <f>+IFERROR(VLOOKUP($A35,Hoja6!$A$3:$P$1124,16,FALSE),"")</f>
        <v/>
      </c>
    </row>
    <row r="36" spans="1:12" x14ac:dyDescent="0.25">
      <c r="A36" s="145">
        <v>25</v>
      </c>
      <c r="B36" s="39" t="str">
        <f>+IFERROR(VLOOKUP($A36,Hoja6!$A$3:$P$1124,3,FALSE),"")</f>
        <v/>
      </c>
      <c r="C36" s="39" t="str">
        <f>+UPPER(IFERROR(VLOOKUP($A36,Hoja6!$A$3:$P$1124,4,FALSE),""))</f>
        <v/>
      </c>
      <c r="D36" s="40" t="str">
        <f>+IFERROR(VLOOKUP($A36,Hoja6!$A$3:$P$1124,8,FALSE),"")</f>
        <v/>
      </c>
      <c r="E36" s="40" t="str">
        <f>+IFERROR(VLOOKUP($A36,Hoja6!$A$3:$P$1124,9,FALSE),"")</f>
        <v/>
      </c>
      <c r="F36" s="163" t="str">
        <f>+IFERROR(VLOOKUP($A36,Hoja6!$A$3:$P$1124,10,FALSE),"")</f>
        <v/>
      </c>
      <c r="G36" s="40" t="str">
        <f>+IFERROR(VLOOKUP($A36,Hoja6!$A$3:$P$1124,11,FALSE),"")</f>
        <v/>
      </c>
      <c r="H36" s="40" t="str">
        <f>+IFERROR(VLOOKUP($A36,Hoja6!$A$3:$P$1124,12,FALSE),"")</f>
        <v/>
      </c>
      <c r="I36" s="163" t="str">
        <f>+IFERROR(VLOOKUP($A36,Hoja6!$A$3:$P$1124,13,FALSE),"")</f>
        <v/>
      </c>
      <c r="J36" s="40" t="str">
        <f>+IFERROR(VLOOKUP($A36,Hoja6!$A$3:$P$1124,14,FALSE),"")</f>
        <v/>
      </c>
      <c r="K36" s="149" t="str">
        <f>+IFERROR(VLOOKUP($A36,Hoja6!$A$3:$P$1124,15,FALSE),"")</f>
        <v/>
      </c>
      <c r="L36" s="165" t="str">
        <f>+IFERROR(VLOOKUP($A36,Hoja6!$A$3:$P$1124,16,FALSE),"")</f>
        <v/>
      </c>
    </row>
    <row r="37" spans="1:12" x14ac:dyDescent="0.25">
      <c r="A37" s="145">
        <v>26</v>
      </c>
      <c r="B37" s="39" t="str">
        <f>+IFERROR(VLOOKUP($A37,Hoja6!$A$3:$P$1124,3,FALSE),"")</f>
        <v/>
      </c>
      <c r="C37" s="39" t="str">
        <f>+UPPER(IFERROR(VLOOKUP($A37,Hoja6!$A$3:$P$1124,4,FALSE),""))</f>
        <v/>
      </c>
      <c r="D37" s="40" t="str">
        <f>+IFERROR(VLOOKUP($A37,Hoja6!$A$3:$P$1124,8,FALSE),"")</f>
        <v/>
      </c>
      <c r="E37" s="40" t="str">
        <f>+IFERROR(VLOOKUP($A37,Hoja6!$A$3:$P$1124,9,FALSE),"")</f>
        <v/>
      </c>
      <c r="F37" s="163" t="str">
        <f>+IFERROR(VLOOKUP($A37,Hoja6!$A$3:$P$1124,10,FALSE),"")</f>
        <v/>
      </c>
      <c r="G37" s="40" t="str">
        <f>+IFERROR(VLOOKUP($A37,Hoja6!$A$3:$P$1124,11,FALSE),"")</f>
        <v/>
      </c>
      <c r="H37" s="40" t="str">
        <f>+IFERROR(VLOOKUP($A37,Hoja6!$A$3:$P$1124,12,FALSE),"")</f>
        <v/>
      </c>
      <c r="I37" s="163" t="str">
        <f>+IFERROR(VLOOKUP($A37,Hoja6!$A$3:$P$1124,13,FALSE),"")</f>
        <v/>
      </c>
      <c r="J37" s="40" t="str">
        <f>+IFERROR(VLOOKUP($A37,Hoja6!$A$3:$P$1124,14,FALSE),"")</f>
        <v/>
      </c>
      <c r="K37" s="149" t="str">
        <f>+IFERROR(VLOOKUP($A37,Hoja6!$A$3:$P$1124,15,FALSE),"")</f>
        <v/>
      </c>
      <c r="L37" s="165" t="str">
        <f>+IFERROR(VLOOKUP($A37,Hoja6!$A$3:$P$1124,16,FALSE),"")</f>
        <v/>
      </c>
    </row>
    <row r="38" spans="1:12" x14ac:dyDescent="0.25">
      <c r="A38" s="145">
        <v>27</v>
      </c>
      <c r="B38" s="39" t="str">
        <f>+IFERROR(VLOOKUP($A38,Hoja6!$A$3:$P$1124,3,FALSE),"")</f>
        <v/>
      </c>
      <c r="C38" s="39" t="str">
        <f>+UPPER(IFERROR(VLOOKUP($A38,Hoja6!$A$3:$P$1124,4,FALSE),""))</f>
        <v/>
      </c>
      <c r="D38" s="40" t="str">
        <f>+IFERROR(VLOOKUP($A38,Hoja6!$A$3:$P$1124,8,FALSE),"")</f>
        <v/>
      </c>
      <c r="E38" s="40" t="str">
        <f>+IFERROR(VLOOKUP($A38,Hoja6!$A$3:$P$1124,9,FALSE),"")</f>
        <v/>
      </c>
      <c r="F38" s="163" t="str">
        <f>+IFERROR(VLOOKUP($A38,Hoja6!$A$3:$P$1124,10,FALSE),"")</f>
        <v/>
      </c>
      <c r="G38" s="40" t="str">
        <f>+IFERROR(VLOOKUP($A38,Hoja6!$A$3:$P$1124,11,FALSE),"")</f>
        <v/>
      </c>
      <c r="H38" s="40" t="str">
        <f>+IFERROR(VLOOKUP($A38,Hoja6!$A$3:$P$1124,12,FALSE),"")</f>
        <v/>
      </c>
      <c r="I38" s="163" t="str">
        <f>+IFERROR(VLOOKUP($A38,Hoja6!$A$3:$P$1124,13,FALSE),"")</f>
        <v/>
      </c>
      <c r="J38" s="40" t="str">
        <f>+IFERROR(VLOOKUP($A38,Hoja6!$A$3:$P$1124,14,FALSE),"")</f>
        <v/>
      </c>
      <c r="K38" s="149" t="str">
        <f>+IFERROR(VLOOKUP($A38,Hoja6!$A$3:$P$1124,15,FALSE),"")</f>
        <v/>
      </c>
      <c r="L38" s="165" t="str">
        <f>+IFERROR(VLOOKUP($A38,Hoja6!$A$3:$P$1124,16,FALSE),"")</f>
        <v/>
      </c>
    </row>
    <row r="39" spans="1:12" x14ac:dyDescent="0.25">
      <c r="A39" s="145">
        <v>28</v>
      </c>
      <c r="B39" s="39" t="str">
        <f>+IFERROR(VLOOKUP($A39,Hoja6!$A$3:$P$1124,3,FALSE),"")</f>
        <v/>
      </c>
      <c r="C39" s="39" t="str">
        <f>+UPPER(IFERROR(VLOOKUP($A39,Hoja6!$A$3:$P$1124,4,FALSE),""))</f>
        <v/>
      </c>
      <c r="D39" s="40" t="str">
        <f>+IFERROR(VLOOKUP($A39,Hoja6!$A$3:$P$1124,8,FALSE),"")</f>
        <v/>
      </c>
      <c r="E39" s="40" t="str">
        <f>+IFERROR(VLOOKUP($A39,Hoja6!$A$3:$P$1124,9,FALSE),"")</f>
        <v/>
      </c>
      <c r="F39" s="163" t="str">
        <f>+IFERROR(VLOOKUP($A39,Hoja6!$A$3:$P$1124,10,FALSE),"")</f>
        <v/>
      </c>
      <c r="G39" s="40" t="str">
        <f>+IFERROR(VLOOKUP($A39,Hoja6!$A$3:$P$1124,11,FALSE),"")</f>
        <v/>
      </c>
      <c r="H39" s="40" t="str">
        <f>+IFERROR(VLOOKUP($A39,Hoja6!$A$3:$P$1124,12,FALSE),"")</f>
        <v/>
      </c>
      <c r="I39" s="163" t="str">
        <f>+IFERROR(VLOOKUP($A39,Hoja6!$A$3:$P$1124,13,FALSE),"")</f>
        <v/>
      </c>
      <c r="J39" s="40" t="str">
        <f>+IFERROR(VLOOKUP($A39,Hoja6!$A$3:$P$1124,14,FALSE),"")</f>
        <v/>
      </c>
      <c r="K39" s="149" t="str">
        <f>+IFERROR(VLOOKUP($A39,Hoja6!$A$3:$P$1124,15,FALSE),"")</f>
        <v/>
      </c>
      <c r="L39" s="165" t="str">
        <f>+IFERROR(VLOOKUP($A39,Hoja6!$A$3:$P$1124,16,FALSE),"")</f>
        <v/>
      </c>
    </row>
    <row r="40" spans="1:12" x14ac:dyDescent="0.25">
      <c r="A40" s="145">
        <v>29</v>
      </c>
      <c r="B40" s="39" t="str">
        <f>+IFERROR(VLOOKUP($A40,Hoja6!$A$3:$P$1124,3,FALSE),"")</f>
        <v/>
      </c>
      <c r="C40" s="39" t="str">
        <f>+UPPER(IFERROR(VLOOKUP($A40,Hoja6!$A$3:$P$1124,4,FALSE),""))</f>
        <v/>
      </c>
      <c r="D40" s="40" t="str">
        <f>+IFERROR(VLOOKUP($A40,Hoja6!$A$3:$P$1124,8,FALSE),"")</f>
        <v/>
      </c>
      <c r="E40" s="40" t="str">
        <f>+IFERROR(VLOOKUP($A40,Hoja6!$A$3:$P$1124,9,FALSE),"")</f>
        <v/>
      </c>
      <c r="F40" s="163" t="str">
        <f>+IFERROR(VLOOKUP($A40,Hoja6!$A$3:$P$1124,10,FALSE),"")</f>
        <v/>
      </c>
      <c r="G40" s="40" t="str">
        <f>+IFERROR(VLOOKUP($A40,Hoja6!$A$3:$P$1124,11,FALSE),"")</f>
        <v/>
      </c>
      <c r="H40" s="40" t="str">
        <f>+IFERROR(VLOOKUP($A40,Hoja6!$A$3:$P$1124,12,FALSE),"")</f>
        <v/>
      </c>
      <c r="I40" s="163" t="str">
        <f>+IFERROR(VLOOKUP($A40,Hoja6!$A$3:$P$1124,13,FALSE),"")</f>
        <v/>
      </c>
      <c r="J40" s="40" t="str">
        <f>+IFERROR(VLOOKUP($A40,Hoja6!$A$3:$P$1124,14,FALSE),"")</f>
        <v/>
      </c>
      <c r="K40" s="149" t="str">
        <f>+IFERROR(VLOOKUP($A40,Hoja6!$A$3:$P$1124,15,FALSE),"")</f>
        <v/>
      </c>
      <c r="L40" s="165" t="str">
        <f>+IFERROR(VLOOKUP($A40,Hoja6!$A$3:$P$1124,16,FALSE),"")</f>
        <v/>
      </c>
    </row>
    <row r="41" spans="1:12" x14ac:dyDescent="0.25">
      <c r="A41" s="145">
        <v>30</v>
      </c>
      <c r="B41" s="39" t="str">
        <f>+IFERROR(VLOOKUP($A41,Hoja6!$A$3:$P$1124,3,FALSE),"")</f>
        <v/>
      </c>
      <c r="C41" s="39" t="str">
        <f>+UPPER(IFERROR(VLOOKUP($A41,Hoja6!$A$3:$P$1124,4,FALSE),""))</f>
        <v/>
      </c>
      <c r="D41" s="40" t="str">
        <f>+IFERROR(VLOOKUP($A41,Hoja6!$A$3:$P$1124,8,FALSE),"")</f>
        <v/>
      </c>
      <c r="E41" s="40" t="str">
        <f>+IFERROR(VLOOKUP($A41,Hoja6!$A$3:$P$1124,9,FALSE),"")</f>
        <v/>
      </c>
      <c r="F41" s="163" t="str">
        <f>+IFERROR(VLOOKUP($A41,Hoja6!$A$3:$P$1124,10,FALSE),"")</f>
        <v/>
      </c>
      <c r="G41" s="40" t="str">
        <f>+IFERROR(VLOOKUP($A41,Hoja6!$A$3:$P$1124,11,FALSE),"")</f>
        <v/>
      </c>
      <c r="H41" s="40" t="str">
        <f>+IFERROR(VLOOKUP($A41,Hoja6!$A$3:$P$1124,12,FALSE),"")</f>
        <v/>
      </c>
      <c r="I41" s="163" t="str">
        <f>+IFERROR(VLOOKUP($A41,Hoja6!$A$3:$P$1124,13,FALSE),"")</f>
        <v/>
      </c>
      <c r="J41" s="40" t="str">
        <f>+IFERROR(VLOOKUP($A41,Hoja6!$A$3:$P$1124,14,FALSE),"")</f>
        <v/>
      </c>
      <c r="K41" s="149" t="str">
        <f>+IFERROR(VLOOKUP($A41,Hoja6!$A$3:$P$1124,15,FALSE),"")</f>
        <v/>
      </c>
      <c r="L41" s="165" t="str">
        <f>+IFERROR(VLOOKUP($A41,Hoja6!$A$3:$P$1124,16,FALSE),"")</f>
        <v/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1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2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3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4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5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6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7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8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8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8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8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8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8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8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8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8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8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8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8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8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8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8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8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8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8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8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8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8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8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8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8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8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8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8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8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8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8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8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8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8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8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8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8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8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8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8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8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8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8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8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8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8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8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8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8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8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8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8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8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8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8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8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8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8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8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8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8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8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8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8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8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8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8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8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8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8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8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8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8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8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8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8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8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8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8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8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8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8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8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8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8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8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8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8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8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8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8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8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8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8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8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8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8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8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8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8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8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8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8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8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8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8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8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8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8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8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8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8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8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8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8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8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8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8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8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8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8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8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8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8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8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8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8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8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8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8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8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8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8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8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8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8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8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8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8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8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8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8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8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8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8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8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8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8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8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8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8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8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8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8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8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8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8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8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8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8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8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8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8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8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8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8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8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8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8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8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8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8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8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8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8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8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8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8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8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8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8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8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8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8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8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8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8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8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8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8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8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8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8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8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8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8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8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8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8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8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8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8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8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8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8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8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8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8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8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8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8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8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8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8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8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8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8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8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8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8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8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8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8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8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8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8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8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8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8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8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8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8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8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8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8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8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8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8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8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8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8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8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8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8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8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8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8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8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8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8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8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8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8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8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8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8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8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8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8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8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8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8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8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8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8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8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8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8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8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8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8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8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8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8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8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8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8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8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8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8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8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8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8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8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8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8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8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8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8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8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8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8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8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8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8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8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8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8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8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8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8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8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8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8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8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8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8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8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8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8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8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8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8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8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8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8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8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8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8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8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8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8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8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8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8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8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8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8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8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8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8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8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8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8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8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8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8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8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8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8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8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8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8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8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8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8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8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8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8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8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8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8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8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8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8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8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8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8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8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8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8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8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8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8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8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8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8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8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8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8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8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8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8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8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8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8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8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8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8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8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8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8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8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8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8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8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8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8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8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8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8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8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8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8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8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8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8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8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8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8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8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8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8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8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8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8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8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8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8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8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8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8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8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8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8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8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8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8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8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8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8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8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8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8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8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8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8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8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8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8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8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8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8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8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8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8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8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8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8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8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8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8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8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8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8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8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8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8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8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8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8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8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8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8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8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8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8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8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8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8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8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8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8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8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8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8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8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8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8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8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8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8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8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8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1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2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3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4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5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6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7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8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9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10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11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12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13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14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14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14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14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14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14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14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14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14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14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14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14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14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14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14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14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14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14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14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14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14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14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14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14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14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14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14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14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14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14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14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14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14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14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14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14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14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14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14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14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14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14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14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14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14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14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14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14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14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14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14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14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14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14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14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14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14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14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14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14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14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14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14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14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14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14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14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14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14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14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14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14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14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14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14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14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14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14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14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14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14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14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14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14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14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14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14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14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14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14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14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14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14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14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14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14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14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14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14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14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14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14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14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14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14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14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14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14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14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14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14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14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14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14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14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14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14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14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14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14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14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14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14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14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14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14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14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14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14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14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14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14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14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14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14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14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14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14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14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14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14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14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14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14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14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14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14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14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14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14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14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14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14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14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14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14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14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14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14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14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14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14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14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14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14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14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14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14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14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14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14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14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14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14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14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14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14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14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14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14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14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14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14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14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14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14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14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14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14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14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14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14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14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14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14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14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14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14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14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14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14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14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14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14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14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14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14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14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14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14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14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14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14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14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14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14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14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14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14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14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14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14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14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14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14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14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14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14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14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14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14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14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14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14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14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14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14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14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14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14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14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14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14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14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14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14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14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14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14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14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14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14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14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14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14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14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14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14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14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14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14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14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14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14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14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14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14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14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14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14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14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14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14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14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14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14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14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14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14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14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14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14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14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14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14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14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14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14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14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14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14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14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14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14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14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14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14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14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14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14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14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14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14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14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14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14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14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14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14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14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14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14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14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14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14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14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14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14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14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14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14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14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14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14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14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14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14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14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14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14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14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14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14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14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14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14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14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14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14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14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14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14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14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14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14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14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14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14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14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14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14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14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14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14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14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14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14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14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14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14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14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14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14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14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14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14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14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14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14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14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14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14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14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14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14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14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14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14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14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14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14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14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14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14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14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14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14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14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14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14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14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14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14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14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14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14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14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14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14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14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14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14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14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14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14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14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14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14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14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14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14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14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14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14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14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14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14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14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14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14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14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14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14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14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14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14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14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14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14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14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14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14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14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14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14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14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14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14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14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14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14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14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14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14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14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14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14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14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14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14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14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14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14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14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14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14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14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14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14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14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14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14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14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14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14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14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14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14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14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14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14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14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14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14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14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14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14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14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14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14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14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14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14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14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14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14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14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14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14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14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14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14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14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14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14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14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14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14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14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14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14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14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14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14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14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14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14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14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14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14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14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14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14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14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14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14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14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14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14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14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14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14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14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14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14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14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14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14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14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14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14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14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14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14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14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14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14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14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14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14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14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14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14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14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14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14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14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14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14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14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14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14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14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14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14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14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14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14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14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14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14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14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14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14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14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14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14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14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14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14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14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14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14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14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14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14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14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14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14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14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14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14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14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14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14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14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14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14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14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14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14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14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14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14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14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14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14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14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14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14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14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14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14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14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14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14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14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14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14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14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14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14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14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14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14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14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14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14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14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14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14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14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14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14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14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14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14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14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14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14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14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14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14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14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14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14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14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14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14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14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14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14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14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14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14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14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14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14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14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14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14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14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14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14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14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14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14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14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14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14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14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14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14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14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14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14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14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14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14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14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14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14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14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14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14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14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14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14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14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14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14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14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14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14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14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14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14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14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14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14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14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14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14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14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14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14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14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14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14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14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14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14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14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14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14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14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14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1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2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3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4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5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6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7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8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9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10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11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12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13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14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15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16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16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16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16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16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16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16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16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16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16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16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16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16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16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16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16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16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16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16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16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16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16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16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16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16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16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16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16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16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16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16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16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16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16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16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16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16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16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16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16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16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16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16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16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16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16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16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16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16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16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16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16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16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16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16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16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16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16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16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16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16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16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16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16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16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16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16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16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16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16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16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16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16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16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16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16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16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16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16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16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16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16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16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16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16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16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16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16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16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16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16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16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16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16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16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16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16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16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16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16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16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16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16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16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16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16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16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16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16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16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16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16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16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16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16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16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16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16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16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16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16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16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16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16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16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16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16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16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16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16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16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16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16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16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16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16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16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16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16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16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16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16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16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16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16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16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16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16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16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16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16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16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16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16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16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16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16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16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16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16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16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16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16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16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16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16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16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16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16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16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16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16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16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16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16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16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16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16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16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16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16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16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16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16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16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16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16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16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16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16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16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16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16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16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16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16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16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16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16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16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16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16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16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16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16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16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16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16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16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16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16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16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16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16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16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16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16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16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16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16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16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16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16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16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16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16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16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16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16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16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16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16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16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16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16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16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16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16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16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16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16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16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16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16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16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16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16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16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16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16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16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16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16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16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16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16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16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16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16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16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16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16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16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16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16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16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16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16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16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16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16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16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16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16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16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16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16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16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16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16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16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16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16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16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16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16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16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16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16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16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16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16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16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16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16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16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16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16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16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16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16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16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16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16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16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16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16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16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16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16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16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16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16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16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16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16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16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16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16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16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16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16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16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16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16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16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16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16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16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16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16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16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16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16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16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16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16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16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16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16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16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16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16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16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16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16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16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16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16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16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16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16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16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16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16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16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16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16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16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16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16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16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16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16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16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16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16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16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16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16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16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16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16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16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16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16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16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16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16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16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16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16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16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16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16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16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16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16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16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16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16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16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16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16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16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16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16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16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16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16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16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16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16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16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16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16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16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16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16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16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16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16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16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16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16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16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16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16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16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16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16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16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16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16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16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16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16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16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16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16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16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16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16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16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16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16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16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16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16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16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16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16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16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16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16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16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16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16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16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16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16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16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16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16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16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16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16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16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16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16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16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16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16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16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16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16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16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16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16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16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16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16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16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16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16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16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16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16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16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16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16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16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16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16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16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16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16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16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16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16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16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16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16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16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16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16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16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16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16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16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16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16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16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16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16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16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16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16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16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16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16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16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16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16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16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16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16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16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16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16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16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16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16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16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16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16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16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16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16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16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16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16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16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16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16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16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16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16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16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16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16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16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16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16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16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16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16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16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16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16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16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16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16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16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16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16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16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16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16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16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16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16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16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16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16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16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16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16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16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16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16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16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16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16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16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16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16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16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16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16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16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16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16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16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16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16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16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16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16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16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16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16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16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16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16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16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16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16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16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16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16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16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16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16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16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16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16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16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16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16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16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16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16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16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16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16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16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16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16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16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16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16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16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16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16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16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16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16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16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16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16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16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16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16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16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16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16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16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16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16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16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16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16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16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16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16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16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16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16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16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16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16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16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16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16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16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16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16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16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16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16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16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16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16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16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16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16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16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16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16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16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16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16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16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16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16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16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16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16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16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16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16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16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16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16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16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16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16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16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16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16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16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16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16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16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16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16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16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16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16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16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16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16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16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16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16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16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16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16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16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16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16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16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16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16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16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16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16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16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16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16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16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16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16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16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16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16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16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16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16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16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16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16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16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16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16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16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16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16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16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16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16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16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16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16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16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16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16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16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16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16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16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16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16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16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16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16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16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16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16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16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16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1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2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3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4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5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6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7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8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9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10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11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12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13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14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15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16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16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16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16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16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16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16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16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16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16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16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16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16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16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16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16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16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16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16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16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16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16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16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16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16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16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16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16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16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16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16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16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16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16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16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16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16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16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16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16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16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16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16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16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16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16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16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16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16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16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16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16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16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16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16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16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16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16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16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16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16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16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16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16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16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16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16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16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16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16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16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16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16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16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16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16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16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16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16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16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16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16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16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16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16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16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16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16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16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16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16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16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16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16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16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16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16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16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16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16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16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16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16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16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16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16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16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16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16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16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16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16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16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16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16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16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16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16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16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16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16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16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16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16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16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16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16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16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16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16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16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16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16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16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16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16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16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16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16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16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16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16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16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16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16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16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16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16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16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16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16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16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16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16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16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16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16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16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16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16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16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16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16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16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16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16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16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16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16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16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16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16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16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16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16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16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16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16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16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16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16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16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16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16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16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16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16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16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16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16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16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16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16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16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16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16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16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16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16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16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16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16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16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16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16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16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16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16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16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16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16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16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16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16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16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16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16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16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16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16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16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16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16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16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16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16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16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16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16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16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16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16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16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16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16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16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16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16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16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16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16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16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16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16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16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16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16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16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16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16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16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16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16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16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16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16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16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16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16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16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16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16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16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16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16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16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16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16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16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16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16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16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16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16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16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16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16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16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16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16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16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16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16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16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16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16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16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16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16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16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16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16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16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16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16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16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16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16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16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16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16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16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16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16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16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16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16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16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16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16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16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16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16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16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16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16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16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16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16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16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16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16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16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16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16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16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16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16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16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16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16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16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16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16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16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16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16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16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16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16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16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16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16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16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16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16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16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16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16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16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16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16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16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16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16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16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16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16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16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16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16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16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16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16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16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16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16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16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16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16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16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16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16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16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16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16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16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16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16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16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16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16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16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16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16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16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16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16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16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16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16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16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16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16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16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16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16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16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16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16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16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16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16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16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16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16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16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16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16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16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16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16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16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16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16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16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16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16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16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16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16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16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16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16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16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16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16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16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16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16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16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16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16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16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16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16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16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16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16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16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16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16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16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16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16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16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16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16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16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16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16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16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16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16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16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16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16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16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16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16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16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16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16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16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16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16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16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16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16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16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16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16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16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16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16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16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16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16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16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16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16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16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16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16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16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16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16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16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16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16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16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16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16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16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16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16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16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16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16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16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16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16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16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16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16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16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16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16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16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16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16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16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16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16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16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16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16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16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16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16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16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16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16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16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16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16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16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16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16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16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16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16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16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16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16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16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16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16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16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16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16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16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16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16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16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16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16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16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16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16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16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16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16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16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16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16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16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16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16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16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16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16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16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16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16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16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16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16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16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16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16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16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16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16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16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16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16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16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16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16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16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16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16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16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16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16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16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16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16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16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16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16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16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16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16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16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16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16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16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16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16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16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16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16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16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16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16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16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16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16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16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16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16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16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16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16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16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16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16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16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16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16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16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16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16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16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16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16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16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16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16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16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16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16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16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16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16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16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16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16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16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16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16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16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16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16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16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16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16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16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16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16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16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16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16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16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16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16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16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16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16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16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16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16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16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16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16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16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16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16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16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16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16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16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16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16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16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16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16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16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16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16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16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16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16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16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16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16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16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16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16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16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16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16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16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16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16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16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16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16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16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16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16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16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16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16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16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16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16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16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16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16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16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16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16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16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16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16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16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16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16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16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16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16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16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16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16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16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16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16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16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16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16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16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16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16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16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16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16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16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16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16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16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16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16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16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16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16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16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16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16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16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16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16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16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16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16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16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16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16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16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16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2020-03-03T19:18:22Z</dcterms:modified>
</cp:coreProperties>
</file>