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592EC238-B64E-477E-BA91-4E4510B621C3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<sst xmlns="http://schemas.openxmlformats.org/spreadsheetml/2006/main" count="11658" uniqueCount="2539">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</sst>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BOYACA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302</v>
      </c>
      <c r="B9" s="5">
        <v>15</v>
      </c>
      <c r="C9" s="3" t="s">
        <v>302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15</v>
      </c>
      <c r="B11" s="6"/>
      <c r="C11" s="11" t="str">
        <f>+C9</f>
        <v>BOYACA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BOYACA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66717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61553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5164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0.56320797877207429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0.42002479851208929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0.39618804432082438</v>
      </c>
      <c r="D25" s="190">
        <v>0.42334684823912294</v>
      </c>
      <c r="E25" s="190">
        <v>0.46162141588429334</v>
      </c>
      <c r="F25" s="190">
        <v>0.48749977403785316</v>
      </c>
      <c r="G25" s="190">
        <v>0.50796922604033878</v>
      </c>
      <c r="H25" s="191">
        <v>0.51987310219805116</v>
      </c>
      <c r="I25" s="191">
        <v>0.5344586623105545</v>
      </c>
      <c r="J25" s="192">
        <v>0.56273158474522267</v>
      </c>
      <c r="K25" s="75">
        <v>0.56320797877207429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15363</v>
      </c>
      <c r="D33" s="74">
        <v>6670</v>
      </c>
      <c r="E33" s="75">
        <v>0.43415999479268375</v>
      </c>
      <c r="F33" s="73">
        <v>15762</v>
      </c>
      <c r="G33" s="74">
        <v>7021</v>
      </c>
      <c r="H33" s="75">
        <v>0.44543839614262148</v>
      </c>
      <c r="I33" s="73">
        <v>16130</v>
      </c>
      <c r="J33" s="74">
        <v>6775</v>
      </c>
      <c r="K33" s="75">
        <v>0.42002479851208929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37952</v>
      </c>
      <c r="D40" s="85">
        <v>39129</v>
      </c>
      <c r="E40" s="85">
        <v>41379</v>
      </c>
      <c r="F40" s="85">
        <v>43304</v>
      </c>
      <c r="G40" s="85">
        <v>45127</v>
      </c>
      <c r="H40" s="86">
        <v>45011</v>
      </c>
      <c r="I40" s="86">
        <v>45644</v>
      </c>
      <c r="J40" s="87">
        <v>48635</v>
      </c>
      <c r="K40" s="88">
        <v>49248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7560</v>
      </c>
      <c r="D41" s="21">
        <v>11914</v>
      </c>
      <c r="E41" s="21">
        <v>14727</v>
      </c>
      <c r="F41" s="21">
        <v>17701</v>
      </c>
      <c r="G41" s="21">
        <v>15236</v>
      </c>
      <c r="H41" s="22">
        <v>17296</v>
      </c>
      <c r="I41" s="22">
        <v>21368</v>
      </c>
      <c r="J41" s="59">
        <v>20778</v>
      </c>
      <c r="K41" s="89">
        <v>17469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45512</v>
      </c>
      <c r="D42" s="91">
        <f t="shared" ref="D42:K42" si="0">+SUM(D40:D41)</f>
        <v>51043</v>
      </c>
      <c r="E42" s="91">
        <f t="shared" si="0"/>
        <v>56106</v>
      </c>
      <c r="F42" s="91">
        <f t="shared" si="0"/>
        <v>61005</v>
      </c>
      <c r="G42" s="91">
        <f t="shared" si="0"/>
        <v>60363</v>
      </c>
      <c r="H42" s="92">
        <f t="shared" si="0"/>
        <v>62307</v>
      </c>
      <c r="I42" s="92">
        <f t="shared" si="0"/>
        <v>67012</v>
      </c>
      <c r="J42" s="93">
        <f t="shared" ref="J42" si="1">+SUM(J40:J41)</f>
        <v>69413</v>
      </c>
      <c r="K42" s="94">
        <f t="shared" si="0"/>
        <v>66717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43444</v>
      </c>
      <c r="D47" s="85">
        <f t="shared" ref="D47:K47" si="2">+SUM(D54:D56)</f>
        <v>46569</v>
      </c>
      <c r="E47" s="85">
        <f t="shared" si="2"/>
        <v>50939</v>
      </c>
      <c r="F47" s="85">
        <f t="shared" si="2"/>
        <v>53936</v>
      </c>
      <c r="G47" s="85">
        <f t="shared" si="2"/>
        <v>56188</v>
      </c>
      <c r="H47" s="86">
        <f t="shared" si="2"/>
        <v>57355</v>
      </c>
      <c r="I47" s="86">
        <f t="shared" si="2"/>
        <v>58892</v>
      </c>
      <c r="J47" s="87">
        <f t="shared" ref="J47" si="3">+SUM(J54:J56)</f>
        <v>61811</v>
      </c>
      <c r="K47" s="88">
        <f t="shared" si="2"/>
        <v>61553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2068</v>
      </c>
      <c r="D48" s="21">
        <f t="shared" ref="D48:K48" si="4">+SUM(D57:D59)</f>
        <v>4474</v>
      </c>
      <c r="E48" s="21">
        <f t="shared" si="4"/>
        <v>5167</v>
      </c>
      <c r="F48" s="21">
        <f t="shared" si="4"/>
        <v>7069</v>
      </c>
      <c r="G48" s="21">
        <f t="shared" si="4"/>
        <v>4175</v>
      </c>
      <c r="H48" s="22">
        <f t="shared" si="4"/>
        <v>4952</v>
      </c>
      <c r="I48" s="22">
        <f t="shared" si="4"/>
        <v>8120</v>
      </c>
      <c r="J48" s="59">
        <f t="shared" ref="J48" si="5">+SUM(J57:J59)</f>
        <v>7602</v>
      </c>
      <c r="K48" s="89">
        <f t="shared" si="4"/>
        <v>5164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45512</v>
      </c>
      <c r="D49" s="91">
        <f t="shared" ref="D49:K49" si="6">+SUM(D47:D48)</f>
        <v>51043</v>
      </c>
      <c r="E49" s="91">
        <f t="shared" si="6"/>
        <v>56106</v>
      </c>
      <c r="F49" s="91">
        <f t="shared" si="6"/>
        <v>61005</v>
      </c>
      <c r="G49" s="91">
        <f t="shared" si="6"/>
        <v>60363</v>
      </c>
      <c r="H49" s="92">
        <f t="shared" si="6"/>
        <v>62307</v>
      </c>
      <c r="I49" s="92">
        <f t="shared" si="6"/>
        <v>67012</v>
      </c>
      <c r="J49" s="93">
        <f t="shared" ref="J49" si="7">+SUM(J47:J48)</f>
        <v>69413</v>
      </c>
      <c r="K49" s="94">
        <f t="shared" si="6"/>
        <v>66717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747</v>
      </c>
      <c r="D54" s="96">
        <v>50</v>
      </c>
      <c r="E54" s="96">
        <v>130</v>
      </c>
      <c r="F54" s="96">
        <v>671</v>
      </c>
      <c r="G54" s="96">
        <v>1152</v>
      </c>
      <c r="H54" s="97">
        <v>605</v>
      </c>
      <c r="I54" s="97">
        <v>1387</v>
      </c>
      <c r="J54" s="98">
        <v>2021</v>
      </c>
      <c r="K54" s="99">
        <v>1937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11345</v>
      </c>
      <c r="D55" s="25">
        <v>11332</v>
      </c>
      <c r="E55" s="25">
        <v>12760</v>
      </c>
      <c r="F55" s="25">
        <v>14276</v>
      </c>
      <c r="G55" s="25">
        <v>13814</v>
      </c>
      <c r="H55" s="26">
        <v>13838</v>
      </c>
      <c r="I55" s="26">
        <v>13467</v>
      </c>
      <c r="J55" s="60">
        <v>14109</v>
      </c>
      <c r="K55" s="101">
        <v>14719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31352</v>
      </c>
      <c r="D56" s="25">
        <v>35187</v>
      </c>
      <c r="E56" s="25">
        <v>38049</v>
      </c>
      <c r="F56" s="25">
        <v>38989</v>
      </c>
      <c r="G56" s="25">
        <v>41222</v>
      </c>
      <c r="H56" s="26">
        <v>42912</v>
      </c>
      <c r="I56" s="26">
        <v>44038</v>
      </c>
      <c r="J56" s="60">
        <v>45681</v>
      </c>
      <c r="K56" s="101">
        <v>44897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1639</v>
      </c>
      <c r="D57" s="25">
        <v>3776</v>
      </c>
      <c r="E57" s="25">
        <v>4357</v>
      </c>
      <c r="F57" s="25">
        <v>5883</v>
      </c>
      <c r="G57" s="25">
        <v>2845</v>
      </c>
      <c r="H57" s="26">
        <v>3500</v>
      </c>
      <c r="I57" s="26">
        <v>6624</v>
      </c>
      <c r="J57" s="60">
        <v>6027</v>
      </c>
      <c r="K57" s="101">
        <v>3343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385</v>
      </c>
      <c r="D58" s="25">
        <v>670</v>
      </c>
      <c r="E58" s="25">
        <v>726</v>
      </c>
      <c r="F58" s="25">
        <v>1090</v>
      </c>
      <c r="G58" s="25">
        <v>1231</v>
      </c>
      <c r="H58" s="26">
        <v>1341</v>
      </c>
      <c r="I58" s="26">
        <v>1400</v>
      </c>
      <c r="J58" s="60">
        <v>1444</v>
      </c>
      <c r="K58" s="101">
        <v>1666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44</v>
      </c>
      <c r="D59" s="25">
        <v>28</v>
      </c>
      <c r="E59" s="25">
        <v>84</v>
      </c>
      <c r="F59" s="25">
        <v>96</v>
      </c>
      <c r="G59" s="25">
        <v>99</v>
      </c>
      <c r="H59" s="26">
        <v>111</v>
      </c>
      <c r="I59" s="26">
        <v>96</v>
      </c>
      <c r="J59" s="60">
        <v>131</v>
      </c>
      <c r="K59" s="101">
        <v>155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45512</v>
      </c>
      <c r="D60" s="103">
        <f t="shared" ref="D60:I60" si="8">+SUM(D54:D59)</f>
        <v>51043</v>
      </c>
      <c r="E60" s="103">
        <f t="shared" si="8"/>
        <v>56106</v>
      </c>
      <c r="F60" s="103">
        <f t="shared" si="8"/>
        <v>61005</v>
      </c>
      <c r="G60" s="103">
        <f t="shared" si="8"/>
        <v>60363</v>
      </c>
      <c r="H60" s="104">
        <f t="shared" si="8"/>
        <v>62307</v>
      </c>
      <c r="I60" s="104">
        <f t="shared" si="8"/>
        <v>67012</v>
      </c>
      <c r="J60" s="105">
        <f t="shared" ref="J60" si="9">+SUM(J54:J59)</f>
        <v>69413</v>
      </c>
      <c r="K60" s="106">
        <f t="shared" ref="K60" si="10">+SUM(K54:K59)</f>
        <v>66717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2265</v>
      </c>
      <c r="D65" s="96">
        <v>2874</v>
      </c>
      <c r="E65" s="96">
        <v>2706</v>
      </c>
      <c r="F65" s="96">
        <v>2572</v>
      </c>
      <c r="G65" s="96">
        <v>2178</v>
      </c>
      <c r="H65" s="97">
        <v>2151</v>
      </c>
      <c r="I65" s="97">
        <v>2494</v>
      </c>
      <c r="J65" s="98">
        <v>2561</v>
      </c>
      <c r="K65" s="99">
        <v>2540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674</v>
      </c>
      <c r="D66" s="25">
        <v>712</v>
      </c>
      <c r="E66" s="25">
        <v>848</v>
      </c>
      <c r="F66" s="25">
        <v>916</v>
      </c>
      <c r="G66" s="25">
        <v>992</v>
      </c>
      <c r="H66" s="26">
        <v>996</v>
      </c>
      <c r="I66" s="26">
        <v>1040</v>
      </c>
      <c r="J66" s="60">
        <v>1066</v>
      </c>
      <c r="K66" s="101">
        <v>1038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7078</v>
      </c>
      <c r="D67" s="25">
        <v>9657</v>
      </c>
      <c r="E67" s="25">
        <v>10168</v>
      </c>
      <c r="F67" s="25">
        <v>11834</v>
      </c>
      <c r="G67" s="25">
        <v>8830</v>
      </c>
      <c r="H67" s="26">
        <v>9478</v>
      </c>
      <c r="I67" s="26">
        <v>12880</v>
      </c>
      <c r="J67" s="60">
        <v>13346</v>
      </c>
      <c r="K67" s="101">
        <v>10121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2614</v>
      </c>
      <c r="D68" s="25">
        <v>2846</v>
      </c>
      <c r="E68" s="25">
        <v>3056</v>
      </c>
      <c r="F68" s="25">
        <v>3033</v>
      </c>
      <c r="G68" s="25">
        <v>2660</v>
      </c>
      <c r="H68" s="26">
        <v>2648</v>
      </c>
      <c r="I68" s="26">
        <v>2906</v>
      </c>
      <c r="J68" s="60">
        <v>3492</v>
      </c>
      <c r="K68" s="101">
        <v>3762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4848</v>
      </c>
      <c r="D69" s="25">
        <v>5594</v>
      </c>
      <c r="E69" s="25">
        <v>6295</v>
      </c>
      <c r="F69" s="25">
        <v>6940</v>
      </c>
      <c r="G69" s="25">
        <v>7591</v>
      </c>
      <c r="H69" s="26">
        <v>7294</v>
      </c>
      <c r="I69" s="26">
        <v>7688</v>
      </c>
      <c r="J69" s="60">
        <v>7787</v>
      </c>
      <c r="K69" s="101">
        <v>8471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13491</v>
      </c>
      <c r="D70" s="25">
        <v>13291</v>
      </c>
      <c r="E70" s="25">
        <v>14807</v>
      </c>
      <c r="F70" s="25">
        <v>15542</v>
      </c>
      <c r="G70" s="25">
        <v>16035</v>
      </c>
      <c r="H70" s="26">
        <v>16465</v>
      </c>
      <c r="I70" s="26">
        <v>16577</v>
      </c>
      <c r="J70" s="60">
        <v>17793</v>
      </c>
      <c r="K70" s="101">
        <v>17845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13521</v>
      </c>
      <c r="D71" s="25">
        <v>14810</v>
      </c>
      <c r="E71" s="25">
        <v>16939</v>
      </c>
      <c r="F71" s="25">
        <v>18555</v>
      </c>
      <c r="G71" s="25">
        <v>20411</v>
      </c>
      <c r="H71" s="26">
        <v>21356</v>
      </c>
      <c r="I71" s="26">
        <v>21426</v>
      </c>
      <c r="J71" s="60">
        <v>21305</v>
      </c>
      <c r="K71" s="101">
        <v>20900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1021</v>
      </c>
      <c r="D72" s="25">
        <v>1259</v>
      </c>
      <c r="E72" s="25">
        <v>1287</v>
      </c>
      <c r="F72" s="25">
        <v>1613</v>
      </c>
      <c r="G72" s="25">
        <v>1666</v>
      </c>
      <c r="H72" s="26">
        <v>1919</v>
      </c>
      <c r="I72" s="26">
        <v>2001</v>
      </c>
      <c r="J72" s="60">
        <v>2063</v>
      </c>
      <c r="K72" s="101">
        <v>2040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45512</v>
      </c>
      <c r="D73" s="103">
        <f t="shared" ref="D73:K73" si="11">+SUM(D65:D72)</f>
        <v>51043</v>
      </c>
      <c r="E73" s="103">
        <f t="shared" si="11"/>
        <v>56106</v>
      </c>
      <c r="F73" s="103">
        <f t="shared" si="11"/>
        <v>61005</v>
      </c>
      <c r="G73" s="103">
        <f t="shared" si="11"/>
        <v>60363</v>
      </c>
      <c r="H73" s="104">
        <f t="shared" si="11"/>
        <v>62307</v>
      </c>
      <c r="I73" s="104">
        <f t="shared" si="11"/>
        <v>67012</v>
      </c>
      <c r="J73" s="105">
        <f t="shared" ref="J73" si="12">+SUM(J65:J72)</f>
        <v>69413</v>
      </c>
      <c r="K73" s="106">
        <f t="shared" si="11"/>
        <v>66717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35850</v>
      </c>
      <c r="D78" s="96">
        <v>38626</v>
      </c>
      <c r="E78" s="96">
        <v>41939</v>
      </c>
      <c r="F78" s="96">
        <v>43970</v>
      </c>
      <c r="G78" s="96">
        <v>46596</v>
      </c>
      <c r="H78" s="97">
        <v>48248</v>
      </c>
      <c r="I78" s="97">
        <v>49079</v>
      </c>
      <c r="J78" s="97">
        <v>49572</v>
      </c>
      <c r="K78" s="99">
        <v>51563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9601</v>
      </c>
      <c r="D79" s="25">
        <v>12373</v>
      </c>
      <c r="E79" s="25">
        <v>14052</v>
      </c>
      <c r="F79" s="25">
        <v>16758</v>
      </c>
      <c r="G79" s="25">
        <v>13207</v>
      </c>
      <c r="H79" s="26">
        <v>13118</v>
      </c>
      <c r="I79" s="26">
        <v>15973</v>
      </c>
      <c r="J79" s="26">
        <v>16811</v>
      </c>
      <c r="K79" s="101">
        <v>12056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61</v>
      </c>
      <c r="D80" s="25">
        <v>44</v>
      </c>
      <c r="E80" s="25">
        <v>115</v>
      </c>
      <c r="F80" s="25">
        <v>277</v>
      </c>
      <c r="G80" s="25">
        <v>560</v>
      </c>
      <c r="H80" s="26">
        <v>941</v>
      </c>
      <c r="I80" s="26">
        <v>1960</v>
      </c>
      <c r="J80" s="26">
        <v>3030</v>
      </c>
      <c r="K80" s="101">
        <v>3098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45512</v>
      </c>
      <c r="D81" s="103">
        <f t="shared" ref="D81:K81" si="13">+SUM(D78:D80)</f>
        <v>51043</v>
      </c>
      <c r="E81" s="103">
        <f t="shared" si="13"/>
        <v>56106</v>
      </c>
      <c r="F81" s="103">
        <f t="shared" si="13"/>
        <v>61005</v>
      </c>
      <c r="G81" s="103">
        <f t="shared" si="13"/>
        <v>60363</v>
      </c>
      <c r="H81" s="104">
        <f t="shared" si="13"/>
        <v>62307</v>
      </c>
      <c r="I81" s="104">
        <f t="shared" si="13"/>
        <v>67012</v>
      </c>
      <c r="J81" s="104">
        <f t="shared" ref="J81" si="14">+SUM(J78:J80)</f>
        <v>69413</v>
      </c>
      <c r="K81" s="106">
        <f t="shared" si="13"/>
        <v>66717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19974</v>
      </c>
      <c r="D86" s="85">
        <v>22384</v>
      </c>
      <c r="E86" s="85">
        <v>24594</v>
      </c>
      <c r="F86" s="85">
        <v>26349</v>
      </c>
      <c r="G86" s="85">
        <v>27311</v>
      </c>
      <c r="H86" s="86">
        <v>27819</v>
      </c>
      <c r="I86" s="86">
        <v>29389</v>
      </c>
      <c r="J86" s="87">
        <v>30429</v>
      </c>
      <c r="K86" s="88">
        <v>29965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25538</v>
      </c>
      <c r="D87" s="21">
        <v>28659</v>
      </c>
      <c r="E87" s="21">
        <v>31512</v>
      </c>
      <c r="F87" s="21">
        <v>34656</v>
      </c>
      <c r="G87" s="21">
        <v>33052</v>
      </c>
      <c r="H87" s="22">
        <v>34488</v>
      </c>
      <c r="I87" s="22">
        <v>37623</v>
      </c>
      <c r="J87" s="59">
        <v>38984</v>
      </c>
      <c r="K87" s="89">
        <v>36752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45512</v>
      </c>
      <c r="D88" s="91">
        <f t="shared" ref="D88:K88" si="15">+SUM(D86:D87)</f>
        <v>51043</v>
      </c>
      <c r="E88" s="91">
        <f t="shared" si="15"/>
        <v>56106</v>
      </c>
      <c r="F88" s="91">
        <f t="shared" si="15"/>
        <v>61005</v>
      </c>
      <c r="G88" s="91">
        <f t="shared" si="15"/>
        <v>60363</v>
      </c>
      <c r="H88" s="92">
        <f t="shared" si="15"/>
        <v>62307</v>
      </c>
      <c r="I88" s="92">
        <f t="shared" si="15"/>
        <v>67012</v>
      </c>
      <c r="J88" s="93">
        <f t="shared" ref="J88" si="16">+SUM(J86:J87)</f>
        <v>69413</v>
      </c>
      <c r="K88" s="94">
        <f t="shared" si="15"/>
        <v>66717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1937</v>
      </c>
      <c r="D93" s="110">
        <v>1937</v>
      </c>
      <c r="E93" s="111">
        <f>+IF(C93=0,"",(D93/C93))</f>
        <v>1</v>
      </c>
      <c r="F93" s="2"/>
      <c r="G93" s="253" t="s">
        <v>34</v>
      </c>
      <c r="H93" s="255"/>
      <c r="I93" s="116">
        <v>7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14719</v>
      </c>
      <c r="D94" s="112">
        <v>2117</v>
      </c>
      <c r="E94" s="113">
        <f t="shared" ref="E94:E99" si="18">+IF(C94=0,"",(D94/C94))</f>
        <v>0.14382770568652761</v>
      </c>
      <c r="F94" s="2"/>
      <c r="G94" s="256" t="s">
        <v>35</v>
      </c>
      <c r="H94" s="258"/>
      <c r="I94" s="117">
        <v>110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44897</v>
      </c>
      <c r="D95" s="112">
        <v>30391</v>
      </c>
      <c r="E95" s="113">
        <f t="shared" si="18"/>
        <v>0.67690491569592626</v>
      </c>
      <c r="F95" s="2"/>
      <c r="G95" s="256" t="s">
        <v>36</v>
      </c>
      <c r="H95" s="258"/>
      <c r="I95" s="117">
        <v>180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3343</v>
      </c>
      <c r="D96" s="112">
        <v>1741</v>
      </c>
      <c r="E96" s="113">
        <f t="shared" si="18"/>
        <v>0.52078970984145978</v>
      </c>
      <c r="F96" s="2"/>
      <c r="G96" s="256" t="s">
        <v>37</v>
      </c>
      <c r="H96" s="258"/>
      <c r="I96" s="117">
        <v>89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1666</v>
      </c>
      <c r="D97" s="112">
        <v>1539</v>
      </c>
      <c r="E97" s="113">
        <f t="shared" si="18"/>
        <v>0.92376950780312128</v>
      </c>
      <c r="F97" s="2"/>
      <c r="G97" s="256" t="s">
        <v>38</v>
      </c>
      <c r="H97" s="258"/>
      <c r="I97" s="117">
        <v>52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155</v>
      </c>
      <c r="D98" s="112">
        <v>155</v>
      </c>
      <c r="E98" s="113">
        <f t="shared" si="18"/>
        <v>1</v>
      </c>
      <c r="F98" s="2"/>
      <c r="G98" s="256" t="s">
        <v>39</v>
      </c>
      <c r="H98" s="258"/>
      <c r="I98" s="117">
        <v>9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66717</v>
      </c>
      <c r="D99" s="114">
        <f>+SUM(D93:D98)</f>
        <v>37880</v>
      </c>
      <c r="E99" s="115">
        <f t="shared" si="18"/>
        <v>0.56777133264385393</v>
      </c>
      <c r="F99" s="2"/>
      <c r="G99" s="259" t="s">
        <v>26</v>
      </c>
      <c r="H99" s="261"/>
      <c r="I99" s="118">
        <f>+SUM(I93:I98)</f>
        <v>447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834</v>
      </c>
      <c r="D104" s="96">
        <v>106</v>
      </c>
      <c r="E104" s="96">
        <v>780</v>
      </c>
      <c r="F104" s="96">
        <v>365</v>
      </c>
      <c r="G104" s="97">
        <v>50</v>
      </c>
      <c r="H104" s="97">
        <v>427</v>
      </c>
      <c r="I104" s="98">
        <v>31</v>
      </c>
      <c r="J104" s="128">
        <v>470</v>
      </c>
      <c r="K104" s="99">
        <v>709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264</v>
      </c>
      <c r="D105" s="25">
        <v>1880</v>
      </c>
      <c r="E105" s="25">
        <v>2158</v>
      </c>
      <c r="F105" s="25">
        <v>2287</v>
      </c>
      <c r="G105" s="26">
        <v>2572</v>
      </c>
      <c r="H105" s="26">
        <v>2233</v>
      </c>
      <c r="I105" s="60">
        <v>2769</v>
      </c>
      <c r="J105" s="129">
        <v>2969</v>
      </c>
      <c r="K105" s="101">
        <v>3630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3367</v>
      </c>
      <c r="D106" s="25">
        <v>3885</v>
      </c>
      <c r="E106" s="25">
        <v>4175</v>
      </c>
      <c r="F106" s="25">
        <v>4283</v>
      </c>
      <c r="G106" s="26">
        <v>4663</v>
      </c>
      <c r="H106" s="26">
        <v>3743</v>
      </c>
      <c r="I106" s="60">
        <v>4784</v>
      </c>
      <c r="J106" s="129">
        <v>5930</v>
      </c>
      <c r="K106" s="101">
        <v>5530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2460</v>
      </c>
      <c r="D107" s="25">
        <v>4048</v>
      </c>
      <c r="E107" s="25">
        <v>3649</v>
      </c>
      <c r="F107" s="25">
        <v>3728</v>
      </c>
      <c r="G107" s="26">
        <v>6322</v>
      </c>
      <c r="H107" s="26">
        <v>4090</v>
      </c>
      <c r="I107" s="60">
        <v>4571</v>
      </c>
      <c r="J107" s="129">
        <v>5782</v>
      </c>
      <c r="K107" s="101">
        <v>3621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41</v>
      </c>
      <c r="D108" s="25">
        <v>119</v>
      </c>
      <c r="E108" s="25">
        <v>137</v>
      </c>
      <c r="F108" s="25">
        <v>169</v>
      </c>
      <c r="G108" s="26">
        <v>191</v>
      </c>
      <c r="H108" s="26">
        <v>245</v>
      </c>
      <c r="I108" s="60">
        <v>334</v>
      </c>
      <c r="J108" s="129">
        <v>693</v>
      </c>
      <c r="K108" s="101">
        <v>687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5</v>
      </c>
      <c r="D109" s="25">
        <v>1</v>
      </c>
      <c r="E109" s="25">
        <v>4</v>
      </c>
      <c r="F109" s="25">
        <v>2</v>
      </c>
      <c r="G109" s="26">
        <v>3</v>
      </c>
      <c r="H109" s="26">
        <v>3</v>
      </c>
      <c r="I109" s="60">
        <v>16</v>
      </c>
      <c r="J109" s="129">
        <v>19</v>
      </c>
      <c r="K109" s="101">
        <v>14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6971</v>
      </c>
      <c r="D110" s="103">
        <f t="shared" ref="D110:I110" si="19">+SUM(D104:D109)</f>
        <v>10039</v>
      </c>
      <c r="E110" s="103">
        <f t="shared" si="19"/>
        <v>10903</v>
      </c>
      <c r="F110" s="103">
        <f t="shared" si="19"/>
        <v>10834</v>
      </c>
      <c r="G110" s="104">
        <f t="shared" si="19"/>
        <v>13801</v>
      </c>
      <c r="H110" s="104">
        <f t="shared" si="19"/>
        <v>10741</v>
      </c>
      <c r="I110" s="105">
        <f t="shared" si="19"/>
        <v>12505</v>
      </c>
      <c r="J110" s="130">
        <f>+SUM(J104:J109)</f>
        <v>15863</v>
      </c>
      <c r="K110" s="106">
        <f t="shared" ref="K110" si="20">+SUM(K104:K109)</f>
        <v>14191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0.109</v>
      </c>
      <c r="D115" s="67">
        <v>0.11</v>
      </c>
      <c r="E115" s="67">
        <v>0.108</v>
      </c>
      <c r="F115" s="67">
        <v>8.1000000000000003E-2</v>
      </c>
      <c r="G115" s="67">
        <v>7.1999999999999995E-2</v>
      </c>
      <c r="H115" s="68">
        <v>7.1199999999999999E-2</v>
      </c>
      <c r="I115" s="68">
        <v>7.0499999999999993E-2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BOYACA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1105</v>
      </c>
      <c r="C12" s="33">
        <f>+IFERROR((VLOOKUP(A12,Hoja3!$A$2:$J$841,5,FALSE)),"")</f>
        <v>1105</v>
      </c>
      <c r="D12" s="34" t="str">
        <f>+IFERROR((VLOOKUP(A12,Hoja3!$A$2:$J$841,6,FALSE)),"")</f>
        <v>UNIVERSIDAD PEDAGOGICA NACIONAL</v>
      </c>
      <c r="E12" s="35"/>
      <c r="F12" s="36"/>
      <c r="G12" s="33" t="str">
        <f>+IFERROR((VLOOKUP(A12,Hoja3!$A$2:$J$841,7,FALSE)),"")</f>
        <v>BOGOTA D.C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11</v>
      </c>
    </row>
    <row r="13" spans="1:10" x14ac:dyDescent="0.25">
      <c r="A13" s="134">
        <v>2</v>
      </c>
      <c r="B13" s="32">
        <f>+IFERROR((VLOOKUP(A13,Hoja3!$A$2:$J$841,4,FALSE)),"")</f>
        <v>1106</v>
      </c>
      <c r="C13" s="33">
        <f>+IFERROR((VLOOKUP(A13,Hoja3!$A$2:$J$841,5,FALSE)),"")</f>
        <v>1106</v>
      </c>
      <c r="D13" s="34" t="str">
        <f>+IFERROR((VLOOKUP(A13,Hoja3!$A$2:$J$841,6,FALSE)),"")</f>
        <v>UNIVERSIDAD PEDAGOGICA Y TECNOLOGICA DE COLOMBIA - UPTC</v>
      </c>
      <c r="E13" s="35"/>
      <c r="F13" s="36"/>
      <c r="G13" s="33" t="str">
        <f>+IFERROR((VLOOKUP(A13,Hoja3!$A$2:$J$841,7,FALSE)),"")</f>
        <v>BOYACA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21888</v>
      </c>
    </row>
    <row r="14" spans="1:10" x14ac:dyDescent="0.25">
      <c r="A14" s="134">
        <v>3</v>
      </c>
      <c r="B14" s="32">
        <f>+IFERROR((VLOOKUP(A14,Hoja3!$A$2:$J$841,4,FALSE)),"")</f>
        <v>1106</v>
      </c>
      <c r="C14" s="33">
        <f>+IFERROR((VLOOKUP(A14,Hoja3!$A$2:$J$841,5,FALSE)),"")</f>
        <v>1107</v>
      </c>
      <c r="D14" s="34" t="str">
        <f>+IFERROR((VLOOKUP(A14,Hoja3!$A$2:$J$841,6,FALSE)),"")</f>
        <v>UNIVERSIDAD PEDAGOGICA Y TECNOLOGICA DE COLOMBIA - UPTC</v>
      </c>
      <c r="E14" s="35"/>
      <c r="F14" s="36"/>
      <c r="G14" s="33" t="str">
        <f>+IFERROR((VLOOKUP(A14,Hoja3!$A$2:$J$841,7,FALSE)),"")</f>
        <v>BOYACA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3224</v>
      </c>
    </row>
    <row r="15" spans="1:10" x14ac:dyDescent="0.25">
      <c r="A15" s="134">
        <v>4</v>
      </c>
      <c r="B15" s="32">
        <f>+IFERROR((VLOOKUP(A15,Hoja3!$A$2:$J$841,4,FALSE)),"")</f>
        <v>1106</v>
      </c>
      <c r="C15" s="33">
        <f>+IFERROR((VLOOKUP(A15,Hoja3!$A$2:$J$841,5,FALSE)),"")</f>
        <v>1108</v>
      </c>
      <c r="D15" s="34" t="str">
        <f>+IFERROR((VLOOKUP(A15,Hoja3!$A$2:$J$841,6,FALSE)),"")</f>
        <v>UNIVERSIDAD PEDAGOGICA Y TECNOLOGICA DE COLOMBIA - UPTC</v>
      </c>
      <c r="E15" s="35"/>
      <c r="F15" s="36"/>
      <c r="G15" s="33" t="str">
        <f>+IFERROR((VLOOKUP(A15,Hoja3!$A$2:$J$841,7,FALSE)),"")</f>
        <v>BOYACA</v>
      </c>
      <c r="H15" s="33" t="str">
        <f>+IFERROR((VLOOKUP(A15,Hoja3!$A$2:$J$841,8,FALSE)),"")</f>
        <v>OFICIAL</v>
      </c>
      <c r="I15" s="37" t="str">
        <f>+IFERROR((VLOOKUP(A15,Hoja3!$A$2:$J$841,9,FALSE)),"")</f>
        <v>Universidad</v>
      </c>
      <c r="J15" s="135">
        <f>+IFERROR((VLOOKUP(A15,Hoja3!$A$2:$J$841,10,FALSE)),"")</f>
        <v>3700</v>
      </c>
    </row>
    <row r="16" spans="1:10" x14ac:dyDescent="0.25">
      <c r="A16" s="134">
        <v>5</v>
      </c>
      <c r="B16" s="32">
        <f>+IFERROR((VLOOKUP(A16,Hoja3!$A$2:$J$841,4,FALSE)),"")</f>
        <v>1106</v>
      </c>
      <c r="C16" s="33">
        <f>+IFERROR((VLOOKUP(A16,Hoja3!$A$2:$J$841,5,FALSE)),"")</f>
        <v>1109</v>
      </c>
      <c r="D16" s="34" t="str">
        <f>+IFERROR((VLOOKUP(A16,Hoja3!$A$2:$J$841,6,FALSE)),"")</f>
        <v>UNIVERSIDAD PEDAGOGICA Y TECNOLOGICA DE COLOMBIA - UPTC</v>
      </c>
      <c r="E16" s="35"/>
      <c r="F16" s="36"/>
      <c r="G16" s="33" t="str">
        <f>+IFERROR((VLOOKUP(A16,Hoja3!$A$2:$J$841,7,FALSE)),"")</f>
        <v>BOYACA</v>
      </c>
      <c r="H16" s="33" t="str">
        <f>+IFERROR((VLOOKUP(A16,Hoja3!$A$2:$J$841,8,FALSE)),"")</f>
        <v>OFICIAL</v>
      </c>
      <c r="I16" s="37" t="str">
        <f>+IFERROR((VLOOKUP(A16,Hoja3!$A$2:$J$841,9,FALSE)),"")</f>
        <v>Universidad</v>
      </c>
      <c r="J16" s="135">
        <f>+IFERROR((VLOOKUP(A16,Hoja3!$A$2:$J$841,10,FALSE)),"")</f>
        <v>924</v>
      </c>
    </row>
    <row r="17" spans="1:10" x14ac:dyDescent="0.25">
      <c r="A17" s="134">
        <v>6</v>
      </c>
      <c r="B17" s="32">
        <f>+IFERROR((VLOOKUP(A17,Hoja3!$A$2:$J$841,4,FALSE)),"")</f>
        <v>1201</v>
      </c>
      <c r="C17" s="33">
        <f>+IFERROR((VLOOKUP(A17,Hoja3!$A$2:$J$841,5,FALSE)),"")</f>
        <v>1201</v>
      </c>
      <c r="D17" s="35" t="str">
        <f>+IFERROR((VLOOKUP(A17,Hoja3!$A$2:$J$841,6,FALSE)),"")</f>
        <v>UNIVERSIDAD DE ANTIOQUIA</v>
      </c>
      <c r="E17" s="35"/>
      <c r="F17" s="36"/>
      <c r="G17" s="33" t="str">
        <f>+IFERROR((VLOOKUP(A17,Hoja3!$A$2:$J$841,7,FALSE)),"")</f>
        <v>ANTIOQUIA</v>
      </c>
      <c r="H17" s="33" t="str">
        <f>+IFERROR((VLOOKUP(A17,Hoja3!$A$2:$J$841,8,FALSE)),"")</f>
        <v>OFICIAL</v>
      </c>
      <c r="I17" s="37" t="str">
        <f>+IFERROR((VLOOKUP(A17,Hoja3!$A$2:$J$841,9,FALSE)),"")</f>
        <v>Universidad</v>
      </c>
      <c r="J17" s="135">
        <f>+IFERROR((VLOOKUP(A17,Hoja3!$A$2:$J$841,10,FALSE)),"")</f>
        <v>33</v>
      </c>
    </row>
    <row r="18" spans="1:10" x14ac:dyDescent="0.25">
      <c r="A18" s="134">
        <v>7</v>
      </c>
      <c r="B18" s="32">
        <f>+IFERROR((VLOOKUP(A18,Hoja3!$A$2:$J$841,4,FALSE)),"")</f>
        <v>1212</v>
      </c>
      <c r="C18" s="33">
        <f>+IFERROR((VLOOKUP(A18,Hoja3!$A$2:$J$841,5,FALSE)),"")</f>
        <v>1212</v>
      </c>
      <c r="D18" s="35" t="str">
        <f>+IFERROR((VLOOKUP(A18,Hoja3!$A$2:$J$841,6,FALSE)),"")</f>
        <v>UNIVERSIDAD DE PAMPLONA</v>
      </c>
      <c r="E18" s="35"/>
      <c r="F18" s="36"/>
      <c r="G18" s="33" t="str">
        <f>+IFERROR((VLOOKUP(A18,Hoja3!$A$2:$J$841,7,FALSE)),"")</f>
        <v>NORTE DE SANTANDER</v>
      </c>
      <c r="H18" s="33" t="str">
        <f>+IFERROR((VLOOKUP(A18,Hoja3!$A$2:$J$841,8,FALSE)),"")</f>
        <v>OFICIAL</v>
      </c>
      <c r="I18" s="37" t="str">
        <f>+IFERROR((VLOOKUP(A18,Hoja3!$A$2:$J$841,9,FALSE)),"")</f>
        <v>Universidad</v>
      </c>
      <c r="J18" s="135">
        <f>+IFERROR((VLOOKUP(A18,Hoja3!$A$2:$J$841,10,FALSE)),"")</f>
        <v>76</v>
      </c>
    </row>
    <row r="19" spans="1:10" x14ac:dyDescent="0.25">
      <c r="A19" s="134">
        <v>8</v>
      </c>
      <c r="B19" s="32">
        <f>+IFERROR((VLOOKUP(A19,Hoja3!$A$2:$J$841,4,FALSE)),"")</f>
        <v>1704</v>
      </c>
      <c r="C19" s="33">
        <f>+IFERROR((VLOOKUP(A19,Hoja3!$A$2:$J$841,5,FALSE)),"")</f>
        <v>1704</v>
      </c>
      <c r="D19" s="35" t="str">
        <f>+IFERROR((VLOOKUP(A19,Hoja3!$A$2:$J$841,6,FALSE)),"")</f>
        <v>UNIVERSIDAD SANTO TOMAS</v>
      </c>
      <c r="E19" s="35"/>
      <c r="F19" s="36"/>
      <c r="G19" s="33" t="str">
        <f>+IFERROR((VLOOKUP(A19,Hoja3!$A$2:$J$841,7,FALSE)),"")</f>
        <v>BOGOTA D.C</v>
      </c>
      <c r="H19" s="33" t="str">
        <f>+IFERROR((VLOOKUP(A19,Hoja3!$A$2:$J$841,8,FALSE)),"")</f>
        <v>PRIVADA</v>
      </c>
      <c r="I19" s="37" t="str">
        <f>+IFERROR((VLOOKUP(A19,Hoja3!$A$2:$J$841,9,FALSE)),"")</f>
        <v>Universidad</v>
      </c>
      <c r="J19" s="135">
        <f>+IFERROR((VLOOKUP(A19,Hoja3!$A$2:$J$841,10,FALSE)),"")</f>
        <v>1132</v>
      </c>
    </row>
    <row r="20" spans="1:10" x14ac:dyDescent="0.25">
      <c r="A20" s="134">
        <v>9</v>
      </c>
      <c r="B20" s="32">
        <f>+IFERROR((VLOOKUP(A20,Hoja3!$A$2:$J$841,4,FALSE)),"")</f>
        <v>1704</v>
      </c>
      <c r="C20" s="33">
        <f>+IFERROR((VLOOKUP(A20,Hoja3!$A$2:$J$841,5,FALSE)),"")</f>
        <v>1732</v>
      </c>
      <c r="D20" s="35" t="str">
        <f>+IFERROR((VLOOKUP(A20,Hoja3!$A$2:$J$841,6,FALSE)),"")</f>
        <v>UNIVERSIDAD SANTO TOMAS</v>
      </c>
      <c r="E20" s="35"/>
      <c r="F20" s="36"/>
      <c r="G20" s="33" t="str">
        <f>+IFERROR((VLOOKUP(A20,Hoja3!$A$2:$J$841,7,FALSE)),"")</f>
        <v>BOYACA</v>
      </c>
      <c r="H20" s="33" t="str">
        <f>+IFERROR((VLOOKUP(A20,Hoja3!$A$2:$J$841,8,FALSE)),"")</f>
        <v>PRIVADA</v>
      </c>
      <c r="I20" s="37" t="str">
        <f>+IFERROR((VLOOKUP(A20,Hoja3!$A$2:$J$841,9,FALSE)),"")</f>
        <v>Universidad</v>
      </c>
      <c r="J20" s="135">
        <f>+IFERROR((VLOOKUP(A20,Hoja3!$A$2:$J$841,10,FALSE)),"")</f>
        <v>3679</v>
      </c>
    </row>
    <row r="21" spans="1:10" x14ac:dyDescent="0.25">
      <c r="A21" s="134">
        <v>10</v>
      </c>
      <c r="B21" s="32">
        <f>+IFERROR((VLOOKUP(A21,Hoja3!$A$2:$J$841,4,FALSE)),"")</f>
        <v>1706</v>
      </c>
      <c r="C21" s="33">
        <f>+IFERROR((VLOOKUP(A21,Hoja3!$A$2:$J$841,5,FALSE)),"")</f>
        <v>1706</v>
      </c>
      <c r="D21" s="35" t="str">
        <f>+IFERROR((VLOOKUP(A21,Hoja3!$A$2:$J$841,6,FALSE)),"")</f>
        <v>UNIVERSIDAD EXTERNADO DE COLOMBIA</v>
      </c>
      <c r="E21" s="35"/>
      <c r="F21" s="36"/>
      <c r="G21" s="33" t="str">
        <f>+IFERROR((VLOOKUP(A21,Hoja3!$A$2:$J$841,7,FALSE)),"")</f>
        <v>BOGOTA D.C</v>
      </c>
      <c r="H21" s="33" t="str">
        <f>+IFERROR((VLOOKUP(A21,Hoja3!$A$2:$J$841,8,FALSE)),"")</f>
        <v>PRIVADA</v>
      </c>
      <c r="I21" s="37" t="str">
        <f>+IFERROR((VLOOKUP(A21,Hoja3!$A$2:$J$841,9,FALSE)),"")</f>
        <v>Universidad</v>
      </c>
      <c r="J21" s="135">
        <f>+IFERROR((VLOOKUP(A21,Hoja3!$A$2:$J$841,10,FALSE)),"")</f>
        <v>81</v>
      </c>
    </row>
    <row r="22" spans="1:10" x14ac:dyDescent="0.25">
      <c r="A22" s="134">
        <v>11</v>
      </c>
      <c r="B22" s="32">
        <f>+IFERROR((VLOOKUP(A22,Hoja3!$A$2:$J$841,4,FALSE)),"")</f>
        <v>1734</v>
      </c>
      <c r="C22" s="33">
        <f>+IFERROR((VLOOKUP(A22,Hoja3!$A$2:$J$841,5,FALSE)),"")</f>
        <v>1734</v>
      </c>
      <c r="D22" s="35" t="str">
        <f>+IFERROR((VLOOKUP(A22,Hoja3!$A$2:$J$841,6,FALSE)),"")</f>
        <v>UNIVERSIDAD DE BOYACA UNIBOYACA</v>
      </c>
      <c r="E22" s="35"/>
      <c r="F22" s="36"/>
      <c r="G22" s="33" t="str">
        <f>+IFERROR((VLOOKUP(A22,Hoja3!$A$2:$J$841,7,FALSE)),"")</f>
        <v>BOYACA</v>
      </c>
      <c r="H22" s="33" t="str">
        <f>+IFERROR((VLOOKUP(A22,Hoja3!$A$2:$J$841,8,FALSE)),"")</f>
        <v>PRIVADA</v>
      </c>
      <c r="I22" s="37" t="str">
        <f>+IFERROR((VLOOKUP(A22,Hoja3!$A$2:$J$841,9,FALSE)),"")</f>
        <v>Universidad</v>
      </c>
      <c r="J22" s="135">
        <f>+IFERROR((VLOOKUP(A22,Hoja3!$A$2:$J$841,10,FALSE)),"")</f>
        <v>5816</v>
      </c>
    </row>
    <row r="23" spans="1:10" x14ac:dyDescent="0.25">
      <c r="A23" s="134">
        <v>12</v>
      </c>
      <c r="B23" s="32">
        <f>+IFERROR((VLOOKUP(A23,Hoja3!$A$2:$J$841,4,FALSE)),"")</f>
        <v>1826</v>
      </c>
      <c r="C23" s="33">
        <f>+IFERROR((VLOOKUP(A23,Hoja3!$A$2:$J$841,5,FALSE)),"")</f>
        <v>1826</v>
      </c>
      <c r="D23" s="35" t="str">
        <f>+IFERROR((VLOOKUP(A23,Hoja3!$A$2:$J$841,6,FALSE)),"")</f>
        <v>UNIVERSIDAD ANTONIO NARI¿O</v>
      </c>
      <c r="E23" s="35"/>
      <c r="F23" s="36"/>
      <c r="G23" s="33" t="str">
        <f>+IFERROR((VLOOKUP(A23,Hoja3!$A$2:$J$841,7,FALSE)),"")</f>
        <v>BOGOTA D.C</v>
      </c>
      <c r="H23" s="33" t="str">
        <f>+IFERROR((VLOOKUP(A23,Hoja3!$A$2:$J$841,8,FALSE)),"")</f>
        <v>PRIVADA</v>
      </c>
      <c r="I23" s="37" t="str">
        <f>+IFERROR((VLOOKUP(A23,Hoja3!$A$2:$J$841,9,FALSE)),"")</f>
        <v>Universidad</v>
      </c>
      <c r="J23" s="135">
        <f>+IFERROR((VLOOKUP(A23,Hoja3!$A$2:$J$841,10,FALSE)),"")</f>
        <v>1370</v>
      </c>
    </row>
    <row r="24" spans="1:10" x14ac:dyDescent="0.25">
      <c r="A24" s="134">
        <v>13</v>
      </c>
      <c r="B24" s="32">
        <f>+IFERROR((VLOOKUP(A24,Hoja3!$A$2:$J$841,4,FALSE)),"")</f>
        <v>2102</v>
      </c>
      <c r="C24" s="33">
        <f>+IFERROR((VLOOKUP(A24,Hoja3!$A$2:$J$841,5,FALSE)),"")</f>
        <v>2102</v>
      </c>
      <c r="D24" s="35" t="str">
        <f>+IFERROR((VLOOKUP(A24,Hoja3!$A$2:$J$841,6,FALSE)),"")</f>
        <v>UNIVERSIDAD NACIONAL ABIERTA Y A DISTANCIA UNAD</v>
      </c>
      <c r="E24" s="35"/>
      <c r="F24" s="36"/>
      <c r="G24" s="33" t="str">
        <f>+IFERROR((VLOOKUP(A24,Hoja3!$A$2:$J$841,7,FALSE)),"")</f>
        <v>BOGOTA D.C</v>
      </c>
      <c r="H24" s="33" t="str">
        <f>+IFERROR((VLOOKUP(A24,Hoja3!$A$2:$J$841,8,FALSE)),"")</f>
        <v>OFICIAL</v>
      </c>
      <c r="I24" s="37" t="str">
        <f>+IFERROR((VLOOKUP(A24,Hoja3!$A$2:$J$841,9,FALSE)),"")</f>
        <v>Universidad</v>
      </c>
      <c r="J24" s="135">
        <f>+IFERROR((VLOOKUP(A24,Hoja3!$A$2:$J$841,10,FALSE)),"")</f>
        <v>5389</v>
      </c>
    </row>
    <row r="25" spans="1:10" x14ac:dyDescent="0.25">
      <c r="A25" s="134">
        <v>14</v>
      </c>
      <c r="B25" s="32">
        <f>+IFERROR((VLOOKUP(A25,Hoja3!$A$2:$J$841,4,FALSE)),"")</f>
        <v>2104</v>
      </c>
      <c r="C25" s="33">
        <f>+IFERROR((VLOOKUP(A25,Hoja3!$A$2:$J$841,5,FALSE)),"")</f>
        <v>2104</v>
      </c>
      <c r="D25" s="35" t="str">
        <f>+IFERROR((VLOOKUP(A25,Hoja3!$A$2:$J$841,6,FALSE)),"")</f>
        <v>ESCUELA SUPERIOR DE ADMINISTRACION PUBLICA-ESAP-</v>
      </c>
      <c r="E25" s="35"/>
      <c r="F25" s="36"/>
      <c r="G25" s="33" t="str">
        <f>+IFERROR((VLOOKUP(A25,Hoja3!$A$2:$J$841,7,FALSE)),"")</f>
        <v>BOGOTA D.C</v>
      </c>
      <c r="H25" s="33" t="str">
        <f>+IFERROR((VLOOKUP(A25,Hoja3!$A$2:$J$841,8,FALSE)),"")</f>
        <v>OFICIAL</v>
      </c>
      <c r="I25" s="37" t="str">
        <f>+IFERROR((VLOOKUP(A25,Hoja3!$A$2:$J$841,9,FALSE)),"")</f>
        <v>Institución Universitaria/Escuela Tecnológica</v>
      </c>
      <c r="J25" s="135">
        <f>+IFERROR((VLOOKUP(A25,Hoja3!$A$2:$J$841,10,FALSE)),"")</f>
        <v>831</v>
      </c>
    </row>
    <row r="26" spans="1:10" x14ac:dyDescent="0.25">
      <c r="A26" s="134">
        <v>15</v>
      </c>
      <c r="B26" s="32">
        <f>+IFERROR((VLOOKUP(A26,Hoja3!$A$2:$J$841,4,FALSE)),"")</f>
        <v>2106</v>
      </c>
      <c r="C26" s="33">
        <f>+IFERROR((VLOOKUP(A26,Hoja3!$A$2:$J$841,5,FALSE)),"")</f>
        <v>2106</v>
      </c>
      <c r="D26" s="35" t="str">
        <f>+IFERROR((VLOOKUP(A26,Hoja3!$A$2:$J$841,6,FALSE)),"")</f>
        <v>DIRECCION NACIONAL DE ESCUELAS</v>
      </c>
      <c r="E26" s="35"/>
      <c r="F26" s="36"/>
      <c r="G26" s="33" t="str">
        <f>+IFERROR((VLOOKUP(A26,Hoja3!$A$2:$J$841,7,FALSE)),"")</f>
        <v>BOGOTA D.C</v>
      </c>
      <c r="H26" s="33" t="str">
        <f>+IFERROR((VLOOKUP(A26,Hoja3!$A$2:$J$841,8,FALSE)),"")</f>
        <v>OFICIAL</v>
      </c>
      <c r="I26" s="37" t="str">
        <f>+IFERROR((VLOOKUP(A26,Hoja3!$A$2:$J$841,9,FALSE)),"")</f>
        <v>Institución Universitaria/Escuela Tecnológica</v>
      </c>
      <c r="J26" s="135">
        <f>+IFERROR((VLOOKUP(A26,Hoja3!$A$2:$J$841,10,FALSE)),"")</f>
        <v>802</v>
      </c>
    </row>
    <row r="27" spans="1:10" x14ac:dyDescent="0.25">
      <c r="A27" s="134">
        <v>16</v>
      </c>
      <c r="B27" s="32">
        <f>+IFERROR((VLOOKUP(A27,Hoja3!$A$2:$J$841,4,FALSE)),"")</f>
        <v>2720</v>
      </c>
      <c r="C27" s="33">
        <f>+IFERROR((VLOOKUP(A27,Hoja3!$A$2:$J$841,5,FALSE)),"")</f>
        <v>2720</v>
      </c>
      <c r="D27" s="35" t="str">
        <f>+IFERROR((VLOOKUP(A27,Hoja3!$A$2:$J$841,6,FALSE)),"")</f>
        <v>FUNDACION UNIVERSITARIA JUAN DE CASTELLANOS</v>
      </c>
      <c r="E27" s="35"/>
      <c r="F27" s="36"/>
      <c r="G27" s="33" t="str">
        <f>+IFERROR((VLOOKUP(A27,Hoja3!$A$2:$J$841,7,FALSE)),"")</f>
        <v>BOYACA</v>
      </c>
      <c r="H27" s="33" t="str">
        <f>+IFERROR((VLOOKUP(A27,Hoja3!$A$2:$J$841,8,FALSE)),"")</f>
        <v>PRIVADA</v>
      </c>
      <c r="I27" s="37" t="str">
        <f>+IFERROR((VLOOKUP(A27,Hoja3!$A$2:$J$841,9,FALSE)),"")</f>
        <v>Institución Universitaria/Escuela Tecnológica</v>
      </c>
      <c r="J27" s="135">
        <f>+IFERROR((VLOOKUP(A27,Hoja3!$A$2:$J$841,10,FALSE)),"")</f>
        <v>3817</v>
      </c>
    </row>
    <row r="28" spans="1:10" x14ac:dyDescent="0.25">
      <c r="A28" s="134">
        <v>17</v>
      </c>
      <c r="B28" s="32">
        <f>+IFERROR((VLOOKUP(A28,Hoja3!$A$2:$J$841,4,FALSE)),"")</f>
        <v>2724</v>
      </c>
      <c r="C28" s="33">
        <f>+IFERROR((VLOOKUP(A28,Hoja3!$A$2:$J$841,5,FALSE)),"")</f>
        <v>2724</v>
      </c>
      <c r="D28" s="35" t="str">
        <f>+IFERROR((VLOOKUP(A28,Hoja3!$A$2:$J$841,6,FALSE)),"")</f>
        <v>FUNDACION UNIVERSITARIA DE SAN GIL - UNISANGIL -</v>
      </c>
      <c r="E28" s="35"/>
      <c r="F28" s="36"/>
      <c r="G28" s="33" t="str">
        <f>+IFERROR((VLOOKUP(A28,Hoja3!$A$2:$J$841,7,FALSE)),"")</f>
        <v>SANTANDER</v>
      </c>
      <c r="H28" s="33" t="str">
        <f>+IFERROR((VLOOKUP(A28,Hoja3!$A$2:$J$841,8,FALSE)),"")</f>
        <v>PRIVADA</v>
      </c>
      <c r="I28" s="37" t="str">
        <f>+IFERROR((VLOOKUP(A28,Hoja3!$A$2:$J$841,9,FALSE)),"")</f>
        <v>Institución Universitaria/Escuela Tecnológica</v>
      </c>
      <c r="J28" s="135">
        <f>+IFERROR((VLOOKUP(A28,Hoja3!$A$2:$J$841,10,FALSE)),"")</f>
        <v>596</v>
      </c>
    </row>
    <row r="29" spans="1:10" x14ac:dyDescent="0.25">
      <c r="A29" s="134">
        <v>18</v>
      </c>
      <c r="B29" s="32">
        <f>+IFERROR((VLOOKUP(A29,Hoja3!$A$2:$J$841,4,FALSE)),"")</f>
        <v>2833</v>
      </c>
      <c r="C29" s="33">
        <f>+IFERROR((VLOOKUP(A29,Hoja3!$A$2:$J$841,5,FALSE)),"")</f>
        <v>2833</v>
      </c>
      <c r="D29" s="35" t="str">
        <f>+IFERROR((VLOOKUP(A29,Hoja3!$A$2:$J$841,6,FALSE)),"")</f>
        <v>CORPORACION UNIVERSITARIA REMINGTON</v>
      </c>
      <c r="E29" s="35"/>
      <c r="F29" s="36"/>
      <c r="G29" s="33" t="str">
        <f>+IFERROR((VLOOKUP(A29,Hoja3!$A$2:$J$841,7,FALSE)),"")</f>
        <v>ANTIOQUIA</v>
      </c>
      <c r="H29" s="33" t="str">
        <f>+IFERROR((VLOOKUP(A29,Hoja3!$A$2:$J$841,8,FALSE)),"")</f>
        <v>PRIVADA</v>
      </c>
      <c r="I29" s="37" t="str">
        <f>+IFERROR((VLOOKUP(A29,Hoja3!$A$2:$J$841,9,FALSE)),"")</f>
        <v>Institución Universitaria/Escuela Tecnológica</v>
      </c>
      <c r="J29" s="135">
        <f>+IFERROR((VLOOKUP(A29,Hoja3!$A$2:$J$841,10,FALSE)),"")</f>
        <v>978</v>
      </c>
    </row>
    <row r="30" spans="1:10" x14ac:dyDescent="0.25">
      <c r="A30" s="134">
        <v>19</v>
      </c>
      <c r="B30" s="32">
        <f>+IFERROR((VLOOKUP(A30,Hoja3!$A$2:$J$841,4,FALSE)),"")</f>
        <v>9110</v>
      </c>
      <c r="C30" s="33">
        <f>+IFERROR((VLOOKUP(A30,Hoja3!$A$2:$J$841,5,FALSE)),"")</f>
        <v>9110</v>
      </c>
      <c r="D30" s="35" t="str">
        <f>+IFERROR((VLOOKUP(A30,Hoja3!$A$2:$J$841,6,FALSE)),"")</f>
        <v>SERVICIO NACIONAL DE APRENDIZAJE-SENA-</v>
      </c>
      <c r="E30" s="35"/>
      <c r="F30" s="36"/>
      <c r="G30" s="33" t="str">
        <f>+IFERROR((VLOOKUP(A30,Hoja3!$A$2:$J$841,7,FALSE)),"")</f>
        <v>BOGOTA D.C</v>
      </c>
      <c r="H30" s="33" t="str">
        <f>+IFERROR((VLOOKUP(A30,Hoja3!$A$2:$J$841,8,FALSE)),"")</f>
        <v>OFICIAL</v>
      </c>
      <c r="I30" s="37" t="str">
        <f>+IFERROR((VLOOKUP(A30,Hoja3!$A$2:$J$841,9,FALSE)),"")</f>
        <v>Institución Tecnológica</v>
      </c>
      <c r="J30" s="135">
        <f>+IFERROR((VLOOKUP(A30,Hoja3!$A$2:$J$841,10,FALSE)),"")</f>
        <v>12370</v>
      </c>
    </row>
    <row r="31" spans="1:10" x14ac:dyDescent="0.25">
      <c r="A31" s="134">
        <v>20</v>
      </c>
      <c r="B31" s="32" t="str">
        <f>+IFERROR((VLOOKUP(A31,Hoja3!$A$2:$J$841,4,FALSE)),"")</f>
        <v/>
      </c>
      <c r="C31" s="33" t="str">
        <f>+IFERROR((VLOOKUP(A31,Hoja3!$A$2:$J$841,5,FALSE)),"")</f>
        <v/>
      </c>
      <c r="D31" s="35" t="str">
        <f>+IFERROR((VLOOKUP(A31,Hoja3!$A$2:$J$841,6,FALSE)),"")</f>
        <v/>
      </c>
      <c r="E31" s="35"/>
      <c r="F31" s="36"/>
      <c r="G31" s="33" t="str">
        <f>+IFERROR((VLOOKUP(A31,Hoja3!$A$2:$J$841,7,FALSE)),"")</f>
        <v/>
      </c>
      <c r="H31" s="33" t="str">
        <f>+IFERROR((VLOOKUP(A31,Hoja3!$A$2:$J$841,8,FALSE)),"")</f>
        <v/>
      </c>
      <c r="I31" s="37" t="str">
        <f>+IFERROR((VLOOKUP(A31,Hoja3!$A$2:$J$841,9,FALSE)),"")</f>
        <v/>
      </c>
      <c r="J31" s="135" t="str">
        <f>+IFERROR((VLOOKUP(A31,Hoja3!$A$2:$J$841,10,FALSE)),"")</f>
        <v/>
      </c>
    </row>
    <row r="32" spans="1:10" x14ac:dyDescent="0.25">
      <c r="A32" s="134">
        <v>21</v>
      </c>
      <c r="B32" s="32" t="str">
        <f>+IFERROR((VLOOKUP(A32,Hoja3!$A$2:$J$841,4,FALSE)),"")</f>
        <v/>
      </c>
      <c r="C32" s="33" t="str">
        <f>+IFERROR((VLOOKUP(A32,Hoja3!$A$2:$J$841,5,FALSE)),"")</f>
        <v/>
      </c>
      <c r="D32" s="35" t="str">
        <f>+IFERROR((VLOOKUP(A32,Hoja3!$A$2:$J$841,6,FALSE)),"")</f>
        <v/>
      </c>
      <c r="E32" s="35"/>
      <c r="F32" s="36"/>
      <c r="G32" s="33" t="str">
        <f>+IFERROR((VLOOKUP(A32,Hoja3!$A$2:$J$841,7,FALSE)),"")</f>
        <v/>
      </c>
      <c r="H32" s="33" t="str">
        <f>+IFERROR((VLOOKUP(A32,Hoja3!$A$2:$J$841,8,FALSE)),"")</f>
        <v/>
      </c>
      <c r="I32" s="37" t="str">
        <f>+IFERROR((VLOOKUP(A32,Hoja3!$A$2:$J$841,9,FALSE)),"")</f>
        <v/>
      </c>
      <c r="J32" s="135" t="str">
        <f>+IFERROR((VLOOKUP(A32,Hoja3!$A$2:$J$841,10,FALSE)),"")</f>
        <v/>
      </c>
    </row>
    <row r="33" spans="1:10" x14ac:dyDescent="0.25">
      <c r="A33" s="134">
        <v>22</v>
      </c>
      <c r="B33" s="32" t="str">
        <f>+IFERROR((VLOOKUP(A33,Hoja3!$A$2:$J$841,4,FALSE)),"")</f>
        <v/>
      </c>
      <c r="C33" s="33" t="str">
        <f>+IFERROR((VLOOKUP(A33,Hoja3!$A$2:$J$841,5,FALSE)),"")</f>
        <v/>
      </c>
      <c r="D33" s="35" t="str">
        <f>+IFERROR((VLOOKUP(A33,Hoja3!$A$2:$J$841,6,FALSE)),"")</f>
        <v/>
      </c>
      <c r="E33" s="35"/>
      <c r="F33" s="36"/>
      <c r="G33" s="33" t="str">
        <f>+IFERROR((VLOOKUP(A33,Hoja3!$A$2:$J$841,7,FALSE)),"")</f>
        <v/>
      </c>
      <c r="H33" s="33" t="str">
        <f>+IFERROR((VLOOKUP(A33,Hoja3!$A$2:$J$841,8,FALSE)),"")</f>
        <v/>
      </c>
      <c r="I33" s="37" t="str">
        <f>+IFERROR((VLOOKUP(A33,Hoja3!$A$2:$J$841,9,FALSE)),"")</f>
        <v/>
      </c>
      <c r="J33" s="135" t="str">
        <f>+IFERROR((VLOOKUP(A33,Hoja3!$A$2:$J$841,10,FALSE)),"")</f>
        <v/>
      </c>
    </row>
    <row r="34" spans="1:10" x14ac:dyDescent="0.25">
      <c r="A34" s="134">
        <v>23</v>
      </c>
      <c r="B34" s="32" t="str">
        <f>+IFERROR((VLOOKUP(A34,Hoja3!$A$2:$J$841,4,FALSE)),"")</f>
        <v/>
      </c>
      <c r="C34" s="33" t="str">
        <f>+IFERROR((VLOOKUP(A34,Hoja3!$A$2:$J$841,5,FALSE)),"")</f>
        <v/>
      </c>
      <c r="D34" s="35" t="str">
        <f>+IFERROR((VLOOKUP(A34,Hoja3!$A$2:$J$841,6,FALSE)),"")</f>
        <v/>
      </c>
      <c r="E34" s="35"/>
      <c r="F34" s="36"/>
      <c r="G34" s="33" t="str">
        <f>+IFERROR((VLOOKUP(A34,Hoja3!$A$2:$J$841,7,FALSE)),"")</f>
        <v/>
      </c>
      <c r="H34" s="33" t="str">
        <f>+IFERROR((VLOOKUP(A34,Hoja3!$A$2:$J$841,8,FALSE)),"")</f>
        <v/>
      </c>
      <c r="I34" s="37" t="str">
        <f>+IFERROR((VLOOKUP(A34,Hoja3!$A$2:$J$841,9,FALSE)),"")</f>
        <v/>
      </c>
      <c r="J34" s="135" t="str">
        <f>+IFERROR((VLOOKUP(A34,Hoja3!$A$2:$J$841,10,FALSE)),"")</f>
        <v/>
      </c>
    </row>
    <row r="35" spans="1:10" x14ac:dyDescent="0.25">
      <c r="A35" s="134">
        <v>24</v>
      </c>
      <c r="B35" s="32" t="str">
        <f>+IFERROR((VLOOKUP(A35,Hoja3!$A$2:$J$841,4,FALSE)),"")</f>
        <v/>
      </c>
      <c r="C35" s="33" t="str">
        <f>+IFERROR((VLOOKUP(A35,Hoja3!$A$2:$J$841,5,FALSE)),"")</f>
        <v/>
      </c>
      <c r="D35" s="35" t="str">
        <f>+IFERROR((VLOOKUP(A35,Hoja3!$A$2:$J$841,6,FALSE)),"")</f>
        <v/>
      </c>
      <c r="E35" s="35"/>
      <c r="F35" s="36"/>
      <c r="G35" s="33" t="str">
        <f>+IFERROR((VLOOKUP(A35,Hoja3!$A$2:$J$841,7,FALSE)),"")</f>
        <v/>
      </c>
      <c r="H35" s="33" t="str">
        <f>+IFERROR((VLOOKUP(A35,Hoja3!$A$2:$J$841,8,FALSE)),"")</f>
        <v/>
      </c>
      <c r="I35" s="37" t="str">
        <f>+IFERROR((VLOOKUP(A35,Hoja3!$A$2:$J$841,9,FALSE)),"")</f>
        <v/>
      </c>
      <c r="J35" s="135" t="str">
        <f>+IFERROR((VLOOKUP(A35,Hoja3!$A$2:$J$841,10,FALSE)),"")</f>
        <v/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BOYACA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15001</v>
      </c>
      <c r="C12" s="39" t="str">
        <f>+IFERROR((VLOOKUP(A12,Hoja4!$A$2:$M$1051,5,FALSE)),"")</f>
        <v>TUNJA</v>
      </c>
      <c r="D12" s="40">
        <f>+IFERROR((VLOOKUP(A12,Hoja4!$A$2:$AA$1051,6,FALSE)),"")</f>
        <v>23945</v>
      </c>
      <c r="E12" s="40">
        <f>+IFERROR((VLOOKUP(A12,Hoja4!$A$2:$AA$1051,7,FALSE)),"")</f>
        <v>29243</v>
      </c>
      <c r="F12" s="40">
        <f>+IFERROR((VLOOKUP(A12,Hoja4!$A$2:$AA$1051,8,FALSE)),"")</f>
        <v>31811</v>
      </c>
      <c r="G12" s="40">
        <f>+IFERROR((VLOOKUP(A12,Hoja4!$A$2:$AA$1051,9,FALSE)),"")</f>
        <v>36065</v>
      </c>
      <c r="H12" s="40">
        <f>+IFERROR((VLOOKUP(A12,Hoja4!$A$2:$AA$1051,10,FALSE)),"")</f>
        <v>35432</v>
      </c>
      <c r="I12" s="40">
        <f>+IFERROR((VLOOKUP(A12,Hoja4!$A$2:$AA$1051,11,FALSE)),"")</f>
        <v>38777</v>
      </c>
      <c r="J12" s="40">
        <f>+IFERROR((VLOOKUP(A12,Hoja4!$A$2:$AA$1051,12,FALSE)),"")</f>
        <v>41077</v>
      </c>
      <c r="K12" s="149">
        <f>+IFERROR((VLOOKUP(A12,Hoja4!$A$2:$AA$1051,13,FALSE)),"")</f>
        <v>45662</v>
      </c>
      <c r="L12" s="144">
        <f>+IFERROR((VLOOKUP(A12,Hoja4!$A$2:$AA$1051,14,FALSE)),"")</f>
        <v>42266</v>
      </c>
    </row>
    <row r="13" spans="1:12" x14ac:dyDescent="0.25">
      <c r="A13" s="145">
        <v>2</v>
      </c>
      <c r="B13" s="41">
        <f>+IFERROR((VLOOKUP(A13,Hoja4!$A$2:$M$1051,4,FALSE)),"")</f>
        <v>15022</v>
      </c>
      <c r="C13" s="41" t="str">
        <f>+IFERROR((VLOOKUP(A13,Hoja4!$A$2:$M$1051,5,FALSE)),"")</f>
        <v>ALMEIDA</v>
      </c>
      <c r="D13" s="42" t="str">
        <f>+IFERROR((VLOOKUP(A13,Hoja4!$A$2:$AA$1051,6,FALSE)),"")</f>
        <v>-</v>
      </c>
      <c r="E13" s="42" t="str">
        <f>+IFERROR((VLOOKUP(A13,Hoja4!$A$2:$AA$1051,7,FALSE)),"")</f>
        <v>-</v>
      </c>
      <c r="F13" s="42" t="str">
        <f>+IFERROR((VLOOKUP(A13,Hoja4!$A$2:$AA$1051,8,FALSE)),"")</f>
        <v>-</v>
      </c>
      <c r="G13" s="42" t="str">
        <f>+IFERROR((VLOOKUP(A13,Hoja4!$A$2:$AA$1051,9,FALSE)),"")</f>
        <v>-</v>
      </c>
      <c r="H13" s="42" t="str">
        <f>+IFERROR((VLOOKUP(A13,Hoja4!$A$2:$AA$1051,10,FALSE)),"")</f>
        <v>-</v>
      </c>
      <c r="I13" s="42" t="str">
        <f>+IFERROR((VLOOKUP(A13,Hoja4!$A$2:$AA$1051,11,FALSE)),"")</f>
        <v>-</v>
      </c>
      <c r="J13" s="42" t="str">
        <f>+IFERROR((VLOOKUP(A13,Hoja4!$A$2:$AA$1051,12,FALSE)),"")</f>
        <v>-</v>
      </c>
      <c r="K13" s="149">
        <f>+IFERROR((VLOOKUP(A13,Hoja4!$A$2:$AA$1051,13,FALSE)),"")</f>
        <v>1</v>
      </c>
      <c r="L13" s="144">
        <f>+IFERROR((VLOOKUP(A13,Hoja4!$A$2:$AA$1051,14,FALSE)),"")</f>
        <v>0</v>
      </c>
    </row>
    <row r="14" spans="1:12" x14ac:dyDescent="0.25">
      <c r="A14" s="145">
        <v>3</v>
      </c>
      <c r="B14" s="41">
        <f>+IFERROR((VLOOKUP(A14,Hoja4!$A$2:$M$1051,4,FALSE)),"")</f>
        <v>15047</v>
      </c>
      <c r="C14" s="41" t="str">
        <f>+IFERROR((VLOOKUP(A14,Hoja4!$A$2:$M$1051,5,FALSE)),"")</f>
        <v>AQUITANIA</v>
      </c>
      <c r="D14" s="42">
        <f>+IFERROR((VLOOKUP(A14,Hoja4!$A$2:$AA$1051,6,FALSE)),"")</f>
        <v>1</v>
      </c>
      <c r="E14" s="42" t="str">
        <f>+IFERROR((VLOOKUP(A14,Hoja4!$A$2:$AA$1051,7,FALSE)),"")</f>
        <v>-</v>
      </c>
      <c r="F14" s="42">
        <f>+IFERROR((VLOOKUP(A14,Hoja4!$A$2:$AA$1051,8,FALSE)),"")</f>
        <v>99</v>
      </c>
      <c r="G14" s="42">
        <f>+IFERROR((VLOOKUP(A14,Hoja4!$A$2:$AA$1051,9,FALSE)),"")</f>
        <v>78</v>
      </c>
      <c r="H14" s="42">
        <f>+IFERROR((VLOOKUP(A14,Hoja4!$A$2:$AA$1051,10,FALSE)),"")</f>
        <v>49</v>
      </c>
      <c r="I14" s="42">
        <f>+IFERROR((VLOOKUP(A14,Hoja4!$A$2:$AA$1051,11,FALSE)),"")</f>
        <v>4</v>
      </c>
      <c r="J14" s="42">
        <f>+IFERROR((VLOOKUP(A14,Hoja4!$A$2:$AA$1051,12,FALSE)),"")</f>
        <v>2</v>
      </c>
      <c r="K14" s="149" t="str">
        <f>+IFERROR((VLOOKUP(A14,Hoja4!$A$2:$AA$1051,13,FALSE)),"")</f>
        <v>-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15051</v>
      </c>
      <c r="C15" s="41" t="str">
        <f>+IFERROR((VLOOKUP(A15,Hoja4!$A$2:$M$1051,5,FALSE)),"")</f>
        <v>ARCABUCO</v>
      </c>
      <c r="D15" s="42" t="str">
        <f>+IFERROR((VLOOKUP(A15,Hoja4!$A$2:$AA$1051,6,FALSE)),"")</f>
        <v>-</v>
      </c>
      <c r="E15" s="42" t="str">
        <f>+IFERROR((VLOOKUP(A15,Hoja4!$A$2:$AA$1051,7,FALSE)),"")</f>
        <v>-</v>
      </c>
      <c r="F15" s="42" t="str">
        <f>+IFERROR((VLOOKUP(A15,Hoja4!$A$2:$AA$1051,8,FALSE)),"")</f>
        <v>-</v>
      </c>
      <c r="G15" s="42" t="str">
        <f>+IFERROR((VLOOKUP(A15,Hoja4!$A$2:$AA$1051,9,FALSE)),"")</f>
        <v>-</v>
      </c>
      <c r="H15" s="42" t="str">
        <f>+IFERROR((VLOOKUP(A15,Hoja4!$A$2:$AA$1051,10,FALSE)),"")</f>
        <v>-</v>
      </c>
      <c r="I15" s="42">
        <f>+IFERROR((VLOOKUP(A15,Hoja4!$A$2:$AA$1051,11,FALSE)),"")</f>
        <v>4</v>
      </c>
      <c r="J15" s="42" t="str">
        <f>+IFERROR((VLOOKUP(A15,Hoja4!$A$2:$AA$1051,12,FALSE)),"")</f>
        <v>-</v>
      </c>
      <c r="K15" s="149" t="str">
        <f>+IFERROR((VLOOKUP(A15,Hoja4!$A$2:$AA$1051,13,FALSE)),"")</f>
        <v>-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15087</v>
      </c>
      <c r="C16" s="41" t="str">
        <f>+IFERROR((VLOOKUP(A16,Hoja4!$A$2:$M$1051,5,FALSE)),"")</f>
        <v>BELEN</v>
      </c>
      <c r="D16" s="42">
        <f>+IFERROR((VLOOKUP(A16,Hoja4!$A$2:$AA$1051,6,FALSE)),"")</f>
        <v>26</v>
      </c>
      <c r="E16" s="42">
        <f>+IFERROR((VLOOKUP(A16,Hoja4!$A$2:$AA$1051,7,FALSE)),"")</f>
        <v>26</v>
      </c>
      <c r="F16" s="42">
        <f>+IFERROR((VLOOKUP(A16,Hoja4!$A$2:$AA$1051,8,FALSE)),"")</f>
        <v>38</v>
      </c>
      <c r="G16" s="42">
        <f>+IFERROR((VLOOKUP(A16,Hoja4!$A$2:$AA$1051,9,FALSE)),"")</f>
        <v>35</v>
      </c>
      <c r="H16" s="42">
        <f>+IFERROR((VLOOKUP(A16,Hoja4!$A$2:$AA$1051,10,FALSE)),"")</f>
        <v>34</v>
      </c>
      <c r="I16" s="42">
        <f>+IFERROR((VLOOKUP(A16,Hoja4!$A$2:$AA$1051,11,FALSE)),"")</f>
        <v>1</v>
      </c>
      <c r="J16" s="42" t="str">
        <f>+IFERROR((VLOOKUP(A16,Hoja4!$A$2:$AA$1051,12,FALSE)),"")</f>
        <v>-</v>
      </c>
      <c r="K16" s="149" t="str">
        <f>+IFERROR((VLOOKUP(A16,Hoja4!$A$2:$AA$1051,13,FALSE)),"")</f>
        <v>-</v>
      </c>
      <c r="L16" s="144">
        <f>+IFERROR((VLOOKUP(A16,Hoja4!$A$2:$AA$1051,14,FALSE)),"")</f>
        <v>0</v>
      </c>
    </row>
    <row r="17" spans="1:12" x14ac:dyDescent="0.25">
      <c r="A17" s="145">
        <v>6</v>
      </c>
      <c r="B17" s="41">
        <f>+IFERROR((VLOOKUP(A17,Hoja4!$A$2:$M$1051,4,FALSE)),"")</f>
        <v>15090</v>
      </c>
      <c r="C17" s="41" t="str">
        <f>+IFERROR((VLOOKUP(A17,Hoja4!$A$2:$M$1051,5,FALSE)),"")</f>
        <v>BERBEO</v>
      </c>
      <c r="D17" s="42" t="str">
        <f>+IFERROR((VLOOKUP(A17,Hoja4!$A$2:$AA$1051,6,FALSE)),"")</f>
        <v>-</v>
      </c>
      <c r="E17" s="42" t="str">
        <f>+IFERROR((VLOOKUP(A17,Hoja4!$A$2:$AA$1051,7,FALSE)),"")</f>
        <v>-</v>
      </c>
      <c r="F17" s="42" t="str">
        <f>+IFERROR((VLOOKUP(A17,Hoja4!$A$2:$AA$1051,8,FALSE)),"")</f>
        <v>-</v>
      </c>
      <c r="G17" s="42" t="str">
        <f>+IFERROR((VLOOKUP(A17,Hoja4!$A$2:$AA$1051,9,FALSE)),"")</f>
        <v>-</v>
      </c>
      <c r="H17" s="42" t="str">
        <f>+IFERROR((VLOOKUP(A17,Hoja4!$A$2:$AA$1051,10,FALSE)),"")</f>
        <v>-</v>
      </c>
      <c r="I17" s="42">
        <f>+IFERROR((VLOOKUP(A17,Hoja4!$A$2:$AA$1051,11,FALSE)),"")</f>
        <v>1</v>
      </c>
      <c r="J17" s="42" t="str">
        <f>+IFERROR((VLOOKUP(A17,Hoja4!$A$2:$AA$1051,12,FALSE)),"")</f>
        <v>-</v>
      </c>
      <c r="K17" s="149" t="str">
        <f>+IFERROR((VLOOKUP(A17,Hoja4!$A$2:$AA$1051,13,FALSE)),"")</f>
        <v>-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>
        <f>+IFERROR((VLOOKUP(A18,Hoja4!$A$2:$M$1051,4,FALSE)),"")</f>
        <v>15097</v>
      </c>
      <c r="C18" s="41" t="str">
        <f>+IFERROR((VLOOKUP(A18,Hoja4!$A$2:$M$1051,5,FALSE)),"")</f>
        <v>BOAVITA</v>
      </c>
      <c r="D18" s="42">
        <f>+IFERROR((VLOOKUP(A18,Hoja4!$A$2:$AA$1051,6,FALSE)),"")</f>
        <v>157</v>
      </c>
      <c r="E18" s="42">
        <f>+IFERROR((VLOOKUP(A18,Hoja4!$A$2:$AA$1051,7,FALSE)),"")</f>
        <v>174</v>
      </c>
      <c r="F18" s="42">
        <f>+IFERROR((VLOOKUP(A18,Hoja4!$A$2:$AA$1051,8,FALSE)),"")</f>
        <v>121</v>
      </c>
      <c r="G18" s="42">
        <f>+IFERROR((VLOOKUP(A18,Hoja4!$A$2:$AA$1051,9,FALSE)),"")</f>
        <v>105</v>
      </c>
      <c r="H18" s="42">
        <f>+IFERROR((VLOOKUP(A18,Hoja4!$A$2:$AA$1051,10,FALSE)),"")</f>
        <v>88</v>
      </c>
      <c r="I18" s="42">
        <f>+IFERROR((VLOOKUP(A18,Hoja4!$A$2:$AA$1051,11,FALSE)),"")</f>
        <v>88</v>
      </c>
      <c r="J18" s="42">
        <f>+IFERROR((VLOOKUP(A18,Hoja4!$A$2:$AA$1051,12,FALSE)),"")</f>
        <v>88</v>
      </c>
      <c r="K18" s="149">
        <f>+IFERROR((VLOOKUP(A18,Hoja4!$A$2:$AA$1051,13,FALSE)),"")</f>
        <v>76</v>
      </c>
      <c r="L18" s="144">
        <f>+IFERROR((VLOOKUP(A18,Hoja4!$A$2:$AA$1051,14,FALSE)),"")</f>
        <v>80</v>
      </c>
    </row>
    <row r="19" spans="1:12" x14ac:dyDescent="0.25">
      <c r="A19" s="145">
        <v>8</v>
      </c>
      <c r="B19" s="41">
        <f>+IFERROR((VLOOKUP(A19,Hoja4!$A$2:$M$1051,4,FALSE)),"")</f>
        <v>15104</v>
      </c>
      <c r="C19" s="41" t="str">
        <f>+IFERROR((VLOOKUP(A19,Hoja4!$A$2:$M$1051,5,FALSE)),"")</f>
        <v>BOYACA</v>
      </c>
      <c r="D19" s="42">
        <f>+IFERROR((VLOOKUP(A19,Hoja4!$A$2:$AA$1051,6,FALSE)),"")</f>
        <v>1</v>
      </c>
      <c r="E19" s="42" t="str">
        <f>+IFERROR((VLOOKUP(A19,Hoja4!$A$2:$AA$1051,7,FALSE)),"")</f>
        <v>-</v>
      </c>
      <c r="F19" s="42" t="str">
        <f>+IFERROR((VLOOKUP(A19,Hoja4!$A$2:$AA$1051,8,FALSE)),"")</f>
        <v>-</v>
      </c>
      <c r="G19" s="42" t="str">
        <f>+IFERROR((VLOOKUP(A19,Hoja4!$A$2:$AA$1051,9,FALSE)),"")</f>
        <v>-</v>
      </c>
      <c r="H19" s="42" t="str">
        <f>+IFERROR((VLOOKUP(A19,Hoja4!$A$2:$AA$1051,10,FALSE)),"")</f>
        <v>-</v>
      </c>
      <c r="I19" s="42" t="str">
        <f>+IFERROR((VLOOKUP(A19,Hoja4!$A$2:$AA$1051,11,FALSE)),"")</f>
        <v>-</v>
      </c>
      <c r="J19" s="42">
        <f>+IFERROR((VLOOKUP(A19,Hoja4!$A$2:$AA$1051,12,FALSE)),"")</f>
        <v>1</v>
      </c>
      <c r="K19" s="149">
        <f>+IFERROR((VLOOKUP(A19,Hoja4!$A$2:$AA$1051,13,FALSE)),"")</f>
        <v>3</v>
      </c>
      <c r="L19" s="144">
        <f>+IFERROR((VLOOKUP(A19,Hoja4!$A$2:$AA$1051,14,FALSE)),"")</f>
        <v>0</v>
      </c>
    </row>
    <row r="20" spans="1:12" x14ac:dyDescent="0.25">
      <c r="A20" s="145">
        <v>9</v>
      </c>
      <c r="B20" s="41">
        <f>+IFERROR((VLOOKUP(A20,Hoja4!$A$2:$M$1051,4,FALSE)),"")</f>
        <v>15106</v>
      </c>
      <c r="C20" s="41" t="str">
        <f>+IFERROR((VLOOKUP(A20,Hoja4!$A$2:$M$1051,5,FALSE)),"")</f>
        <v>BRICEÑO</v>
      </c>
      <c r="D20" s="42">
        <f>+IFERROR((VLOOKUP(A20,Hoja4!$A$2:$AA$1051,6,FALSE)),"")</f>
        <v>31</v>
      </c>
      <c r="E20" s="42">
        <f>+IFERROR((VLOOKUP(A20,Hoja4!$A$2:$AA$1051,7,FALSE)),"")</f>
        <v>31</v>
      </c>
      <c r="F20" s="42" t="str">
        <f>+IFERROR((VLOOKUP(A20,Hoja4!$A$2:$AA$1051,8,FALSE)),"")</f>
        <v>-</v>
      </c>
      <c r="G20" s="42" t="str">
        <f>+IFERROR((VLOOKUP(A20,Hoja4!$A$2:$AA$1051,9,FALSE)),"")</f>
        <v>-</v>
      </c>
      <c r="H20" s="42" t="str">
        <f>+IFERROR((VLOOKUP(A20,Hoja4!$A$2:$AA$1051,10,FALSE)),"")</f>
        <v>-</v>
      </c>
      <c r="I20" s="42" t="str">
        <f>+IFERROR((VLOOKUP(A20,Hoja4!$A$2:$AA$1051,11,FALSE)),"")</f>
        <v>-</v>
      </c>
      <c r="J20" s="42" t="str">
        <f>+IFERROR((VLOOKUP(A20,Hoja4!$A$2:$AA$1051,12,FALSE)),"")</f>
        <v>-</v>
      </c>
      <c r="K20" s="149" t="str">
        <f>+IFERROR((VLOOKUP(A20,Hoja4!$A$2:$AA$1051,13,FALSE)),"")</f>
        <v>-</v>
      </c>
      <c r="L20" s="144">
        <f>+IFERROR((VLOOKUP(A20,Hoja4!$A$2:$AA$1051,14,FALSE)),"")</f>
        <v>0</v>
      </c>
    </row>
    <row r="21" spans="1:12" x14ac:dyDescent="0.25">
      <c r="A21" s="145">
        <v>10</v>
      </c>
      <c r="B21" s="41">
        <f>+IFERROR((VLOOKUP(A21,Hoja4!$A$2:$M$1051,4,FALSE)),"")</f>
        <v>15109</v>
      </c>
      <c r="C21" s="41" t="str">
        <f>+IFERROR((VLOOKUP(A21,Hoja4!$A$2:$M$1051,5,FALSE)),"")</f>
        <v>BUENAVISTA</v>
      </c>
      <c r="D21" s="42">
        <f>+IFERROR((VLOOKUP(A21,Hoja4!$A$2:$AA$1051,6,FALSE)),"")</f>
        <v>2</v>
      </c>
      <c r="E21" s="42">
        <f>+IFERROR((VLOOKUP(A21,Hoja4!$A$2:$AA$1051,7,FALSE)),"")</f>
        <v>30</v>
      </c>
      <c r="F21" s="42">
        <f>+IFERROR((VLOOKUP(A21,Hoja4!$A$2:$AA$1051,8,FALSE)),"")</f>
        <v>30</v>
      </c>
      <c r="G21" s="42">
        <f>+IFERROR((VLOOKUP(A21,Hoja4!$A$2:$AA$1051,9,FALSE)),"")</f>
        <v>30</v>
      </c>
      <c r="H21" s="42" t="str">
        <f>+IFERROR((VLOOKUP(A21,Hoja4!$A$2:$AA$1051,10,FALSE)),"")</f>
        <v>-</v>
      </c>
      <c r="I21" s="42">
        <f>+IFERROR((VLOOKUP(A21,Hoja4!$A$2:$AA$1051,11,FALSE)),"")</f>
        <v>5</v>
      </c>
      <c r="J21" s="42" t="str">
        <f>+IFERROR((VLOOKUP(A21,Hoja4!$A$2:$AA$1051,12,FALSE)),"")</f>
        <v>-</v>
      </c>
      <c r="K21" s="149" t="str">
        <f>+IFERROR((VLOOKUP(A21,Hoja4!$A$2:$AA$1051,13,FALSE)),"")</f>
        <v>-</v>
      </c>
      <c r="L21" s="144">
        <f>+IFERROR((VLOOKUP(A21,Hoja4!$A$2:$AA$1051,14,FALSE)),"")</f>
        <v>0</v>
      </c>
    </row>
    <row r="22" spans="1:12" x14ac:dyDescent="0.25">
      <c r="A22" s="145">
        <v>11</v>
      </c>
      <c r="B22" s="41">
        <f>+IFERROR((VLOOKUP(A22,Hoja4!$A$2:$M$1051,4,FALSE)),"")</f>
        <v>15114</v>
      </c>
      <c r="C22" s="41" t="str">
        <f>+IFERROR((VLOOKUP(A22,Hoja4!$A$2:$M$1051,5,FALSE)),"")</f>
        <v>BUSBANZA</v>
      </c>
      <c r="D22" s="42" t="str">
        <f>+IFERROR((VLOOKUP(A22,Hoja4!$A$2:$AA$1051,6,FALSE)),"")</f>
        <v>-</v>
      </c>
      <c r="E22" s="42" t="str">
        <f>+IFERROR((VLOOKUP(A22,Hoja4!$A$2:$AA$1051,7,FALSE)),"")</f>
        <v>-</v>
      </c>
      <c r="F22" s="42" t="str">
        <f>+IFERROR((VLOOKUP(A22,Hoja4!$A$2:$AA$1051,8,FALSE)),"")</f>
        <v>-</v>
      </c>
      <c r="G22" s="42" t="str">
        <f>+IFERROR((VLOOKUP(A22,Hoja4!$A$2:$AA$1051,9,FALSE)),"")</f>
        <v>-</v>
      </c>
      <c r="H22" s="42" t="str">
        <f>+IFERROR((VLOOKUP(A22,Hoja4!$A$2:$AA$1051,10,FALSE)),"")</f>
        <v>-</v>
      </c>
      <c r="I22" s="42">
        <f>+IFERROR((VLOOKUP(A22,Hoja4!$A$2:$AA$1051,11,FALSE)),"")</f>
        <v>2</v>
      </c>
      <c r="J22" s="42" t="str">
        <f>+IFERROR((VLOOKUP(A22,Hoja4!$A$2:$AA$1051,12,FALSE)),"")</f>
        <v>-</v>
      </c>
      <c r="K22" s="149" t="str">
        <f>+IFERROR((VLOOKUP(A22,Hoja4!$A$2:$AA$1051,13,FALSE)),"")</f>
        <v>-</v>
      </c>
      <c r="L22" s="144">
        <f>+IFERROR((VLOOKUP(A22,Hoja4!$A$2:$AA$1051,14,FALSE)),"")</f>
        <v>0</v>
      </c>
    </row>
    <row r="23" spans="1:12" x14ac:dyDescent="0.25">
      <c r="A23" s="145">
        <v>12</v>
      </c>
      <c r="B23" s="41">
        <f>+IFERROR((VLOOKUP(A23,Hoja4!$A$2:$M$1051,4,FALSE)),"")</f>
        <v>15131</v>
      </c>
      <c r="C23" s="41" t="str">
        <f>+IFERROR((VLOOKUP(A23,Hoja4!$A$2:$M$1051,5,FALSE)),"")</f>
        <v>CALDAS</v>
      </c>
      <c r="D23" s="42" t="str">
        <f>+IFERROR((VLOOKUP(A23,Hoja4!$A$2:$AA$1051,6,FALSE)),"")</f>
        <v>-</v>
      </c>
      <c r="E23" s="42">
        <f>+IFERROR((VLOOKUP(A23,Hoja4!$A$2:$AA$1051,7,FALSE)),"")</f>
        <v>43</v>
      </c>
      <c r="F23" s="42">
        <f>+IFERROR((VLOOKUP(A23,Hoja4!$A$2:$AA$1051,8,FALSE)),"")</f>
        <v>36</v>
      </c>
      <c r="G23" s="42">
        <f>+IFERROR((VLOOKUP(A23,Hoja4!$A$2:$AA$1051,9,FALSE)),"")</f>
        <v>2</v>
      </c>
      <c r="H23" s="42" t="str">
        <f>+IFERROR((VLOOKUP(A23,Hoja4!$A$2:$AA$1051,10,FALSE)),"")</f>
        <v>-</v>
      </c>
      <c r="I23" s="42">
        <f>+IFERROR((VLOOKUP(A23,Hoja4!$A$2:$AA$1051,11,FALSE)),"")</f>
        <v>2</v>
      </c>
      <c r="J23" s="42" t="str">
        <f>+IFERROR((VLOOKUP(A23,Hoja4!$A$2:$AA$1051,12,FALSE)),"")</f>
        <v>-</v>
      </c>
      <c r="K23" s="149" t="str">
        <f>+IFERROR((VLOOKUP(A23,Hoja4!$A$2:$AA$1051,13,FALSE)),"")</f>
        <v>-</v>
      </c>
      <c r="L23" s="144">
        <f>+IFERROR((VLOOKUP(A23,Hoja4!$A$2:$AA$1051,14,FALSE)),"")</f>
        <v>0</v>
      </c>
    </row>
    <row r="24" spans="1:12" x14ac:dyDescent="0.25">
      <c r="A24" s="145">
        <v>13</v>
      </c>
      <c r="B24" s="41">
        <f>+IFERROR((VLOOKUP(A24,Hoja4!$A$2:$M$1051,4,FALSE)),"")</f>
        <v>15135</v>
      </c>
      <c r="C24" s="41" t="str">
        <f>+IFERROR((VLOOKUP(A24,Hoja4!$A$2:$M$1051,5,FALSE)),"")</f>
        <v>CAMPOHERMOSO</v>
      </c>
      <c r="D24" s="42" t="str">
        <f>+IFERROR((VLOOKUP(A24,Hoja4!$A$2:$AA$1051,6,FALSE)),"")</f>
        <v>-</v>
      </c>
      <c r="E24" s="42" t="str">
        <f>+IFERROR((VLOOKUP(A24,Hoja4!$A$2:$AA$1051,7,FALSE)),"")</f>
        <v>-</v>
      </c>
      <c r="F24" s="42" t="str">
        <f>+IFERROR((VLOOKUP(A24,Hoja4!$A$2:$AA$1051,8,FALSE)),"")</f>
        <v>-</v>
      </c>
      <c r="G24" s="42" t="str">
        <f>+IFERROR((VLOOKUP(A24,Hoja4!$A$2:$AA$1051,9,FALSE)),"")</f>
        <v>-</v>
      </c>
      <c r="H24" s="42" t="str">
        <f>+IFERROR((VLOOKUP(A24,Hoja4!$A$2:$AA$1051,10,FALSE)),"")</f>
        <v>-</v>
      </c>
      <c r="I24" s="42" t="str">
        <f>+IFERROR((VLOOKUP(A24,Hoja4!$A$2:$AA$1051,11,FALSE)),"")</f>
        <v>-</v>
      </c>
      <c r="J24" s="42" t="str">
        <f>+IFERROR((VLOOKUP(A24,Hoja4!$A$2:$AA$1051,12,FALSE)),"")</f>
        <v>-</v>
      </c>
      <c r="K24" s="149" t="str">
        <f>+IFERROR((VLOOKUP(A24,Hoja4!$A$2:$AA$1051,13,FALSE)),"")</f>
        <v>-</v>
      </c>
      <c r="L24" s="144">
        <f>+IFERROR((VLOOKUP(A24,Hoja4!$A$2:$AA$1051,14,FALSE)),"")</f>
        <v>0</v>
      </c>
    </row>
    <row r="25" spans="1:12" x14ac:dyDescent="0.25">
      <c r="A25" s="145">
        <v>14</v>
      </c>
      <c r="B25" s="41">
        <f>+IFERROR((VLOOKUP(A25,Hoja4!$A$2:$M$1051,4,FALSE)),"")</f>
        <v>15162</v>
      </c>
      <c r="C25" s="41" t="str">
        <f>+IFERROR((VLOOKUP(A25,Hoja4!$A$2:$M$1051,5,FALSE)),"")</f>
        <v>CERINZA</v>
      </c>
      <c r="D25" s="42">
        <f>+IFERROR((VLOOKUP(A25,Hoja4!$A$2:$AA$1051,6,FALSE)),"")</f>
        <v>24</v>
      </c>
      <c r="E25" s="42">
        <f>+IFERROR((VLOOKUP(A25,Hoja4!$A$2:$AA$1051,7,FALSE)),"")</f>
        <v>23</v>
      </c>
      <c r="F25" s="42">
        <f>+IFERROR((VLOOKUP(A25,Hoja4!$A$2:$AA$1051,8,FALSE)),"")</f>
        <v>19</v>
      </c>
      <c r="G25" s="42">
        <f>+IFERROR((VLOOKUP(A25,Hoja4!$A$2:$AA$1051,9,FALSE)),"")</f>
        <v>7</v>
      </c>
      <c r="H25" s="42">
        <f>+IFERROR((VLOOKUP(A25,Hoja4!$A$2:$AA$1051,10,FALSE)),"")</f>
        <v>3</v>
      </c>
      <c r="I25" s="42">
        <f>+IFERROR((VLOOKUP(A25,Hoja4!$A$2:$AA$1051,11,FALSE)),"")</f>
        <v>4</v>
      </c>
      <c r="J25" s="42" t="str">
        <f>+IFERROR((VLOOKUP(A25,Hoja4!$A$2:$AA$1051,12,FALSE)),"")</f>
        <v>-</v>
      </c>
      <c r="K25" s="149" t="str">
        <f>+IFERROR((VLOOKUP(A25,Hoja4!$A$2:$AA$1051,13,FALSE)),"")</f>
        <v>-</v>
      </c>
      <c r="L25" s="144">
        <f>+IFERROR((VLOOKUP(A25,Hoja4!$A$2:$AA$1051,14,FALSE)),"")</f>
        <v>0</v>
      </c>
    </row>
    <row r="26" spans="1:12" x14ac:dyDescent="0.25">
      <c r="A26" s="145">
        <v>15</v>
      </c>
      <c r="B26" s="41">
        <f>+IFERROR((VLOOKUP(A26,Hoja4!$A$2:$M$1051,4,FALSE)),"")</f>
        <v>15172</v>
      </c>
      <c r="C26" s="41" t="str">
        <f>+IFERROR((VLOOKUP(A26,Hoja4!$A$2:$M$1051,5,FALSE)),"")</f>
        <v>CHINAVITA</v>
      </c>
      <c r="D26" s="42" t="str">
        <f>+IFERROR((VLOOKUP(A26,Hoja4!$A$2:$AA$1051,6,FALSE)),"")</f>
        <v>-</v>
      </c>
      <c r="E26" s="42" t="str">
        <f>+IFERROR((VLOOKUP(A26,Hoja4!$A$2:$AA$1051,7,FALSE)),"")</f>
        <v>-</v>
      </c>
      <c r="F26" s="42" t="str">
        <f>+IFERROR((VLOOKUP(A26,Hoja4!$A$2:$AA$1051,8,FALSE)),"")</f>
        <v>-</v>
      </c>
      <c r="G26" s="42" t="str">
        <f>+IFERROR((VLOOKUP(A26,Hoja4!$A$2:$AA$1051,9,FALSE)),"")</f>
        <v>-</v>
      </c>
      <c r="H26" s="42" t="str">
        <f>+IFERROR((VLOOKUP(A26,Hoja4!$A$2:$AA$1051,10,FALSE)),"")</f>
        <v>-</v>
      </c>
      <c r="I26" s="42">
        <f>+IFERROR((VLOOKUP(A26,Hoja4!$A$2:$AA$1051,11,FALSE)),"")</f>
        <v>1</v>
      </c>
      <c r="J26" s="42" t="str">
        <f>+IFERROR((VLOOKUP(A26,Hoja4!$A$2:$AA$1051,12,FALSE)),"")</f>
        <v>-</v>
      </c>
      <c r="K26" s="149" t="str">
        <f>+IFERROR((VLOOKUP(A26,Hoja4!$A$2:$AA$1051,13,FALSE)),"")</f>
        <v>-</v>
      </c>
      <c r="L26" s="144">
        <f>+IFERROR((VLOOKUP(A26,Hoja4!$A$2:$AA$1051,14,FALSE)),"")</f>
        <v>0</v>
      </c>
    </row>
    <row r="27" spans="1:12" x14ac:dyDescent="0.25">
      <c r="A27" s="145">
        <v>16</v>
      </c>
      <c r="B27" s="41">
        <f>+IFERROR((VLOOKUP(A27,Hoja4!$A$2:$M$1051,4,FALSE)),"")</f>
        <v>15176</v>
      </c>
      <c r="C27" s="41" t="str">
        <f>+IFERROR((VLOOKUP(A27,Hoja4!$A$2:$M$1051,5,FALSE)),"")</f>
        <v>CHIQUINQUIRA</v>
      </c>
      <c r="D27" s="42">
        <f>+IFERROR((VLOOKUP(A27,Hoja4!$A$2:$AA$1051,6,FALSE)),"")</f>
        <v>2271</v>
      </c>
      <c r="E27" s="42">
        <f>+IFERROR((VLOOKUP(A27,Hoja4!$A$2:$AA$1051,7,FALSE)),"")</f>
        <v>2471</v>
      </c>
      <c r="F27" s="42">
        <f>+IFERROR((VLOOKUP(A27,Hoja4!$A$2:$AA$1051,8,FALSE)),"")</f>
        <v>2617</v>
      </c>
      <c r="G27" s="42">
        <f>+IFERROR((VLOOKUP(A27,Hoja4!$A$2:$AA$1051,9,FALSE)),"")</f>
        <v>2685</v>
      </c>
      <c r="H27" s="42">
        <f>+IFERROR((VLOOKUP(A27,Hoja4!$A$2:$AA$1051,10,FALSE)),"")</f>
        <v>2965</v>
      </c>
      <c r="I27" s="42">
        <f>+IFERROR((VLOOKUP(A27,Hoja4!$A$2:$AA$1051,11,FALSE)),"")</f>
        <v>3168</v>
      </c>
      <c r="J27" s="42">
        <f>+IFERROR((VLOOKUP(A27,Hoja4!$A$2:$AA$1051,12,FALSE)),"")</f>
        <v>3556</v>
      </c>
      <c r="K27" s="149">
        <f>+IFERROR((VLOOKUP(A27,Hoja4!$A$2:$AA$1051,13,FALSE)),"")</f>
        <v>2620</v>
      </c>
      <c r="L27" s="144">
        <f>+IFERROR((VLOOKUP(A27,Hoja4!$A$2:$AA$1051,14,FALSE)),"")</f>
        <v>2511</v>
      </c>
    </row>
    <row r="28" spans="1:12" x14ac:dyDescent="0.25">
      <c r="A28" s="145">
        <v>17</v>
      </c>
      <c r="B28" s="41">
        <f>+IFERROR((VLOOKUP(A28,Hoja4!$A$2:$M$1051,4,FALSE)),"")</f>
        <v>15180</v>
      </c>
      <c r="C28" s="41" t="str">
        <f>+IFERROR((VLOOKUP(A28,Hoja4!$A$2:$M$1051,5,FALSE)),"")</f>
        <v>CHISCAS</v>
      </c>
      <c r="D28" s="42">
        <f>+IFERROR((VLOOKUP(A28,Hoja4!$A$2:$AA$1051,6,FALSE)),"")</f>
        <v>58</v>
      </c>
      <c r="E28" s="42">
        <f>+IFERROR((VLOOKUP(A28,Hoja4!$A$2:$AA$1051,7,FALSE)),"")</f>
        <v>56</v>
      </c>
      <c r="F28" s="42">
        <f>+IFERROR((VLOOKUP(A28,Hoja4!$A$2:$AA$1051,8,FALSE)),"")</f>
        <v>61</v>
      </c>
      <c r="G28" s="42">
        <f>+IFERROR((VLOOKUP(A28,Hoja4!$A$2:$AA$1051,9,FALSE)),"")</f>
        <v>49</v>
      </c>
      <c r="H28" s="42">
        <f>+IFERROR((VLOOKUP(A28,Hoja4!$A$2:$AA$1051,10,FALSE)),"")</f>
        <v>30</v>
      </c>
      <c r="I28" s="42">
        <f>+IFERROR((VLOOKUP(A28,Hoja4!$A$2:$AA$1051,11,FALSE)),"")</f>
        <v>32</v>
      </c>
      <c r="J28" s="42">
        <f>+IFERROR((VLOOKUP(A28,Hoja4!$A$2:$AA$1051,12,FALSE)),"")</f>
        <v>19</v>
      </c>
      <c r="K28" s="149" t="str">
        <f>+IFERROR((VLOOKUP(A28,Hoja4!$A$2:$AA$1051,13,FALSE)),"")</f>
        <v>-</v>
      </c>
      <c r="L28" s="144">
        <f>+IFERROR((VLOOKUP(A28,Hoja4!$A$2:$AA$1051,14,FALSE)),"")</f>
        <v>0</v>
      </c>
    </row>
    <row r="29" spans="1:12" x14ac:dyDescent="0.25">
      <c r="A29" s="145">
        <v>18</v>
      </c>
      <c r="B29" s="41">
        <f>+IFERROR((VLOOKUP(A29,Hoja4!$A$2:$M$1051,4,FALSE)),"")</f>
        <v>15183</v>
      </c>
      <c r="C29" s="41" t="str">
        <f>+IFERROR((VLOOKUP(A29,Hoja4!$A$2:$M$1051,5,FALSE)),"")</f>
        <v>CHITA</v>
      </c>
      <c r="D29" s="42" t="str">
        <f>+IFERROR((VLOOKUP(A29,Hoja4!$A$2:$AA$1051,6,FALSE)),"")</f>
        <v>-</v>
      </c>
      <c r="E29" s="42">
        <f>+IFERROR((VLOOKUP(A29,Hoja4!$A$2:$AA$1051,7,FALSE)),"")</f>
        <v>40</v>
      </c>
      <c r="F29" s="42">
        <f>+IFERROR((VLOOKUP(A29,Hoja4!$A$2:$AA$1051,8,FALSE)),"")</f>
        <v>35</v>
      </c>
      <c r="G29" s="42">
        <f>+IFERROR((VLOOKUP(A29,Hoja4!$A$2:$AA$1051,9,FALSE)),"")</f>
        <v>35</v>
      </c>
      <c r="H29" s="42" t="str">
        <f>+IFERROR((VLOOKUP(A29,Hoja4!$A$2:$AA$1051,10,FALSE)),"")</f>
        <v>-</v>
      </c>
      <c r="I29" s="42" t="str">
        <f>+IFERROR((VLOOKUP(A29,Hoja4!$A$2:$AA$1051,11,FALSE)),"")</f>
        <v>-</v>
      </c>
      <c r="J29" s="42" t="str">
        <f>+IFERROR((VLOOKUP(A29,Hoja4!$A$2:$AA$1051,12,FALSE)),"")</f>
        <v>-</v>
      </c>
      <c r="K29" s="149" t="str">
        <f>+IFERROR((VLOOKUP(A29,Hoja4!$A$2:$AA$1051,13,FALSE)),"")</f>
        <v>-</v>
      </c>
      <c r="L29" s="144">
        <f>+IFERROR((VLOOKUP(A29,Hoja4!$A$2:$AA$1051,14,FALSE)),"")</f>
        <v>0</v>
      </c>
    </row>
    <row r="30" spans="1:12" x14ac:dyDescent="0.25">
      <c r="A30" s="145">
        <v>19</v>
      </c>
      <c r="B30" s="41">
        <f>+IFERROR((VLOOKUP(A30,Hoja4!$A$2:$M$1051,4,FALSE)),"")</f>
        <v>15185</v>
      </c>
      <c r="C30" s="41" t="str">
        <f>+IFERROR((VLOOKUP(A30,Hoja4!$A$2:$M$1051,5,FALSE)),"")</f>
        <v>CHITARAQUE</v>
      </c>
      <c r="D30" s="42" t="str">
        <f>+IFERROR((VLOOKUP(A30,Hoja4!$A$2:$AA$1051,6,FALSE)),"")</f>
        <v>-</v>
      </c>
      <c r="E30" s="42" t="str">
        <f>+IFERROR((VLOOKUP(A30,Hoja4!$A$2:$AA$1051,7,FALSE)),"")</f>
        <v>-</v>
      </c>
      <c r="F30" s="42" t="str">
        <f>+IFERROR((VLOOKUP(A30,Hoja4!$A$2:$AA$1051,8,FALSE)),"")</f>
        <v>-</v>
      </c>
      <c r="G30" s="42" t="str">
        <f>+IFERROR((VLOOKUP(A30,Hoja4!$A$2:$AA$1051,9,FALSE)),"")</f>
        <v>-</v>
      </c>
      <c r="H30" s="42" t="str">
        <f>+IFERROR((VLOOKUP(A30,Hoja4!$A$2:$AA$1051,10,FALSE)),"")</f>
        <v>-</v>
      </c>
      <c r="I30" s="42">
        <f>+IFERROR((VLOOKUP(A30,Hoja4!$A$2:$AA$1051,11,FALSE)),"")</f>
        <v>2</v>
      </c>
      <c r="J30" s="42" t="str">
        <f>+IFERROR((VLOOKUP(A30,Hoja4!$A$2:$AA$1051,12,FALSE)),"")</f>
        <v>-</v>
      </c>
      <c r="K30" s="149" t="str">
        <f>+IFERROR((VLOOKUP(A30,Hoja4!$A$2:$AA$1051,13,FALSE)),"")</f>
        <v>-</v>
      </c>
      <c r="L30" s="144">
        <f>+IFERROR((VLOOKUP(A30,Hoja4!$A$2:$AA$1051,14,FALSE)),"")</f>
        <v>0</v>
      </c>
    </row>
    <row r="31" spans="1:12" x14ac:dyDescent="0.25">
      <c r="A31" s="145">
        <v>20</v>
      </c>
      <c r="B31" s="41">
        <f>+IFERROR((VLOOKUP(A31,Hoja4!$A$2:$M$1051,4,FALSE)),"")</f>
        <v>15187</v>
      </c>
      <c r="C31" s="41" t="str">
        <f>+IFERROR((VLOOKUP(A31,Hoja4!$A$2:$M$1051,5,FALSE)),"")</f>
        <v>CHIVATA</v>
      </c>
      <c r="D31" s="42" t="str">
        <f>+IFERROR((VLOOKUP(A31,Hoja4!$A$2:$AA$1051,6,FALSE)),"")</f>
        <v>-</v>
      </c>
      <c r="E31" s="42" t="str">
        <f>+IFERROR((VLOOKUP(A31,Hoja4!$A$2:$AA$1051,7,FALSE)),"")</f>
        <v>-</v>
      </c>
      <c r="F31" s="42" t="str">
        <f>+IFERROR((VLOOKUP(A31,Hoja4!$A$2:$AA$1051,8,FALSE)),"")</f>
        <v>-</v>
      </c>
      <c r="G31" s="42" t="str">
        <f>+IFERROR((VLOOKUP(A31,Hoja4!$A$2:$AA$1051,9,FALSE)),"")</f>
        <v>-</v>
      </c>
      <c r="H31" s="42" t="str">
        <f>+IFERROR((VLOOKUP(A31,Hoja4!$A$2:$AA$1051,10,FALSE)),"")</f>
        <v>-</v>
      </c>
      <c r="I31" s="42">
        <f>+IFERROR((VLOOKUP(A31,Hoja4!$A$2:$AA$1051,11,FALSE)),"")</f>
        <v>5</v>
      </c>
      <c r="J31" s="42" t="str">
        <f>+IFERROR((VLOOKUP(A31,Hoja4!$A$2:$AA$1051,12,FALSE)),"")</f>
        <v>-</v>
      </c>
      <c r="K31" s="149" t="str">
        <f>+IFERROR((VLOOKUP(A31,Hoja4!$A$2:$AA$1051,13,FALSE)),"")</f>
        <v>-</v>
      </c>
      <c r="L31" s="144">
        <f>+IFERROR((VLOOKUP(A31,Hoja4!$A$2:$AA$1051,14,FALSE)),"")</f>
        <v>0</v>
      </c>
    </row>
    <row r="32" spans="1:12" x14ac:dyDescent="0.25">
      <c r="A32" s="145">
        <v>21</v>
      </c>
      <c r="B32" s="41">
        <f>+IFERROR((VLOOKUP(A32,Hoja4!$A$2:$M$1051,4,FALSE)),"")</f>
        <v>15189</v>
      </c>
      <c r="C32" s="41" t="str">
        <f>+IFERROR((VLOOKUP(A32,Hoja4!$A$2:$M$1051,5,FALSE)),"")</f>
        <v>CIENEGA</v>
      </c>
      <c r="D32" s="42" t="str">
        <f>+IFERROR((VLOOKUP(A32,Hoja4!$A$2:$AA$1051,6,FALSE)),"")</f>
        <v>-</v>
      </c>
      <c r="E32" s="42" t="str">
        <f>+IFERROR((VLOOKUP(A32,Hoja4!$A$2:$AA$1051,7,FALSE)),"")</f>
        <v>-</v>
      </c>
      <c r="F32" s="42" t="str">
        <f>+IFERROR((VLOOKUP(A32,Hoja4!$A$2:$AA$1051,8,FALSE)),"")</f>
        <v>-</v>
      </c>
      <c r="G32" s="42" t="str">
        <f>+IFERROR((VLOOKUP(A32,Hoja4!$A$2:$AA$1051,9,FALSE)),"")</f>
        <v>-</v>
      </c>
      <c r="H32" s="42" t="str">
        <f>+IFERROR((VLOOKUP(A32,Hoja4!$A$2:$AA$1051,10,FALSE)),"")</f>
        <v>-</v>
      </c>
      <c r="I32" s="42">
        <f>+IFERROR((VLOOKUP(A32,Hoja4!$A$2:$AA$1051,11,FALSE)),"")</f>
        <v>1</v>
      </c>
      <c r="J32" s="42" t="str">
        <f>+IFERROR((VLOOKUP(A32,Hoja4!$A$2:$AA$1051,12,FALSE)),"")</f>
        <v>-</v>
      </c>
      <c r="K32" s="149" t="str">
        <f>+IFERROR((VLOOKUP(A32,Hoja4!$A$2:$AA$1051,13,FALSE)),"")</f>
        <v>-</v>
      </c>
      <c r="L32" s="144">
        <f>+IFERROR((VLOOKUP(A32,Hoja4!$A$2:$AA$1051,14,FALSE)),"")</f>
        <v>0</v>
      </c>
    </row>
    <row r="33" spans="1:12" x14ac:dyDescent="0.25">
      <c r="A33" s="145">
        <v>22</v>
      </c>
      <c r="B33" s="41">
        <f>+IFERROR((VLOOKUP(A33,Hoja4!$A$2:$M$1051,4,FALSE)),"")</f>
        <v>15204</v>
      </c>
      <c r="C33" s="41" t="str">
        <f>+IFERROR((VLOOKUP(A33,Hoja4!$A$2:$M$1051,5,FALSE)),"")</f>
        <v>COMBITA</v>
      </c>
      <c r="D33" s="42">
        <f>+IFERROR((VLOOKUP(A33,Hoja4!$A$2:$AA$1051,6,FALSE)),"")</f>
        <v>36</v>
      </c>
      <c r="E33" s="42">
        <f>+IFERROR((VLOOKUP(A33,Hoja4!$A$2:$AA$1051,7,FALSE)),"")</f>
        <v>50</v>
      </c>
      <c r="F33" s="42">
        <f>+IFERROR((VLOOKUP(A33,Hoja4!$A$2:$AA$1051,8,FALSE)),"")</f>
        <v>27</v>
      </c>
      <c r="G33" s="42">
        <f>+IFERROR((VLOOKUP(A33,Hoja4!$A$2:$AA$1051,9,FALSE)),"")</f>
        <v>9</v>
      </c>
      <c r="H33" s="42" t="str">
        <f>+IFERROR((VLOOKUP(A33,Hoja4!$A$2:$AA$1051,10,FALSE)),"")</f>
        <v>-</v>
      </c>
      <c r="I33" s="42">
        <f>+IFERROR((VLOOKUP(A33,Hoja4!$A$2:$AA$1051,11,FALSE)),"")</f>
        <v>2</v>
      </c>
      <c r="J33" s="42">
        <f>+IFERROR((VLOOKUP(A33,Hoja4!$A$2:$AA$1051,12,FALSE)),"")</f>
        <v>1</v>
      </c>
      <c r="K33" s="149" t="str">
        <f>+IFERROR((VLOOKUP(A33,Hoja4!$A$2:$AA$1051,13,FALSE)),"")</f>
        <v>-</v>
      </c>
      <c r="L33" s="144">
        <f>+IFERROR((VLOOKUP(A33,Hoja4!$A$2:$AA$1051,14,FALSE)),"")</f>
        <v>0</v>
      </c>
    </row>
    <row r="34" spans="1:12" x14ac:dyDescent="0.25">
      <c r="A34" s="145">
        <v>23</v>
      </c>
      <c r="B34" s="41">
        <f>+IFERROR((VLOOKUP(A34,Hoja4!$A$2:$M$1051,4,FALSE)),"")</f>
        <v>15212</v>
      </c>
      <c r="C34" s="41" t="str">
        <f>+IFERROR((VLOOKUP(A34,Hoja4!$A$2:$M$1051,5,FALSE)),"")</f>
        <v>COPER</v>
      </c>
      <c r="D34" s="42" t="str">
        <f>+IFERROR((VLOOKUP(A34,Hoja4!$A$2:$AA$1051,6,FALSE)),"")</f>
        <v>-</v>
      </c>
      <c r="E34" s="42" t="str">
        <f>+IFERROR((VLOOKUP(A34,Hoja4!$A$2:$AA$1051,7,FALSE)),"")</f>
        <v>-</v>
      </c>
      <c r="F34" s="42">
        <f>+IFERROR((VLOOKUP(A34,Hoja4!$A$2:$AA$1051,8,FALSE)),"")</f>
        <v>45</v>
      </c>
      <c r="G34" s="42">
        <f>+IFERROR((VLOOKUP(A34,Hoja4!$A$2:$AA$1051,9,FALSE)),"")</f>
        <v>28</v>
      </c>
      <c r="H34" s="42">
        <f>+IFERROR((VLOOKUP(A34,Hoja4!$A$2:$AA$1051,10,FALSE)),"")</f>
        <v>14</v>
      </c>
      <c r="I34" s="42" t="str">
        <f>+IFERROR((VLOOKUP(A34,Hoja4!$A$2:$AA$1051,11,FALSE)),"")</f>
        <v>-</v>
      </c>
      <c r="J34" s="42">
        <f>+IFERROR((VLOOKUP(A34,Hoja4!$A$2:$AA$1051,12,FALSE)),"")</f>
        <v>1</v>
      </c>
      <c r="K34" s="149" t="str">
        <f>+IFERROR((VLOOKUP(A34,Hoja4!$A$2:$AA$1051,13,FALSE)),"")</f>
        <v>-</v>
      </c>
      <c r="L34" s="144">
        <f>+IFERROR((VLOOKUP(A34,Hoja4!$A$2:$AA$1051,14,FALSE)),"")</f>
        <v>0</v>
      </c>
    </row>
    <row r="35" spans="1:12" x14ac:dyDescent="0.25">
      <c r="A35" s="145">
        <v>24</v>
      </c>
      <c r="B35" s="41">
        <f>+IFERROR((VLOOKUP(A35,Hoja4!$A$2:$M$1051,4,FALSE)),"")</f>
        <v>15215</v>
      </c>
      <c r="C35" s="41" t="str">
        <f>+IFERROR((VLOOKUP(A35,Hoja4!$A$2:$M$1051,5,FALSE)),"")</f>
        <v>CORRALES</v>
      </c>
      <c r="D35" s="42" t="str">
        <f>+IFERROR((VLOOKUP(A35,Hoja4!$A$2:$AA$1051,6,FALSE)),"")</f>
        <v>-</v>
      </c>
      <c r="E35" s="42">
        <f>+IFERROR((VLOOKUP(A35,Hoja4!$A$2:$AA$1051,7,FALSE)),"")</f>
        <v>38</v>
      </c>
      <c r="F35" s="42">
        <f>+IFERROR((VLOOKUP(A35,Hoja4!$A$2:$AA$1051,8,FALSE)),"")</f>
        <v>38</v>
      </c>
      <c r="G35" s="42">
        <f>+IFERROR((VLOOKUP(A35,Hoja4!$A$2:$AA$1051,9,FALSE)),"")</f>
        <v>32</v>
      </c>
      <c r="H35" s="42" t="str">
        <f>+IFERROR((VLOOKUP(A35,Hoja4!$A$2:$AA$1051,10,FALSE)),"")</f>
        <v>-</v>
      </c>
      <c r="I35" s="42">
        <f>+IFERROR((VLOOKUP(A35,Hoja4!$A$2:$AA$1051,11,FALSE)),"")</f>
        <v>1</v>
      </c>
      <c r="J35" s="42" t="str">
        <f>+IFERROR((VLOOKUP(A35,Hoja4!$A$2:$AA$1051,12,FALSE)),"")</f>
        <v>-</v>
      </c>
      <c r="K35" s="149" t="str">
        <f>+IFERROR((VLOOKUP(A35,Hoja4!$A$2:$AA$1051,13,FALSE)),"")</f>
        <v>-</v>
      </c>
      <c r="L35" s="144">
        <f>+IFERROR((VLOOKUP(A35,Hoja4!$A$2:$AA$1051,14,FALSE)),"")</f>
        <v>0</v>
      </c>
    </row>
    <row r="36" spans="1:12" x14ac:dyDescent="0.25">
      <c r="A36" s="145">
        <v>25</v>
      </c>
      <c r="B36" s="41">
        <f>+IFERROR((VLOOKUP(A36,Hoja4!$A$2:$M$1051,4,FALSE)),"")</f>
        <v>15223</v>
      </c>
      <c r="C36" s="41" t="str">
        <f>+IFERROR((VLOOKUP(A36,Hoja4!$A$2:$M$1051,5,FALSE)),"")</f>
        <v>CUBARA</v>
      </c>
      <c r="D36" s="42">
        <f>+IFERROR((VLOOKUP(A36,Hoja4!$A$2:$AA$1051,6,FALSE)),"")</f>
        <v>216</v>
      </c>
      <c r="E36" s="42">
        <f>+IFERROR((VLOOKUP(A36,Hoja4!$A$2:$AA$1051,7,FALSE)),"")</f>
        <v>140</v>
      </c>
      <c r="F36" s="42">
        <f>+IFERROR((VLOOKUP(A36,Hoja4!$A$2:$AA$1051,8,FALSE)),"")</f>
        <v>202</v>
      </c>
      <c r="G36" s="42">
        <f>+IFERROR((VLOOKUP(A36,Hoja4!$A$2:$AA$1051,9,FALSE)),"")</f>
        <v>186</v>
      </c>
      <c r="H36" s="42">
        <f>+IFERROR((VLOOKUP(A36,Hoja4!$A$2:$AA$1051,10,FALSE)),"")</f>
        <v>185</v>
      </c>
      <c r="I36" s="42">
        <f>+IFERROR((VLOOKUP(A36,Hoja4!$A$2:$AA$1051,11,FALSE)),"")</f>
        <v>133</v>
      </c>
      <c r="J36" s="42">
        <f>+IFERROR((VLOOKUP(A36,Hoja4!$A$2:$AA$1051,12,FALSE)),"")</f>
        <v>149</v>
      </c>
      <c r="K36" s="149">
        <f>+IFERROR((VLOOKUP(A36,Hoja4!$A$2:$AA$1051,13,FALSE)),"")</f>
        <v>184</v>
      </c>
      <c r="L36" s="144">
        <f>+IFERROR((VLOOKUP(A36,Hoja4!$A$2:$AA$1051,14,FALSE)),"")</f>
        <v>159</v>
      </c>
    </row>
    <row r="37" spans="1:12" x14ac:dyDescent="0.25">
      <c r="A37" s="145">
        <v>26</v>
      </c>
      <c r="B37" s="41">
        <f>+IFERROR((VLOOKUP(A37,Hoja4!$A$2:$M$1051,4,FALSE)),"")</f>
        <v>15224</v>
      </c>
      <c r="C37" s="41" t="str">
        <f>+IFERROR((VLOOKUP(A37,Hoja4!$A$2:$M$1051,5,FALSE)),"")</f>
        <v>CUCAITA</v>
      </c>
      <c r="D37" s="42" t="str">
        <f>+IFERROR((VLOOKUP(A37,Hoja4!$A$2:$AA$1051,6,FALSE)),"")</f>
        <v>-</v>
      </c>
      <c r="E37" s="42" t="str">
        <f>+IFERROR((VLOOKUP(A37,Hoja4!$A$2:$AA$1051,7,FALSE)),"")</f>
        <v>-</v>
      </c>
      <c r="F37" s="42" t="str">
        <f>+IFERROR((VLOOKUP(A37,Hoja4!$A$2:$AA$1051,8,FALSE)),"")</f>
        <v>-</v>
      </c>
      <c r="G37" s="42" t="str">
        <f>+IFERROR((VLOOKUP(A37,Hoja4!$A$2:$AA$1051,9,FALSE)),"")</f>
        <v>-</v>
      </c>
      <c r="H37" s="42" t="str">
        <f>+IFERROR((VLOOKUP(A37,Hoja4!$A$2:$AA$1051,10,FALSE)),"")</f>
        <v>-</v>
      </c>
      <c r="I37" s="42">
        <f>+IFERROR((VLOOKUP(A37,Hoja4!$A$2:$AA$1051,11,FALSE)),"")</f>
        <v>1</v>
      </c>
      <c r="J37" s="42" t="str">
        <f>+IFERROR((VLOOKUP(A37,Hoja4!$A$2:$AA$1051,12,FALSE)),"")</f>
        <v>-</v>
      </c>
      <c r="K37" s="149" t="str">
        <f>+IFERROR((VLOOKUP(A37,Hoja4!$A$2:$AA$1051,13,FALSE)),"")</f>
        <v>-</v>
      </c>
      <c r="L37" s="144">
        <f>+IFERROR((VLOOKUP(A37,Hoja4!$A$2:$AA$1051,14,FALSE)),"")</f>
        <v>0</v>
      </c>
    </row>
    <row r="38" spans="1:12" x14ac:dyDescent="0.25">
      <c r="A38" s="145">
        <v>27</v>
      </c>
      <c r="B38" s="41">
        <f>+IFERROR((VLOOKUP(A38,Hoja4!$A$2:$M$1051,4,FALSE)),"")</f>
        <v>15226</v>
      </c>
      <c r="C38" s="41" t="str">
        <f>+IFERROR((VLOOKUP(A38,Hoja4!$A$2:$M$1051,5,FALSE)),"")</f>
        <v>CUITIVA</v>
      </c>
      <c r="D38" s="42" t="str">
        <f>+IFERROR((VLOOKUP(A38,Hoja4!$A$2:$AA$1051,6,FALSE)),"")</f>
        <v>-</v>
      </c>
      <c r="E38" s="42" t="str">
        <f>+IFERROR((VLOOKUP(A38,Hoja4!$A$2:$AA$1051,7,FALSE)),"")</f>
        <v>-</v>
      </c>
      <c r="F38" s="42" t="str">
        <f>+IFERROR((VLOOKUP(A38,Hoja4!$A$2:$AA$1051,8,FALSE)),"")</f>
        <v>-</v>
      </c>
      <c r="G38" s="42">
        <f>+IFERROR((VLOOKUP(A38,Hoja4!$A$2:$AA$1051,9,FALSE)),"")</f>
        <v>1</v>
      </c>
      <c r="H38" s="42" t="str">
        <f>+IFERROR((VLOOKUP(A38,Hoja4!$A$2:$AA$1051,10,FALSE)),"")</f>
        <v>-</v>
      </c>
      <c r="I38" s="42" t="str">
        <f>+IFERROR((VLOOKUP(A38,Hoja4!$A$2:$AA$1051,11,FALSE)),"")</f>
        <v>-</v>
      </c>
      <c r="J38" s="42" t="str">
        <f>+IFERROR((VLOOKUP(A38,Hoja4!$A$2:$AA$1051,12,FALSE)),"")</f>
        <v>-</v>
      </c>
      <c r="K38" s="149" t="str">
        <f>+IFERROR((VLOOKUP(A38,Hoja4!$A$2:$AA$1051,13,FALSE)),"")</f>
        <v>-</v>
      </c>
      <c r="L38" s="144">
        <f>+IFERROR((VLOOKUP(A38,Hoja4!$A$2:$AA$1051,14,FALSE)),"")</f>
        <v>0</v>
      </c>
    </row>
    <row r="39" spans="1:12" x14ac:dyDescent="0.25">
      <c r="A39" s="145">
        <v>28</v>
      </c>
      <c r="B39" s="41">
        <f>+IFERROR((VLOOKUP(A39,Hoja4!$A$2:$M$1051,4,FALSE)),"")</f>
        <v>15236</v>
      </c>
      <c r="C39" s="41" t="str">
        <f>+IFERROR((VLOOKUP(A39,Hoja4!$A$2:$M$1051,5,FALSE)),"")</f>
        <v>CHIVOR</v>
      </c>
      <c r="D39" s="42" t="str">
        <f>+IFERROR((VLOOKUP(A39,Hoja4!$A$2:$AA$1051,6,FALSE)),"")</f>
        <v>-</v>
      </c>
      <c r="E39" s="42">
        <f>+IFERROR((VLOOKUP(A39,Hoja4!$A$2:$AA$1051,7,FALSE)),"")</f>
        <v>55</v>
      </c>
      <c r="F39" s="42">
        <f>+IFERROR((VLOOKUP(A39,Hoja4!$A$2:$AA$1051,8,FALSE)),"")</f>
        <v>41</v>
      </c>
      <c r="G39" s="42">
        <f>+IFERROR((VLOOKUP(A39,Hoja4!$A$2:$AA$1051,9,FALSE)),"")</f>
        <v>25</v>
      </c>
      <c r="H39" s="42" t="str">
        <f>+IFERROR((VLOOKUP(A39,Hoja4!$A$2:$AA$1051,10,FALSE)),"")</f>
        <v>-</v>
      </c>
      <c r="I39" s="42">
        <f>+IFERROR((VLOOKUP(A39,Hoja4!$A$2:$AA$1051,11,FALSE)),"")</f>
        <v>11</v>
      </c>
      <c r="J39" s="42" t="str">
        <f>+IFERROR((VLOOKUP(A39,Hoja4!$A$2:$AA$1051,12,FALSE)),"")</f>
        <v>-</v>
      </c>
      <c r="K39" s="149" t="str">
        <f>+IFERROR((VLOOKUP(A39,Hoja4!$A$2:$AA$1051,13,FALSE)),"")</f>
        <v>-</v>
      </c>
      <c r="L39" s="144">
        <f>+IFERROR((VLOOKUP(A39,Hoja4!$A$2:$AA$1051,14,FALSE)),"")</f>
        <v>0</v>
      </c>
    </row>
    <row r="40" spans="1:12" x14ac:dyDescent="0.25">
      <c r="A40" s="145">
        <v>29</v>
      </c>
      <c r="B40" s="41">
        <f>+IFERROR((VLOOKUP(A40,Hoja4!$A$2:$M$1051,4,FALSE)),"")</f>
        <v>15238</v>
      </c>
      <c r="C40" s="41" t="str">
        <f>+IFERROR((VLOOKUP(A40,Hoja4!$A$2:$M$1051,5,FALSE)),"")</f>
        <v>DUITAMA</v>
      </c>
      <c r="D40" s="42">
        <f>+IFERROR((VLOOKUP(A40,Hoja4!$A$2:$AA$1051,6,FALSE)),"")</f>
        <v>6561</v>
      </c>
      <c r="E40" s="42">
        <f>+IFERROR((VLOOKUP(A40,Hoja4!$A$2:$AA$1051,7,FALSE)),"")</f>
        <v>6436</v>
      </c>
      <c r="F40" s="42">
        <f>+IFERROR((VLOOKUP(A40,Hoja4!$A$2:$AA$1051,8,FALSE)),"")</f>
        <v>6693</v>
      </c>
      <c r="G40" s="42">
        <f>+IFERROR((VLOOKUP(A40,Hoja4!$A$2:$AA$1051,9,FALSE)),"")</f>
        <v>6999</v>
      </c>
      <c r="H40" s="42">
        <f>+IFERROR((VLOOKUP(A40,Hoja4!$A$2:$AA$1051,10,FALSE)),"")</f>
        <v>6893</v>
      </c>
      <c r="I40" s="42">
        <f>+IFERROR((VLOOKUP(A40,Hoja4!$A$2:$AA$1051,11,FALSE)),"")</f>
        <v>6940</v>
      </c>
      <c r="J40" s="42">
        <f>+IFERROR((VLOOKUP(A40,Hoja4!$A$2:$AA$1051,12,FALSE)),"")</f>
        <v>7407</v>
      </c>
      <c r="K40" s="149">
        <f>+IFERROR((VLOOKUP(A40,Hoja4!$A$2:$AA$1051,13,FALSE)),"")</f>
        <v>6872</v>
      </c>
      <c r="L40" s="144">
        <f>+IFERROR((VLOOKUP(A40,Hoja4!$A$2:$AA$1051,14,FALSE)),"")</f>
        <v>7083</v>
      </c>
    </row>
    <row r="41" spans="1:12" x14ac:dyDescent="0.25">
      <c r="A41" s="145">
        <v>30</v>
      </c>
      <c r="B41" s="41">
        <f>+IFERROR((VLOOKUP(A41,Hoja4!$A$2:$M$1051,4,FALSE)),"")</f>
        <v>15244</v>
      </c>
      <c r="C41" s="41" t="str">
        <f>+IFERROR((VLOOKUP(A41,Hoja4!$A$2:$M$1051,5,FALSE)),"")</f>
        <v>EL COCUY</v>
      </c>
      <c r="D41" s="42" t="str">
        <f>+IFERROR((VLOOKUP(A41,Hoja4!$A$2:$AA$1051,6,FALSE)),"")</f>
        <v>-</v>
      </c>
      <c r="E41" s="42" t="str">
        <f>+IFERROR((VLOOKUP(A41,Hoja4!$A$2:$AA$1051,7,FALSE)),"")</f>
        <v>-</v>
      </c>
      <c r="F41" s="42">
        <f>+IFERROR((VLOOKUP(A41,Hoja4!$A$2:$AA$1051,8,FALSE)),"")</f>
        <v>26</v>
      </c>
      <c r="G41" s="42">
        <f>+IFERROR((VLOOKUP(A41,Hoja4!$A$2:$AA$1051,9,FALSE)),"")</f>
        <v>26</v>
      </c>
      <c r="H41" s="42">
        <f>+IFERROR((VLOOKUP(A41,Hoja4!$A$2:$AA$1051,10,FALSE)),"")</f>
        <v>11</v>
      </c>
      <c r="I41" s="42" t="str">
        <f>+IFERROR((VLOOKUP(A41,Hoja4!$A$2:$AA$1051,11,FALSE)),"")</f>
        <v>-</v>
      </c>
      <c r="J41" s="42" t="str">
        <f>+IFERROR((VLOOKUP(A41,Hoja4!$A$2:$AA$1051,12,FALSE)),"")</f>
        <v>-</v>
      </c>
      <c r="K41" s="149" t="str">
        <f>+IFERROR((VLOOKUP(A41,Hoja4!$A$2:$AA$1051,13,FALSE)),"")</f>
        <v>-</v>
      </c>
      <c r="L41" s="144">
        <f>+IFERROR((VLOOKUP(A41,Hoja4!$A$2:$AA$1051,14,FALSE)),"")</f>
        <v>0</v>
      </c>
    </row>
    <row r="42" spans="1:12" x14ac:dyDescent="0.25">
      <c r="A42" s="145">
        <v>31</v>
      </c>
      <c r="B42" s="41">
        <f>+IFERROR((VLOOKUP(A42,Hoja4!$A$2:$M$1051,4,FALSE)),"")</f>
        <v>15248</v>
      </c>
      <c r="C42" s="41" t="str">
        <f>+IFERROR((VLOOKUP(A42,Hoja4!$A$2:$M$1051,5,FALSE)),"")</f>
        <v>EL ESPINO</v>
      </c>
      <c r="D42" s="42" t="str">
        <f>+IFERROR((VLOOKUP(A42,Hoja4!$A$2:$AA$1051,6,FALSE)),"")</f>
        <v>-</v>
      </c>
      <c r="E42" s="42" t="str">
        <f>+IFERROR((VLOOKUP(A42,Hoja4!$A$2:$AA$1051,7,FALSE)),"")</f>
        <v>-</v>
      </c>
      <c r="F42" s="42" t="str">
        <f>+IFERROR((VLOOKUP(A42,Hoja4!$A$2:$AA$1051,8,FALSE)),"")</f>
        <v>-</v>
      </c>
      <c r="G42" s="42" t="str">
        <f>+IFERROR((VLOOKUP(A42,Hoja4!$A$2:$AA$1051,9,FALSE)),"")</f>
        <v>-</v>
      </c>
      <c r="H42" s="42" t="str">
        <f>+IFERROR((VLOOKUP(A42,Hoja4!$A$2:$AA$1051,10,FALSE)),"")</f>
        <v>-</v>
      </c>
      <c r="I42" s="42" t="str">
        <f>+IFERROR((VLOOKUP(A42,Hoja4!$A$2:$AA$1051,11,FALSE)),"")</f>
        <v>-</v>
      </c>
      <c r="J42" s="42" t="str">
        <f>+IFERROR((VLOOKUP(A42,Hoja4!$A$2:$AA$1051,12,FALSE)),"")</f>
        <v>-</v>
      </c>
      <c r="K42" s="149" t="str">
        <f>+IFERROR((VLOOKUP(A42,Hoja4!$A$2:$AA$1051,13,FALSE)),"")</f>
        <v>-</v>
      </c>
      <c r="L42" s="144">
        <f>+IFERROR((VLOOKUP(A42,Hoja4!$A$2:$AA$1051,14,FALSE)),"")</f>
        <v>0</v>
      </c>
    </row>
    <row r="43" spans="1:12" x14ac:dyDescent="0.25">
      <c r="A43" s="145">
        <v>32</v>
      </c>
      <c r="B43" s="41">
        <f>+IFERROR((VLOOKUP(A43,Hoja4!$A$2:$M$1051,4,FALSE)),"")</f>
        <v>15272</v>
      </c>
      <c r="C43" s="41" t="str">
        <f>+IFERROR((VLOOKUP(A43,Hoja4!$A$2:$M$1051,5,FALSE)),"")</f>
        <v>FIRAVITOBA</v>
      </c>
      <c r="D43" s="42">
        <f>+IFERROR((VLOOKUP(A43,Hoja4!$A$2:$AA$1051,6,FALSE)),"")</f>
        <v>57</v>
      </c>
      <c r="E43" s="42">
        <f>+IFERROR((VLOOKUP(A43,Hoja4!$A$2:$AA$1051,7,FALSE)),"")</f>
        <v>46</v>
      </c>
      <c r="F43" s="42" t="str">
        <f>+IFERROR((VLOOKUP(A43,Hoja4!$A$2:$AA$1051,8,FALSE)),"")</f>
        <v>-</v>
      </c>
      <c r="G43" s="42" t="str">
        <f>+IFERROR((VLOOKUP(A43,Hoja4!$A$2:$AA$1051,9,FALSE)),"")</f>
        <v>-</v>
      </c>
      <c r="H43" s="42" t="str">
        <f>+IFERROR((VLOOKUP(A43,Hoja4!$A$2:$AA$1051,10,FALSE)),"")</f>
        <v>-</v>
      </c>
      <c r="I43" s="42">
        <f>+IFERROR((VLOOKUP(A43,Hoja4!$A$2:$AA$1051,11,FALSE)),"")</f>
        <v>2</v>
      </c>
      <c r="J43" s="42">
        <f>+IFERROR((VLOOKUP(A43,Hoja4!$A$2:$AA$1051,12,FALSE)),"")</f>
        <v>1</v>
      </c>
      <c r="K43" s="149" t="str">
        <f>+IFERROR((VLOOKUP(A43,Hoja4!$A$2:$AA$1051,13,FALSE)),"")</f>
        <v>-</v>
      </c>
      <c r="L43" s="144">
        <f>+IFERROR((VLOOKUP(A43,Hoja4!$A$2:$AA$1051,14,FALSE)),"")</f>
        <v>0</v>
      </c>
    </row>
    <row r="44" spans="1:12" x14ac:dyDescent="0.25">
      <c r="A44" s="145">
        <v>33</v>
      </c>
      <c r="B44" s="41">
        <f>+IFERROR((VLOOKUP(A44,Hoja4!$A$2:$M$1051,4,FALSE)),"")</f>
        <v>15276</v>
      </c>
      <c r="C44" s="41" t="str">
        <f>+IFERROR((VLOOKUP(A44,Hoja4!$A$2:$M$1051,5,FALSE)),"")</f>
        <v>FLORESTA</v>
      </c>
      <c r="D44" s="42" t="str">
        <f>+IFERROR((VLOOKUP(A44,Hoja4!$A$2:$AA$1051,6,FALSE)),"")</f>
        <v>-</v>
      </c>
      <c r="E44" s="42" t="str">
        <f>+IFERROR((VLOOKUP(A44,Hoja4!$A$2:$AA$1051,7,FALSE)),"")</f>
        <v>-</v>
      </c>
      <c r="F44" s="42">
        <f>+IFERROR((VLOOKUP(A44,Hoja4!$A$2:$AA$1051,8,FALSE)),"")</f>
        <v>23</v>
      </c>
      <c r="G44" s="42">
        <f>+IFERROR((VLOOKUP(A44,Hoja4!$A$2:$AA$1051,9,FALSE)),"")</f>
        <v>23</v>
      </c>
      <c r="H44" s="42">
        <f>+IFERROR((VLOOKUP(A44,Hoja4!$A$2:$AA$1051,10,FALSE)),"")</f>
        <v>13</v>
      </c>
      <c r="I44" s="42">
        <f>+IFERROR((VLOOKUP(A44,Hoja4!$A$2:$AA$1051,11,FALSE)),"")</f>
        <v>2</v>
      </c>
      <c r="J44" s="42" t="str">
        <f>+IFERROR((VLOOKUP(A44,Hoja4!$A$2:$AA$1051,12,FALSE)),"")</f>
        <v>-</v>
      </c>
      <c r="K44" s="149" t="str">
        <f>+IFERROR((VLOOKUP(A44,Hoja4!$A$2:$AA$1051,13,FALSE)),"")</f>
        <v>-</v>
      </c>
      <c r="L44" s="144">
        <f>+IFERROR((VLOOKUP(A44,Hoja4!$A$2:$AA$1051,14,FALSE)),"")</f>
        <v>0</v>
      </c>
    </row>
    <row r="45" spans="1:12" x14ac:dyDescent="0.25">
      <c r="A45" s="145">
        <v>34</v>
      </c>
      <c r="B45" s="41">
        <f>+IFERROR((VLOOKUP(A45,Hoja4!$A$2:$M$1051,4,FALSE)),"")</f>
        <v>15293</v>
      </c>
      <c r="C45" s="41" t="str">
        <f>+IFERROR((VLOOKUP(A45,Hoja4!$A$2:$M$1051,5,FALSE)),"")</f>
        <v>GACHANTIVA</v>
      </c>
      <c r="D45" s="42" t="str">
        <f>+IFERROR((VLOOKUP(A45,Hoja4!$A$2:$AA$1051,6,FALSE)),"")</f>
        <v>-</v>
      </c>
      <c r="E45" s="42" t="str">
        <f>+IFERROR((VLOOKUP(A45,Hoja4!$A$2:$AA$1051,7,FALSE)),"")</f>
        <v>-</v>
      </c>
      <c r="F45" s="42">
        <f>+IFERROR((VLOOKUP(A45,Hoja4!$A$2:$AA$1051,8,FALSE)),"")</f>
        <v>34</v>
      </c>
      <c r="G45" s="42">
        <f>+IFERROR((VLOOKUP(A45,Hoja4!$A$2:$AA$1051,9,FALSE)),"")</f>
        <v>18</v>
      </c>
      <c r="H45" s="42">
        <f>+IFERROR((VLOOKUP(A45,Hoja4!$A$2:$AA$1051,10,FALSE)),"")</f>
        <v>16</v>
      </c>
      <c r="I45" s="42">
        <f>+IFERROR((VLOOKUP(A45,Hoja4!$A$2:$AA$1051,11,FALSE)),"")</f>
        <v>3</v>
      </c>
      <c r="J45" s="42" t="str">
        <f>+IFERROR((VLOOKUP(A45,Hoja4!$A$2:$AA$1051,12,FALSE)),"")</f>
        <v>-</v>
      </c>
      <c r="K45" s="149" t="str">
        <f>+IFERROR((VLOOKUP(A45,Hoja4!$A$2:$AA$1051,13,FALSE)),"")</f>
        <v>-</v>
      </c>
      <c r="L45" s="144">
        <f>+IFERROR((VLOOKUP(A45,Hoja4!$A$2:$AA$1051,14,FALSE)),"")</f>
        <v>0</v>
      </c>
    </row>
    <row r="46" spans="1:12" x14ac:dyDescent="0.25">
      <c r="A46" s="145">
        <v>35</v>
      </c>
      <c r="B46" s="41">
        <f>+IFERROR((VLOOKUP(A46,Hoja4!$A$2:$M$1051,4,FALSE)),"")</f>
        <v>15296</v>
      </c>
      <c r="C46" s="41" t="str">
        <f>+IFERROR((VLOOKUP(A46,Hoja4!$A$2:$M$1051,5,FALSE)),"")</f>
        <v>GAMEZA</v>
      </c>
      <c r="D46" s="42" t="str">
        <f>+IFERROR((VLOOKUP(A46,Hoja4!$A$2:$AA$1051,6,FALSE)),"")</f>
        <v>-</v>
      </c>
      <c r="E46" s="42" t="str">
        <f>+IFERROR((VLOOKUP(A46,Hoja4!$A$2:$AA$1051,7,FALSE)),"")</f>
        <v>-</v>
      </c>
      <c r="F46" s="42">
        <f>+IFERROR((VLOOKUP(A46,Hoja4!$A$2:$AA$1051,8,FALSE)),"")</f>
        <v>1</v>
      </c>
      <c r="G46" s="42" t="str">
        <f>+IFERROR((VLOOKUP(A46,Hoja4!$A$2:$AA$1051,9,FALSE)),"")</f>
        <v>-</v>
      </c>
      <c r="H46" s="42" t="str">
        <f>+IFERROR((VLOOKUP(A46,Hoja4!$A$2:$AA$1051,10,FALSE)),"")</f>
        <v>-</v>
      </c>
      <c r="I46" s="42">
        <f>+IFERROR((VLOOKUP(A46,Hoja4!$A$2:$AA$1051,11,FALSE)),"")</f>
        <v>1</v>
      </c>
      <c r="J46" s="42" t="str">
        <f>+IFERROR((VLOOKUP(A46,Hoja4!$A$2:$AA$1051,12,FALSE)),"")</f>
        <v>-</v>
      </c>
      <c r="K46" s="149" t="str">
        <f>+IFERROR((VLOOKUP(A46,Hoja4!$A$2:$AA$1051,13,FALSE)),"")</f>
        <v>-</v>
      </c>
      <c r="L46" s="144">
        <f>+IFERROR((VLOOKUP(A46,Hoja4!$A$2:$AA$1051,14,FALSE)),"")</f>
        <v>0</v>
      </c>
    </row>
    <row r="47" spans="1:12" x14ac:dyDescent="0.25">
      <c r="A47" s="145">
        <v>36</v>
      </c>
      <c r="B47" s="41">
        <f>+IFERROR((VLOOKUP(A47,Hoja4!$A$2:$M$1051,4,FALSE)),"")</f>
        <v>15299</v>
      </c>
      <c r="C47" s="41" t="str">
        <f>+IFERROR((VLOOKUP(A47,Hoja4!$A$2:$M$1051,5,FALSE)),"")</f>
        <v>GARAGOA</v>
      </c>
      <c r="D47" s="42">
        <f>+IFERROR((VLOOKUP(A47,Hoja4!$A$2:$AA$1051,6,FALSE)),"")</f>
        <v>541</v>
      </c>
      <c r="E47" s="42">
        <f>+IFERROR((VLOOKUP(A47,Hoja4!$A$2:$AA$1051,7,FALSE)),"")</f>
        <v>497</v>
      </c>
      <c r="F47" s="42">
        <f>+IFERROR((VLOOKUP(A47,Hoja4!$A$2:$AA$1051,8,FALSE)),"")</f>
        <v>471</v>
      </c>
      <c r="G47" s="42">
        <f>+IFERROR((VLOOKUP(A47,Hoja4!$A$2:$AA$1051,9,FALSE)),"")</f>
        <v>499</v>
      </c>
      <c r="H47" s="42">
        <f>+IFERROR((VLOOKUP(A47,Hoja4!$A$2:$AA$1051,10,FALSE)),"")</f>
        <v>431</v>
      </c>
      <c r="I47" s="42">
        <f>+IFERROR((VLOOKUP(A47,Hoja4!$A$2:$AA$1051,11,FALSE)),"")</f>
        <v>418</v>
      </c>
      <c r="J47" s="42">
        <f>+IFERROR((VLOOKUP(A47,Hoja4!$A$2:$AA$1051,12,FALSE)),"")</f>
        <v>365</v>
      </c>
      <c r="K47" s="149">
        <f>+IFERROR((VLOOKUP(A47,Hoja4!$A$2:$AA$1051,13,FALSE)),"")</f>
        <v>282</v>
      </c>
      <c r="L47" s="144">
        <f>+IFERROR((VLOOKUP(A47,Hoja4!$A$2:$AA$1051,14,FALSE)),"")</f>
        <v>271</v>
      </c>
    </row>
    <row r="48" spans="1:12" x14ac:dyDescent="0.25">
      <c r="A48" s="145">
        <v>37</v>
      </c>
      <c r="B48" s="41">
        <f>+IFERROR((VLOOKUP(A48,Hoja4!$A$2:$M$1051,4,FALSE)),"")</f>
        <v>15322</v>
      </c>
      <c r="C48" s="41" t="str">
        <f>+IFERROR((VLOOKUP(A48,Hoja4!$A$2:$M$1051,5,FALSE)),"")</f>
        <v>GUATEQUE</v>
      </c>
      <c r="D48" s="42">
        <f>+IFERROR((VLOOKUP(A48,Hoja4!$A$2:$AA$1051,6,FALSE)),"")</f>
        <v>19</v>
      </c>
      <c r="E48" s="42">
        <f>+IFERROR((VLOOKUP(A48,Hoja4!$A$2:$AA$1051,7,FALSE)),"")</f>
        <v>41</v>
      </c>
      <c r="F48" s="42">
        <f>+IFERROR((VLOOKUP(A48,Hoja4!$A$2:$AA$1051,8,FALSE)),"")</f>
        <v>111</v>
      </c>
      <c r="G48" s="42">
        <f>+IFERROR((VLOOKUP(A48,Hoja4!$A$2:$AA$1051,9,FALSE)),"")</f>
        <v>130</v>
      </c>
      <c r="H48" s="42">
        <f>+IFERROR((VLOOKUP(A48,Hoja4!$A$2:$AA$1051,10,FALSE)),"")</f>
        <v>103</v>
      </c>
      <c r="I48" s="42">
        <f>+IFERROR((VLOOKUP(A48,Hoja4!$A$2:$AA$1051,11,FALSE)),"")</f>
        <v>66</v>
      </c>
      <c r="J48" s="42">
        <f>+IFERROR((VLOOKUP(A48,Hoja4!$A$2:$AA$1051,12,FALSE)),"")</f>
        <v>81</v>
      </c>
      <c r="K48" s="149">
        <f>+IFERROR((VLOOKUP(A48,Hoja4!$A$2:$AA$1051,13,FALSE)),"")</f>
        <v>84</v>
      </c>
      <c r="L48" s="144">
        <f>+IFERROR((VLOOKUP(A48,Hoja4!$A$2:$AA$1051,14,FALSE)),"")</f>
        <v>69</v>
      </c>
    </row>
    <row r="49" spans="1:12" x14ac:dyDescent="0.25">
      <c r="A49" s="145">
        <v>38</v>
      </c>
      <c r="B49" s="41">
        <f>+IFERROR((VLOOKUP(A49,Hoja4!$A$2:$M$1051,4,FALSE)),"")</f>
        <v>15325</v>
      </c>
      <c r="C49" s="41" t="str">
        <f>+IFERROR((VLOOKUP(A49,Hoja4!$A$2:$M$1051,5,FALSE)),"")</f>
        <v>GUAYATA</v>
      </c>
      <c r="D49" s="42">
        <f>+IFERROR((VLOOKUP(A49,Hoja4!$A$2:$AA$1051,6,FALSE)),"")</f>
        <v>33</v>
      </c>
      <c r="E49" s="42">
        <f>+IFERROR((VLOOKUP(A49,Hoja4!$A$2:$AA$1051,7,FALSE)),"")</f>
        <v>19</v>
      </c>
      <c r="F49" s="42">
        <f>+IFERROR((VLOOKUP(A49,Hoja4!$A$2:$AA$1051,8,FALSE)),"")</f>
        <v>18</v>
      </c>
      <c r="G49" s="42" t="str">
        <f>+IFERROR((VLOOKUP(A49,Hoja4!$A$2:$AA$1051,9,FALSE)),"")</f>
        <v>-</v>
      </c>
      <c r="H49" s="42" t="str">
        <f>+IFERROR((VLOOKUP(A49,Hoja4!$A$2:$AA$1051,10,FALSE)),"")</f>
        <v>-</v>
      </c>
      <c r="I49" s="42">
        <f>+IFERROR((VLOOKUP(A49,Hoja4!$A$2:$AA$1051,11,FALSE)),"")</f>
        <v>2</v>
      </c>
      <c r="J49" s="42" t="str">
        <f>+IFERROR((VLOOKUP(A49,Hoja4!$A$2:$AA$1051,12,FALSE)),"")</f>
        <v>-</v>
      </c>
      <c r="K49" s="149" t="str">
        <f>+IFERROR((VLOOKUP(A49,Hoja4!$A$2:$AA$1051,13,FALSE)),"")</f>
        <v>-</v>
      </c>
      <c r="L49" s="144">
        <f>+IFERROR((VLOOKUP(A49,Hoja4!$A$2:$AA$1051,14,FALSE)),"")</f>
        <v>0</v>
      </c>
    </row>
    <row r="50" spans="1:12" x14ac:dyDescent="0.25">
      <c r="A50" s="145">
        <v>39</v>
      </c>
      <c r="B50" s="41">
        <f>+IFERROR((VLOOKUP(A50,Hoja4!$A$2:$M$1051,4,FALSE)),"")</f>
        <v>15332</v>
      </c>
      <c r="C50" s="41" t="str">
        <f>+IFERROR((VLOOKUP(A50,Hoja4!$A$2:$M$1051,5,FALSE)),"")</f>
        <v>GUICAN</v>
      </c>
      <c r="D50" s="42">
        <f>+IFERROR((VLOOKUP(A50,Hoja4!$A$2:$AA$1051,6,FALSE)),"")</f>
        <v>73</v>
      </c>
      <c r="E50" s="42">
        <f>+IFERROR((VLOOKUP(A50,Hoja4!$A$2:$AA$1051,7,FALSE)),"")</f>
        <v>74</v>
      </c>
      <c r="F50" s="42">
        <f>+IFERROR((VLOOKUP(A50,Hoja4!$A$2:$AA$1051,8,FALSE)),"")</f>
        <v>114</v>
      </c>
      <c r="G50" s="42">
        <f>+IFERROR((VLOOKUP(A50,Hoja4!$A$2:$AA$1051,9,FALSE)),"")</f>
        <v>104</v>
      </c>
      <c r="H50" s="42">
        <f>+IFERROR((VLOOKUP(A50,Hoja4!$A$2:$AA$1051,10,FALSE)),"")</f>
        <v>65</v>
      </c>
      <c r="I50" s="42">
        <f>+IFERROR((VLOOKUP(A50,Hoja4!$A$2:$AA$1051,11,FALSE)),"")</f>
        <v>44</v>
      </c>
      <c r="J50" s="42">
        <f>+IFERROR((VLOOKUP(A50,Hoja4!$A$2:$AA$1051,12,FALSE)),"")</f>
        <v>17</v>
      </c>
      <c r="K50" s="149" t="str">
        <f>+IFERROR((VLOOKUP(A50,Hoja4!$A$2:$AA$1051,13,FALSE)),"")</f>
        <v>-</v>
      </c>
      <c r="L50" s="144">
        <f>+IFERROR((VLOOKUP(A50,Hoja4!$A$2:$AA$1051,14,FALSE)),"")</f>
        <v>0</v>
      </c>
    </row>
    <row r="51" spans="1:12" x14ac:dyDescent="0.25">
      <c r="A51" s="145">
        <v>40</v>
      </c>
      <c r="B51" s="41">
        <f>+IFERROR((VLOOKUP(A51,Hoja4!$A$2:$M$1051,4,FALSE)),"")</f>
        <v>15362</v>
      </c>
      <c r="C51" s="41" t="str">
        <f>+IFERROR((VLOOKUP(A51,Hoja4!$A$2:$M$1051,5,FALSE)),"")</f>
        <v>IZA</v>
      </c>
      <c r="D51" s="42" t="str">
        <f>+IFERROR((VLOOKUP(A51,Hoja4!$A$2:$AA$1051,6,FALSE)),"")</f>
        <v>-</v>
      </c>
      <c r="E51" s="42" t="str">
        <f>+IFERROR((VLOOKUP(A51,Hoja4!$A$2:$AA$1051,7,FALSE)),"")</f>
        <v>-</v>
      </c>
      <c r="F51" s="42" t="str">
        <f>+IFERROR((VLOOKUP(A51,Hoja4!$A$2:$AA$1051,8,FALSE)),"")</f>
        <v>-</v>
      </c>
      <c r="G51" s="42" t="str">
        <f>+IFERROR((VLOOKUP(A51,Hoja4!$A$2:$AA$1051,9,FALSE)),"")</f>
        <v>-</v>
      </c>
      <c r="H51" s="42" t="str">
        <f>+IFERROR((VLOOKUP(A51,Hoja4!$A$2:$AA$1051,10,FALSE)),"")</f>
        <v>-</v>
      </c>
      <c r="I51" s="42">
        <f>+IFERROR((VLOOKUP(A51,Hoja4!$A$2:$AA$1051,11,FALSE)),"")</f>
        <v>1</v>
      </c>
      <c r="J51" s="42" t="str">
        <f>+IFERROR((VLOOKUP(A51,Hoja4!$A$2:$AA$1051,12,FALSE)),"")</f>
        <v>-</v>
      </c>
      <c r="K51" s="149" t="str">
        <f>+IFERROR((VLOOKUP(A51,Hoja4!$A$2:$AA$1051,13,FALSE)),"")</f>
        <v>-</v>
      </c>
      <c r="L51" s="144">
        <f>+IFERROR((VLOOKUP(A51,Hoja4!$A$2:$AA$1051,14,FALSE)),"")</f>
        <v>0</v>
      </c>
    </row>
    <row r="52" spans="1:12" x14ac:dyDescent="0.25">
      <c r="A52" s="145">
        <v>41</v>
      </c>
      <c r="B52" s="41">
        <f>+IFERROR((VLOOKUP(A52,Hoja4!$A$2:$M$1051,4,FALSE)),"")</f>
        <v>15367</v>
      </c>
      <c r="C52" s="41" t="str">
        <f>+IFERROR((VLOOKUP(A52,Hoja4!$A$2:$M$1051,5,FALSE)),"")</f>
        <v>JENESANO</v>
      </c>
      <c r="D52" s="42">
        <f>+IFERROR((VLOOKUP(A52,Hoja4!$A$2:$AA$1051,6,FALSE)),"")</f>
        <v>36</v>
      </c>
      <c r="E52" s="42">
        <f>+IFERROR((VLOOKUP(A52,Hoja4!$A$2:$AA$1051,7,FALSE)),"")</f>
        <v>22</v>
      </c>
      <c r="F52" s="42" t="str">
        <f>+IFERROR((VLOOKUP(A52,Hoja4!$A$2:$AA$1051,8,FALSE)),"")</f>
        <v>-</v>
      </c>
      <c r="G52" s="42">
        <f>+IFERROR((VLOOKUP(A52,Hoja4!$A$2:$AA$1051,9,FALSE)),"")</f>
        <v>1</v>
      </c>
      <c r="H52" s="42" t="str">
        <f>+IFERROR((VLOOKUP(A52,Hoja4!$A$2:$AA$1051,10,FALSE)),"")</f>
        <v>-</v>
      </c>
      <c r="I52" s="42">
        <f>+IFERROR((VLOOKUP(A52,Hoja4!$A$2:$AA$1051,11,FALSE)),"")</f>
        <v>4</v>
      </c>
      <c r="J52" s="42" t="str">
        <f>+IFERROR((VLOOKUP(A52,Hoja4!$A$2:$AA$1051,12,FALSE)),"")</f>
        <v>-</v>
      </c>
      <c r="K52" s="149" t="str">
        <f>+IFERROR((VLOOKUP(A52,Hoja4!$A$2:$AA$1051,13,FALSE)),"")</f>
        <v>-</v>
      </c>
      <c r="L52" s="144">
        <f>+IFERROR((VLOOKUP(A52,Hoja4!$A$2:$AA$1051,14,FALSE)),"")</f>
        <v>0</v>
      </c>
    </row>
    <row r="53" spans="1:12" x14ac:dyDescent="0.25">
      <c r="A53" s="145">
        <v>42</v>
      </c>
      <c r="B53" s="41">
        <f>+IFERROR((VLOOKUP(A53,Hoja4!$A$2:$M$1051,4,FALSE)),"")</f>
        <v>15368</v>
      </c>
      <c r="C53" s="41" t="str">
        <f>+IFERROR((VLOOKUP(A53,Hoja4!$A$2:$M$1051,5,FALSE)),"")</f>
        <v>JERICO</v>
      </c>
      <c r="D53" s="42">
        <f>+IFERROR((VLOOKUP(A53,Hoja4!$A$2:$AA$1051,6,FALSE)),"")</f>
        <v>1</v>
      </c>
      <c r="E53" s="42" t="str">
        <f>+IFERROR((VLOOKUP(A53,Hoja4!$A$2:$AA$1051,7,FALSE)),"")</f>
        <v>-</v>
      </c>
      <c r="F53" s="42">
        <f>+IFERROR((VLOOKUP(A53,Hoja4!$A$2:$AA$1051,8,FALSE)),"")</f>
        <v>1</v>
      </c>
      <c r="G53" s="42" t="str">
        <f>+IFERROR((VLOOKUP(A53,Hoja4!$A$2:$AA$1051,9,FALSE)),"")</f>
        <v>-</v>
      </c>
      <c r="H53" s="42" t="str">
        <f>+IFERROR((VLOOKUP(A53,Hoja4!$A$2:$AA$1051,10,FALSE)),"")</f>
        <v>-</v>
      </c>
      <c r="I53" s="42">
        <f>+IFERROR((VLOOKUP(A53,Hoja4!$A$2:$AA$1051,11,FALSE)),"")</f>
        <v>2</v>
      </c>
      <c r="J53" s="42" t="str">
        <f>+IFERROR((VLOOKUP(A53,Hoja4!$A$2:$AA$1051,12,FALSE)),"")</f>
        <v>-</v>
      </c>
      <c r="K53" s="149" t="str">
        <f>+IFERROR((VLOOKUP(A53,Hoja4!$A$2:$AA$1051,13,FALSE)),"")</f>
        <v>-</v>
      </c>
      <c r="L53" s="144">
        <f>+IFERROR((VLOOKUP(A53,Hoja4!$A$2:$AA$1051,14,FALSE)),"")</f>
        <v>0</v>
      </c>
    </row>
    <row r="54" spans="1:12" x14ac:dyDescent="0.25">
      <c r="A54" s="145">
        <v>43</v>
      </c>
      <c r="B54" s="41">
        <f>+IFERROR((VLOOKUP(A54,Hoja4!$A$2:$M$1051,4,FALSE)),"")</f>
        <v>15377</v>
      </c>
      <c r="C54" s="41" t="str">
        <f>+IFERROR((VLOOKUP(A54,Hoja4!$A$2:$M$1051,5,FALSE)),"")</f>
        <v>LABRANZAGRANDE</v>
      </c>
      <c r="D54" s="42" t="str">
        <f>+IFERROR((VLOOKUP(A54,Hoja4!$A$2:$AA$1051,6,FALSE)),"")</f>
        <v>-</v>
      </c>
      <c r="E54" s="42">
        <f>+IFERROR((VLOOKUP(A54,Hoja4!$A$2:$AA$1051,7,FALSE)),"")</f>
        <v>34</v>
      </c>
      <c r="F54" s="42">
        <f>+IFERROR((VLOOKUP(A54,Hoja4!$A$2:$AA$1051,8,FALSE)),"")</f>
        <v>27</v>
      </c>
      <c r="G54" s="42">
        <f>+IFERROR((VLOOKUP(A54,Hoja4!$A$2:$AA$1051,9,FALSE)),"")</f>
        <v>25</v>
      </c>
      <c r="H54" s="42" t="str">
        <f>+IFERROR((VLOOKUP(A54,Hoja4!$A$2:$AA$1051,10,FALSE)),"")</f>
        <v>-</v>
      </c>
      <c r="I54" s="42">
        <f>+IFERROR((VLOOKUP(A54,Hoja4!$A$2:$AA$1051,11,FALSE)),"")</f>
        <v>1</v>
      </c>
      <c r="J54" s="42" t="str">
        <f>+IFERROR((VLOOKUP(A54,Hoja4!$A$2:$AA$1051,12,FALSE)),"")</f>
        <v>-</v>
      </c>
      <c r="K54" s="149" t="str">
        <f>+IFERROR((VLOOKUP(A54,Hoja4!$A$2:$AA$1051,13,FALSE)),"")</f>
        <v>-</v>
      </c>
      <c r="L54" s="144">
        <f>+IFERROR((VLOOKUP(A54,Hoja4!$A$2:$AA$1051,14,FALSE)),"")</f>
        <v>0</v>
      </c>
    </row>
    <row r="55" spans="1:12" x14ac:dyDescent="0.25">
      <c r="A55" s="145">
        <v>44</v>
      </c>
      <c r="B55" s="41">
        <f>+IFERROR((VLOOKUP(A55,Hoja4!$A$2:$M$1051,4,FALSE)),"")</f>
        <v>15380</v>
      </c>
      <c r="C55" s="41" t="str">
        <f>+IFERROR((VLOOKUP(A55,Hoja4!$A$2:$M$1051,5,FALSE)),"")</f>
        <v>LA CAPILLA</v>
      </c>
      <c r="D55" s="42" t="str">
        <f>+IFERROR((VLOOKUP(A55,Hoja4!$A$2:$AA$1051,6,FALSE)),"")</f>
        <v>-</v>
      </c>
      <c r="E55" s="42" t="str">
        <f>+IFERROR((VLOOKUP(A55,Hoja4!$A$2:$AA$1051,7,FALSE)),"")</f>
        <v>-</v>
      </c>
      <c r="F55" s="42" t="str">
        <f>+IFERROR((VLOOKUP(A55,Hoja4!$A$2:$AA$1051,8,FALSE)),"")</f>
        <v>-</v>
      </c>
      <c r="G55" s="42" t="str">
        <f>+IFERROR((VLOOKUP(A55,Hoja4!$A$2:$AA$1051,9,FALSE)),"")</f>
        <v>-</v>
      </c>
      <c r="H55" s="42" t="str">
        <f>+IFERROR((VLOOKUP(A55,Hoja4!$A$2:$AA$1051,10,FALSE)),"")</f>
        <v>-</v>
      </c>
      <c r="I55" s="42">
        <f>+IFERROR((VLOOKUP(A55,Hoja4!$A$2:$AA$1051,11,FALSE)),"")</f>
        <v>2</v>
      </c>
      <c r="J55" s="42" t="str">
        <f>+IFERROR((VLOOKUP(A55,Hoja4!$A$2:$AA$1051,12,FALSE)),"")</f>
        <v>-</v>
      </c>
      <c r="K55" s="149" t="str">
        <f>+IFERROR((VLOOKUP(A55,Hoja4!$A$2:$AA$1051,13,FALSE)),"")</f>
        <v>-</v>
      </c>
      <c r="L55" s="144">
        <f>+IFERROR((VLOOKUP(A55,Hoja4!$A$2:$AA$1051,14,FALSE)),"")</f>
        <v>0</v>
      </c>
    </row>
    <row r="56" spans="1:12" x14ac:dyDescent="0.25">
      <c r="A56" s="145">
        <v>45</v>
      </c>
      <c r="B56" s="41">
        <f>+IFERROR((VLOOKUP(A56,Hoja4!$A$2:$M$1051,4,FALSE)),"")</f>
        <v>15403</v>
      </c>
      <c r="C56" s="41" t="str">
        <f>+IFERROR((VLOOKUP(A56,Hoja4!$A$2:$M$1051,5,FALSE)),"")</f>
        <v>LA UVITA</v>
      </c>
      <c r="D56" s="42">
        <f>+IFERROR((VLOOKUP(A56,Hoja4!$A$2:$AA$1051,6,FALSE)),"")</f>
        <v>21</v>
      </c>
      <c r="E56" s="42" t="str">
        <f>+IFERROR((VLOOKUP(A56,Hoja4!$A$2:$AA$1051,7,FALSE)),"")</f>
        <v>-</v>
      </c>
      <c r="F56" s="42" t="str">
        <f>+IFERROR((VLOOKUP(A56,Hoja4!$A$2:$AA$1051,8,FALSE)),"")</f>
        <v>-</v>
      </c>
      <c r="G56" s="42" t="str">
        <f>+IFERROR((VLOOKUP(A56,Hoja4!$A$2:$AA$1051,9,FALSE)),"")</f>
        <v>-</v>
      </c>
      <c r="H56" s="42" t="str">
        <f>+IFERROR((VLOOKUP(A56,Hoja4!$A$2:$AA$1051,10,FALSE)),"")</f>
        <v>-</v>
      </c>
      <c r="I56" s="42" t="str">
        <f>+IFERROR((VLOOKUP(A56,Hoja4!$A$2:$AA$1051,11,FALSE)),"")</f>
        <v>-</v>
      </c>
      <c r="J56" s="42" t="str">
        <f>+IFERROR((VLOOKUP(A56,Hoja4!$A$2:$AA$1051,12,FALSE)),"")</f>
        <v>-</v>
      </c>
      <c r="K56" s="149" t="str">
        <f>+IFERROR((VLOOKUP(A56,Hoja4!$A$2:$AA$1051,13,FALSE)),"")</f>
        <v>-</v>
      </c>
      <c r="L56" s="144">
        <f>+IFERROR((VLOOKUP(A56,Hoja4!$A$2:$AA$1051,14,FALSE)),"")</f>
        <v>0</v>
      </c>
    </row>
    <row r="57" spans="1:12" x14ac:dyDescent="0.25">
      <c r="A57" s="145">
        <v>46</v>
      </c>
      <c r="B57" s="41">
        <f>+IFERROR((VLOOKUP(A57,Hoja4!$A$2:$M$1051,4,FALSE)),"")</f>
        <v>15407</v>
      </c>
      <c r="C57" s="41" t="str">
        <f>+IFERROR((VLOOKUP(A57,Hoja4!$A$2:$M$1051,5,FALSE)),"")</f>
        <v>VILLA DE LEYVA</v>
      </c>
      <c r="D57" s="42" t="str">
        <f>+IFERROR((VLOOKUP(A57,Hoja4!$A$2:$AA$1051,6,FALSE)),"")</f>
        <v>-</v>
      </c>
      <c r="E57" s="42">
        <f>+IFERROR((VLOOKUP(A57,Hoja4!$A$2:$AA$1051,7,FALSE)),"")</f>
        <v>1</v>
      </c>
      <c r="F57" s="42" t="str">
        <f>+IFERROR((VLOOKUP(A57,Hoja4!$A$2:$AA$1051,8,FALSE)),"")</f>
        <v>-</v>
      </c>
      <c r="G57" s="42" t="str">
        <f>+IFERROR((VLOOKUP(A57,Hoja4!$A$2:$AA$1051,9,FALSE)),"")</f>
        <v>-</v>
      </c>
      <c r="H57" s="42" t="str">
        <f>+IFERROR((VLOOKUP(A57,Hoja4!$A$2:$AA$1051,10,FALSE)),"")</f>
        <v>-</v>
      </c>
      <c r="I57" s="42">
        <f>+IFERROR((VLOOKUP(A57,Hoja4!$A$2:$AA$1051,11,FALSE)),"")</f>
        <v>13</v>
      </c>
      <c r="J57" s="42">
        <f>+IFERROR((VLOOKUP(A57,Hoja4!$A$2:$AA$1051,12,FALSE)),"")</f>
        <v>32</v>
      </c>
      <c r="K57" s="149" t="str">
        <f>+IFERROR((VLOOKUP(A57,Hoja4!$A$2:$AA$1051,13,FALSE)),"")</f>
        <v>-</v>
      </c>
      <c r="L57" s="144">
        <f>+IFERROR((VLOOKUP(A57,Hoja4!$A$2:$AA$1051,14,FALSE)),"")</f>
        <v>0</v>
      </c>
    </row>
    <row r="58" spans="1:12" x14ac:dyDescent="0.25">
      <c r="A58" s="145">
        <v>47</v>
      </c>
      <c r="B58" s="41">
        <f>+IFERROR((VLOOKUP(A58,Hoja4!$A$2:$M$1051,4,FALSE)),"")</f>
        <v>15425</v>
      </c>
      <c r="C58" s="41" t="str">
        <f>+IFERROR((VLOOKUP(A58,Hoja4!$A$2:$M$1051,5,FALSE)),"")</f>
        <v>MACANAL</v>
      </c>
      <c r="D58" s="42">
        <f>+IFERROR((VLOOKUP(A58,Hoja4!$A$2:$AA$1051,6,FALSE)),"")</f>
        <v>39</v>
      </c>
      <c r="E58" s="42">
        <f>+IFERROR((VLOOKUP(A58,Hoja4!$A$2:$AA$1051,7,FALSE)),"")</f>
        <v>33</v>
      </c>
      <c r="F58" s="42">
        <f>+IFERROR((VLOOKUP(A58,Hoja4!$A$2:$AA$1051,8,FALSE)),"")</f>
        <v>28</v>
      </c>
      <c r="G58" s="42">
        <f>+IFERROR((VLOOKUP(A58,Hoja4!$A$2:$AA$1051,9,FALSE)),"")</f>
        <v>17</v>
      </c>
      <c r="H58" s="42">
        <f>+IFERROR((VLOOKUP(A58,Hoja4!$A$2:$AA$1051,10,FALSE)),"")</f>
        <v>13</v>
      </c>
      <c r="I58" s="42">
        <f>+IFERROR((VLOOKUP(A58,Hoja4!$A$2:$AA$1051,11,FALSE)),"")</f>
        <v>3</v>
      </c>
      <c r="J58" s="42" t="str">
        <f>+IFERROR((VLOOKUP(A58,Hoja4!$A$2:$AA$1051,12,FALSE)),"")</f>
        <v>-</v>
      </c>
      <c r="K58" s="149" t="str">
        <f>+IFERROR((VLOOKUP(A58,Hoja4!$A$2:$AA$1051,13,FALSE)),"")</f>
        <v>-</v>
      </c>
      <c r="L58" s="144">
        <f>+IFERROR((VLOOKUP(A58,Hoja4!$A$2:$AA$1051,14,FALSE)),"")</f>
        <v>0</v>
      </c>
    </row>
    <row r="59" spans="1:12" x14ac:dyDescent="0.25">
      <c r="A59" s="145">
        <v>48</v>
      </c>
      <c r="B59" s="41">
        <f>+IFERROR((VLOOKUP(A59,Hoja4!$A$2:$M$1051,4,FALSE)),"")</f>
        <v>15442</v>
      </c>
      <c r="C59" s="41" t="str">
        <f>+IFERROR((VLOOKUP(A59,Hoja4!$A$2:$M$1051,5,FALSE)),"")</f>
        <v>MARIPI</v>
      </c>
      <c r="D59" s="42" t="str">
        <f>+IFERROR((VLOOKUP(A59,Hoja4!$A$2:$AA$1051,6,FALSE)),"")</f>
        <v>-</v>
      </c>
      <c r="E59" s="42" t="str">
        <f>+IFERROR((VLOOKUP(A59,Hoja4!$A$2:$AA$1051,7,FALSE)),"")</f>
        <v>-</v>
      </c>
      <c r="F59" s="42">
        <f>+IFERROR((VLOOKUP(A59,Hoja4!$A$2:$AA$1051,8,FALSE)),"")</f>
        <v>1</v>
      </c>
      <c r="G59" s="42">
        <f>+IFERROR((VLOOKUP(A59,Hoja4!$A$2:$AA$1051,9,FALSE)),"")</f>
        <v>1</v>
      </c>
      <c r="H59" s="42" t="str">
        <f>+IFERROR((VLOOKUP(A59,Hoja4!$A$2:$AA$1051,10,FALSE)),"")</f>
        <v>-</v>
      </c>
      <c r="I59" s="42" t="str">
        <f>+IFERROR((VLOOKUP(A59,Hoja4!$A$2:$AA$1051,11,FALSE)),"")</f>
        <v>-</v>
      </c>
      <c r="J59" s="42" t="str">
        <f>+IFERROR((VLOOKUP(A59,Hoja4!$A$2:$AA$1051,12,FALSE)),"")</f>
        <v>-</v>
      </c>
      <c r="K59" s="149" t="str">
        <f>+IFERROR((VLOOKUP(A59,Hoja4!$A$2:$AA$1051,13,FALSE)),"")</f>
        <v>-</v>
      </c>
      <c r="L59" s="144">
        <f>+IFERROR((VLOOKUP(A59,Hoja4!$A$2:$AA$1051,14,FALSE)),"")</f>
        <v>0</v>
      </c>
    </row>
    <row r="60" spans="1:12" x14ac:dyDescent="0.25">
      <c r="A60" s="145">
        <v>49</v>
      </c>
      <c r="B60" s="41">
        <f>+IFERROR((VLOOKUP(A60,Hoja4!$A$2:$M$1051,4,FALSE)),"")</f>
        <v>15455</v>
      </c>
      <c r="C60" s="41" t="str">
        <f>+IFERROR((VLOOKUP(A60,Hoja4!$A$2:$M$1051,5,FALSE)),"")</f>
        <v>MIRAFLORES</v>
      </c>
      <c r="D60" s="42">
        <f>+IFERROR((VLOOKUP(A60,Hoja4!$A$2:$AA$1051,6,FALSE)),"")</f>
        <v>91</v>
      </c>
      <c r="E60" s="42">
        <f>+IFERROR((VLOOKUP(A60,Hoja4!$A$2:$AA$1051,7,FALSE)),"")</f>
        <v>19</v>
      </c>
      <c r="F60" s="42">
        <f>+IFERROR((VLOOKUP(A60,Hoja4!$A$2:$AA$1051,8,FALSE)),"")</f>
        <v>52</v>
      </c>
      <c r="G60" s="42">
        <f>+IFERROR((VLOOKUP(A60,Hoja4!$A$2:$AA$1051,9,FALSE)),"")</f>
        <v>45</v>
      </c>
      <c r="H60" s="42">
        <f>+IFERROR((VLOOKUP(A60,Hoja4!$A$2:$AA$1051,10,FALSE)),"")</f>
        <v>40</v>
      </c>
      <c r="I60" s="42">
        <f>+IFERROR((VLOOKUP(A60,Hoja4!$A$2:$AA$1051,11,FALSE)),"")</f>
        <v>31</v>
      </c>
      <c r="J60" s="42">
        <f>+IFERROR((VLOOKUP(A60,Hoja4!$A$2:$AA$1051,12,FALSE)),"")</f>
        <v>110</v>
      </c>
      <c r="K60" s="149">
        <f>+IFERROR((VLOOKUP(A60,Hoja4!$A$2:$AA$1051,13,FALSE)),"")</f>
        <v>46</v>
      </c>
      <c r="L60" s="144">
        <f>+IFERROR((VLOOKUP(A60,Hoja4!$A$2:$AA$1051,14,FALSE)),"")</f>
        <v>55</v>
      </c>
    </row>
    <row r="61" spans="1:12" x14ac:dyDescent="0.25">
      <c r="A61" s="145">
        <v>50</v>
      </c>
      <c r="B61" s="41">
        <f>+IFERROR((VLOOKUP(A61,Hoja4!$A$2:$M$1051,4,FALSE)),"")</f>
        <v>15464</v>
      </c>
      <c r="C61" s="41" t="str">
        <f>+IFERROR((VLOOKUP(A61,Hoja4!$A$2:$M$1051,5,FALSE)),"")</f>
        <v>MONGUA</v>
      </c>
      <c r="D61" s="42" t="str">
        <f>+IFERROR((VLOOKUP(A61,Hoja4!$A$2:$AA$1051,6,FALSE)),"")</f>
        <v>-</v>
      </c>
      <c r="E61" s="42" t="str">
        <f>+IFERROR((VLOOKUP(A61,Hoja4!$A$2:$AA$1051,7,FALSE)),"")</f>
        <v>-</v>
      </c>
      <c r="F61" s="42">
        <f>+IFERROR((VLOOKUP(A61,Hoja4!$A$2:$AA$1051,8,FALSE)),"")</f>
        <v>1</v>
      </c>
      <c r="G61" s="42" t="str">
        <f>+IFERROR((VLOOKUP(A61,Hoja4!$A$2:$AA$1051,9,FALSE)),"")</f>
        <v>-</v>
      </c>
      <c r="H61" s="42" t="str">
        <f>+IFERROR((VLOOKUP(A61,Hoja4!$A$2:$AA$1051,10,FALSE)),"")</f>
        <v>-</v>
      </c>
      <c r="I61" s="42" t="str">
        <f>+IFERROR((VLOOKUP(A61,Hoja4!$A$2:$AA$1051,11,FALSE)),"")</f>
        <v>-</v>
      </c>
      <c r="J61" s="42" t="str">
        <f>+IFERROR((VLOOKUP(A61,Hoja4!$A$2:$AA$1051,12,FALSE)),"")</f>
        <v>-</v>
      </c>
      <c r="K61" s="149" t="str">
        <f>+IFERROR((VLOOKUP(A61,Hoja4!$A$2:$AA$1051,13,FALSE)),"")</f>
        <v>-</v>
      </c>
      <c r="L61" s="144">
        <f>+IFERROR((VLOOKUP(A61,Hoja4!$A$2:$AA$1051,14,FALSE)),"")</f>
        <v>0</v>
      </c>
    </row>
    <row r="62" spans="1:12" x14ac:dyDescent="0.25">
      <c r="A62" s="145">
        <v>51</v>
      </c>
      <c r="B62" s="41">
        <f>+IFERROR((VLOOKUP(A62,Hoja4!$A$2:$M$1051,4,FALSE)),"")</f>
        <v>15466</v>
      </c>
      <c r="C62" s="41" t="str">
        <f>+IFERROR((VLOOKUP(A62,Hoja4!$A$2:$M$1051,5,FALSE)),"")</f>
        <v>MONGUI</v>
      </c>
      <c r="D62" s="42" t="str">
        <f>+IFERROR((VLOOKUP(A62,Hoja4!$A$2:$AA$1051,6,FALSE)),"")</f>
        <v>-</v>
      </c>
      <c r="E62" s="42" t="str">
        <f>+IFERROR((VLOOKUP(A62,Hoja4!$A$2:$AA$1051,7,FALSE)),"")</f>
        <v>-</v>
      </c>
      <c r="F62" s="42" t="str">
        <f>+IFERROR((VLOOKUP(A62,Hoja4!$A$2:$AA$1051,8,FALSE)),"")</f>
        <v>-</v>
      </c>
      <c r="G62" s="42" t="str">
        <f>+IFERROR((VLOOKUP(A62,Hoja4!$A$2:$AA$1051,9,FALSE)),"")</f>
        <v>-</v>
      </c>
      <c r="H62" s="42" t="str">
        <f>+IFERROR((VLOOKUP(A62,Hoja4!$A$2:$AA$1051,10,FALSE)),"")</f>
        <v>-</v>
      </c>
      <c r="I62" s="42">
        <f>+IFERROR((VLOOKUP(A62,Hoja4!$A$2:$AA$1051,11,FALSE)),"")</f>
        <v>2</v>
      </c>
      <c r="J62" s="42" t="str">
        <f>+IFERROR((VLOOKUP(A62,Hoja4!$A$2:$AA$1051,12,FALSE)),"")</f>
        <v>-</v>
      </c>
      <c r="K62" s="149" t="str">
        <f>+IFERROR((VLOOKUP(A62,Hoja4!$A$2:$AA$1051,13,FALSE)),"")</f>
        <v>-</v>
      </c>
      <c r="L62" s="144">
        <f>+IFERROR((VLOOKUP(A62,Hoja4!$A$2:$AA$1051,14,FALSE)),"")</f>
        <v>0</v>
      </c>
    </row>
    <row r="63" spans="1:12" x14ac:dyDescent="0.25">
      <c r="A63" s="145">
        <v>52</v>
      </c>
      <c r="B63" s="41">
        <f>+IFERROR((VLOOKUP(A63,Hoja4!$A$2:$M$1051,4,FALSE)),"")</f>
        <v>15469</v>
      </c>
      <c r="C63" s="41" t="str">
        <f>+IFERROR((VLOOKUP(A63,Hoja4!$A$2:$M$1051,5,FALSE)),"")</f>
        <v>MONIQUIRA</v>
      </c>
      <c r="D63" s="42">
        <f>+IFERROR((VLOOKUP(A63,Hoja4!$A$2:$AA$1051,6,FALSE)),"")</f>
        <v>350</v>
      </c>
      <c r="E63" s="42">
        <f>+IFERROR((VLOOKUP(A63,Hoja4!$A$2:$AA$1051,7,FALSE)),"")</f>
        <v>371</v>
      </c>
      <c r="F63" s="42">
        <f>+IFERROR((VLOOKUP(A63,Hoja4!$A$2:$AA$1051,8,FALSE)),"")</f>
        <v>378</v>
      </c>
      <c r="G63" s="42">
        <f>+IFERROR((VLOOKUP(A63,Hoja4!$A$2:$AA$1051,9,FALSE)),"")</f>
        <v>312</v>
      </c>
      <c r="H63" s="42">
        <f>+IFERROR((VLOOKUP(A63,Hoja4!$A$2:$AA$1051,10,FALSE)),"")</f>
        <v>315</v>
      </c>
      <c r="I63" s="42">
        <f>+IFERROR((VLOOKUP(A63,Hoja4!$A$2:$AA$1051,11,FALSE)),"")</f>
        <v>159</v>
      </c>
      <c r="J63" s="42">
        <f>+IFERROR((VLOOKUP(A63,Hoja4!$A$2:$AA$1051,12,FALSE)),"")</f>
        <v>241</v>
      </c>
      <c r="K63" s="149">
        <f>+IFERROR((VLOOKUP(A63,Hoja4!$A$2:$AA$1051,13,FALSE)),"")</f>
        <v>280</v>
      </c>
      <c r="L63" s="144">
        <f>+IFERROR((VLOOKUP(A63,Hoja4!$A$2:$AA$1051,14,FALSE)),"")</f>
        <v>254</v>
      </c>
    </row>
    <row r="64" spans="1:12" x14ac:dyDescent="0.25">
      <c r="A64" s="145">
        <v>53</v>
      </c>
      <c r="B64" s="41">
        <f>+IFERROR((VLOOKUP(A64,Hoja4!$A$2:$M$1051,4,FALSE)),"")</f>
        <v>15476</v>
      </c>
      <c r="C64" s="41" t="str">
        <f>+IFERROR((VLOOKUP(A64,Hoja4!$A$2:$M$1051,5,FALSE)),"")</f>
        <v>MOTAVITA</v>
      </c>
      <c r="D64" s="42" t="str">
        <f>+IFERROR((VLOOKUP(A64,Hoja4!$A$2:$AA$1051,6,FALSE)),"")</f>
        <v>-</v>
      </c>
      <c r="E64" s="42" t="str">
        <f>+IFERROR((VLOOKUP(A64,Hoja4!$A$2:$AA$1051,7,FALSE)),"")</f>
        <v>-</v>
      </c>
      <c r="F64" s="42" t="str">
        <f>+IFERROR((VLOOKUP(A64,Hoja4!$A$2:$AA$1051,8,FALSE)),"")</f>
        <v>-</v>
      </c>
      <c r="G64" s="42" t="str">
        <f>+IFERROR((VLOOKUP(A64,Hoja4!$A$2:$AA$1051,9,FALSE)),"")</f>
        <v>-</v>
      </c>
      <c r="H64" s="42" t="str">
        <f>+IFERROR((VLOOKUP(A64,Hoja4!$A$2:$AA$1051,10,FALSE)),"")</f>
        <v>-</v>
      </c>
      <c r="I64" s="42">
        <f>+IFERROR((VLOOKUP(A64,Hoja4!$A$2:$AA$1051,11,FALSE)),"")</f>
        <v>1</v>
      </c>
      <c r="J64" s="42" t="str">
        <f>+IFERROR((VLOOKUP(A64,Hoja4!$A$2:$AA$1051,12,FALSE)),"")</f>
        <v>-</v>
      </c>
      <c r="K64" s="149" t="str">
        <f>+IFERROR((VLOOKUP(A64,Hoja4!$A$2:$AA$1051,13,FALSE)),"")</f>
        <v>-</v>
      </c>
      <c r="L64" s="144">
        <f>+IFERROR((VLOOKUP(A64,Hoja4!$A$2:$AA$1051,14,FALSE)),"")</f>
        <v>0</v>
      </c>
    </row>
    <row r="65" spans="1:12" x14ac:dyDescent="0.25">
      <c r="A65" s="145">
        <v>54</v>
      </c>
      <c r="B65" s="41">
        <f>+IFERROR((VLOOKUP(A65,Hoja4!$A$2:$M$1051,4,FALSE)),"")</f>
        <v>15480</v>
      </c>
      <c r="C65" s="41" t="str">
        <f>+IFERROR((VLOOKUP(A65,Hoja4!$A$2:$M$1051,5,FALSE)),"")</f>
        <v>MUZO</v>
      </c>
      <c r="D65" s="42">
        <f>+IFERROR((VLOOKUP(A65,Hoja4!$A$2:$AA$1051,6,FALSE)),"")</f>
        <v>46</v>
      </c>
      <c r="E65" s="42">
        <f>+IFERROR((VLOOKUP(A65,Hoja4!$A$2:$AA$1051,7,FALSE)),"")</f>
        <v>29</v>
      </c>
      <c r="F65" s="42">
        <f>+IFERROR((VLOOKUP(A65,Hoja4!$A$2:$AA$1051,8,FALSE)),"")</f>
        <v>72</v>
      </c>
      <c r="G65" s="42">
        <f>+IFERROR((VLOOKUP(A65,Hoja4!$A$2:$AA$1051,9,FALSE)),"")</f>
        <v>54</v>
      </c>
      <c r="H65" s="42">
        <f>+IFERROR((VLOOKUP(A65,Hoja4!$A$2:$AA$1051,10,FALSE)),"")</f>
        <v>27</v>
      </c>
      <c r="I65" s="42">
        <f>+IFERROR((VLOOKUP(A65,Hoja4!$A$2:$AA$1051,11,FALSE)),"")</f>
        <v>2</v>
      </c>
      <c r="J65" s="42">
        <f>+IFERROR((VLOOKUP(A65,Hoja4!$A$2:$AA$1051,12,FALSE)),"")</f>
        <v>1</v>
      </c>
      <c r="K65" s="149" t="str">
        <f>+IFERROR((VLOOKUP(A65,Hoja4!$A$2:$AA$1051,13,FALSE)),"")</f>
        <v>-</v>
      </c>
      <c r="L65" s="144">
        <f>+IFERROR((VLOOKUP(A65,Hoja4!$A$2:$AA$1051,14,FALSE)),"")</f>
        <v>0</v>
      </c>
    </row>
    <row r="66" spans="1:12" x14ac:dyDescent="0.25">
      <c r="A66" s="145">
        <v>55</v>
      </c>
      <c r="B66" s="41">
        <f>+IFERROR((VLOOKUP(A66,Hoja4!$A$2:$M$1051,4,FALSE)),"")</f>
        <v>15491</v>
      </c>
      <c r="C66" s="41" t="str">
        <f>+IFERROR((VLOOKUP(A66,Hoja4!$A$2:$M$1051,5,FALSE)),"")</f>
        <v>NOBSA</v>
      </c>
      <c r="D66" s="42">
        <f>+IFERROR((VLOOKUP(A66,Hoja4!$A$2:$AA$1051,6,FALSE)),"")</f>
        <v>231</v>
      </c>
      <c r="E66" s="42">
        <f>+IFERROR((VLOOKUP(A66,Hoja4!$A$2:$AA$1051,7,FALSE)),"")</f>
        <v>249</v>
      </c>
      <c r="F66" s="42">
        <f>+IFERROR((VLOOKUP(A66,Hoja4!$A$2:$AA$1051,8,FALSE)),"")</f>
        <v>226</v>
      </c>
      <c r="G66" s="42">
        <f>+IFERROR((VLOOKUP(A66,Hoja4!$A$2:$AA$1051,9,FALSE)),"")</f>
        <v>83</v>
      </c>
      <c r="H66" s="42">
        <f>+IFERROR((VLOOKUP(A66,Hoja4!$A$2:$AA$1051,10,FALSE)),"")</f>
        <v>29</v>
      </c>
      <c r="I66" s="42">
        <f>+IFERROR((VLOOKUP(A66,Hoja4!$A$2:$AA$1051,11,FALSE)),"")</f>
        <v>43</v>
      </c>
      <c r="J66" s="42" t="str">
        <f>+IFERROR((VLOOKUP(A66,Hoja4!$A$2:$AA$1051,12,FALSE)),"")</f>
        <v>-</v>
      </c>
      <c r="K66" s="149" t="str">
        <f>+IFERROR((VLOOKUP(A66,Hoja4!$A$2:$AA$1051,13,FALSE)),"")</f>
        <v>-</v>
      </c>
      <c r="L66" s="144">
        <f>+IFERROR((VLOOKUP(A66,Hoja4!$A$2:$AA$1051,14,FALSE)),"")</f>
        <v>0</v>
      </c>
    </row>
    <row r="67" spans="1:12" x14ac:dyDescent="0.25">
      <c r="A67" s="145">
        <v>56</v>
      </c>
      <c r="B67" s="41">
        <f>+IFERROR((VLOOKUP(A67,Hoja4!$A$2:$M$1051,4,FALSE)),"")</f>
        <v>15494</v>
      </c>
      <c r="C67" s="41" t="str">
        <f>+IFERROR((VLOOKUP(A67,Hoja4!$A$2:$M$1051,5,FALSE)),"")</f>
        <v>NUEVO COLON</v>
      </c>
      <c r="D67" s="42">
        <f>+IFERROR((VLOOKUP(A67,Hoja4!$A$2:$AA$1051,6,FALSE)),"")</f>
        <v>24</v>
      </c>
      <c r="E67" s="42" t="str">
        <f>+IFERROR((VLOOKUP(A67,Hoja4!$A$2:$AA$1051,7,FALSE)),"")</f>
        <v>-</v>
      </c>
      <c r="F67" s="42" t="str">
        <f>+IFERROR((VLOOKUP(A67,Hoja4!$A$2:$AA$1051,8,FALSE)),"")</f>
        <v>-</v>
      </c>
      <c r="G67" s="42" t="str">
        <f>+IFERROR((VLOOKUP(A67,Hoja4!$A$2:$AA$1051,9,FALSE)),"")</f>
        <v>-</v>
      </c>
      <c r="H67" s="42" t="str">
        <f>+IFERROR((VLOOKUP(A67,Hoja4!$A$2:$AA$1051,10,FALSE)),"")</f>
        <v>-</v>
      </c>
      <c r="I67" s="42">
        <f>+IFERROR((VLOOKUP(A67,Hoja4!$A$2:$AA$1051,11,FALSE)),"")</f>
        <v>4</v>
      </c>
      <c r="J67" s="42" t="str">
        <f>+IFERROR((VLOOKUP(A67,Hoja4!$A$2:$AA$1051,12,FALSE)),"")</f>
        <v>-</v>
      </c>
      <c r="K67" s="149" t="str">
        <f>+IFERROR((VLOOKUP(A67,Hoja4!$A$2:$AA$1051,13,FALSE)),"")</f>
        <v>-</v>
      </c>
      <c r="L67" s="144">
        <f>+IFERROR((VLOOKUP(A67,Hoja4!$A$2:$AA$1051,14,FALSE)),"")</f>
        <v>0</v>
      </c>
    </row>
    <row r="68" spans="1:12" x14ac:dyDescent="0.25">
      <c r="A68" s="145">
        <v>57</v>
      </c>
      <c r="B68" s="41">
        <f>+IFERROR((VLOOKUP(A68,Hoja4!$A$2:$M$1051,4,FALSE)),"")</f>
        <v>15507</v>
      </c>
      <c r="C68" s="41" t="str">
        <f>+IFERROR((VLOOKUP(A68,Hoja4!$A$2:$M$1051,5,FALSE)),"")</f>
        <v>OTANCHE</v>
      </c>
      <c r="D68" s="42">
        <f>+IFERROR((VLOOKUP(A68,Hoja4!$A$2:$AA$1051,6,FALSE)),"")</f>
        <v>81</v>
      </c>
      <c r="E68" s="42">
        <f>+IFERROR((VLOOKUP(A68,Hoja4!$A$2:$AA$1051,7,FALSE)),"")</f>
        <v>73</v>
      </c>
      <c r="F68" s="42">
        <f>+IFERROR((VLOOKUP(A68,Hoja4!$A$2:$AA$1051,8,FALSE)),"")</f>
        <v>49</v>
      </c>
      <c r="G68" s="42">
        <f>+IFERROR((VLOOKUP(A68,Hoja4!$A$2:$AA$1051,9,FALSE)),"")</f>
        <v>42</v>
      </c>
      <c r="H68" s="42">
        <f>+IFERROR((VLOOKUP(A68,Hoja4!$A$2:$AA$1051,10,FALSE)),"")</f>
        <v>19</v>
      </c>
      <c r="I68" s="42">
        <f>+IFERROR((VLOOKUP(A68,Hoja4!$A$2:$AA$1051,11,FALSE)),"")</f>
        <v>2</v>
      </c>
      <c r="J68" s="42" t="str">
        <f>+IFERROR((VLOOKUP(A68,Hoja4!$A$2:$AA$1051,12,FALSE)),"")</f>
        <v>-</v>
      </c>
      <c r="K68" s="149" t="str">
        <f>+IFERROR((VLOOKUP(A68,Hoja4!$A$2:$AA$1051,13,FALSE)),"")</f>
        <v>-</v>
      </c>
      <c r="L68" s="144">
        <f>+IFERROR((VLOOKUP(A68,Hoja4!$A$2:$AA$1051,14,FALSE)),"")</f>
        <v>0</v>
      </c>
    </row>
    <row r="69" spans="1:12" x14ac:dyDescent="0.25">
      <c r="A69" s="145">
        <v>58</v>
      </c>
      <c r="B69" s="41">
        <f>+IFERROR((VLOOKUP(A69,Hoja4!$A$2:$M$1051,4,FALSE)),"")</f>
        <v>15514</v>
      </c>
      <c r="C69" s="41" t="str">
        <f>+IFERROR((VLOOKUP(A69,Hoja4!$A$2:$M$1051,5,FALSE)),"")</f>
        <v>PAEZ</v>
      </c>
      <c r="D69" s="42" t="str">
        <f>+IFERROR((VLOOKUP(A69,Hoja4!$A$2:$AA$1051,6,FALSE)),"")</f>
        <v>-</v>
      </c>
      <c r="E69" s="42" t="str">
        <f>+IFERROR((VLOOKUP(A69,Hoja4!$A$2:$AA$1051,7,FALSE)),"")</f>
        <v>-</v>
      </c>
      <c r="F69" s="42" t="str">
        <f>+IFERROR((VLOOKUP(A69,Hoja4!$A$2:$AA$1051,8,FALSE)),"")</f>
        <v>-</v>
      </c>
      <c r="G69" s="42" t="str">
        <f>+IFERROR((VLOOKUP(A69,Hoja4!$A$2:$AA$1051,9,FALSE)),"")</f>
        <v>-</v>
      </c>
      <c r="H69" s="42" t="str">
        <f>+IFERROR((VLOOKUP(A69,Hoja4!$A$2:$AA$1051,10,FALSE)),"")</f>
        <v>-</v>
      </c>
      <c r="I69" s="42" t="str">
        <f>+IFERROR((VLOOKUP(A69,Hoja4!$A$2:$AA$1051,11,FALSE)),"")</f>
        <v>-</v>
      </c>
      <c r="J69" s="42" t="str">
        <f>+IFERROR((VLOOKUP(A69,Hoja4!$A$2:$AA$1051,12,FALSE)),"")</f>
        <v>-</v>
      </c>
      <c r="K69" s="149" t="str">
        <f>+IFERROR((VLOOKUP(A69,Hoja4!$A$2:$AA$1051,13,FALSE)),"")</f>
        <v>-</v>
      </c>
      <c r="L69" s="144">
        <f>+IFERROR((VLOOKUP(A69,Hoja4!$A$2:$AA$1051,14,FALSE)),"")</f>
        <v>0</v>
      </c>
    </row>
    <row r="70" spans="1:12" x14ac:dyDescent="0.25">
      <c r="A70" s="145">
        <v>59</v>
      </c>
      <c r="B70" s="41">
        <f>+IFERROR((VLOOKUP(A70,Hoja4!$A$2:$M$1051,4,FALSE)),"")</f>
        <v>15516</v>
      </c>
      <c r="C70" s="41" t="str">
        <f>+IFERROR((VLOOKUP(A70,Hoja4!$A$2:$M$1051,5,FALSE)),"")</f>
        <v>PAIPA</v>
      </c>
      <c r="D70" s="42">
        <f>+IFERROR((VLOOKUP(A70,Hoja4!$A$2:$AA$1051,6,FALSE)),"")</f>
        <v>200</v>
      </c>
      <c r="E70" s="42">
        <f>+IFERROR((VLOOKUP(A70,Hoja4!$A$2:$AA$1051,7,FALSE)),"")</f>
        <v>176</v>
      </c>
      <c r="F70" s="42">
        <f>+IFERROR((VLOOKUP(A70,Hoja4!$A$2:$AA$1051,8,FALSE)),"")</f>
        <v>415</v>
      </c>
      <c r="G70" s="42">
        <f>+IFERROR((VLOOKUP(A70,Hoja4!$A$2:$AA$1051,9,FALSE)),"")</f>
        <v>413</v>
      </c>
      <c r="H70" s="42">
        <f>+IFERROR((VLOOKUP(A70,Hoja4!$A$2:$AA$1051,10,FALSE)),"")</f>
        <v>326</v>
      </c>
      <c r="I70" s="42">
        <f>+IFERROR((VLOOKUP(A70,Hoja4!$A$2:$AA$1051,11,FALSE)),"")</f>
        <v>72</v>
      </c>
      <c r="J70" s="42" t="str">
        <f>+IFERROR((VLOOKUP(A70,Hoja4!$A$2:$AA$1051,12,FALSE)),"")</f>
        <v>-</v>
      </c>
      <c r="K70" s="149" t="str">
        <f>+IFERROR((VLOOKUP(A70,Hoja4!$A$2:$AA$1051,13,FALSE)),"")</f>
        <v>-</v>
      </c>
      <c r="L70" s="144">
        <f>+IFERROR((VLOOKUP(A70,Hoja4!$A$2:$AA$1051,14,FALSE)),"")</f>
        <v>0</v>
      </c>
    </row>
    <row r="71" spans="1:12" x14ac:dyDescent="0.25">
      <c r="A71" s="145">
        <v>60</v>
      </c>
      <c r="B71" s="41">
        <f>+IFERROR((VLOOKUP(A71,Hoja4!$A$2:$M$1051,4,FALSE)),"")</f>
        <v>15518</v>
      </c>
      <c r="C71" s="41" t="str">
        <f>+IFERROR((VLOOKUP(A71,Hoja4!$A$2:$M$1051,5,FALSE)),"")</f>
        <v>PAJARITO</v>
      </c>
      <c r="D71" s="42" t="str">
        <f>+IFERROR((VLOOKUP(A71,Hoja4!$A$2:$AA$1051,6,FALSE)),"")</f>
        <v>-</v>
      </c>
      <c r="E71" s="42" t="str">
        <f>+IFERROR((VLOOKUP(A71,Hoja4!$A$2:$AA$1051,7,FALSE)),"")</f>
        <v>-</v>
      </c>
      <c r="F71" s="42" t="str">
        <f>+IFERROR((VLOOKUP(A71,Hoja4!$A$2:$AA$1051,8,FALSE)),"")</f>
        <v>-</v>
      </c>
      <c r="G71" s="42" t="str">
        <f>+IFERROR((VLOOKUP(A71,Hoja4!$A$2:$AA$1051,9,FALSE)),"")</f>
        <v>-</v>
      </c>
      <c r="H71" s="42" t="str">
        <f>+IFERROR((VLOOKUP(A71,Hoja4!$A$2:$AA$1051,10,FALSE)),"")</f>
        <v>-</v>
      </c>
      <c r="I71" s="42" t="str">
        <f>+IFERROR((VLOOKUP(A71,Hoja4!$A$2:$AA$1051,11,FALSE)),"")</f>
        <v>-</v>
      </c>
      <c r="J71" s="42" t="str">
        <f>+IFERROR((VLOOKUP(A71,Hoja4!$A$2:$AA$1051,12,FALSE)),"")</f>
        <v>-</v>
      </c>
      <c r="K71" s="149" t="str">
        <f>+IFERROR((VLOOKUP(A71,Hoja4!$A$2:$AA$1051,13,FALSE)),"")</f>
        <v>-</v>
      </c>
      <c r="L71" s="144">
        <f>+IFERROR((VLOOKUP(A71,Hoja4!$A$2:$AA$1051,14,FALSE)),"")</f>
        <v>0</v>
      </c>
    </row>
    <row r="72" spans="1:12" x14ac:dyDescent="0.25">
      <c r="A72" s="145">
        <v>61</v>
      </c>
      <c r="B72" s="41">
        <f>+IFERROR((VLOOKUP(A72,Hoja4!$A$2:$M$1051,4,FALSE)),"")</f>
        <v>15522</v>
      </c>
      <c r="C72" s="41" t="str">
        <f>+IFERROR((VLOOKUP(A72,Hoja4!$A$2:$M$1051,5,FALSE)),"")</f>
        <v>PANQUEBA</v>
      </c>
      <c r="D72" s="42" t="str">
        <f>+IFERROR((VLOOKUP(A72,Hoja4!$A$2:$AA$1051,6,FALSE)),"")</f>
        <v>-</v>
      </c>
      <c r="E72" s="42" t="str">
        <f>+IFERROR((VLOOKUP(A72,Hoja4!$A$2:$AA$1051,7,FALSE)),"")</f>
        <v>-</v>
      </c>
      <c r="F72" s="42" t="str">
        <f>+IFERROR((VLOOKUP(A72,Hoja4!$A$2:$AA$1051,8,FALSE)),"")</f>
        <v>-</v>
      </c>
      <c r="G72" s="42" t="str">
        <f>+IFERROR((VLOOKUP(A72,Hoja4!$A$2:$AA$1051,9,FALSE)),"")</f>
        <v>-</v>
      </c>
      <c r="H72" s="42" t="str">
        <f>+IFERROR((VLOOKUP(A72,Hoja4!$A$2:$AA$1051,10,FALSE)),"")</f>
        <v>-</v>
      </c>
      <c r="I72" s="42" t="str">
        <f>+IFERROR((VLOOKUP(A72,Hoja4!$A$2:$AA$1051,11,FALSE)),"")</f>
        <v>-</v>
      </c>
      <c r="J72" s="42" t="str">
        <f>+IFERROR((VLOOKUP(A72,Hoja4!$A$2:$AA$1051,12,FALSE)),"")</f>
        <v>-</v>
      </c>
      <c r="K72" s="149" t="str">
        <f>+IFERROR((VLOOKUP(A72,Hoja4!$A$2:$AA$1051,13,FALSE)),"")</f>
        <v>-</v>
      </c>
      <c r="L72" s="144">
        <f>+IFERROR((VLOOKUP(A72,Hoja4!$A$2:$AA$1051,14,FALSE)),"")</f>
        <v>0</v>
      </c>
    </row>
    <row r="73" spans="1:12" x14ac:dyDescent="0.25">
      <c r="A73" s="145">
        <v>62</v>
      </c>
      <c r="B73" s="41">
        <f>+IFERROR((VLOOKUP(A73,Hoja4!$A$2:$M$1051,4,FALSE)),"")</f>
        <v>15531</v>
      </c>
      <c r="C73" s="41" t="str">
        <f>+IFERROR((VLOOKUP(A73,Hoja4!$A$2:$M$1051,5,FALSE)),"")</f>
        <v>PAUNA</v>
      </c>
      <c r="D73" s="42" t="str">
        <f>+IFERROR((VLOOKUP(A73,Hoja4!$A$2:$AA$1051,6,FALSE)),"")</f>
        <v>-</v>
      </c>
      <c r="E73" s="42">
        <f>+IFERROR((VLOOKUP(A73,Hoja4!$A$2:$AA$1051,7,FALSE)),"")</f>
        <v>34</v>
      </c>
      <c r="F73" s="42">
        <f>+IFERROR((VLOOKUP(A73,Hoja4!$A$2:$AA$1051,8,FALSE)),"")</f>
        <v>34</v>
      </c>
      <c r="G73" s="42">
        <f>+IFERROR((VLOOKUP(A73,Hoja4!$A$2:$AA$1051,9,FALSE)),"")</f>
        <v>24</v>
      </c>
      <c r="H73" s="42" t="str">
        <f>+IFERROR((VLOOKUP(A73,Hoja4!$A$2:$AA$1051,10,FALSE)),"")</f>
        <v>-</v>
      </c>
      <c r="I73" s="42">
        <f>+IFERROR((VLOOKUP(A73,Hoja4!$A$2:$AA$1051,11,FALSE)),"")</f>
        <v>1</v>
      </c>
      <c r="J73" s="42" t="str">
        <f>+IFERROR((VLOOKUP(A73,Hoja4!$A$2:$AA$1051,12,FALSE)),"")</f>
        <v>-</v>
      </c>
      <c r="K73" s="149" t="str">
        <f>+IFERROR((VLOOKUP(A73,Hoja4!$A$2:$AA$1051,13,FALSE)),"")</f>
        <v>-</v>
      </c>
      <c r="L73" s="144">
        <f>+IFERROR((VLOOKUP(A73,Hoja4!$A$2:$AA$1051,14,FALSE)),"")</f>
        <v>0</v>
      </c>
    </row>
    <row r="74" spans="1:12" x14ac:dyDescent="0.25">
      <c r="A74" s="145">
        <v>63</v>
      </c>
      <c r="B74" s="41">
        <f>+IFERROR((VLOOKUP(A74,Hoja4!$A$2:$M$1051,4,FALSE)),"")</f>
        <v>15533</v>
      </c>
      <c r="C74" s="41" t="str">
        <f>+IFERROR((VLOOKUP(A74,Hoja4!$A$2:$M$1051,5,FALSE)),"")</f>
        <v>PAYA</v>
      </c>
      <c r="D74" s="42">
        <f>+IFERROR((VLOOKUP(A74,Hoja4!$A$2:$AA$1051,6,FALSE)),"")</f>
        <v>27</v>
      </c>
      <c r="E74" s="42">
        <f>+IFERROR((VLOOKUP(A74,Hoja4!$A$2:$AA$1051,7,FALSE)),"")</f>
        <v>27</v>
      </c>
      <c r="F74" s="42">
        <f>+IFERROR((VLOOKUP(A74,Hoja4!$A$2:$AA$1051,8,FALSE)),"")</f>
        <v>22</v>
      </c>
      <c r="G74" s="42" t="str">
        <f>+IFERROR((VLOOKUP(A74,Hoja4!$A$2:$AA$1051,9,FALSE)),"")</f>
        <v>-</v>
      </c>
      <c r="H74" s="42" t="str">
        <f>+IFERROR((VLOOKUP(A74,Hoja4!$A$2:$AA$1051,10,FALSE)),"")</f>
        <v>-</v>
      </c>
      <c r="I74" s="42">
        <f>+IFERROR((VLOOKUP(A74,Hoja4!$A$2:$AA$1051,11,FALSE)),"")</f>
        <v>1</v>
      </c>
      <c r="J74" s="42" t="str">
        <f>+IFERROR((VLOOKUP(A74,Hoja4!$A$2:$AA$1051,12,FALSE)),"")</f>
        <v>-</v>
      </c>
      <c r="K74" s="149" t="str">
        <f>+IFERROR((VLOOKUP(A74,Hoja4!$A$2:$AA$1051,13,FALSE)),"")</f>
        <v>-</v>
      </c>
      <c r="L74" s="144">
        <f>+IFERROR((VLOOKUP(A74,Hoja4!$A$2:$AA$1051,14,FALSE)),"")</f>
        <v>0</v>
      </c>
    </row>
    <row r="75" spans="1:12" x14ac:dyDescent="0.25">
      <c r="A75" s="145">
        <v>64</v>
      </c>
      <c r="B75" s="41">
        <f>+IFERROR((VLOOKUP(A75,Hoja4!$A$2:$M$1051,4,FALSE)),"")</f>
        <v>15537</v>
      </c>
      <c r="C75" s="41" t="str">
        <f>+IFERROR((VLOOKUP(A75,Hoja4!$A$2:$M$1051,5,FALSE)),"")</f>
        <v>PAZ DE RIO</v>
      </c>
      <c r="D75" s="42">
        <f>+IFERROR((VLOOKUP(A75,Hoja4!$A$2:$AA$1051,6,FALSE)),"")</f>
        <v>26</v>
      </c>
      <c r="E75" s="42">
        <f>+IFERROR((VLOOKUP(A75,Hoja4!$A$2:$AA$1051,7,FALSE)),"")</f>
        <v>26</v>
      </c>
      <c r="F75" s="42">
        <f>+IFERROR((VLOOKUP(A75,Hoja4!$A$2:$AA$1051,8,FALSE)),"")</f>
        <v>26</v>
      </c>
      <c r="G75" s="42">
        <f>+IFERROR((VLOOKUP(A75,Hoja4!$A$2:$AA$1051,9,FALSE)),"")</f>
        <v>1</v>
      </c>
      <c r="H75" s="42">
        <f>+IFERROR((VLOOKUP(A75,Hoja4!$A$2:$AA$1051,10,FALSE)),"")</f>
        <v>1</v>
      </c>
      <c r="I75" s="42">
        <f>+IFERROR((VLOOKUP(A75,Hoja4!$A$2:$AA$1051,11,FALSE)),"")</f>
        <v>1</v>
      </c>
      <c r="J75" s="42" t="str">
        <f>+IFERROR((VLOOKUP(A75,Hoja4!$A$2:$AA$1051,12,FALSE)),"")</f>
        <v>-</v>
      </c>
      <c r="K75" s="149" t="str">
        <f>+IFERROR((VLOOKUP(A75,Hoja4!$A$2:$AA$1051,13,FALSE)),"")</f>
        <v>-</v>
      </c>
      <c r="L75" s="144">
        <f>+IFERROR((VLOOKUP(A75,Hoja4!$A$2:$AA$1051,14,FALSE)),"")</f>
        <v>0</v>
      </c>
    </row>
    <row r="76" spans="1:12" x14ac:dyDescent="0.25">
      <c r="A76" s="145">
        <v>65</v>
      </c>
      <c r="B76" s="41">
        <f>+IFERROR((VLOOKUP(A76,Hoja4!$A$2:$M$1051,4,FALSE)),"")</f>
        <v>15542</v>
      </c>
      <c r="C76" s="41" t="str">
        <f>+IFERROR((VLOOKUP(A76,Hoja4!$A$2:$M$1051,5,FALSE)),"")</f>
        <v>PESCA</v>
      </c>
      <c r="D76" s="42">
        <f>+IFERROR((VLOOKUP(A76,Hoja4!$A$2:$AA$1051,6,FALSE)),"")</f>
        <v>2</v>
      </c>
      <c r="E76" s="42">
        <f>+IFERROR((VLOOKUP(A76,Hoja4!$A$2:$AA$1051,7,FALSE)),"")</f>
        <v>3</v>
      </c>
      <c r="F76" s="42">
        <f>+IFERROR((VLOOKUP(A76,Hoja4!$A$2:$AA$1051,8,FALSE)),"")</f>
        <v>2</v>
      </c>
      <c r="G76" s="42">
        <f>+IFERROR((VLOOKUP(A76,Hoja4!$A$2:$AA$1051,9,FALSE)),"")</f>
        <v>2</v>
      </c>
      <c r="H76" s="42">
        <f>+IFERROR((VLOOKUP(A76,Hoja4!$A$2:$AA$1051,10,FALSE)),"")</f>
        <v>1</v>
      </c>
      <c r="I76" s="42">
        <f>+IFERROR((VLOOKUP(A76,Hoja4!$A$2:$AA$1051,11,FALSE)),"")</f>
        <v>1</v>
      </c>
      <c r="J76" s="42" t="str">
        <f>+IFERROR((VLOOKUP(A76,Hoja4!$A$2:$AA$1051,12,FALSE)),"")</f>
        <v>-</v>
      </c>
      <c r="K76" s="149" t="str">
        <f>+IFERROR((VLOOKUP(A76,Hoja4!$A$2:$AA$1051,13,FALSE)),"")</f>
        <v>-</v>
      </c>
      <c r="L76" s="144">
        <f>+IFERROR((VLOOKUP(A76,Hoja4!$A$2:$AA$1051,14,FALSE)),"")</f>
        <v>0</v>
      </c>
    </row>
    <row r="77" spans="1:12" x14ac:dyDescent="0.25">
      <c r="A77" s="145">
        <v>66</v>
      </c>
      <c r="B77" s="41">
        <f>+IFERROR((VLOOKUP(A77,Hoja4!$A$2:$M$1051,4,FALSE)),"")</f>
        <v>15550</v>
      </c>
      <c r="C77" s="41" t="str">
        <f>+IFERROR((VLOOKUP(A77,Hoja4!$A$2:$M$1051,5,FALSE)),"")</f>
        <v>PISBA</v>
      </c>
      <c r="D77" s="42" t="str">
        <f>+IFERROR((VLOOKUP(A77,Hoja4!$A$2:$AA$1051,6,FALSE)),"")</f>
        <v>-</v>
      </c>
      <c r="E77" s="42" t="str">
        <f>+IFERROR((VLOOKUP(A77,Hoja4!$A$2:$AA$1051,7,FALSE)),"")</f>
        <v>-</v>
      </c>
      <c r="F77" s="42">
        <f>+IFERROR((VLOOKUP(A77,Hoja4!$A$2:$AA$1051,8,FALSE)),"")</f>
        <v>1</v>
      </c>
      <c r="G77" s="42" t="str">
        <f>+IFERROR((VLOOKUP(A77,Hoja4!$A$2:$AA$1051,9,FALSE)),"")</f>
        <v>-</v>
      </c>
      <c r="H77" s="42" t="str">
        <f>+IFERROR((VLOOKUP(A77,Hoja4!$A$2:$AA$1051,10,FALSE)),"")</f>
        <v>-</v>
      </c>
      <c r="I77" s="42" t="str">
        <f>+IFERROR((VLOOKUP(A77,Hoja4!$A$2:$AA$1051,11,FALSE)),"")</f>
        <v>-</v>
      </c>
      <c r="J77" s="42" t="str">
        <f>+IFERROR((VLOOKUP(A77,Hoja4!$A$2:$AA$1051,12,FALSE)),"")</f>
        <v>-</v>
      </c>
      <c r="K77" s="149" t="str">
        <f>+IFERROR((VLOOKUP(A77,Hoja4!$A$2:$AA$1051,13,FALSE)),"")</f>
        <v>-</v>
      </c>
      <c r="L77" s="144">
        <f>+IFERROR((VLOOKUP(A77,Hoja4!$A$2:$AA$1051,14,FALSE)),"")</f>
        <v>0</v>
      </c>
    </row>
    <row r="78" spans="1:12" x14ac:dyDescent="0.25">
      <c r="A78" s="145">
        <v>67</v>
      </c>
      <c r="B78" s="41">
        <f>+IFERROR((VLOOKUP(A78,Hoja4!$A$2:$M$1051,4,FALSE)),"")</f>
        <v>15572</v>
      </c>
      <c r="C78" s="41" t="str">
        <f>+IFERROR((VLOOKUP(A78,Hoja4!$A$2:$M$1051,5,FALSE)),"")</f>
        <v>PUERTO BOYACA</v>
      </c>
      <c r="D78" s="42">
        <f>+IFERROR((VLOOKUP(A78,Hoja4!$A$2:$AA$1051,6,FALSE)),"")</f>
        <v>860</v>
      </c>
      <c r="E78" s="42">
        <f>+IFERROR((VLOOKUP(A78,Hoja4!$A$2:$AA$1051,7,FALSE)),"")</f>
        <v>700</v>
      </c>
      <c r="F78" s="42">
        <f>+IFERROR((VLOOKUP(A78,Hoja4!$A$2:$AA$1051,8,FALSE)),"")</f>
        <v>547</v>
      </c>
      <c r="G78" s="42">
        <f>+IFERROR((VLOOKUP(A78,Hoja4!$A$2:$AA$1051,9,FALSE)),"")</f>
        <v>317</v>
      </c>
      <c r="H78" s="42">
        <f>+IFERROR((VLOOKUP(A78,Hoja4!$A$2:$AA$1051,10,FALSE)),"")</f>
        <v>189</v>
      </c>
      <c r="I78" s="42">
        <f>+IFERROR((VLOOKUP(A78,Hoja4!$A$2:$AA$1051,11,FALSE)),"")</f>
        <v>297</v>
      </c>
      <c r="J78" s="42">
        <f>+IFERROR((VLOOKUP(A78,Hoja4!$A$2:$AA$1051,12,FALSE)),"")</f>
        <v>455</v>
      </c>
      <c r="K78" s="149">
        <f>+IFERROR((VLOOKUP(A78,Hoja4!$A$2:$AA$1051,13,FALSE)),"")</f>
        <v>596</v>
      </c>
      <c r="L78" s="144">
        <f>+IFERROR((VLOOKUP(A78,Hoja4!$A$2:$AA$1051,14,FALSE)),"")</f>
        <v>575</v>
      </c>
    </row>
    <row r="79" spans="1:12" x14ac:dyDescent="0.25">
      <c r="A79" s="145">
        <v>68</v>
      </c>
      <c r="B79" s="41">
        <f>+IFERROR((VLOOKUP(A79,Hoja4!$A$2:$M$1051,4,FALSE)),"")</f>
        <v>15580</v>
      </c>
      <c r="C79" s="41" t="str">
        <f>+IFERROR((VLOOKUP(A79,Hoja4!$A$2:$M$1051,5,FALSE)),"")</f>
        <v>QUIPAMA</v>
      </c>
      <c r="D79" s="42" t="str">
        <f>+IFERROR((VLOOKUP(A79,Hoja4!$A$2:$AA$1051,6,FALSE)),"")</f>
        <v>-</v>
      </c>
      <c r="E79" s="42">
        <f>+IFERROR((VLOOKUP(A79,Hoja4!$A$2:$AA$1051,7,FALSE)),"")</f>
        <v>40</v>
      </c>
      <c r="F79" s="42">
        <f>+IFERROR((VLOOKUP(A79,Hoja4!$A$2:$AA$1051,8,FALSE)),"")</f>
        <v>32</v>
      </c>
      <c r="G79" s="42">
        <f>+IFERROR((VLOOKUP(A79,Hoja4!$A$2:$AA$1051,9,FALSE)),"")</f>
        <v>29</v>
      </c>
      <c r="H79" s="42" t="str">
        <f>+IFERROR((VLOOKUP(A79,Hoja4!$A$2:$AA$1051,10,FALSE)),"")</f>
        <v>-</v>
      </c>
      <c r="I79" s="42" t="str">
        <f>+IFERROR((VLOOKUP(A79,Hoja4!$A$2:$AA$1051,11,FALSE)),"")</f>
        <v>-</v>
      </c>
      <c r="J79" s="42">
        <f>+IFERROR((VLOOKUP(A79,Hoja4!$A$2:$AA$1051,12,FALSE)),"")</f>
        <v>1</v>
      </c>
      <c r="K79" s="149">
        <f>+IFERROR((VLOOKUP(A79,Hoja4!$A$2:$AA$1051,13,FALSE)),"")</f>
        <v>1</v>
      </c>
      <c r="L79" s="144">
        <f>+IFERROR((VLOOKUP(A79,Hoja4!$A$2:$AA$1051,14,FALSE)),"")</f>
        <v>0</v>
      </c>
    </row>
    <row r="80" spans="1:12" x14ac:dyDescent="0.25">
      <c r="A80" s="145">
        <v>69</v>
      </c>
      <c r="B80" s="41">
        <f>+IFERROR((VLOOKUP(A80,Hoja4!$A$2:$M$1051,4,FALSE)),"")</f>
        <v>15599</v>
      </c>
      <c r="C80" s="41" t="str">
        <f>+IFERROR((VLOOKUP(A80,Hoja4!$A$2:$M$1051,5,FALSE)),"")</f>
        <v>RAMIRIQUI</v>
      </c>
      <c r="D80" s="42">
        <f>+IFERROR((VLOOKUP(A80,Hoja4!$A$2:$AA$1051,6,FALSE)),"")</f>
        <v>68</v>
      </c>
      <c r="E80" s="42" t="str">
        <f>+IFERROR((VLOOKUP(A80,Hoja4!$A$2:$AA$1051,7,FALSE)),"")</f>
        <v>-</v>
      </c>
      <c r="F80" s="42">
        <f>+IFERROR((VLOOKUP(A80,Hoja4!$A$2:$AA$1051,8,FALSE)),"")</f>
        <v>33</v>
      </c>
      <c r="G80" s="42">
        <f>+IFERROR((VLOOKUP(A80,Hoja4!$A$2:$AA$1051,9,FALSE)),"")</f>
        <v>33</v>
      </c>
      <c r="H80" s="42">
        <f>+IFERROR((VLOOKUP(A80,Hoja4!$A$2:$AA$1051,10,FALSE)),"")</f>
        <v>29</v>
      </c>
      <c r="I80" s="42" t="str">
        <f>+IFERROR((VLOOKUP(A80,Hoja4!$A$2:$AA$1051,11,FALSE)),"")</f>
        <v>-</v>
      </c>
      <c r="J80" s="42" t="str">
        <f>+IFERROR((VLOOKUP(A80,Hoja4!$A$2:$AA$1051,12,FALSE)),"")</f>
        <v>-</v>
      </c>
      <c r="K80" s="149" t="str">
        <f>+IFERROR((VLOOKUP(A80,Hoja4!$A$2:$AA$1051,13,FALSE)),"")</f>
        <v>-</v>
      </c>
      <c r="L80" s="144">
        <f>+IFERROR((VLOOKUP(A80,Hoja4!$A$2:$AA$1051,14,FALSE)),"")</f>
        <v>0</v>
      </c>
    </row>
    <row r="81" spans="1:12" x14ac:dyDescent="0.25">
      <c r="A81" s="145">
        <v>70</v>
      </c>
      <c r="B81" s="41">
        <f>+IFERROR((VLOOKUP(A81,Hoja4!$A$2:$M$1051,4,FALSE)),"")</f>
        <v>15600</v>
      </c>
      <c r="C81" s="41" t="str">
        <f>+IFERROR((VLOOKUP(A81,Hoja4!$A$2:$M$1051,5,FALSE)),"")</f>
        <v>RAQUIRA</v>
      </c>
      <c r="D81" s="42" t="str">
        <f>+IFERROR((VLOOKUP(A81,Hoja4!$A$2:$AA$1051,6,FALSE)),"")</f>
        <v>-</v>
      </c>
      <c r="E81" s="42" t="str">
        <f>+IFERROR((VLOOKUP(A81,Hoja4!$A$2:$AA$1051,7,FALSE)),"")</f>
        <v>-</v>
      </c>
      <c r="F81" s="42" t="str">
        <f>+IFERROR((VLOOKUP(A81,Hoja4!$A$2:$AA$1051,8,FALSE)),"")</f>
        <v>-</v>
      </c>
      <c r="G81" s="42" t="str">
        <f>+IFERROR((VLOOKUP(A81,Hoja4!$A$2:$AA$1051,9,FALSE)),"")</f>
        <v>-</v>
      </c>
      <c r="H81" s="42" t="str">
        <f>+IFERROR((VLOOKUP(A81,Hoja4!$A$2:$AA$1051,10,FALSE)),"")</f>
        <v>-</v>
      </c>
      <c r="I81" s="42">
        <f>+IFERROR((VLOOKUP(A81,Hoja4!$A$2:$AA$1051,11,FALSE)),"")</f>
        <v>1</v>
      </c>
      <c r="J81" s="42" t="str">
        <f>+IFERROR((VLOOKUP(A81,Hoja4!$A$2:$AA$1051,12,FALSE)),"")</f>
        <v>-</v>
      </c>
      <c r="K81" s="149" t="str">
        <f>+IFERROR((VLOOKUP(A81,Hoja4!$A$2:$AA$1051,13,FALSE)),"")</f>
        <v>-</v>
      </c>
      <c r="L81" s="144">
        <f>+IFERROR((VLOOKUP(A81,Hoja4!$A$2:$AA$1051,14,FALSE)),"")</f>
        <v>0</v>
      </c>
    </row>
    <row r="82" spans="1:12" x14ac:dyDescent="0.25">
      <c r="A82" s="145">
        <v>71</v>
      </c>
      <c r="B82" s="41">
        <f>+IFERROR((VLOOKUP(A82,Hoja4!$A$2:$M$1051,4,FALSE)),"")</f>
        <v>15621</v>
      </c>
      <c r="C82" s="41" t="str">
        <f>+IFERROR((VLOOKUP(A82,Hoja4!$A$2:$M$1051,5,FALSE)),"")</f>
        <v>RONDON</v>
      </c>
      <c r="D82" s="42">
        <f>+IFERROR((VLOOKUP(A82,Hoja4!$A$2:$AA$1051,6,FALSE)),"")</f>
        <v>32</v>
      </c>
      <c r="E82" s="42" t="str">
        <f>+IFERROR((VLOOKUP(A82,Hoja4!$A$2:$AA$1051,7,FALSE)),"")</f>
        <v>-</v>
      </c>
      <c r="F82" s="42">
        <f>+IFERROR((VLOOKUP(A82,Hoja4!$A$2:$AA$1051,8,FALSE)),"")</f>
        <v>66</v>
      </c>
      <c r="G82" s="42">
        <f>+IFERROR((VLOOKUP(A82,Hoja4!$A$2:$AA$1051,9,FALSE)),"")</f>
        <v>63</v>
      </c>
      <c r="H82" s="42">
        <f>+IFERROR((VLOOKUP(A82,Hoja4!$A$2:$AA$1051,10,FALSE)),"")</f>
        <v>44</v>
      </c>
      <c r="I82" s="42" t="str">
        <f>+IFERROR((VLOOKUP(A82,Hoja4!$A$2:$AA$1051,11,FALSE)),"")</f>
        <v>-</v>
      </c>
      <c r="J82" s="42">
        <f>+IFERROR((VLOOKUP(A82,Hoja4!$A$2:$AA$1051,12,FALSE)),"")</f>
        <v>13</v>
      </c>
      <c r="K82" s="149" t="str">
        <f>+IFERROR((VLOOKUP(A82,Hoja4!$A$2:$AA$1051,13,FALSE)),"")</f>
        <v>-</v>
      </c>
      <c r="L82" s="144">
        <f>+IFERROR((VLOOKUP(A82,Hoja4!$A$2:$AA$1051,14,FALSE)),"")</f>
        <v>0</v>
      </c>
    </row>
    <row r="83" spans="1:12" x14ac:dyDescent="0.25">
      <c r="A83" s="145">
        <v>72</v>
      </c>
      <c r="B83" s="41">
        <f>+IFERROR((VLOOKUP(A83,Hoja4!$A$2:$M$1051,4,FALSE)),"")</f>
        <v>15632</v>
      </c>
      <c r="C83" s="41" t="str">
        <f>+IFERROR((VLOOKUP(A83,Hoja4!$A$2:$M$1051,5,FALSE)),"")</f>
        <v>SABOYA</v>
      </c>
      <c r="D83" s="42" t="str">
        <f>+IFERROR((VLOOKUP(A83,Hoja4!$A$2:$AA$1051,6,FALSE)),"")</f>
        <v>-</v>
      </c>
      <c r="E83" s="42" t="str">
        <f>+IFERROR((VLOOKUP(A83,Hoja4!$A$2:$AA$1051,7,FALSE)),"")</f>
        <v>-</v>
      </c>
      <c r="F83" s="42" t="str">
        <f>+IFERROR((VLOOKUP(A83,Hoja4!$A$2:$AA$1051,8,FALSE)),"")</f>
        <v>-</v>
      </c>
      <c r="G83" s="42" t="str">
        <f>+IFERROR((VLOOKUP(A83,Hoja4!$A$2:$AA$1051,9,FALSE)),"")</f>
        <v>-</v>
      </c>
      <c r="H83" s="42" t="str">
        <f>+IFERROR((VLOOKUP(A83,Hoja4!$A$2:$AA$1051,10,FALSE)),"")</f>
        <v>-</v>
      </c>
      <c r="I83" s="42">
        <f>+IFERROR((VLOOKUP(A83,Hoja4!$A$2:$AA$1051,11,FALSE)),"")</f>
        <v>2</v>
      </c>
      <c r="J83" s="42" t="str">
        <f>+IFERROR((VLOOKUP(A83,Hoja4!$A$2:$AA$1051,12,FALSE)),"")</f>
        <v>-</v>
      </c>
      <c r="K83" s="149" t="str">
        <f>+IFERROR((VLOOKUP(A83,Hoja4!$A$2:$AA$1051,13,FALSE)),"")</f>
        <v>-</v>
      </c>
      <c r="L83" s="144">
        <f>+IFERROR((VLOOKUP(A83,Hoja4!$A$2:$AA$1051,14,FALSE)),"")</f>
        <v>0</v>
      </c>
    </row>
    <row r="84" spans="1:12" x14ac:dyDescent="0.25">
      <c r="A84" s="145">
        <v>73</v>
      </c>
      <c r="B84" s="41">
        <f>+IFERROR((VLOOKUP(A84,Hoja4!$A$2:$M$1051,4,FALSE)),"")</f>
        <v>15638</v>
      </c>
      <c r="C84" s="41" t="str">
        <f>+IFERROR((VLOOKUP(A84,Hoja4!$A$2:$M$1051,5,FALSE)),"")</f>
        <v>SACHICA</v>
      </c>
      <c r="D84" s="42" t="str">
        <f>+IFERROR((VLOOKUP(A84,Hoja4!$A$2:$AA$1051,6,FALSE)),"")</f>
        <v>-</v>
      </c>
      <c r="E84" s="42" t="str">
        <f>+IFERROR((VLOOKUP(A84,Hoja4!$A$2:$AA$1051,7,FALSE)),"")</f>
        <v>-</v>
      </c>
      <c r="F84" s="42" t="str">
        <f>+IFERROR((VLOOKUP(A84,Hoja4!$A$2:$AA$1051,8,FALSE)),"")</f>
        <v>-</v>
      </c>
      <c r="G84" s="42" t="str">
        <f>+IFERROR((VLOOKUP(A84,Hoja4!$A$2:$AA$1051,9,FALSE)),"")</f>
        <v>-</v>
      </c>
      <c r="H84" s="42" t="str">
        <f>+IFERROR((VLOOKUP(A84,Hoja4!$A$2:$AA$1051,10,FALSE)),"")</f>
        <v>-</v>
      </c>
      <c r="I84" s="42">
        <f>+IFERROR((VLOOKUP(A84,Hoja4!$A$2:$AA$1051,11,FALSE)),"")</f>
        <v>3</v>
      </c>
      <c r="J84" s="42" t="str">
        <f>+IFERROR((VLOOKUP(A84,Hoja4!$A$2:$AA$1051,12,FALSE)),"")</f>
        <v>-</v>
      </c>
      <c r="K84" s="149" t="str">
        <f>+IFERROR((VLOOKUP(A84,Hoja4!$A$2:$AA$1051,13,FALSE)),"")</f>
        <v>-</v>
      </c>
      <c r="L84" s="144">
        <f>+IFERROR((VLOOKUP(A84,Hoja4!$A$2:$AA$1051,14,FALSE)),"")</f>
        <v>0</v>
      </c>
    </row>
    <row r="85" spans="1:12" x14ac:dyDescent="0.25">
      <c r="A85" s="145">
        <v>74</v>
      </c>
      <c r="B85" s="41">
        <f>+IFERROR((VLOOKUP(A85,Hoja4!$A$2:$M$1051,4,FALSE)),"")</f>
        <v>15646</v>
      </c>
      <c r="C85" s="41" t="str">
        <f>+IFERROR((VLOOKUP(A85,Hoja4!$A$2:$M$1051,5,FALSE)),"")</f>
        <v>SAMACA</v>
      </c>
      <c r="D85" s="42">
        <f>+IFERROR((VLOOKUP(A85,Hoja4!$A$2:$AA$1051,6,FALSE)),"")</f>
        <v>226</v>
      </c>
      <c r="E85" s="42">
        <f>+IFERROR((VLOOKUP(A85,Hoja4!$A$2:$AA$1051,7,FALSE)),"")</f>
        <v>238</v>
      </c>
      <c r="F85" s="42">
        <f>+IFERROR((VLOOKUP(A85,Hoja4!$A$2:$AA$1051,8,FALSE)),"")</f>
        <v>299</v>
      </c>
      <c r="G85" s="42">
        <f>+IFERROR((VLOOKUP(A85,Hoja4!$A$2:$AA$1051,9,FALSE)),"")</f>
        <v>363</v>
      </c>
      <c r="H85" s="42">
        <f>+IFERROR((VLOOKUP(A85,Hoja4!$A$2:$AA$1051,10,FALSE)),"")</f>
        <v>219</v>
      </c>
      <c r="I85" s="42">
        <f>+IFERROR((VLOOKUP(A85,Hoja4!$A$2:$AA$1051,11,FALSE)),"")</f>
        <v>129</v>
      </c>
      <c r="J85" s="42">
        <f>+IFERROR((VLOOKUP(A85,Hoja4!$A$2:$AA$1051,12,FALSE)),"")</f>
        <v>7</v>
      </c>
      <c r="K85" s="149" t="str">
        <f>+IFERROR((VLOOKUP(A85,Hoja4!$A$2:$AA$1051,13,FALSE)),"")</f>
        <v>-</v>
      </c>
      <c r="L85" s="144">
        <f>+IFERROR((VLOOKUP(A85,Hoja4!$A$2:$AA$1051,14,FALSE)),"")</f>
        <v>0</v>
      </c>
    </row>
    <row r="86" spans="1:12" x14ac:dyDescent="0.25">
      <c r="A86" s="145">
        <v>75</v>
      </c>
      <c r="B86" s="41">
        <f>+IFERROR((VLOOKUP(A86,Hoja4!$A$2:$M$1051,4,FALSE)),"")</f>
        <v>15664</v>
      </c>
      <c r="C86" s="41" t="str">
        <f>+IFERROR((VLOOKUP(A86,Hoja4!$A$2:$M$1051,5,FALSE)),"")</f>
        <v>SAN JOSE DE PARE</v>
      </c>
      <c r="D86" s="42">
        <f>+IFERROR((VLOOKUP(A86,Hoja4!$A$2:$AA$1051,6,FALSE)),"")</f>
        <v>1</v>
      </c>
      <c r="E86" s="42" t="str">
        <f>+IFERROR((VLOOKUP(A86,Hoja4!$A$2:$AA$1051,7,FALSE)),"")</f>
        <v>-</v>
      </c>
      <c r="F86" s="42" t="str">
        <f>+IFERROR((VLOOKUP(A86,Hoja4!$A$2:$AA$1051,8,FALSE)),"")</f>
        <v>-</v>
      </c>
      <c r="G86" s="42" t="str">
        <f>+IFERROR((VLOOKUP(A86,Hoja4!$A$2:$AA$1051,9,FALSE)),"")</f>
        <v>-</v>
      </c>
      <c r="H86" s="42" t="str">
        <f>+IFERROR((VLOOKUP(A86,Hoja4!$A$2:$AA$1051,10,FALSE)),"")</f>
        <v>-</v>
      </c>
      <c r="I86" s="42">
        <f>+IFERROR((VLOOKUP(A86,Hoja4!$A$2:$AA$1051,11,FALSE)),"")</f>
        <v>5</v>
      </c>
      <c r="J86" s="42" t="str">
        <f>+IFERROR((VLOOKUP(A86,Hoja4!$A$2:$AA$1051,12,FALSE)),"")</f>
        <v>-</v>
      </c>
      <c r="K86" s="149" t="str">
        <f>+IFERROR((VLOOKUP(A86,Hoja4!$A$2:$AA$1051,13,FALSE)),"")</f>
        <v>-</v>
      </c>
      <c r="L86" s="144">
        <f>+IFERROR((VLOOKUP(A86,Hoja4!$A$2:$AA$1051,14,FALSE)),"")</f>
        <v>0</v>
      </c>
    </row>
    <row r="87" spans="1:12" x14ac:dyDescent="0.25">
      <c r="A87" s="145">
        <v>76</v>
      </c>
      <c r="B87" s="41">
        <f>+IFERROR((VLOOKUP(A87,Hoja4!$A$2:$M$1051,4,FALSE)),"")</f>
        <v>15667</v>
      </c>
      <c r="C87" s="41" t="str">
        <f>+IFERROR((VLOOKUP(A87,Hoja4!$A$2:$M$1051,5,FALSE)),"")</f>
        <v>SAN LUIS DE GACENO</v>
      </c>
      <c r="D87" s="42" t="str">
        <f>+IFERROR((VLOOKUP(A87,Hoja4!$A$2:$AA$1051,6,FALSE)),"")</f>
        <v>-</v>
      </c>
      <c r="E87" s="42" t="str">
        <f>+IFERROR((VLOOKUP(A87,Hoja4!$A$2:$AA$1051,7,FALSE)),"")</f>
        <v>-</v>
      </c>
      <c r="F87" s="42">
        <f>+IFERROR((VLOOKUP(A87,Hoja4!$A$2:$AA$1051,8,FALSE)),"")</f>
        <v>73</v>
      </c>
      <c r="G87" s="42">
        <f>+IFERROR((VLOOKUP(A87,Hoja4!$A$2:$AA$1051,9,FALSE)),"")</f>
        <v>69</v>
      </c>
      <c r="H87" s="42">
        <f>+IFERROR((VLOOKUP(A87,Hoja4!$A$2:$AA$1051,10,FALSE)),"")</f>
        <v>55</v>
      </c>
      <c r="I87" s="42">
        <f>+IFERROR((VLOOKUP(A87,Hoja4!$A$2:$AA$1051,11,FALSE)),"")</f>
        <v>2</v>
      </c>
      <c r="J87" s="42" t="str">
        <f>+IFERROR((VLOOKUP(A87,Hoja4!$A$2:$AA$1051,12,FALSE)),"")</f>
        <v>-</v>
      </c>
      <c r="K87" s="149" t="str">
        <f>+IFERROR((VLOOKUP(A87,Hoja4!$A$2:$AA$1051,13,FALSE)),"")</f>
        <v>-</v>
      </c>
      <c r="L87" s="144">
        <f>+IFERROR((VLOOKUP(A87,Hoja4!$A$2:$AA$1051,14,FALSE)),"")</f>
        <v>0</v>
      </c>
    </row>
    <row r="88" spans="1:12" x14ac:dyDescent="0.25">
      <c r="A88" s="145">
        <v>77</v>
      </c>
      <c r="B88" s="41">
        <f>+IFERROR((VLOOKUP(A88,Hoja4!$A$2:$M$1051,4,FALSE)),"")</f>
        <v>15673</v>
      </c>
      <c r="C88" s="41" t="str">
        <f>+IFERROR((VLOOKUP(A88,Hoja4!$A$2:$M$1051,5,FALSE)),"")</f>
        <v>SAN MATEO</v>
      </c>
      <c r="D88" s="42" t="str">
        <f>+IFERROR((VLOOKUP(A88,Hoja4!$A$2:$AA$1051,6,FALSE)),"")</f>
        <v>-</v>
      </c>
      <c r="E88" s="42" t="str">
        <f>+IFERROR((VLOOKUP(A88,Hoja4!$A$2:$AA$1051,7,FALSE)),"")</f>
        <v>-</v>
      </c>
      <c r="F88" s="42" t="str">
        <f>+IFERROR((VLOOKUP(A88,Hoja4!$A$2:$AA$1051,8,FALSE)),"")</f>
        <v>-</v>
      </c>
      <c r="G88" s="42" t="str">
        <f>+IFERROR((VLOOKUP(A88,Hoja4!$A$2:$AA$1051,9,FALSE)),"")</f>
        <v>-</v>
      </c>
      <c r="H88" s="42" t="str">
        <f>+IFERROR((VLOOKUP(A88,Hoja4!$A$2:$AA$1051,10,FALSE)),"")</f>
        <v>-</v>
      </c>
      <c r="I88" s="42" t="str">
        <f>+IFERROR((VLOOKUP(A88,Hoja4!$A$2:$AA$1051,11,FALSE)),"")</f>
        <v>-</v>
      </c>
      <c r="J88" s="42">
        <f>+IFERROR((VLOOKUP(A88,Hoja4!$A$2:$AA$1051,12,FALSE)),"")</f>
        <v>1</v>
      </c>
      <c r="K88" s="149" t="str">
        <f>+IFERROR((VLOOKUP(A88,Hoja4!$A$2:$AA$1051,13,FALSE)),"")</f>
        <v>-</v>
      </c>
      <c r="L88" s="144">
        <f>+IFERROR((VLOOKUP(A88,Hoja4!$A$2:$AA$1051,14,FALSE)),"")</f>
        <v>0</v>
      </c>
    </row>
    <row r="89" spans="1:12" x14ac:dyDescent="0.25">
      <c r="A89" s="145">
        <v>78</v>
      </c>
      <c r="B89" s="41">
        <f>+IFERROR((VLOOKUP(A89,Hoja4!$A$2:$M$1051,4,FALSE)),"")</f>
        <v>15676</v>
      </c>
      <c r="C89" s="41" t="str">
        <f>+IFERROR((VLOOKUP(A89,Hoja4!$A$2:$M$1051,5,FALSE)),"")</f>
        <v>SAN MIGUEL DE SEMA</v>
      </c>
      <c r="D89" s="42" t="str">
        <f>+IFERROR((VLOOKUP(A89,Hoja4!$A$2:$AA$1051,6,FALSE)),"")</f>
        <v>-</v>
      </c>
      <c r="E89" s="42">
        <f>+IFERROR((VLOOKUP(A89,Hoja4!$A$2:$AA$1051,7,FALSE)),"")</f>
        <v>30</v>
      </c>
      <c r="F89" s="42">
        <f>+IFERROR((VLOOKUP(A89,Hoja4!$A$2:$AA$1051,8,FALSE)),"")</f>
        <v>29</v>
      </c>
      <c r="G89" s="42">
        <f>+IFERROR((VLOOKUP(A89,Hoja4!$A$2:$AA$1051,9,FALSE)),"")</f>
        <v>17</v>
      </c>
      <c r="H89" s="42" t="str">
        <f>+IFERROR((VLOOKUP(A89,Hoja4!$A$2:$AA$1051,10,FALSE)),"")</f>
        <v>-</v>
      </c>
      <c r="I89" s="42">
        <f>+IFERROR((VLOOKUP(A89,Hoja4!$A$2:$AA$1051,11,FALSE)),"")</f>
        <v>2</v>
      </c>
      <c r="J89" s="42">
        <f>+IFERROR((VLOOKUP(A89,Hoja4!$A$2:$AA$1051,12,FALSE)),"")</f>
        <v>1</v>
      </c>
      <c r="K89" s="149" t="str">
        <f>+IFERROR((VLOOKUP(A89,Hoja4!$A$2:$AA$1051,13,FALSE)),"")</f>
        <v>-</v>
      </c>
      <c r="L89" s="144">
        <f>+IFERROR((VLOOKUP(A89,Hoja4!$A$2:$AA$1051,14,FALSE)),"")</f>
        <v>0</v>
      </c>
    </row>
    <row r="90" spans="1:12" x14ac:dyDescent="0.25">
      <c r="A90" s="145">
        <v>79</v>
      </c>
      <c r="B90" s="41">
        <f>+IFERROR((VLOOKUP(A90,Hoja4!$A$2:$M$1051,4,FALSE)),"")</f>
        <v>15681</v>
      </c>
      <c r="C90" s="41" t="str">
        <f>+IFERROR((VLOOKUP(A90,Hoja4!$A$2:$M$1051,5,FALSE)),"")</f>
        <v>SAN PABLO DE BORBUR</v>
      </c>
      <c r="D90" s="42" t="str">
        <f>+IFERROR((VLOOKUP(A90,Hoja4!$A$2:$AA$1051,6,FALSE)),"")</f>
        <v>-</v>
      </c>
      <c r="E90" s="42" t="str">
        <f>+IFERROR((VLOOKUP(A90,Hoja4!$A$2:$AA$1051,7,FALSE)),"")</f>
        <v>-</v>
      </c>
      <c r="F90" s="42" t="str">
        <f>+IFERROR((VLOOKUP(A90,Hoja4!$A$2:$AA$1051,8,FALSE)),"")</f>
        <v>-</v>
      </c>
      <c r="G90" s="42" t="str">
        <f>+IFERROR((VLOOKUP(A90,Hoja4!$A$2:$AA$1051,9,FALSE)),"")</f>
        <v>-</v>
      </c>
      <c r="H90" s="42" t="str">
        <f>+IFERROR((VLOOKUP(A90,Hoja4!$A$2:$AA$1051,10,FALSE)),"")</f>
        <v>-</v>
      </c>
      <c r="I90" s="42">
        <f>+IFERROR((VLOOKUP(A90,Hoja4!$A$2:$AA$1051,11,FALSE)),"")</f>
        <v>1</v>
      </c>
      <c r="J90" s="42" t="str">
        <f>+IFERROR((VLOOKUP(A90,Hoja4!$A$2:$AA$1051,12,FALSE)),"")</f>
        <v>-</v>
      </c>
      <c r="K90" s="149" t="str">
        <f>+IFERROR((VLOOKUP(A90,Hoja4!$A$2:$AA$1051,13,FALSE)),"")</f>
        <v>-</v>
      </c>
      <c r="L90" s="144">
        <f>+IFERROR((VLOOKUP(A90,Hoja4!$A$2:$AA$1051,14,FALSE)),"")</f>
        <v>0</v>
      </c>
    </row>
    <row r="91" spans="1:12" x14ac:dyDescent="0.25">
      <c r="A91" s="145">
        <v>80</v>
      </c>
      <c r="B91" s="41">
        <f>+IFERROR((VLOOKUP(A91,Hoja4!$A$2:$M$1051,4,FALSE)),"")</f>
        <v>15686</v>
      </c>
      <c r="C91" s="41" t="str">
        <f>+IFERROR((VLOOKUP(A91,Hoja4!$A$2:$M$1051,5,FALSE)),"")</f>
        <v>SANTANA</v>
      </c>
      <c r="D91" s="42">
        <f>+IFERROR((VLOOKUP(A91,Hoja4!$A$2:$AA$1051,6,FALSE)),"")</f>
        <v>27</v>
      </c>
      <c r="E91" s="42">
        <f>+IFERROR((VLOOKUP(A91,Hoja4!$A$2:$AA$1051,7,FALSE)),"")</f>
        <v>22</v>
      </c>
      <c r="F91" s="42" t="str">
        <f>+IFERROR((VLOOKUP(A91,Hoja4!$A$2:$AA$1051,8,FALSE)),"")</f>
        <v>-</v>
      </c>
      <c r="G91" s="42" t="str">
        <f>+IFERROR((VLOOKUP(A91,Hoja4!$A$2:$AA$1051,9,FALSE)),"")</f>
        <v>-</v>
      </c>
      <c r="H91" s="42" t="str">
        <f>+IFERROR((VLOOKUP(A91,Hoja4!$A$2:$AA$1051,10,FALSE)),"")</f>
        <v>-</v>
      </c>
      <c r="I91" s="42">
        <f>+IFERROR((VLOOKUP(A91,Hoja4!$A$2:$AA$1051,11,FALSE)),"")</f>
        <v>1</v>
      </c>
      <c r="J91" s="42" t="str">
        <f>+IFERROR((VLOOKUP(A91,Hoja4!$A$2:$AA$1051,12,FALSE)),"")</f>
        <v>-</v>
      </c>
      <c r="K91" s="149" t="str">
        <f>+IFERROR((VLOOKUP(A91,Hoja4!$A$2:$AA$1051,13,FALSE)),"")</f>
        <v>-</v>
      </c>
      <c r="L91" s="144">
        <f>+IFERROR((VLOOKUP(A91,Hoja4!$A$2:$AA$1051,14,FALSE)),"")</f>
        <v>0</v>
      </c>
    </row>
    <row r="92" spans="1:12" x14ac:dyDescent="0.25">
      <c r="A92" s="145">
        <v>81</v>
      </c>
      <c r="B92" s="41">
        <f>+IFERROR((VLOOKUP(A92,Hoja4!$A$2:$M$1051,4,FALSE)),"")</f>
        <v>15690</v>
      </c>
      <c r="C92" s="41" t="str">
        <f>+IFERROR((VLOOKUP(A92,Hoja4!$A$2:$M$1051,5,FALSE)),"")</f>
        <v>SANTA MARIA</v>
      </c>
      <c r="D92" s="42">
        <f>+IFERROR((VLOOKUP(A92,Hoja4!$A$2:$AA$1051,6,FALSE)),"")</f>
        <v>1</v>
      </c>
      <c r="E92" s="42" t="str">
        <f>+IFERROR((VLOOKUP(A92,Hoja4!$A$2:$AA$1051,7,FALSE)),"")</f>
        <v>-</v>
      </c>
      <c r="F92" s="42" t="str">
        <f>+IFERROR((VLOOKUP(A92,Hoja4!$A$2:$AA$1051,8,FALSE)),"")</f>
        <v>-</v>
      </c>
      <c r="G92" s="42" t="str">
        <f>+IFERROR((VLOOKUP(A92,Hoja4!$A$2:$AA$1051,9,FALSE)),"")</f>
        <v>-</v>
      </c>
      <c r="H92" s="42" t="str">
        <f>+IFERROR((VLOOKUP(A92,Hoja4!$A$2:$AA$1051,10,FALSE)),"")</f>
        <v>-</v>
      </c>
      <c r="I92" s="42" t="str">
        <f>+IFERROR((VLOOKUP(A92,Hoja4!$A$2:$AA$1051,11,FALSE)),"")</f>
        <v>-</v>
      </c>
      <c r="J92" s="42">
        <f>+IFERROR((VLOOKUP(A92,Hoja4!$A$2:$AA$1051,12,FALSE)),"")</f>
        <v>1</v>
      </c>
      <c r="K92" s="149">
        <f>+IFERROR((VLOOKUP(A92,Hoja4!$A$2:$AA$1051,13,FALSE)),"")</f>
        <v>1</v>
      </c>
      <c r="L92" s="144">
        <f>+IFERROR((VLOOKUP(A92,Hoja4!$A$2:$AA$1051,14,FALSE)),"")</f>
        <v>0</v>
      </c>
    </row>
    <row r="93" spans="1:12" x14ac:dyDescent="0.25">
      <c r="A93" s="145">
        <v>82</v>
      </c>
      <c r="B93" s="41">
        <f>+IFERROR((VLOOKUP(A93,Hoja4!$A$2:$M$1051,4,FALSE)),"")</f>
        <v>15693</v>
      </c>
      <c r="C93" s="41" t="str">
        <f>+IFERROR((VLOOKUP(A93,Hoja4!$A$2:$M$1051,5,FALSE)),"")</f>
        <v>SANTA ROSA DE VITERBO</v>
      </c>
      <c r="D93" s="42" t="str">
        <f>+IFERROR((VLOOKUP(A93,Hoja4!$A$2:$AA$1051,6,FALSE)),"")</f>
        <v>-</v>
      </c>
      <c r="E93" s="42" t="str">
        <f>+IFERROR((VLOOKUP(A93,Hoja4!$A$2:$AA$1051,7,FALSE)),"")</f>
        <v>-</v>
      </c>
      <c r="F93" s="42">
        <f>+IFERROR((VLOOKUP(A93,Hoja4!$A$2:$AA$1051,8,FALSE)),"")</f>
        <v>59</v>
      </c>
      <c r="G93" s="42">
        <f>+IFERROR((VLOOKUP(A93,Hoja4!$A$2:$AA$1051,9,FALSE)),"")</f>
        <v>389</v>
      </c>
      <c r="H93" s="42">
        <f>+IFERROR((VLOOKUP(A93,Hoja4!$A$2:$AA$1051,10,FALSE)),"")</f>
        <v>836</v>
      </c>
      <c r="I93" s="42">
        <f>+IFERROR((VLOOKUP(A93,Hoja4!$A$2:$AA$1051,11,FALSE)),"")</f>
        <v>2</v>
      </c>
      <c r="J93" s="42">
        <f>+IFERROR((VLOOKUP(A93,Hoja4!$A$2:$AA$1051,12,FALSE)),"")</f>
        <v>196</v>
      </c>
      <c r="K93" s="149">
        <f>+IFERROR((VLOOKUP(A93,Hoja4!$A$2:$AA$1051,13,FALSE)),"")</f>
        <v>297</v>
      </c>
      <c r="L93" s="144">
        <f>+IFERROR((VLOOKUP(A93,Hoja4!$A$2:$AA$1051,14,FALSE)),"")</f>
        <v>802</v>
      </c>
    </row>
    <row r="94" spans="1:12" x14ac:dyDescent="0.25">
      <c r="A94" s="145">
        <v>83</v>
      </c>
      <c r="B94" s="41">
        <f>+IFERROR((VLOOKUP(A94,Hoja4!$A$2:$M$1051,4,FALSE)),"")</f>
        <v>15696</v>
      </c>
      <c r="C94" s="41" t="str">
        <f>+IFERROR((VLOOKUP(A94,Hoja4!$A$2:$M$1051,5,FALSE)),"")</f>
        <v>SANTA SOFIA</v>
      </c>
      <c r="D94" s="42" t="str">
        <f>+IFERROR((VLOOKUP(A94,Hoja4!$A$2:$AA$1051,6,FALSE)),"")</f>
        <v>-</v>
      </c>
      <c r="E94" s="42" t="str">
        <f>+IFERROR((VLOOKUP(A94,Hoja4!$A$2:$AA$1051,7,FALSE)),"")</f>
        <v>-</v>
      </c>
      <c r="F94" s="42" t="str">
        <f>+IFERROR((VLOOKUP(A94,Hoja4!$A$2:$AA$1051,8,FALSE)),"")</f>
        <v>-</v>
      </c>
      <c r="G94" s="42" t="str">
        <f>+IFERROR((VLOOKUP(A94,Hoja4!$A$2:$AA$1051,9,FALSE)),"")</f>
        <v>-</v>
      </c>
      <c r="H94" s="42" t="str">
        <f>+IFERROR((VLOOKUP(A94,Hoja4!$A$2:$AA$1051,10,FALSE)),"")</f>
        <v>-</v>
      </c>
      <c r="I94" s="42">
        <f>+IFERROR((VLOOKUP(A94,Hoja4!$A$2:$AA$1051,11,FALSE)),"")</f>
        <v>2</v>
      </c>
      <c r="J94" s="42" t="str">
        <f>+IFERROR((VLOOKUP(A94,Hoja4!$A$2:$AA$1051,12,FALSE)),"")</f>
        <v>-</v>
      </c>
      <c r="K94" s="149" t="str">
        <f>+IFERROR((VLOOKUP(A94,Hoja4!$A$2:$AA$1051,13,FALSE)),"")</f>
        <v>-</v>
      </c>
      <c r="L94" s="144">
        <f>+IFERROR((VLOOKUP(A94,Hoja4!$A$2:$AA$1051,14,FALSE)),"")</f>
        <v>0</v>
      </c>
    </row>
    <row r="95" spans="1:12" x14ac:dyDescent="0.25">
      <c r="A95" s="145">
        <v>84</v>
      </c>
      <c r="B95" s="41">
        <f>+IFERROR((VLOOKUP(A95,Hoja4!$A$2:$M$1051,4,FALSE)),"")</f>
        <v>15720</v>
      </c>
      <c r="C95" s="41" t="str">
        <f>+IFERROR((VLOOKUP(A95,Hoja4!$A$2:$M$1051,5,FALSE)),"")</f>
        <v>SATIVANORTE</v>
      </c>
      <c r="D95" s="42" t="str">
        <f>+IFERROR((VLOOKUP(A95,Hoja4!$A$2:$AA$1051,6,FALSE)),"")</f>
        <v>-</v>
      </c>
      <c r="E95" s="42" t="str">
        <f>+IFERROR((VLOOKUP(A95,Hoja4!$A$2:$AA$1051,7,FALSE)),"")</f>
        <v>-</v>
      </c>
      <c r="F95" s="42">
        <f>+IFERROR((VLOOKUP(A95,Hoja4!$A$2:$AA$1051,8,FALSE)),"")</f>
        <v>40</v>
      </c>
      <c r="G95" s="42">
        <f>+IFERROR((VLOOKUP(A95,Hoja4!$A$2:$AA$1051,9,FALSE)),"")</f>
        <v>45</v>
      </c>
      <c r="H95" s="42">
        <f>+IFERROR((VLOOKUP(A95,Hoja4!$A$2:$AA$1051,10,FALSE)),"")</f>
        <v>31</v>
      </c>
      <c r="I95" s="42">
        <f>+IFERROR((VLOOKUP(A95,Hoja4!$A$2:$AA$1051,11,FALSE)),"")</f>
        <v>12</v>
      </c>
      <c r="J95" s="42" t="str">
        <f>+IFERROR((VLOOKUP(A95,Hoja4!$A$2:$AA$1051,12,FALSE)),"")</f>
        <v>-</v>
      </c>
      <c r="K95" s="149" t="str">
        <f>+IFERROR((VLOOKUP(A95,Hoja4!$A$2:$AA$1051,13,FALSE)),"")</f>
        <v>-</v>
      </c>
      <c r="L95" s="144">
        <f>+IFERROR((VLOOKUP(A95,Hoja4!$A$2:$AA$1051,14,FALSE)),"")</f>
        <v>0</v>
      </c>
    </row>
    <row r="96" spans="1:12" x14ac:dyDescent="0.25">
      <c r="A96" s="145">
        <v>85</v>
      </c>
      <c r="B96" s="41">
        <f>+IFERROR((VLOOKUP(A96,Hoja4!$A$2:$M$1051,4,FALSE)),"")</f>
        <v>15740</v>
      </c>
      <c r="C96" s="41" t="str">
        <f>+IFERROR((VLOOKUP(A96,Hoja4!$A$2:$M$1051,5,FALSE)),"")</f>
        <v>SIACHOQUE</v>
      </c>
      <c r="D96" s="42" t="str">
        <f>+IFERROR((VLOOKUP(A96,Hoja4!$A$2:$AA$1051,6,FALSE)),"")</f>
        <v>-</v>
      </c>
      <c r="E96" s="42" t="str">
        <f>+IFERROR((VLOOKUP(A96,Hoja4!$A$2:$AA$1051,7,FALSE)),"")</f>
        <v>-</v>
      </c>
      <c r="F96" s="42" t="str">
        <f>+IFERROR((VLOOKUP(A96,Hoja4!$A$2:$AA$1051,8,FALSE)),"")</f>
        <v>-</v>
      </c>
      <c r="G96" s="42" t="str">
        <f>+IFERROR((VLOOKUP(A96,Hoja4!$A$2:$AA$1051,9,FALSE)),"")</f>
        <v>-</v>
      </c>
      <c r="H96" s="42" t="str">
        <f>+IFERROR((VLOOKUP(A96,Hoja4!$A$2:$AA$1051,10,FALSE)),"")</f>
        <v>-</v>
      </c>
      <c r="I96" s="42">
        <f>+IFERROR((VLOOKUP(A96,Hoja4!$A$2:$AA$1051,11,FALSE)),"")</f>
        <v>1</v>
      </c>
      <c r="J96" s="42" t="str">
        <f>+IFERROR((VLOOKUP(A96,Hoja4!$A$2:$AA$1051,12,FALSE)),"")</f>
        <v>-</v>
      </c>
      <c r="K96" s="149" t="str">
        <f>+IFERROR((VLOOKUP(A96,Hoja4!$A$2:$AA$1051,13,FALSE)),"")</f>
        <v>-</v>
      </c>
      <c r="L96" s="144">
        <f>+IFERROR((VLOOKUP(A96,Hoja4!$A$2:$AA$1051,14,FALSE)),"")</f>
        <v>0</v>
      </c>
    </row>
    <row r="97" spans="1:12" x14ac:dyDescent="0.25">
      <c r="A97" s="145">
        <v>86</v>
      </c>
      <c r="B97" s="41">
        <f>+IFERROR((VLOOKUP(A97,Hoja4!$A$2:$M$1051,4,FALSE)),"")</f>
        <v>15753</v>
      </c>
      <c r="C97" s="41" t="str">
        <f>+IFERROR((VLOOKUP(A97,Hoja4!$A$2:$M$1051,5,FALSE)),"")</f>
        <v>SOATA</v>
      </c>
      <c r="D97" s="42">
        <f>+IFERROR((VLOOKUP(A97,Hoja4!$A$2:$AA$1051,6,FALSE)),"")</f>
        <v>460</v>
      </c>
      <c r="E97" s="42">
        <f>+IFERROR((VLOOKUP(A97,Hoja4!$A$2:$AA$1051,7,FALSE)),"")</f>
        <v>330</v>
      </c>
      <c r="F97" s="42">
        <f>+IFERROR((VLOOKUP(A97,Hoja4!$A$2:$AA$1051,8,FALSE)),"")</f>
        <v>373</v>
      </c>
      <c r="G97" s="42">
        <f>+IFERROR((VLOOKUP(A97,Hoja4!$A$2:$AA$1051,9,FALSE)),"")</f>
        <v>345</v>
      </c>
      <c r="H97" s="42">
        <f>+IFERROR((VLOOKUP(A97,Hoja4!$A$2:$AA$1051,10,FALSE)),"")</f>
        <v>269</v>
      </c>
      <c r="I97" s="42">
        <f>+IFERROR((VLOOKUP(A97,Hoja4!$A$2:$AA$1051,11,FALSE)),"")</f>
        <v>255</v>
      </c>
      <c r="J97" s="42">
        <f>+IFERROR((VLOOKUP(A97,Hoja4!$A$2:$AA$1051,12,FALSE)),"")</f>
        <v>255</v>
      </c>
      <c r="K97" s="149">
        <f>+IFERROR((VLOOKUP(A97,Hoja4!$A$2:$AA$1051,13,FALSE)),"")</f>
        <v>135</v>
      </c>
      <c r="L97" s="144">
        <f>+IFERROR((VLOOKUP(A97,Hoja4!$A$2:$AA$1051,14,FALSE)),"")</f>
        <v>122</v>
      </c>
    </row>
    <row r="98" spans="1:12" x14ac:dyDescent="0.25">
      <c r="A98" s="145">
        <v>87</v>
      </c>
      <c r="B98" s="41">
        <f>+IFERROR((VLOOKUP(A98,Hoja4!$A$2:$M$1051,4,FALSE)),"")</f>
        <v>15755</v>
      </c>
      <c r="C98" s="41" t="str">
        <f>+IFERROR((VLOOKUP(A98,Hoja4!$A$2:$M$1051,5,FALSE)),"")</f>
        <v>SOCOTA</v>
      </c>
      <c r="D98" s="42">
        <f>+IFERROR((VLOOKUP(A98,Hoja4!$A$2:$AA$1051,6,FALSE)),"")</f>
        <v>30</v>
      </c>
      <c r="E98" s="42" t="str">
        <f>+IFERROR((VLOOKUP(A98,Hoja4!$A$2:$AA$1051,7,FALSE)),"")</f>
        <v>-</v>
      </c>
      <c r="F98" s="42" t="str">
        <f>+IFERROR((VLOOKUP(A98,Hoja4!$A$2:$AA$1051,8,FALSE)),"")</f>
        <v>-</v>
      </c>
      <c r="G98" s="42" t="str">
        <f>+IFERROR((VLOOKUP(A98,Hoja4!$A$2:$AA$1051,9,FALSE)),"")</f>
        <v>-</v>
      </c>
      <c r="H98" s="42" t="str">
        <f>+IFERROR((VLOOKUP(A98,Hoja4!$A$2:$AA$1051,10,FALSE)),"")</f>
        <v>-</v>
      </c>
      <c r="I98" s="42">
        <f>+IFERROR((VLOOKUP(A98,Hoja4!$A$2:$AA$1051,11,FALSE)),"")</f>
        <v>1</v>
      </c>
      <c r="J98" s="42" t="str">
        <f>+IFERROR((VLOOKUP(A98,Hoja4!$A$2:$AA$1051,12,FALSE)),"")</f>
        <v>-</v>
      </c>
      <c r="K98" s="149" t="str">
        <f>+IFERROR((VLOOKUP(A98,Hoja4!$A$2:$AA$1051,13,FALSE)),"")</f>
        <v>-</v>
      </c>
      <c r="L98" s="144">
        <f>+IFERROR((VLOOKUP(A98,Hoja4!$A$2:$AA$1051,14,FALSE)),"")</f>
        <v>0</v>
      </c>
    </row>
    <row r="99" spans="1:12" x14ac:dyDescent="0.25">
      <c r="A99" s="145">
        <v>88</v>
      </c>
      <c r="B99" s="41">
        <f>+IFERROR((VLOOKUP(A99,Hoja4!$A$2:$M$1051,4,FALSE)),"")</f>
        <v>15757</v>
      </c>
      <c r="C99" s="41" t="str">
        <f>+IFERROR((VLOOKUP(A99,Hoja4!$A$2:$M$1051,5,FALSE)),"")</f>
        <v>SOCHA</v>
      </c>
      <c r="D99" s="42">
        <f>+IFERROR((VLOOKUP(A99,Hoja4!$A$2:$AA$1051,6,FALSE)),"")</f>
        <v>150</v>
      </c>
      <c r="E99" s="42">
        <f>+IFERROR((VLOOKUP(A99,Hoja4!$A$2:$AA$1051,7,FALSE)),"")</f>
        <v>168</v>
      </c>
      <c r="F99" s="42">
        <f>+IFERROR((VLOOKUP(A99,Hoja4!$A$2:$AA$1051,8,FALSE)),"")</f>
        <v>194</v>
      </c>
      <c r="G99" s="42">
        <f>+IFERROR((VLOOKUP(A99,Hoja4!$A$2:$AA$1051,9,FALSE)),"")</f>
        <v>199</v>
      </c>
      <c r="H99" s="42">
        <f>+IFERROR((VLOOKUP(A99,Hoja4!$A$2:$AA$1051,10,FALSE)),"")</f>
        <v>147</v>
      </c>
      <c r="I99" s="42">
        <f>+IFERROR((VLOOKUP(A99,Hoja4!$A$2:$AA$1051,11,FALSE)),"")</f>
        <v>128</v>
      </c>
      <c r="J99" s="42">
        <f>+IFERROR((VLOOKUP(A99,Hoja4!$A$2:$AA$1051,12,FALSE)),"")</f>
        <v>112</v>
      </c>
      <c r="K99" s="149">
        <f>+IFERROR((VLOOKUP(A99,Hoja4!$A$2:$AA$1051,13,FALSE)),"")</f>
        <v>121</v>
      </c>
      <c r="L99" s="144">
        <f>+IFERROR((VLOOKUP(A99,Hoja4!$A$2:$AA$1051,14,FALSE)),"")</f>
        <v>90</v>
      </c>
    </row>
    <row r="100" spans="1:12" x14ac:dyDescent="0.25">
      <c r="A100" s="145">
        <v>89</v>
      </c>
      <c r="B100" s="41">
        <f>+IFERROR((VLOOKUP(A100,Hoja4!$A$2:$M$1051,4,FALSE)),"")</f>
        <v>15759</v>
      </c>
      <c r="C100" s="41" t="str">
        <f>+IFERROR((VLOOKUP(A100,Hoja4!$A$2:$M$1051,5,FALSE)),"")</f>
        <v>SOGAMOSO</v>
      </c>
      <c r="D100" s="42">
        <f>+IFERROR((VLOOKUP(A100,Hoja4!$A$2:$AA$1051,6,FALSE)),"")</f>
        <v>7979</v>
      </c>
      <c r="E100" s="42">
        <f>+IFERROR((VLOOKUP(A100,Hoja4!$A$2:$AA$1051,7,FALSE)),"")</f>
        <v>8534</v>
      </c>
      <c r="F100" s="42">
        <f>+IFERROR((VLOOKUP(A100,Hoja4!$A$2:$AA$1051,8,FALSE)),"")</f>
        <v>9928</v>
      </c>
      <c r="G100" s="42">
        <f>+IFERROR((VLOOKUP(A100,Hoja4!$A$2:$AA$1051,9,FALSE)),"")</f>
        <v>10614</v>
      </c>
      <c r="H100" s="42">
        <f>+IFERROR((VLOOKUP(A100,Hoja4!$A$2:$AA$1051,10,FALSE)),"")</f>
        <v>11234</v>
      </c>
      <c r="I100" s="42">
        <f>+IFERROR((VLOOKUP(A100,Hoja4!$A$2:$AA$1051,11,FALSE)),"")</f>
        <v>11212</v>
      </c>
      <c r="J100" s="42">
        <f>+IFERROR((VLOOKUP(A100,Hoja4!$A$2:$AA$1051,12,FALSE)),"")</f>
        <v>12742</v>
      </c>
      <c r="K100" s="149">
        <f>+IFERROR((VLOOKUP(A100,Hoja4!$A$2:$AA$1051,13,FALSE)),"")</f>
        <v>12100</v>
      </c>
      <c r="L100" s="144">
        <f>+IFERROR((VLOOKUP(A100,Hoja4!$A$2:$AA$1051,14,FALSE)),"")</f>
        <v>12369</v>
      </c>
    </row>
    <row r="101" spans="1:12" x14ac:dyDescent="0.25">
      <c r="A101" s="145">
        <v>90</v>
      </c>
      <c r="B101" s="41">
        <f>+IFERROR((VLOOKUP(A101,Hoja4!$A$2:$M$1051,4,FALSE)),"")</f>
        <v>15761</v>
      </c>
      <c r="C101" s="41" t="str">
        <f>+IFERROR((VLOOKUP(A101,Hoja4!$A$2:$M$1051,5,FALSE)),"")</f>
        <v>SOMONDOCO</v>
      </c>
      <c r="D101" s="42">
        <f>+IFERROR((VLOOKUP(A101,Hoja4!$A$2:$AA$1051,6,FALSE)),"")</f>
        <v>25</v>
      </c>
      <c r="E101" s="42">
        <f>+IFERROR((VLOOKUP(A101,Hoja4!$A$2:$AA$1051,7,FALSE)),"")</f>
        <v>15</v>
      </c>
      <c r="F101" s="42" t="str">
        <f>+IFERROR((VLOOKUP(A101,Hoja4!$A$2:$AA$1051,8,FALSE)),"")</f>
        <v>-</v>
      </c>
      <c r="G101" s="42" t="str">
        <f>+IFERROR((VLOOKUP(A101,Hoja4!$A$2:$AA$1051,9,FALSE)),"")</f>
        <v>-</v>
      </c>
      <c r="H101" s="42" t="str">
        <f>+IFERROR((VLOOKUP(A101,Hoja4!$A$2:$AA$1051,10,FALSE)),"")</f>
        <v>-</v>
      </c>
      <c r="I101" s="42">
        <f>+IFERROR((VLOOKUP(A101,Hoja4!$A$2:$AA$1051,11,FALSE)),"")</f>
        <v>1</v>
      </c>
      <c r="J101" s="42" t="str">
        <f>+IFERROR((VLOOKUP(A101,Hoja4!$A$2:$AA$1051,12,FALSE)),"")</f>
        <v>-</v>
      </c>
      <c r="K101" s="149" t="str">
        <f>+IFERROR((VLOOKUP(A101,Hoja4!$A$2:$AA$1051,13,FALSE)),"")</f>
        <v>-</v>
      </c>
      <c r="L101" s="144">
        <f>+IFERROR((VLOOKUP(A101,Hoja4!$A$2:$AA$1051,14,FALSE)),"")</f>
        <v>0</v>
      </c>
    </row>
    <row r="102" spans="1:12" x14ac:dyDescent="0.25">
      <c r="A102" s="145">
        <v>91</v>
      </c>
      <c r="B102" s="41">
        <f>+IFERROR((VLOOKUP(A102,Hoja4!$A$2:$M$1051,4,FALSE)),"")</f>
        <v>15762</v>
      </c>
      <c r="C102" s="41" t="str">
        <f>+IFERROR((VLOOKUP(A102,Hoja4!$A$2:$M$1051,5,FALSE)),"")</f>
        <v>SORA</v>
      </c>
      <c r="D102" s="42" t="str">
        <f>+IFERROR((VLOOKUP(A102,Hoja4!$A$2:$AA$1051,6,FALSE)),"")</f>
        <v>-</v>
      </c>
      <c r="E102" s="42" t="str">
        <f>+IFERROR((VLOOKUP(A102,Hoja4!$A$2:$AA$1051,7,FALSE)),"")</f>
        <v>-</v>
      </c>
      <c r="F102" s="42" t="str">
        <f>+IFERROR((VLOOKUP(A102,Hoja4!$A$2:$AA$1051,8,FALSE)),"")</f>
        <v>-</v>
      </c>
      <c r="G102" s="42" t="str">
        <f>+IFERROR((VLOOKUP(A102,Hoja4!$A$2:$AA$1051,9,FALSE)),"")</f>
        <v>-</v>
      </c>
      <c r="H102" s="42" t="str">
        <f>+IFERROR((VLOOKUP(A102,Hoja4!$A$2:$AA$1051,10,FALSE)),"")</f>
        <v>-</v>
      </c>
      <c r="I102" s="42" t="str">
        <f>+IFERROR((VLOOKUP(A102,Hoja4!$A$2:$AA$1051,11,FALSE)),"")</f>
        <v>-</v>
      </c>
      <c r="J102" s="42" t="str">
        <f>+IFERROR((VLOOKUP(A102,Hoja4!$A$2:$AA$1051,12,FALSE)),"")</f>
        <v>-</v>
      </c>
      <c r="K102" s="149" t="str">
        <f>+IFERROR((VLOOKUP(A102,Hoja4!$A$2:$AA$1051,13,FALSE)),"")</f>
        <v>-</v>
      </c>
      <c r="L102" s="144">
        <f>+IFERROR((VLOOKUP(A102,Hoja4!$A$2:$AA$1051,14,FALSE)),"")</f>
        <v>0</v>
      </c>
    </row>
    <row r="103" spans="1:12" x14ac:dyDescent="0.25">
      <c r="A103" s="145">
        <v>92</v>
      </c>
      <c r="B103" s="41">
        <f>+IFERROR((VLOOKUP(A103,Hoja4!$A$2:$M$1051,4,FALSE)),"")</f>
        <v>15763</v>
      </c>
      <c r="C103" s="41" t="str">
        <f>+IFERROR((VLOOKUP(A103,Hoja4!$A$2:$M$1051,5,FALSE)),"")</f>
        <v>SOTAQUIRA</v>
      </c>
      <c r="D103" s="42">
        <f>+IFERROR((VLOOKUP(A103,Hoja4!$A$2:$AA$1051,6,FALSE)),"")</f>
        <v>1</v>
      </c>
      <c r="E103" s="42">
        <f>+IFERROR((VLOOKUP(A103,Hoja4!$A$2:$AA$1051,7,FALSE)),"")</f>
        <v>29</v>
      </c>
      <c r="F103" s="42" t="str">
        <f>+IFERROR((VLOOKUP(A103,Hoja4!$A$2:$AA$1051,8,FALSE)),"")</f>
        <v>-</v>
      </c>
      <c r="G103" s="42" t="str">
        <f>+IFERROR((VLOOKUP(A103,Hoja4!$A$2:$AA$1051,9,FALSE)),"")</f>
        <v>-</v>
      </c>
      <c r="H103" s="42" t="str">
        <f>+IFERROR((VLOOKUP(A103,Hoja4!$A$2:$AA$1051,10,FALSE)),"")</f>
        <v>-</v>
      </c>
      <c r="I103" s="42" t="str">
        <f>+IFERROR((VLOOKUP(A103,Hoja4!$A$2:$AA$1051,11,FALSE)),"")</f>
        <v>-</v>
      </c>
      <c r="J103" s="42" t="str">
        <f>+IFERROR((VLOOKUP(A103,Hoja4!$A$2:$AA$1051,12,FALSE)),"")</f>
        <v>-</v>
      </c>
      <c r="K103" s="149" t="str">
        <f>+IFERROR((VLOOKUP(A103,Hoja4!$A$2:$AA$1051,13,FALSE)),"")</f>
        <v>-</v>
      </c>
      <c r="L103" s="144">
        <f>+IFERROR((VLOOKUP(A103,Hoja4!$A$2:$AA$1051,14,FALSE)),"")</f>
        <v>0</v>
      </c>
    </row>
    <row r="104" spans="1:12" x14ac:dyDescent="0.25">
      <c r="A104" s="145">
        <v>93</v>
      </c>
      <c r="B104" s="41">
        <f>+IFERROR((VLOOKUP(A104,Hoja4!$A$2:$M$1051,4,FALSE)),"")</f>
        <v>15764</v>
      </c>
      <c r="C104" s="41" t="str">
        <f>+IFERROR((VLOOKUP(A104,Hoja4!$A$2:$M$1051,5,FALSE)),"")</f>
        <v>SORACA</v>
      </c>
      <c r="D104" s="42" t="str">
        <f>+IFERROR((VLOOKUP(A104,Hoja4!$A$2:$AA$1051,6,FALSE)),"")</f>
        <v>-</v>
      </c>
      <c r="E104" s="42">
        <f>+IFERROR((VLOOKUP(A104,Hoja4!$A$2:$AA$1051,7,FALSE)),"")</f>
        <v>46</v>
      </c>
      <c r="F104" s="42">
        <f>+IFERROR((VLOOKUP(A104,Hoja4!$A$2:$AA$1051,8,FALSE)),"")</f>
        <v>44</v>
      </c>
      <c r="G104" s="42">
        <f>+IFERROR((VLOOKUP(A104,Hoja4!$A$2:$AA$1051,9,FALSE)),"")</f>
        <v>30</v>
      </c>
      <c r="H104" s="42" t="str">
        <f>+IFERROR((VLOOKUP(A104,Hoja4!$A$2:$AA$1051,10,FALSE)),"")</f>
        <v>-</v>
      </c>
      <c r="I104" s="42">
        <f>+IFERROR((VLOOKUP(A104,Hoja4!$A$2:$AA$1051,11,FALSE)),"")</f>
        <v>1</v>
      </c>
      <c r="J104" s="42" t="str">
        <f>+IFERROR((VLOOKUP(A104,Hoja4!$A$2:$AA$1051,12,FALSE)),"")</f>
        <v>-</v>
      </c>
      <c r="K104" s="149" t="str">
        <f>+IFERROR((VLOOKUP(A104,Hoja4!$A$2:$AA$1051,13,FALSE)),"")</f>
        <v>-</v>
      </c>
      <c r="L104" s="144">
        <f>+IFERROR((VLOOKUP(A104,Hoja4!$A$2:$AA$1051,14,FALSE)),"")</f>
        <v>0</v>
      </c>
    </row>
    <row r="105" spans="1:12" x14ac:dyDescent="0.25">
      <c r="A105" s="145">
        <v>94</v>
      </c>
      <c r="B105" s="41">
        <f>+IFERROR((VLOOKUP(A105,Hoja4!$A$2:$M$1051,4,FALSE)),"")</f>
        <v>15774</v>
      </c>
      <c r="C105" s="41" t="str">
        <f>+IFERROR((VLOOKUP(A105,Hoja4!$A$2:$M$1051,5,FALSE)),"")</f>
        <v>SUSACON</v>
      </c>
      <c r="D105" s="42" t="str">
        <f>+IFERROR((VLOOKUP(A105,Hoja4!$A$2:$AA$1051,6,FALSE)),"")</f>
        <v>-</v>
      </c>
      <c r="E105" s="42" t="str">
        <f>+IFERROR((VLOOKUP(A105,Hoja4!$A$2:$AA$1051,7,FALSE)),"")</f>
        <v>-</v>
      </c>
      <c r="F105" s="42">
        <f>+IFERROR((VLOOKUP(A105,Hoja4!$A$2:$AA$1051,8,FALSE)),"")</f>
        <v>14</v>
      </c>
      <c r="G105" s="42">
        <f>+IFERROR((VLOOKUP(A105,Hoja4!$A$2:$AA$1051,9,FALSE)),"")</f>
        <v>17</v>
      </c>
      <c r="H105" s="42">
        <f>+IFERROR((VLOOKUP(A105,Hoja4!$A$2:$AA$1051,10,FALSE)),"")</f>
        <v>12</v>
      </c>
      <c r="I105" s="42">
        <f>+IFERROR((VLOOKUP(A105,Hoja4!$A$2:$AA$1051,11,FALSE)),"")</f>
        <v>13</v>
      </c>
      <c r="J105" s="42" t="str">
        <f>+IFERROR((VLOOKUP(A105,Hoja4!$A$2:$AA$1051,12,FALSE)),"")</f>
        <v>-</v>
      </c>
      <c r="K105" s="149" t="str">
        <f>+IFERROR((VLOOKUP(A105,Hoja4!$A$2:$AA$1051,13,FALSE)),"")</f>
        <v>-</v>
      </c>
      <c r="L105" s="144">
        <f>+IFERROR((VLOOKUP(A105,Hoja4!$A$2:$AA$1051,14,FALSE)),"")</f>
        <v>0</v>
      </c>
    </row>
    <row r="106" spans="1:12" x14ac:dyDescent="0.25">
      <c r="A106" s="145">
        <v>95</v>
      </c>
      <c r="B106" s="41">
        <f>+IFERROR((VLOOKUP(A106,Hoja4!$A$2:$M$1051,4,FALSE)),"")</f>
        <v>15776</v>
      </c>
      <c r="C106" s="41" t="str">
        <f>+IFERROR((VLOOKUP(A106,Hoja4!$A$2:$M$1051,5,FALSE)),"")</f>
        <v>SUTAMARCHAN</v>
      </c>
      <c r="D106" s="42" t="str">
        <f>+IFERROR((VLOOKUP(A106,Hoja4!$A$2:$AA$1051,6,FALSE)),"")</f>
        <v>-</v>
      </c>
      <c r="E106" s="42" t="str">
        <f>+IFERROR((VLOOKUP(A106,Hoja4!$A$2:$AA$1051,7,FALSE)),"")</f>
        <v>-</v>
      </c>
      <c r="F106" s="42">
        <f>+IFERROR((VLOOKUP(A106,Hoja4!$A$2:$AA$1051,8,FALSE)),"")</f>
        <v>29</v>
      </c>
      <c r="G106" s="42">
        <f>+IFERROR((VLOOKUP(A106,Hoja4!$A$2:$AA$1051,9,FALSE)),"")</f>
        <v>29</v>
      </c>
      <c r="H106" s="42">
        <f>+IFERROR((VLOOKUP(A106,Hoja4!$A$2:$AA$1051,10,FALSE)),"")</f>
        <v>13</v>
      </c>
      <c r="I106" s="42" t="str">
        <f>+IFERROR((VLOOKUP(A106,Hoja4!$A$2:$AA$1051,11,FALSE)),"")</f>
        <v>-</v>
      </c>
      <c r="J106" s="42" t="str">
        <f>+IFERROR((VLOOKUP(A106,Hoja4!$A$2:$AA$1051,12,FALSE)),"")</f>
        <v>-</v>
      </c>
      <c r="K106" s="149" t="str">
        <f>+IFERROR((VLOOKUP(A106,Hoja4!$A$2:$AA$1051,13,FALSE)),"")</f>
        <v>-</v>
      </c>
      <c r="L106" s="144">
        <f>+IFERROR((VLOOKUP(A106,Hoja4!$A$2:$AA$1051,14,FALSE)),"")</f>
        <v>0</v>
      </c>
    </row>
    <row r="107" spans="1:12" x14ac:dyDescent="0.25">
      <c r="A107" s="145">
        <v>96</v>
      </c>
      <c r="B107" s="41">
        <f>+IFERROR((VLOOKUP(A107,Hoja4!$A$2:$M$1051,4,FALSE)),"")</f>
        <v>15778</v>
      </c>
      <c r="C107" s="41" t="str">
        <f>+IFERROR((VLOOKUP(A107,Hoja4!$A$2:$M$1051,5,FALSE)),"")</f>
        <v>SUTATENZA</v>
      </c>
      <c r="D107" s="42">
        <f>+IFERROR((VLOOKUP(A107,Hoja4!$A$2:$AA$1051,6,FALSE)),"")</f>
        <v>179</v>
      </c>
      <c r="E107" s="42">
        <f>+IFERROR((VLOOKUP(A107,Hoja4!$A$2:$AA$1051,7,FALSE)),"")</f>
        <v>63</v>
      </c>
      <c r="F107" s="42">
        <f>+IFERROR((VLOOKUP(A107,Hoja4!$A$2:$AA$1051,8,FALSE)),"")</f>
        <v>105</v>
      </c>
      <c r="G107" s="42">
        <f>+IFERROR((VLOOKUP(A107,Hoja4!$A$2:$AA$1051,9,FALSE)),"")</f>
        <v>74</v>
      </c>
      <c r="H107" s="42">
        <f>+IFERROR((VLOOKUP(A107,Hoja4!$A$2:$AA$1051,10,FALSE)),"")</f>
        <v>135</v>
      </c>
      <c r="I107" s="42">
        <f>+IFERROR((VLOOKUP(A107,Hoja4!$A$2:$AA$1051,11,FALSE)),"")</f>
        <v>85</v>
      </c>
      <c r="J107" s="42">
        <f>+IFERROR((VLOOKUP(A107,Hoja4!$A$2:$AA$1051,12,FALSE)),"")</f>
        <v>57</v>
      </c>
      <c r="K107" s="149">
        <f>+IFERROR((VLOOKUP(A107,Hoja4!$A$2:$AA$1051,13,FALSE)),"")</f>
        <v>38</v>
      </c>
      <c r="L107" s="144">
        <f>+IFERROR((VLOOKUP(A107,Hoja4!$A$2:$AA$1051,14,FALSE)),"")</f>
        <v>7</v>
      </c>
    </row>
    <row r="108" spans="1:12" x14ac:dyDescent="0.25">
      <c r="A108" s="145">
        <v>97</v>
      </c>
      <c r="B108" s="41">
        <f>+IFERROR((VLOOKUP(A108,Hoja4!$A$2:$M$1051,4,FALSE)),"")</f>
        <v>15790</v>
      </c>
      <c r="C108" s="41" t="str">
        <f>+IFERROR((VLOOKUP(A108,Hoja4!$A$2:$M$1051,5,FALSE)),"")</f>
        <v>TASCO</v>
      </c>
      <c r="D108" s="42" t="str">
        <f>+IFERROR((VLOOKUP(A108,Hoja4!$A$2:$AA$1051,6,FALSE)),"")</f>
        <v>-</v>
      </c>
      <c r="E108" s="42" t="str">
        <f>+IFERROR((VLOOKUP(A108,Hoja4!$A$2:$AA$1051,7,FALSE)),"")</f>
        <v>-</v>
      </c>
      <c r="F108" s="42" t="str">
        <f>+IFERROR((VLOOKUP(A108,Hoja4!$A$2:$AA$1051,8,FALSE)),"")</f>
        <v>-</v>
      </c>
      <c r="G108" s="42" t="str">
        <f>+IFERROR((VLOOKUP(A108,Hoja4!$A$2:$AA$1051,9,FALSE)),"")</f>
        <v>-</v>
      </c>
      <c r="H108" s="42" t="str">
        <f>+IFERROR((VLOOKUP(A108,Hoja4!$A$2:$AA$1051,10,FALSE)),"")</f>
        <v>-</v>
      </c>
      <c r="I108" s="42">
        <f>+IFERROR((VLOOKUP(A108,Hoja4!$A$2:$AA$1051,11,FALSE)),"")</f>
        <v>2</v>
      </c>
      <c r="J108" s="42" t="str">
        <f>+IFERROR((VLOOKUP(A108,Hoja4!$A$2:$AA$1051,12,FALSE)),"")</f>
        <v>-</v>
      </c>
      <c r="K108" s="149" t="str">
        <f>+IFERROR((VLOOKUP(A108,Hoja4!$A$2:$AA$1051,13,FALSE)),"")</f>
        <v>-</v>
      </c>
      <c r="L108" s="144">
        <f>+IFERROR((VLOOKUP(A108,Hoja4!$A$2:$AA$1051,14,FALSE)),"")</f>
        <v>0</v>
      </c>
    </row>
    <row r="109" spans="1:12" x14ac:dyDescent="0.25">
      <c r="A109" s="145">
        <v>98</v>
      </c>
      <c r="B109" s="41">
        <f>+IFERROR((VLOOKUP(A109,Hoja4!$A$2:$M$1051,4,FALSE)),"")</f>
        <v>15798</v>
      </c>
      <c r="C109" s="41" t="str">
        <f>+IFERROR((VLOOKUP(A109,Hoja4!$A$2:$M$1051,5,FALSE)),"")</f>
        <v>TENZA</v>
      </c>
      <c r="D109" s="42">
        <f>+IFERROR((VLOOKUP(A109,Hoja4!$A$2:$AA$1051,6,FALSE)),"")</f>
        <v>34</v>
      </c>
      <c r="E109" s="42">
        <f>+IFERROR((VLOOKUP(A109,Hoja4!$A$2:$AA$1051,7,FALSE)),"")</f>
        <v>100</v>
      </c>
      <c r="F109" s="42">
        <f>+IFERROR((VLOOKUP(A109,Hoja4!$A$2:$AA$1051,8,FALSE)),"")</f>
        <v>93</v>
      </c>
      <c r="G109" s="42">
        <f>+IFERROR((VLOOKUP(A109,Hoja4!$A$2:$AA$1051,9,FALSE)),"")</f>
        <v>68</v>
      </c>
      <c r="H109" s="42" t="str">
        <f>+IFERROR((VLOOKUP(A109,Hoja4!$A$2:$AA$1051,10,FALSE)),"")</f>
        <v>-</v>
      </c>
      <c r="I109" s="42">
        <f>+IFERROR((VLOOKUP(A109,Hoja4!$A$2:$AA$1051,11,FALSE)),"")</f>
        <v>31</v>
      </c>
      <c r="J109" s="42">
        <f>+IFERROR((VLOOKUP(A109,Hoja4!$A$2:$AA$1051,12,FALSE)),"")</f>
        <v>18</v>
      </c>
      <c r="K109" s="149">
        <f>+IFERROR((VLOOKUP(A109,Hoja4!$A$2:$AA$1051,13,FALSE)),"")</f>
        <v>13</v>
      </c>
      <c r="L109" s="144">
        <f>+IFERROR((VLOOKUP(A109,Hoja4!$A$2:$AA$1051,14,FALSE)),"")</f>
        <v>4</v>
      </c>
    </row>
    <row r="110" spans="1:12" x14ac:dyDescent="0.25">
      <c r="A110" s="145">
        <v>99</v>
      </c>
      <c r="B110" s="41">
        <f>+IFERROR((VLOOKUP(A110,Hoja4!$A$2:$M$1051,4,FALSE)),"")</f>
        <v>15806</v>
      </c>
      <c r="C110" s="41" t="str">
        <f>+IFERROR((VLOOKUP(A110,Hoja4!$A$2:$M$1051,5,FALSE)),"")</f>
        <v>TIBASOSA</v>
      </c>
      <c r="D110" s="42" t="str">
        <f>+IFERROR((VLOOKUP(A110,Hoja4!$A$2:$AA$1051,6,FALSE)),"")</f>
        <v>-</v>
      </c>
      <c r="E110" s="42" t="str">
        <f>+IFERROR((VLOOKUP(A110,Hoja4!$A$2:$AA$1051,7,FALSE)),"")</f>
        <v>-</v>
      </c>
      <c r="F110" s="42">
        <f>+IFERROR((VLOOKUP(A110,Hoja4!$A$2:$AA$1051,8,FALSE)),"")</f>
        <v>1</v>
      </c>
      <c r="G110" s="42" t="str">
        <f>+IFERROR((VLOOKUP(A110,Hoja4!$A$2:$AA$1051,9,FALSE)),"")</f>
        <v>-</v>
      </c>
      <c r="H110" s="42" t="str">
        <f>+IFERROR((VLOOKUP(A110,Hoja4!$A$2:$AA$1051,10,FALSE)),"")</f>
        <v>-</v>
      </c>
      <c r="I110" s="42">
        <f>+IFERROR((VLOOKUP(A110,Hoja4!$A$2:$AA$1051,11,FALSE)),"")</f>
        <v>5</v>
      </c>
      <c r="J110" s="42" t="str">
        <f>+IFERROR((VLOOKUP(A110,Hoja4!$A$2:$AA$1051,12,FALSE)),"")</f>
        <v>-</v>
      </c>
      <c r="K110" s="149" t="str">
        <f>+IFERROR((VLOOKUP(A110,Hoja4!$A$2:$AA$1051,13,FALSE)),"")</f>
        <v>-</v>
      </c>
      <c r="L110" s="144">
        <f>+IFERROR((VLOOKUP(A110,Hoja4!$A$2:$AA$1051,14,FALSE)),"")</f>
        <v>0</v>
      </c>
    </row>
    <row r="111" spans="1:12" x14ac:dyDescent="0.25">
      <c r="A111" s="145">
        <v>100</v>
      </c>
      <c r="B111" s="41">
        <f>+IFERROR((VLOOKUP(A111,Hoja4!$A$2:$M$1051,4,FALSE)),"")</f>
        <v>15808</v>
      </c>
      <c r="C111" s="41" t="str">
        <f>+IFERROR((VLOOKUP(A111,Hoja4!$A$2:$M$1051,5,FALSE)),"")</f>
        <v>TINJACA</v>
      </c>
      <c r="D111" s="42" t="str">
        <f>+IFERROR((VLOOKUP(A111,Hoja4!$A$2:$AA$1051,6,FALSE)),"")</f>
        <v>-</v>
      </c>
      <c r="E111" s="42" t="str">
        <f>+IFERROR((VLOOKUP(A111,Hoja4!$A$2:$AA$1051,7,FALSE)),"")</f>
        <v>-</v>
      </c>
      <c r="F111" s="42" t="str">
        <f>+IFERROR((VLOOKUP(A111,Hoja4!$A$2:$AA$1051,8,FALSE)),"")</f>
        <v>-</v>
      </c>
      <c r="G111" s="42" t="str">
        <f>+IFERROR((VLOOKUP(A111,Hoja4!$A$2:$AA$1051,9,FALSE)),"")</f>
        <v>-</v>
      </c>
      <c r="H111" s="42" t="str">
        <f>+IFERROR((VLOOKUP(A111,Hoja4!$A$2:$AA$1051,10,FALSE)),"")</f>
        <v>-</v>
      </c>
      <c r="I111" s="42">
        <f>+IFERROR((VLOOKUP(A111,Hoja4!$A$2:$AA$1051,11,FALSE)),"")</f>
        <v>1</v>
      </c>
      <c r="J111" s="42">
        <f>+IFERROR((VLOOKUP(A111,Hoja4!$A$2:$AA$1051,12,FALSE)),"")</f>
        <v>1</v>
      </c>
      <c r="K111" s="149" t="str">
        <f>+IFERROR((VLOOKUP(A111,Hoja4!$A$2:$AA$1051,13,FALSE)),"")</f>
        <v>-</v>
      </c>
      <c r="L111" s="144">
        <f>+IFERROR((VLOOKUP(A111,Hoja4!$A$2:$AA$1051,14,FALSE)),"")</f>
        <v>0</v>
      </c>
    </row>
    <row r="112" spans="1:12" x14ac:dyDescent="0.25">
      <c r="A112" s="145">
        <v>101</v>
      </c>
      <c r="B112" s="41">
        <f>+IFERROR((VLOOKUP(A112,Hoja4!$A$2:$M$1051,4,FALSE)),"")</f>
        <v>15810</v>
      </c>
      <c r="C112" s="41" t="str">
        <f>+IFERROR((VLOOKUP(A112,Hoja4!$A$2:$M$1051,5,FALSE)),"")</f>
        <v>TIPACOQUE</v>
      </c>
      <c r="D112" s="42">
        <f>+IFERROR((VLOOKUP(A112,Hoja4!$A$2:$AA$1051,6,FALSE)),"")</f>
        <v>38</v>
      </c>
      <c r="E112" s="42" t="str">
        <f>+IFERROR((VLOOKUP(A112,Hoja4!$A$2:$AA$1051,7,FALSE)),"")</f>
        <v>-</v>
      </c>
      <c r="F112" s="42" t="str">
        <f>+IFERROR((VLOOKUP(A112,Hoja4!$A$2:$AA$1051,8,FALSE)),"")</f>
        <v>-</v>
      </c>
      <c r="G112" s="42" t="str">
        <f>+IFERROR((VLOOKUP(A112,Hoja4!$A$2:$AA$1051,9,FALSE)),"")</f>
        <v>-</v>
      </c>
      <c r="H112" s="42" t="str">
        <f>+IFERROR((VLOOKUP(A112,Hoja4!$A$2:$AA$1051,10,FALSE)),"")</f>
        <v>-</v>
      </c>
      <c r="I112" s="42">
        <f>+IFERROR((VLOOKUP(A112,Hoja4!$A$2:$AA$1051,11,FALSE)),"")</f>
        <v>2</v>
      </c>
      <c r="J112" s="42" t="str">
        <f>+IFERROR((VLOOKUP(A112,Hoja4!$A$2:$AA$1051,12,FALSE)),"")</f>
        <v>-</v>
      </c>
      <c r="K112" s="149" t="str">
        <f>+IFERROR((VLOOKUP(A112,Hoja4!$A$2:$AA$1051,13,FALSE)),"")</f>
        <v>-</v>
      </c>
      <c r="L112" s="144">
        <f>+IFERROR((VLOOKUP(A112,Hoja4!$A$2:$AA$1051,14,FALSE)),"")</f>
        <v>0</v>
      </c>
    </row>
    <row r="113" spans="1:12" x14ac:dyDescent="0.25">
      <c r="A113" s="145">
        <v>102</v>
      </c>
      <c r="B113" s="41">
        <f>+IFERROR((VLOOKUP(A113,Hoja4!$A$2:$M$1051,4,FALSE)),"")</f>
        <v>15814</v>
      </c>
      <c r="C113" s="41" t="str">
        <f>+IFERROR((VLOOKUP(A113,Hoja4!$A$2:$M$1051,5,FALSE)),"")</f>
        <v>TOCA</v>
      </c>
      <c r="D113" s="42">
        <f>+IFERROR((VLOOKUP(A113,Hoja4!$A$2:$AA$1051,6,FALSE)),"")</f>
        <v>31</v>
      </c>
      <c r="E113" s="42" t="str">
        <f>+IFERROR((VLOOKUP(A113,Hoja4!$A$2:$AA$1051,7,FALSE)),"")</f>
        <v>-</v>
      </c>
      <c r="F113" s="42" t="str">
        <f>+IFERROR((VLOOKUP(A113,Hoja4!$A$2:$AA$1051,8,FALSE)),"")</f>
        <v>-</v>
      </c>
      <c r="G113" s="42" t="str">
        <f>+IFERROR((VLOOKUP(A113,Hoja4!$A$2:$AA$1051,9,FALSE)),"")</f>
        <v>-</v>
      </c>
      <c r="H113" s="42" t="str">
        <f>+IFERROR((VLOOKUP(A113,Hoja4!$A$2:$AA$1051,10,FALSE)),"")</f>
        <v>-</v>
      </c>
      <c r="I113" s="42">
        <f>+IFERROR((VLOOKUP(A113,Hoja4!$A$2:$AA$1051,11,FALSE)),"")</f>
        <v>5</v>
      </c>
      <c r="J113" s="42" t="str">
        <f>+IFERROR((VLOOKUP(A113,Hoja4!$A$2:$AA$1051,12,FALSE)),"")</f>
        <v>-</v>
      </c>
      <c r="K113" s="149" t="str">
        <f>+IFERROR((VLOOKUP(A113,Hoja4!$A$2:$AA$1051,13,FALSE)),"")</f>
        <v>-</v>
      </c>
      <c r="L113" s="144">
        <f>+IFERROR((VLOOKUP(A113,Hoja4!$A$2:$AA$1051,14,FALSE)),"")</f>
        <v>0</v>
      </c>
    </row>
    <row r="114" spans="1:12" x14ac:dyDescent="0.25">
      <c r="A114" s="145">
        <v>103</v>
      </c>
      <c r="B114" s="41">
        <f>+IFERROR((VLOOKUP(A114,Hoja4!$A$2:$M$1051,4,FALSE)),"")</f>
        <v>15816</v>
      </c>
      <c r="C114" s="41" t="str">
        <f>+IFERROR((VLOOKUP(A114,Hoja4!$A$2:$M$1051,5,FALSE)),"")</f>
        <v>TOGUI</v>
      </c>
      <c r="D114" s="42">
        <f>+IFERROR((VLOOKUP(A114,Hoja4!$A$2:$AA$1051,6,FALSE)),"")</f>
        <v>26</v>
      </c>
      <c r="E114" s="42" t="str">
        <f>+IFERROR((VLOOKUP(A114,Hoja4!$A$2:$AA$1051,7,FALSE)),"")</f>
        <v>-</v>
      </c>
      <c r="F114" s="42" t="str">
        <f>+IFERROR((VLOOKUP(A114,Hoja4!$A$2:$AA$1051,8,FALSE)),"")</f>
        <v>-</v>
      </c>
      <c r="G114" s="42" t="str">
        <f>+IFERROR((VLOOKUP(A114,Hoja4!$A$2:$AA$1051,9,FALSE)),"")</f>
        <v>-</v>
      </c>
      <c r="H114" s="42" t="str">
        <f>+IFERROR((VLOOKUP(A114,Hoja4!$A$2:$AA$1051,10,FALSE)),"")</f>
        <v>-</v>
      </c>
      <c r="I114" s="42">
        <f>+IFERROR((VLOOKUP(A114,Hoja4!$A$2:$AA$1051,11,FALSE)),"")</f>
        <v>4</v>
      </c>
      <c r="J114" s="42" t="str">
        <f>+IFERROR((VLOOKUP(A114,Hoja4!$A$2:$AA$1051,12,FALSE)),"")</f>
        <v>-</v>
      </c>
      <c r="K114" s="149">
        <f>+IFERROR((VLOOKUP(A114,Hoja4!$A$2:$AA$1051,13,FALSE)),"")</f>
        <v>1</v>
      </c>
      <c r="L114" s="144">
        <f>+IFERROR((VLOOKUP(A114,Hoja4!$A$2:$AA$1051,14,FALSE)),"")</f>
        <v>0</v>
      </c>
    </row>
    <row r="115" spans="1:12" x14ac:dyDescent="0.25">
      <c r="A115" s="145">
        <v>104</v>
      </c>
      <c r="B115" s="41">
        <f>+IFERROR((VLOOKUP(A115,Hoja4!$A$2:$M$1051,4,FALSE)),"")</f>
        <v>15820</v>
      </c>
      <c r="C115" s="41" t="str">
        <f>+IFERROR((VLOOKUP(A115,Hoja4!$A$2:$M$1051,5,FALSE)),"")</f>
        <v>TOPAGA</v>
      </c>
      <c r="D115" s="42" t="str">
        <f>+IFERROR((VLOOKUP(A115,Hoja4!$A$2:$AA$1051,6,FALSE)),"")</f>
        <v>-</v>
      </c>
      <c r="E115" s="42" t="str">
        <f>+IFERROR((VLOOKUP(A115,Hoja4!$A$2:$AA$1051,7,FALSE)),"")</f>
        <v>-</v>
      </c>
      <c r="F115" s="42">
        <f>+IFERROR((VLOOKUP(A115,Hoja4!$A$2:$AA$1051,8,FALSE)),"")</f>
        <v>1</v>
      </c>
      <c r="G115" s="42">
        <f>+IFERROR((VLOOKUP(A115,Hoja4!$A$2:$AA$1051,9,FALSE)),"")</f>
        <v>1</v>
      </c>
      <c r="H115" s="42" t="str">
        <f>+IFERROR((VLOOKUP(A115,Hoja4!$A$2:$AA$1051,10,FALSE)),"")</f>
        <v>-</v>
      </c>
      <c r="I115" s="42">
        <f>+IFERROR((VLOOKUP(A115,Hoja4!$A$2:$AA$1051,11,FALSE)),"")</f>
        <v>3</v>
      </c>
      <c r="J115" s="42">
        <f>+IFERROR((VLOOKUP(A115,Hoja4!$A$2:$AA$1051,12,FALSE)),"")</f>
        <v>1</v>
      </c>
      <c r="K115" s="149" t="str">
        <f>+IFERROR((VLOOKUP(A115,Hoja4!$A$2:$AA$1051,13,FALSE)),"")</f>
        <v>-</v>
      </c>
      <c r="L115" s="144">
        <f>+IFERROR((VLOOKUP(A115,Hoja4!$A$2:$AA$1051,14,FALSE)),"")</f>
        <v>0</v>
      </c>
    </row>
    <row r="116" spans="1:12" x14ac:dyDescent="0.25">
      <c r="A116" s="145">
        <v>105</v>
      </c>
      <c r="B116" s="41">
        <f>+IFERROR((VLOOKUP(A116,Hoja4!$A$2:$M$1051,4,FALSE)),"")</f>
        <v>15822</v>
      </c>
      <c r="C116" s="41" t="str">
        <f>+IFERROR((VLOOKUP(A116,Hoja4!$A$2:$M$1051,5,FALSE)),"")</f>
        <v>TOTA</v>
      </c>
      <c r="D116" s="42" t="str">
        <f>+IFERROR((VLOOKUP(A116,Hoja4!$A$2:$AA$1051,6,FALSE)),"")</f>
        <v>-</v>
      </c>
      <c r="E116" s="42" t="str">
        <f>+IFERROR((VLOOKUP(A116,Hoja4!$A$2:$AA$1051,7,FALSE)),"")</f>
        <v>-</v>
      </c>
      <c r="F116" s="42" t="str">
        <f>+IFERROR((VLOOKUP(A116,Hoja4!$A$2:$AA$1051,8,FALSE)),"")</f>
        <v>-</v>
      </c>
      <c r="G116" s="42" t="str">
        <f>+IFERROR((VLOOKUP(A116,Hoja4!$A$2:$AA$1051,9,FALSE)),"")</f>
        <v>-</v>
      </c>
      <c r="H116" s="42" t="str">
        <f>+IFERROR((VLOOKUP(A116,Hoja4!$A$2:$AA$1051,10,FALSE)),"")</f>
        <v>-</v>
      </c>
      <c r="I116" s="42" t="str">
        <f>+IFERROR((VLOOKUP(A116,Hoja4!$A$2:$AA$1051,11,FALSE)),"")</f>
        <v>-</v>
      </c>
      <c r="J116" s="42">
        <f>+IFERROR((VLOOKUP(A116,Hoja4!$A$2:$AA$1051,12,FALSE)),"")</f>
        <v>1</v>
      </c>
      <c r="K116" s="149" t="str">
        <f>+IFERROR((VLOOKUP(A116,Hoja4!$A$2:$AA$1051,13,FALSE)),"")</f>
        <v>-</v>
      </c>
      <c r="L116" s="144">
        <f>+IFERROR((VLOOKUP(A116,Hoja4!$A$2:$AA$1051,14,FALSE)),"")</f>
        <v>0</v>
      </c>
    </row>
    <row r="117" spans="1:12" x14ac:dyDescent="0.25">
      <c r="A117" s="145">
        <v>106</v>
      </c>
      <c r="B117" s="41">
        <f>+IFERROR((VLOOKUP(A117,Hoja4!$A$2:$M$1051,4,FALSE)),"")</f>
        <v>15832</v>
      </c>
      <c r="C117" s="41" t="str">
        <f>+IFERROR((VLOOKUP(A117,Hoja4!$A$2:$M$1051,5,FALSE)),"")</f>
        <v>TUNUNGUA</v>
      </c>
      <c r="D117" s="42" t="str">
        <f>+IFERROR((VLOOKUP(A117,Hoja4!$A$2:$AA$1051,6,FALSE)),"")</f>
        <v>-</v>
      </c>
      <c r="E117" s="42">
        <f>+IFERROR((VLOOKUP(A117,Hoja4!$A$2:$AA$1051,7,FALSE)),"")</f>
        <v>27</v>
      </c>
      <c r="F117" s="42">
        <f>+IFERROR((VLOOKUP(A117,Hoja4!$A$2:$AA$1051,8,FALSE)),"")</f>
        <v>25</v>
      </c>
      <c r="G117" s="42">
        <f>+IFERROR((VLOOKUP(A117,Hoja4!$A$2:$AA$1051,9,FALSE)),"")</f>
        <v>15</v>
      </c>
      <c r="H117" s="42" t="str">
        <f>+IFERROR((VLOOKUP(A117,Hoja4!$A$2:$AA$1051,10,FALSE)),"")</f>
        <v>-</v>
      </c>
      <c r="I117" s="42" t="str">
        <f>+IFERROR((VLOOKUP(A117,Hoja4!$A$2:$AA$1051,11,FALSE)),"")</f>
        <v>-</v>
      </c>
      <c r="J117" s="42" t="str">
        <f>+IFERROR((VLOOKUP(A117,Hoja4!$A$2:$AA$1051,12,FALSE)),"")</f>
        <v>-</v>
      </c>
      <c r="K117" s="149" t="str">
        <f>+IFERROR((VLOOKUP(A117,Hoja4!$A$2:$AA$1051,13,FALSE)),"")</f>
        <v>-</v>
      </c>
      <c r="L117" s="144">
        <f>+IFERROR((VLOOKUP(A117,Hoja4!$A$2:$AA$1051,14,FALSE)),"")</f>
        <v>0</v>
      </c>
    </row>
    <row r="118" spans="1:12" x14ac:dyDescent="0.25">
      <c r="A118" s="145">
        <v>107</v>
      </c>
      <c r="B118" s="41">
        <f>+IFERROR((VLOOKUP(A118,Hoja4!$A$2:$M$1051,4,FALSE)),"")</f>
        <v>15835</v>
      </c>
      <c r="C118" s="41" t="str">
        <f>+IFERROR((VLOOKUP(A118,Hoja4!$A$2:$M$1051,5,FALSE)),"")</f>
        <v>TURMEQUE</v>
      </c>
      <c r="D118" s="42">
        <f>+IFERROR((VLOOKUP(A118,Hoja4!$A$2:$AA$1051,6,FALSE)),"")</f>
        <v>32</v>
      </c>
      <c r="E118" s="42" t="str">
        <f>+IFERROR((VLOOKUP(A118,Hoja4!$A$2:$AA$1051,7,FALSE)),"")</f>
        <v>-</v>
      </c>
      <c r="F118" s="42" t="str">
        <f>+IFERROR((VLOOKUP(A118,Hoja4!$A$2:$AA$1051,8,FALSE)),"")</f>
        <v>-</v>
      </c>
      <c r="G118" s="42" t="str">
        <f>+IFERROR((VLOOKUP(A118,Hoja4!$A$2:$AA$1051,9,FALSE)),"")</f>
        <v>-</v>
      </c>
      <c r="H118" s="42" t="str">
        <f>+IFERROR((VLOOKUP(A118,Hoja4!$A$2:$AA$1051,10,FALSE)),"")</f>
        <v>-</v>
      </c>
      <c r="I118" s="42" t="str">
        <f>+IFERROR((VLOOKUP(A118,Hoja4!$A$2:$AA$1051,11,FALSE)),"")</f>
        <v>-</v>
      </c>
      <c r="J118" s="42" t="str">
        <f>+IFERROR((VLOOKUP(A118,Hoja4!$A$2:$AA$1051,12,FALSE)),"")</f>
        <v>-</v>
      </c>
      <c r="K118" s="149" t="str">
        <f>+IFERROR((VLOOKUP(A118,Hoja4!$A$2:$AA$1051,13,FALSE)),"")</f>
        <v>-</v>
      </c>
      <c r="L118" s="144">
        <f>+IFERROR((VLOOKUP(A118,Hoja4!$A$2:$AA$1051,14,FALSE)),"")</f>
        <v>0</v>
      </c>
    </row>
    <row r="119" spans="1:12" x14ac:dyDescent="0.25">
      <c r="A119" s="145">
        <v>108</v>
      </c>
      <c r="B119" s="41">
        <f>+IFERROR((VLOOKUP(A119,Hoja4!$A$2:$M$1051,4,FALSE)),"")</f>
        <v>15837</v>
      </c>
      <c r="C119" s="41" t="str">
        <f>+IFERROR((VLOOKUP(A119,Hoja4!$A$2:$M$1051,5,FALSE)),"")</f>
        <v>TUTA</v>
      </c>
      <c r="D119" s="42">
        <f>+IFERROR((VLOOKUP(A119,Hoja4!$A$2:$AA$1051,6,FALSE)),"")</f>
        <v>60</v>
      </c>
      <c r="E119" s="42">
        <f>+IFERROR((VLOOKUP(A119,Hoja4!$A$2:$AA$1051,7,FALSE)),"")</f>
        <v>24</v>
      </c>
      <c r="F119" s="42">
        <f>+IFERROR((VLOOKUP(A119,Hoja4!$A$2:$AA$1051,8,FALSE)),"")</f>
        <v>33</v>
      </c>
      <c r="G119" s="42">
        <f>+IFERROR((VLOOKUP(A119,Hoja4!$A$2:$AA$1051,9,FALSE)),"")</f>
        <v>30</v>
      </c>
      <c r="H119" s="42">
        <f>+IFERROR((VLOOKUP(A119,Hoja4!$A$2:$AA$1051,10,FALSE)),"")</f>
        <v>22</v>
      </c>
      <c r="I119" s="42">
        <f>+IFERROR((VLOOKUP(A119,Hoja4!$A$2:$AA$1051,11,FALSE)),"")</f>
        <v>4</v>
      </c>
      <c r="J119" s="42">
        <f>+IFERROR((VLOOKUP(A119,Hoja4!$A$2:$AA$1051,12,FALSE)),"")</f>
        <v>1</v>
      </c>
      <c r="K119" s="149" t="str">
        <f>+IFERROR((VLOOKUP(A119,Hoja4!$A$2:$AA$1051,13,FALSE)),"")</f>
        <v>-</v>
      </c>
      <c r="L119" s="144">
        <f>+IFERROR((VLOOKUP(A119,Hoja4!$A$2:$AA$1051,14,FALSE)),"")</f>
        <v>0</v>
      </c>
    </row>
    <row r="120" spans="1:12" x14ac:dyDescent="0.25">
      <c r="A120" s="145">
        <v>109</v>
      </c>
      <c r="B120" s="41">
        <f>+IFERROR((VLOOKUP(A120,Hoja4!$A$2:$M$1051,4,FALSE)),"")</f>
        <v>15839</v>
      </c>
      <c r="C120" s="41" t="str">
        <f>+IFERROR((VLOOKUP(A120,Hoja4!$A$2:$M$1051,5,FALSE)),"")</f>
        <v>TUTAZA</v>
      </c>
      <c r="D120" s="42" t="str">
        <f>+IFERROR((VLOOKUP(A120,Hoja4!$A$2:$AA$1051,6,FALSE)),"")</f>
        <v>-</v>
      </c>
      <c r="E120" s="42" t="str">
        <f>+IFERROR((VLOOKUP(A120,Hoja4!$A$2:$AA$1051,7,FALSE)),"")</f>
        <v>-</v>
      </c>
      <c r="F120" s="42" t="str">
        <f>+IFERROR((VLOOKUP(A120,Hoja4!$A$2:$AA$1051,8,FALSE)),"")</f>
        <v>-</v>
      </c>
      <c r="G120" s="42" t="str">
        <f>+IFERROR((VLOOKUP(A120,Hoja4!$A$2:$AA$1051,9,FALSE)),"")</f>
        <v>-</v>
      </c>
      <c r="H120" s="42" t="str">
        <f>+IFERROR((VLOOKUP(A120,Hoja4!$A$2:$AA$1051,10,FALSE)),"")</f>
        <v>-</v>
      </c>
      <c r="I120" s="42" t="str">
        <f>+IFERROR((VLOOKUP(A120,Hoja4!$A$2:$AA$1051,11,FALSE)),"")</f>
        <v>-</v>
      </c>
      <c r="J120" s="42" t="str">
        <f>+IFERROR((VLOOKUP(A120,Hoja4!$A$2:$AA$1051,12,FALSE)),"")</f>
        <v>-</v>
      </c>
      <c r="K120" s="149" t="str">
        <f>+IFERROR((VLOOKUP(A120,Hoja4!$A$2:$AA$1051,13,FALSE)),"")</f>
        <v>-</v>
      </c>
      <c r="L120" s="144">
        <f>+IFERROR((VLOOKUP(A120,Hoja4!$A$2:$AA$1051,14,FALSE)),"")</f>
        <v>0</v>
      </c>
    </row>
    <row r="121" spans="1:12" x14ac:dyDescent="0.25">
      <c r="A121" s="145">
        <v>110</v>
      </c>
      <c r="B121" s="41">
        <f>+IFERROR((VLOOKUP(A121,Hoja4!$A$2:$M$1051,4,FALSE)),"")</f>
        <v>15842</v>
      </c>
      <c r="C121" s="41" t="str">
        <f>+IFERROR((VLOOKUP(A121,Hoja4!$A$2:$M$1051,5,FALSE)),"")</f>
        <v>UMBITA</v>
      </c>
      <c r="D121" s="42" t="str">
        <f>+IFERROR((VLOOKUP(A121,Hoja4!$A$2:$AA$1051,6,FALSE)),"")</f>
        <v>-</v>
      </c>
      <c r="E121" s="42" t="str">
        <f>+IFERROR((VLOOKUP(A121,Hoja4!$A$2:$AA$1051,7,FALSE)),"")</f>
        <v>-</v>
      </c>
      <c r="F121" s="42" t="str">
        <f>+IFERROR((VLOOKUP(A121,Hoja4!$A$2:$AA$1051,8,FALSE)),"")</f>
        <v>-</v>
      </c>
      <c r="G121" s="42">
        <f>+IFERROR((VLOOKUP(A121,Hoja4!$A$2:$AA$1051,9,FALSE)),"")</f>
        <v>41</v>
      </c>
      <c r="H121" s="42">
        <f>+IFERROR((VLOOKUP(A121,Hoja4!$A$2:$AA$1051,10,FALSE)),"")</f>
        <v>25</v>
      </c>
      <c r="I121" s="42">
        <f>+IFERROR((VLOOKUP(A121,Hoja4!$A$2:$AA$1051,11,FALSE)),"")</f>
        <v>23</v>
      </c>
      <c r="J121" s="42" t="str">
        <f>+IFERROR((VLOOKUP(A121,Hoja4!$A$2:$AA$1051,12,FALSE)),"")</f>
        <v>-</v>
      </c>
      <c r="K121" s="149" t="str">
        <f>+IFERROR((VLOOKUP(A121,Hoja4!$A$2:$AA$1051,13,FALSE)),"")</f>
        <v>-</v>
      </c>
      <c r="L121" s="144">
        <f>+IFERROR((VLOOKUP(A121,Hoja4!$A$2:$AA$1051,14,FALSE)),"")</f>
        <v>0</v>
      </c>
    </row>
    <row r="122" spans="1:12" x14ac:dyDescent="0.25">
      <c r="A122" s="145">
        <v>111</v>
      </c>
      <c r="B122" s="41">
        <f>+IFERROR((VLOOKUP(A122,Hoja4!$A$2:$M$1051,4,FALSE)),"")</f>
        <v>15861</v>
      </c>
      <c r="C122" s="41" t="str">
        <f>+IFERROR((VLOOKUP(A122,Hoja4!$A$2:$M$1051,5,FALSE)),"")</f>
        <v>VENTAQUEMADA</v>
      </c>
      <c r="D122" s="42">
        <f>+IFERROR((VLOOKUP(A122,Hoja4!$A$2:$AA$1051,6,FALSE)),"")</f>
        <v>25</v>
      </c>
      <c r="E122" s="42">
        <f>+IFERROR((VLOOKUP(A122,Hoja4!$A$2:$AA$1051,7,FALSE)),"")</f>
        <v>21</v>
      </c>
      <c r="F122" s="42">
        <f>+IFERROR((VLOOKUP(A122,Hoja4!$A$2:$AA$1051,8,FALSE)),"")</f>
        <v>16</v>
      </c>
      <c r="G122" s="42" t="str">
        <f>+IFERROR((VLOOKUP(A122,Hoja4!$A$2:$AA$1051,9,FALSE)),"")</f>
        <v>-</v>
      </c>
      <c r="H122" s="42" t="str">
        <f>+IFERROR((VLOOKUP(A122,Hoja4!$A$2:$AA$1051,10,FALSE)),"")</f>
        <v>-</v>
      </c>
      <c r="I122" s="42">
        <f>+IFERROR((VLOOKUP(A122,Hoja4!$A$2:$AA$1051,11,FALSE)),"")</f>
        <v>2</v>
      </c>
      <c r="J122" s="42" t="str">
        <f>+IFERROR((VLOOKUP(A122,Hoja4!$A$2:$AA$1051,12,FALSE)),"")</f>
        <v>-</v>
      </c>
      <c r="K122" s="149" t="str">
        <f>+IFERROR((VLOOKUP(A122,Hoja4!$A$2:$AA$1051,13,FALSE)),"")</f>
        <v>-</v>
      </c>
      <c r="L122" s="144">
        <f>+IFERROR((VLOOKUP(A122,Hoja4!$A$2:$AA$1051,14,FALSE)),"")</f>
        <v>0</v>
      </c>
    </row>
    <row r="123" spans="1:12" x14ac:dyDescent="0.25">
      <c r="A123" s="145">
        <v>112</v>
      </c>
      <c r="B123" s="41">
        <f>+IFERROR((VLOOKUP(A123,Hoja4!$A$2:$M$1051,4,FALSE)),"")</f>
        <v>15897</v>
      </c>
      <c r="C123" s="41" t="str">
        <f>+IFERROR((VLOOKUP(A123,Hoja4!$A$2:$M$1051,5,FALSE)),"")</f>
        <v>ZETAQUIRA</v>
      </c>
      <c r="D123" s="42" t="str">
        <f>+IFERROR((VLOOKUP(A123,Hoja4!$A$2:$AA$1051,6,FALSE)),"")</f>
        <v>-</v>
      </c>
      <c r="E123" s="42">
        <f>+IFERROR((VLOOKUP(A123,Hoja4!$A$2:$AA$1051,7,FALSE)),"")</f>
        <v>26</v>
      </c>
      <c r="F123" s="42">
        <f>+IFERROR((VLOOKUP(A123,Hoja4!$A$2:$AA$1051,8,FALSE)),"")</f>
        <v>26</v>
      </c>
      <c r="G123" s="42">
        <f>+IFERROR((VLOOKUP(A123,Hoja4!$A$2:$AA$1051,9,FALSE)),"")</f>
        <v>26</v>
      </c>
      <c r="H123" s="42" t="str">
        <f>+IFERROR((VLOOKUP(A123,Hoja4!$A$2:$AA$1051,10,FALSE)),"")</f>
        <v>-</v>
      </c>
      <c r="I123" s="42" t="str">
        <f>+IFERROR((VLOOKUP(A123,Hoja4!$A$2:$AA$1051,11,FALSE)),"")</f>
        <v>-</v>
      </c>
      <c r="J123" s="42" t="str">
        <f>+IFERROR((VLOOKUP(A123,Hoja4!$A$2:$AA$1051,12,FALSE)),"")</f>
        <v>-</v>
      </c>
      <c r="K123" s="149" t="str">
        <f>+IFERROR((VLOOKUP(A123,Hoja4!$A$2:$AA$1051,13,FALSE)),"")</f>
        <v>-</v>
      </c>
      <c r="L123" s="144">
        <f>+IFERROR((VLOOKUP(A123,Hoja4!$A$2:$AA$1051,14,FALSE)),"")</f>
        <v>0</v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BOYACA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15001</v>
      </c>
      <c r="C12" s="39" t="str">
        <f>+IFERROR(VLOOKUP($A12,Hoja5!$A$2:$M$2116,4,FALSE),"")</f>
        <v>TUNJA</v>
      </c>
      <c r="D12" s="163">
        <f>+IFERROR(VLOOKUP($A12,Hoja5!$A$2:$M$2116,5,FALSE),"")</f>
        <v>1.4947515280361414</v>
      </c>
      <c r="E12" s="163">
        <f>+IFERROR(VLOOKUP($A12,Hoja5!$A$2:$M$2116,6,FALSE),"")</f>
        <v>1.677860287835973</v>
      </c>
      <c r="F12" s="163">
        <f>+IFERROR(VLOOKUP($A12,Hoja5!$A$2:$M$2116,7,FALSE),"")</f>
        <v>1.7630154639175257</v>
      </c>
      <c r="G12" s="163">
        <f>+IFERROR(VLOOKUP($A12,Hoja5!$A$2:$M$2116,8,FALSE),"")</f>
        <v>1.8606056790278915</v>
      </c>
      <c r="H12" s="163">
        <f>+IFERROR(VLOOKUP($A12,Hoja5!$A$2:$M$2116,9,FALSE),"")</f>
        <v>1.9582104228121928</v>
      </c>
      <c r="I12" s="163">
        <f>+IFERROR(VLOOKUP($A12,Hoja5!$A$2:$M$2116,10,FALSE),"")</f>
        <v>2.0719856028794239</v>
      </c>
      <c r="J12" s="163">
        <f>+IFERROR(VLOOKUP($A12,Hoja5!$A$2:$M$2116,11,FALSE),"")</f>
        <v>1.9829009779235229</v>
      </c>
      <c r="K12" s="164">
        <f>+IFERROR(VLOOKUP($A12,Hoja5!$A$2:$M$2116,12,FALSE),"")</f>
        <v>2.2313940850065785</v>
      </c>
      <c r="L12" s="165">
        <f>+IFERROR(VLOOKUP($A12,Hoja5!$A$2:$M$2116,13,FALSE),"")</f>
        <v>2.139212827988338</v>
      </c>
    </row>
    <row r="13" spans="1:12" x14ac:dyDescent="0.25">
      <c r="A13" s="145">
        <v>2</v>
      </c>
      <c r="B13" s="41">
        <f>+IFERROR(VLOOKUP($A13,Hoja5!$A$2:$M$2116,3,FALSE),"")</f>
        <v>15022</v>
      </c>
      <c r="C13" s="41" t="str">
        <f>+IFERROR(VLOOKUP($A13,Hoja5!$A$2:$M$2116,4,FALSE),"")</f>
        <v>ALMEIDA  (3)</v>
      </c>
      <c r="D13" s="166">
        <f>+IFERROR(VLOOKUP($A13,Hoja5!$A$2:$M$2116,5,FALSE),"")</f>
        <v>0</v>
      </c>
      <c r="E13" s="166">
        <f>+IFERROR(VLOOKUP($A13,Hoja5!$A$2:$M$2116,6,FALSE),"")</f>
        <v>0</v>
      </c>
      <c r="F13" s="166">
        <f>+IFERROR(VLOOKUP($A13,Hoja5!$A$2:$M$2116,7,FALSE),"")</f>
        <v>0</v>
      </c>
      <c r="G13" s="166">
        <f>+IFERROR(VLOOKUP($A13,Hoja5!$A$2:$M$2116,8,FALSE),"")</f>
        <v>0</v>
      </c>
      <c r="H13" s="166">
        <f>+IFERROR(VLOOKUP($A13,Hoja5!$A$2:$M$2116,9,FALSE),"")</f>
        <v>0</v>
      </c>
      <c r="I13" s="166">
        <f>+IFERROR(VLOOKUP($A13,Hoja5!$A$2:$M$2116,10,FALSE),"")</f>
        <v>0</v>
      </c>
      <c r="J13" s="166">
        <f>+IFERROR(VLOOKUP($A13,Hoja5!$A$2:$M$2116,11,FALSE),"")</f>
        <v>0</v>
      </c>
      <c r="K13" s="164">
        <f>+IFERROR(VLOOKUP($A13,Hoja5!$A$2:$M$2116,12,FALSE),"")</f>
        <v>7.462686567164179E-3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15047</v>
      </c>
      <c r="C14" s="41" t="str">
        <f>+IFERROR(VLOOKUP($A14,Hoja5!$A$2:$M$2116,4,FALSE),"")</f>
        <v>AQUITANIA</v>
      </c>
      <c r="D14" s="166">
        <f>+IFERROR(VLOOKUP($A14,Hoja5!$A$2:$M$2116,5,FALSE),"")</f>
        <v>6.8870523415977963E-4</v>
      </c>
      <c r="E14" s="166">
        <f>+IFERROR(VLOOKUP($A14,Hoja5!$A$2:$M$2116,6,FALSE),"")</f>
        <v>0</v>
      </c>
      <c r="F14" s="166">
        <f>+IFERROR(VLOOKUP($A14,Hoja5!$A$2:$M$2116,7,FALSE),"")</f>
        <v>6.8607068607068611E-2</v>
      </c>
      <c r="G14" s="166">
        <f>+IFERROR(VLOOKUP($A14,Hoja5!$A$2:$M$2116,8,FALSE),"")</f>
        <v>5.4393305439330547E-2</v>
      </c>
      <c r="H14" s="166">
        <f>+IFERROR(VLOOKUP($A14,Hoja5!$A$2:$M$2116,9,FALSE),"")</f>
        <v>3.4361851332398316E-2</v>
      </c>
      <c r="I14" s="166">
        <f>+IFERROR(VLOOKUP($A14,Hoja5!$A$2:$M$2116,10,FALSE),"")</f>
        <v>2.8449502133712661E-3</v>
      </c>
      <c r="J14" s="166">
        <f>+IFERROR(VLOOKUP($A14,Hoja5!$A$2:$M$2116,11,FALSE),"")</f>
        <v>7.2046109510086451E-4</v>
      </c>
      <c r="K14" s="164">
        <f>+IFERROR(VLOOKUP($A14,Hoja5!$A$2:$M$2116,12,FALSE),"")</f>
        <v>0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15051</v>
      </c>
      <c r="C15" s="41" t="str">
        <f>+IFERROR(VLOOKUP($A15,Hoja5!$A$2:$M$2116,4,FALSE),"")</f>
        <v>ARCABUCO</v>
      </c>
      <c r="D15" s="166">
        <f>+IFERROR(VLOOKUP($A15,Hoja5!$A$2:$M$2116,5,FALSE),"")</f>
        <v>0</v>
      </c>
      <c r="E15" s="166">
        <f>+IFERROR(VLOOKUP($A15,Hoja5!$A$2:$M$2116,6,FALSE),"")</f>
        <v>0</v>
      </c>
      <c r="F15" s="166">
        <f>+IFERROR(VLOOKUP($A15,Hoja5!$A$2:$M$2116,7,FALSE),"")</f>
        <v>0</v>
      </c>
      <c r="G15" s="166">
        <f>+IFERROR(VLOOKUP($A15,Hoja5!$A$2:$M$2116,8,FALSE),"")</f>
        <v>0</v>
      </c>
      <c r="H15" s="166">
        <f>+IFERROR(VLOOKUP($A15,Hoja5!$A$2:$M$2116,9,FALSE),"")</f>
        <v>0</v>
      </c>
      <c r="I15" s="166">
        <f>+IFERROR(VLOOKUP($A15,Hoja5!$A$2:$M$2116,10,FALSE),"")</f>
        <v>1.0178117048346057E-2</v>
      </c>
      <c r="J15" s="166">
        <f>+IFERROR(VLOOKUP($A15,Hoja5!$A$2:$M$2116,11,FALSE),"")</f>
        <v>0</v>
      </c>
      <c r="K15" s="164">
        <f>+IFERROR(VLOOKUP($A15,Hoja5!$A$2:$M$2116,12,FALSE),"")</f>
        <v>0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15087</v>
      </c>
      <c r="C16" s="41" t="str">
        <f>+IFERROR(VLOOKUP($A16,Hoja5!$A$2:$M$2116,4,FALSE),"")</f>
        <v>BELEN</v>
      </c>
      <c r="D16" s="166">
        <f>+IFERROR(VLOOKUP($A16,Hoja5!$A$2:$M$2116,5,FALSE),"")</f>
        <v>3.6161335187760782E-2</v>
      </c>
      <c r="E16" s="166">
        <f>+IFERROR(VLOOKUP($A16,Hoja5!$A$2:$M$2116,6,FALSE),"")</f>
        <v>3.7089871611982884E-2</v>
      </c>
      <c r="F16" s="166">
        <f>+IFERROR(VLOOKUP($A16,Hoja5!$A$2:$M$2116,7,FALSE),"")</f>
        <v>5.5882352941176473E-2</v>
      </c>
      <c r="G16" s="166">
        <f>+IFERROR(VLOOKUP($A16,Hoja5!$A$2:$M$2116,8,FALSE),"")</f>
        <v>5.2950075642965201E-2</v>
      </c>
      <c r="H16" s="166">
        <f>+IFERROR(VLOOKUP($A16,Hoja5!$A$2:$M$2116,9,FALSE),"")</f>
        <v>5.3543307086614172E-2</v>
      </c>
      <c r="I16" s="166">
        <f>+IFERROR(VLOOKUP($A16,Hoja5!$A$2:$M$2116,10,FALSE),"")</f>
        <v>1.639344262295082E-3</v>
      </c>
      <c r="J16" s="166">
        <f>+IFERROR(VLOOKUP($A16,Hoja5!$A$2:$M$2116,11,FALSE),"")</f>
        <v>0</v>
      </c>
      <c r="K16" s="164">
        <f>+IFERROR(VLOOKUP($A16,Hoja5!$A$2:$M$2116,12,FALSE),"")</f>
        <v>0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15090</v>
      </c>
      <c r="C17" s="41" t="str">
        <f>+IFERROR(VLOOKUP($A17,Hoja5!$A$2:$M$2116,4,FALSE),"")</f>
        <v>BERBEO</v>
      </c>
      <c r="D17" s="166">
        <f>+IFERROR(VLOOKUP($A17,Hoja5!$A$2:$M$2116,5,FALSE),"")</f>
        <v>0</v>
      </c>
      <c r="E17" s="166">
        <f>+IFERROR(VLOOKUP($A17,Hoja5!$A$2:$M$2116,6,FALSE),"")</f>
        <v>0</v>
      </c>
      <c r="F17" s="166">
        <f>+IFERROR(VLOOKUP($A17,Hoja5!$A$2:$M$2116,7,FALSE),"")</f>
        <v>0</v>
      </c>
      <c r="G17" s="166">
        <f>+IFERROR(VLOOKUP($A17,Hoja5!$A$2:$M$2116,8,FALSE),"")</f>
        <v>0</v>
      </c>
      <c r="H17" s="166">
        <f>+IFERROR(VLOOKUP($A17,Hoja5!$A$2:$M$2116,9,FALSE),"")</f>
        <v>0</v>
      </c>
      <c r="I17" s="166">
        <f>+IFERROR(VLOOKUP($A17,Hoja5!$A$2:$M$2116,10,FALSE),"")</f>
        <v>5.1282051282051282E-3</v>
      </c>
      <c r="J17" s="166">
        <f>+IFERROR(VLOOKUP($A17,Hoja5!$A$2:$M$2116,11,FALSE),"")</f>
        <v>0</v>
      </c>
      <c r="K17" s="164">
        <f>+IFERROR(VLOOKUP($A17,Hoja5!$A$2:$M$2116,12,FALSE),"")</f>
        <v>0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15092</v>
      </c>
      <c r="C18" s="41" t="str">
        <f>+IFERROR(VLOOKUP($A18,Hoja5!$A$2:$M$2116,4,FALSE),"")</f>
        <v>BETÉITIVA</v>
      </c>
      <c r="D18" s="166">
        <f>+IFERROR(VLOOKUP($A18,Hoja5!$A$2:$M$2116,5,FALSE),"")</f>
        <v>0</v>
      </c>
      <c r="E18" s="166">
        <f>+IFERROR(VLOOKUP($A18,Hoja5!$A$2:$M$2116,6,FALSE),"")</f>
        <v>0</v>
      </c>
      <c r="F18" s="166">
        <f>+IFERROR(VLOOKUP($A18,Hoja5!$A$2:$M$2116,7,FALSE),"")</f>
        <v>0</v>
      </c>
      <c r="G18" s="166">
        <f>+IFERROR(VLOOKUP($A18,Hoja5!$A$2:$M$2116,8,FALSE),"")</f>
        <v>0</v>
      </c>
      <c r="H18" s="166">
        <f>+IFERROR(VLOOKUP($A18,Hoja5!$A$2:$M$2116,9,FALSE),"")</f>
        <v>0</v>
      </c>
      <c r="I18" s="166">
        <f>+IFERROR(VLOOKUP($A18,Hoja5!$A$2:$M$2116,10,FALSE),"")</f>
        <v>0</v>
      </c>
      <c r="J18" s="166">
        <f>+IFERROR(VLOOKUP($A18,Hoja5!$A$2:$M$2116,11,FALSE),"")</f>
        <v>0</v>
      </c>
      <c r="K18" s="164">
        <f>+IFERROR(VLOOKUP($A18,Hoja5!$A$2:$M$2116,12,FALSE),"")</f>
        <v>0</v>
      </c>
      <c r="L18" s="165">
        <f>+IFERROR(VLOOKUP($A18,Hoja5!$A$2:$M$2116,13,FALSE),"")</f>
        <v>0</v>
      </c>
    </row>
    <row r="19" spans="1:12" x14ac:dyDescent="0.25">
      <c r="A19" s="145">
        <v>8</v>
      </c>
      <c r="B19" s="41">
        <f>+IFERROR(VLOOKUP($A19,Hoja5!$A$2:$M$2116,3,FALSE),"")</f>
        <v>15097</v>
      </c>
      <c r="C19" s="41" t="str">
        <f>+IFERROR(VLOOKUP($A19,Hoja5!$A$2:$M$2116,4,FALSE),"")</f>
        <v>BOAVITA</v>
      </c>
      <c r="D19" s="166">
        <f>+IFERROR(VLOOKUP($A19,Hoja5!$A$2:$M$2116,5,FALSE),"")</f>
        <v>0.22492836676217765</v>
      </c>
      <c r="E19" s="166">
        <f>+IFERROR(VLOOKUP($A19,Hoja5!$A$2:$M$2116,6,FALSE),"")</f>
        <v>0.25663716814159293</v>
      </c>
      <c r="F19" s="166">
        <f>+IFERROR(VLOOKUP($A19,Hoja5!$A$2:$M$2116,7,FALSE),"")</f>
        <v>0.18529862174578868</v>
      </c>
      <c r="G19" s="166">
        <f>+IFERROR(VLOOKUP($A19,Hoja5!$A$2:$M$2116,8,FALSE),"")</f>
        <v>0.16719745222929935</v>
      </c>
      <c r="H19" s="166">
        <f>+IFERROR(VLOOKUP($A19,Hoja5!$A$2:$M$2116,9,FALSE),"")</f>
        <v>0.14548494983277591</v>
      </c>
      <c r="I19" s="166">
        <f>+IFERROR(VLOOKUP($A19,Hoja5!$A$2:$M$2116,10,FALSE),"")</f>
        <v>0.15224913494809689</v>
      </c>
      <c r="J19" s="166">
        <f>+IFERROR(VLOOKUP($A19,Hoja5!$A$2:$M$2116,11,FALSE),"")</f>
        <v>0.15846994535519127</v>
      </c>
      <c r="K19" s="164">
        <f>+IFERROR(VLOOKUP($A19,Hoja5!$A$2:$M$2116,12,FALSE),"")</f>
        <v>0.13421550094517959</v>
      </c>
      <c r="L19" s="165">
        <f>+IFERROR(VLOOKUP($A19,Hoja5!$A$2:$M$2116,13,FALSE),"")</f>
        <v>0.15445544554455445</v>
      </c>
    </row>
    <row r="20" spans="1:12" x14ac:dyDescent="0.25">
      <c r="A20" s="145">
        <v>9</v>
      </c>
      <c r="B20" s="41">
        <f>+IFERROR(VLOOKUP($A20,Hoja5!$A$2:$M$2116,3,FALSE),"")</f>
        <v>15104</v>
      </c>
      <c r="C20" s="41" t="str">
        <f>+IFERROR(VLOOKUP($A20,Hoja5!$A$2:$M$2116,4,FALSE),"")</f>
        <v>BOYACA</v>
      </c>
      <c r="D20" s="166">
        <f>+IFERROR(VLOOKUP($A20,Hoja5!$A$2:$M$2116,5,FALSE),"")</f>
        <v>2.3474178403755869E-3</v>
      </c>
      <c r="E20" s="166">
        <f>+IFERROR(VLOOKUP($A20,Hoja5!$A$2:$M$2116,6,FALSE),"")</f>
        <v>0</v>
      </c>
      <c r="F20" s="166">
        <f>+IFERROR(VLOOKUP($A20,Hoja5!$A$2:$M$2116,7,FALSE),"")</f>
        <v>0</v>
      </c>
      <c r="G20" s="166">
        <f>+IFERROR(VLOOKUP($A20,Hoja5!$A$2:$M$2116,8,FALSE),"")</f>
        <v>0</v>
      </c>
      <c r="H20" s="166">
        <f>+IFERROR(VLOOKUP($A20,Hoja5!$A$2:$M$2116,9,FALSE),"")</f>
        <v>0</v>
      </c>
      <c r="I20" s="166">
        <f>+IFERROR(VLOOKUP($A20,Hoja5!$A$2:$M$2116,10,FALSE),"")</f>
        <v>0</v>
      </c>
      <c r="J20" s="166">
        <f>+IFERROR(VLOOKUP($A20,Hoja5!$A$2:$M$2116,11,FALSE),"")</f>
        <v>0</v>
      </c>
      <c r="K20" s="164">
        <f>+IFERROR(VLOOKUP($A20,Hoja5!$A$2:$M$2116,12,FALSE),"")</f>
        <v>8.0428954423592495E-3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15106</v>
      </c>
      <c r="C21" s="41" t="str">
        <f>+IFERROR(VLOOKUP($A21,Hoja5!$A$2:$M$2116,4,FALSE),"")</f>
        <v>BRICEÑO</v>
      </c>
      <c r="D21" s="166">
        <f>+IFERROR(VLOOKUP($A21,Hoja5!$A$2:$M$2116,5,FALSE),"")</f>
        <v>0.13419913419913421</v>
      </c>
      <c r="E21" s="166">
        <f>+IFERROR(VLOOKUP($A21,Hoja5!$A$2:$M$2116,6,FALSE),"")</f>
        <v>0.13656387665198239</v>
      </c>
      <c r="F21" s="166">
        <f>+IFERROR(VLOOKUP($A21,Hoja5!$A$2:$M$2116,7,FALSE),"")</f>
        <v>0</v>
      </c>
      <c r="G21" s="166">
        <f>+IFERROR(VLOOKUP($A21,Hoja5!$A$2:$M$2116,8,FALSE),"")</f>
        <v>0</v>
      </c>
      <c r="H21" s="166">
        <f>+IFERROR(VLOOKUP($A21,Hoja5!$A$2:$M$2116,9,FALSE),"")</f>
        <v>0</v>
      </c>
      <c r="I21" s="166">
        <f>+IFERROR(VLOOKUP($A21,Hoja5!$A$2:$M$2116,10,FALSE),"")</f>
        <v>0</v>
      </c>
      <c r="J21" s="166">
        <f>+IFERROR(VLOOKUP($A21,Hoja5!$A$2:$M$2116,11,FALSE),"")</f>
        <v>0</v>
      </c>
      <c r="K21" s="164">
        <f>+IFERROR(VLOOKUP($A21,Hoja5!$A$2:$M$2116,12,FALSE),"")</f>
        <v>0</v>
      </c>
      <c r="L21" s="165">
        <f>+IFERROR(VLOOKUP($A21,Hoja5!$A$2:$M$2116,13,FALSE),"")</f>
        <v>0</v>
      </c>
    </row>
    <row r="22" spans="1:12" x14ac:dyDescent="0.25">
      <c r="A22" s="145">
        <v>11</v>
      </c>
      <c r="B22" s="41">
        <f>+IFERROR(VLOOKUP($A22,Hoja5!$A$2:$M$2116,3,FALSE),"")</f>
        <v>15109</v>
      </c>
      <c r="C22" s="41" t="str">
        <f>+IFERROR(VLOOKUP($A22,Hoja5!$A$2:$M$2116,4,FALSE),"")</f>
        <v>BUENAVISTA</v>
      </c>
      <c r="D22" s="166">
        <f>+IFERROR(VLOOKUP($A22,Hoja5!$A$2:$M$2116,5,FALSE),"")</f>
        <v>3.937007874015748E-3</v>
      </c>
      <c r="E22" s="166">
        <f>+IFERROR(VLOOKUP($A22,Hoja5!$A$2:$M$2116,6,FALSE),"")</f>
        <v>5.9171597633136092E-2</v>
      </c>
      <c r="F22" s="166">
        <f>+IFERROR(VLOOKUP($A22,Hoja5!$A$2:$M$2116,7,FALSE),"")</f>
        <v>5.8823529411764705E-2</v>
      </c>
      <c r="G22" s="166">
        <f>+IFERROR(VLOOKUP($A22,Hoja5!$A$2:$M$2116,8,FALSE),"")</f>
        <v>5.8939096267190572E-2</v>
      </c>
      <c r="H22" s="166">
        <f>+IFERROR(VLOOKUP($A22,Hoja5!$A$2:$M$2116,9,FALSE),"")</f>
        <v>0</v>
      </c>
      <c r="I22" s="166">
        <f>+IFERROR(VLOOKUP($A22,Hoja5!$A$2:$M$2116,10,FALSE),"")</f>
        <v>1.0121457489878543E-2</v>
      </c>
      <c r="J22" s="166">
        <f>+IFERROR(VLOOKUP($A22,Hoja5!$A$2:$M$2116,11,FALSE),"")</f>
        <v>0</v>
      </c>
      <c r="K22" s="164">
        <f>+IFERROR(VLOOKUP($A22,Hoja5!$A$2:$M$2116,12,FALSE),"")</f>
        <v>0</v>
      </c>
      <c r="L22" s="165">
        <f>+IFERROR(VLOOKUP($A22,Hoja5!$A$2:$M$2116,13,FALSE),"")</f>
        <v>0</v>
      </c>
    </row>
    <row r="23" spans="1:12" x14ac:dyDescent="0.25">
      <c r="A23" s="145">
        <v>12</v>
      </c>
      <c r="B23" s="41">
        <f>+IFERROR(VLOOKUP($A23,Hoja5!$A$2:$M$2116,3,FALSE),"")</f>
        <v>15114</v>
      </c>
      <c r="C23" s="41" t="str">
        <f>+IFERROR(VLOOKUP($A23,Hoja5!$A$2:$M$2116,4,FALSE),"")</f>
        <v>BUSBANZA</v>
      </c>
      <c r="D23" s="166">
        <f>+IFERROR(VLOOKUP($A23,Hoja5!$A$2:$M$2116,5,FALSE),"")</f>
        <v>0</v>
      </c>
      <c r="E23" s="166">
        <f>+IFERROR(VLOOKUP($A23,Hoja5!$A$2:$M$2116,6,FALSE),"")</f>
        <v>0</v>
      </c>
      <c r="F23" s="166">
        <f>+IFERROR(VLOOKUP($A23,Hoja5!$A$2:$M$2116,7,FALSE),"")</f>
        <v>0</v>
      </c>
      <c r="G23" s="166">
        <f>+IFERROR(VLOOKUP($A23,Hoja5!$A$2:$M$2116,8,FALSE),"")</f>
        <v>0</v>
      </c>
      <c r="H23" s="166">
        <f>+IFERROR(VLOOKUP($A23,Hoja5!$A$2:$M$2116,9,FALSE),"")</f>
        <v>0</v>
      </c>
      <c r="I23" s="166">
        <f>+IFERROR(VLOOKUP($A23,Hoja5!$A$2:$M$2116,10,FALSE),"")</f>
        <v>2.3255813953488372E-2</v>
      </c>
      <c r="J23" s="166">
        <f>+IFERROR(VLOOKUP($A23,Hoja5!$A$2:$M$2116,11,FALSE),"")</f>
        <v>0</v>
      </c>
      <c r="K23" s="164">
        <f>+IFERROR(VLOOKUP($A23,Hoja5!$A$2:$M$2116,12,FALSE),"")</f>
        <v>0</v>
      </c>
      <c r="L23" s="165">
        <f>+IFERROR(VLOOKUP($A23,Hoja5!$A$2:$M$2116,13,FALSE),"")</f>
        <v>0</v>
      </c>
    </row>
    <row r="24" spans="1:12" x14ac:dyDescent="0.25">
      <c r="A24" s="145">
        <v>13</v>
      </c>
      <c r="B24" s="41">
        <f>+IFERROR(VLOOKUP($A24,Hoja5!$A$2:$M$2116,3,FALSE),"")</f>
        <v>15131</v>
      </c>
      <c r="C24" s="41" t="str">
        <f>+IFERROR(VLOOKUP($A24,Hoja5!$A$2:$M$2116,4,FALSE),"")</f>
        <v>CALDAS</v>
      </c>
      <c r="D24" s="166">
        <f>+IFERROR(VLOOKUP($A24,Hoja5!$A$2:$M$2116,5,FALSE),"")</f>
        <v>0</v>
      </c>
      <c r="E24" s="166">
        <f>+IFERROR(VLOOKUP($A24,Hoja5!$A$2:$M$2116,6,FALSE),"")</f>
        <v>0.13354037267080746</v>
      </c>
      <c r="F24" s="166">
        <f>+IFERROR(VLOOKUP($A24,Hoja5!$A$2:$M$2116,7,FALSE),"")</f>
        <v>0.11538461538461539</v>
      </c>
      <c r="G24" s="166">
        <f>+IFERROR(VLOOKUP($A24,Hoja5!$A$2:$M$2116,8,FALSE),"")</f>
        <v>6.5789473684210523E-3</v>
      </c>
      <c r="H24" s="166">
        <f>+IFERROR(VLOOKUP($A24,Hoja5!$A$2:$M$2116,9,FALSE),"")</f>
        <v>0</v>
      </c>
      <c r="I24" s="166">
        <f>+IFERROR(VLOOKUP($A24,Hoja5!$A$2:$M$2116,10,FALSE),"")</f>
        <v>7.0671378091872791E-3</v>
      </c>
      <c r="J24" s="166">
        <f>+IFERROR(VLOOKUP($A24,Hoja5!$A$2:$M$2116,11,FALSE),"")</f>
        <v>0</v>
      </c>
      <c r="K24" s="164">
        <f>+IFERROR(VLOOKUP($A24,Hoja5!$A$2:$M$2116,12,FALSE),"")</f>
        <v>0</v>
      </c>
      <c r="L24" s="165">
        <f>+IFERROR(VLOOKUP($A24,Hoja5!$A$2:$M$2116,13,FALSE),"")</f>
        <v>0</v>
      </c>
    </row>
    <row r="25" spans="1:12" x14ac:dyDescent="0.25">
      <c r="A25" s="145">
        <v>14</v>
      </c>
      <c r="B25" s="41">
        <f>+IFERROR(VLOOKUP($A25,Hoja5!$A$2:$M$2116,3,FALSE),"")</f>
        <v>15135</v>
      </c>
      <c r="C25" s="41" t="str">
        <f>+IFERROR(VLOOKUP($A25,Hoja5!$A$2:$M$2116,4,FALSE),"")</f>
        <v>CAMPOHERMOSO</v>
      </c>
      <c r="D25" s="166">
        <f>+IFERROR(VLOOKUP($A25,Hoja5!$A$2:$M$2116,5,FALSE),"")</f>
        <v>0</v>
      </c>
      <c r="E25" s="166">
        <f>+IFERROR(VLOOKUP($A25,Hoja5!$A$2:$M$2116,6,FALSE),"")</f>
        <v>0</v>
      </c>
      <c r="F25" s="166">
        <f>+IFERROR(VLOOKUP($A25,Hoja5!$A$2:$M$2116,7,FALSE),"")</f>
        <v>0</v>
      </c>
      <c r="G25" s="166">
        <f>+IFERROR(VLOOKUP($A25,Hoja5!$A$2:$M$2116,8,FALSE),"")</f>
        <v>0</v>
      </c>
      <c r="H25" s="166">
        <f>+IFERROR(VLOOKUP($A25,Hoja5!$A$2:$M$2116,9,FALSE),"")</f>
        <v>0</v>
      </c>
      <c r="I25" s="166">
        <f>+IFERROR(VLOOKUP($A25,Hoja5!$A$2:$M$2116,10,FALSE),"")</f>
        <v>0</v>
      </c>
      <c r="J25" s="166">
        <f>+IFERROR(VLOOKUP($A25,Hoja5!$A$2:$M$2116,11,FALSE),"")</f>
        <v>0</v>
      </c>
      <c r="K25" s="164">
        <f>+IFERROR(VLOOKUP($A25,Hoja5!$A$2:$M$2116,12,FALSE),"")</f>
        <v>0</v>
      </c>
      <c r="L25" s="165">
        <f>+IFERROR(VLOOKUP($A25,Hoja5!$A$2:$M$2116,13,FALSE),"")</f>
        <v>0</v>
      </c>
    </row>
    <row r="26" spans="1:12" x14ac:dyDescent="0.25">
      <c r="A26" s="145">
        <v>15</v>
      </c>
      <c r="B26" s="41">
        <f>+IFERROR(VLOOKUP($A26,Hoja5!$A$2:$M$2116,3,FALSE),"")</f>
        <v>15162</v>
      </c>
      <c r="C26" s="41" t="str">
        <f>+IFERROR(VLOOKUP($A26,Hoja5!$A$2:$M$2116,4,FALSE),"")</f>
        <v>CERINZA</v>
      </c>
      <c r="D26" s="166">
        <f>+IFERROR(VLOOKUP($A26,Hoja5!$A$2:$M$2116,5,FALSE),"")</f>
        <v>7.0588235294117646E-2</v>
      </c>
      <c r="E26" s="166">
        <f>+IFERROR(VLOOKUP($A26,Hoja5!$A$2:$M$2116,6,FALSE),"")</f>
        <v>6.8656716417910449E-2</v>
      </c>
      <c r="F26" s="166">
        <f>+IFERROR(VLOOKUP($A26,Hoja5!$A$2:$M$2116,7,FALSE),"")</f>
        <v>5.9374999999999997E-2</v>
      </c>
      <c r="G26" s="166">
        <f>+IFERROR(VLOOKUP($A26,Hoja5!$A$2:$M$2116,8,FALSE),"")</f>
        <v>2.2801302931596091E-2</v>
      </c>
      <c r="H26" s="166">
        <f>+IFERROR(VLOOKUP($A26,Hoja5!$A$2:$M$2116,9,FALSE),"")</f>
        <v>1.0101010101010102E-2</v>
      </c>
      <c r="I26" s="166">
        <f>+IFERROR(VLOOKUP($A26,Hoja5!$A$2:$M$2116,10,FALSE),"")</f>
        <v>1.4084507042253521E-2</v>
      </c>
      <c r="J26" s="166">
        <f>+IFERROR(VLOOKUP($A26,Hoja5!$A$2:$M$2116,11,FALSE),"")</f>
        <v>0</v>
      </c>
      <c r="K26" s="164">
        <f>+IFERROR(VLOOKUP($A26,Hoja5!$A$2:$M$2116,12,FALSE),"")</f>
        <v>0</v>
      </c>
      <c r="L26" s="165">
        <f>+IFERROR(VLOOKUP($A26,Hoja5!$A$2:$M$2116,13,FALSE),"")</f>
        <v>0</v>
      </c>
    </row>
    <row r="27" spans="1:12" x14ac:dyDescent="0.25">
      <c r="A27" s="145">
        <v>16</v>
      </c>
      <c r="B27" s="41">
        <f>+IFERROR(VLOOKUP($A27,Hoja5!$A$2:$M$2116,3,FALSE),"")</f>
        <v>15172</v>
      </c>
      <c r="C27" s="41" t="str">
        <f>+IFERROR(VLOOKUP($A27,Hoja5!$A$2:$M$2116,4,FALSE),"")</f>
        <v>CHINAVITA</v>
      </c>
      <c r="D27" s="166">
        <f>+IFERROR(VLOOKUP($A27,Hoja5!$A$2:$M$2116,5,FALSE),"")</f>
        <v>0</v>
      </c>
      <c r="E27" s="166">
        <f>+IFERROR(VLOOKUP($A27,Hoja5!$A$2:$M$2116,6,FALSE),"")</f>
        <v>0</v>
      </c>
      <c r="F27" s="166">
        <f>+IFERROR(VLOOKUP($A27,Hoja5!$A$2:$M$2116,7,FALSE),"")</f>
        <v>0</v>
      </c>
      <c r="G27" s="166">
        <f>+IFERROR(VLOOKUP($A27,Hoja5!$A$2:$M$2116,8,FALSE),"")</f>
        <v>0</v>
      </c>
      <c r="H27" s="166">
        <f>+IFERROR(VLOOKUP($A27,Hoja5!$A$2:$M$2116,9,FALSE),"")</f>
        <v>0</v>
      </c>
      <c r="I27" s="166">
        <f>+IFERROR(VLOOKUP($A27,Hoja5!$A$2:$M$2116,10,FALSE),"")</f>
        <v>3.2786885245901639E-3</v>
      </c>
      <c r="J27" s="166">
        <f>+IFERROR(VLOOKUP($A27,Hoja5!$A$2:$M$2116,11,FALSE),"")</f>
        <v>0</v>
      </c>
      <c r="K27" s="164">
        <f>+IFERROR(VLOOKUP($A27,Hoja5!$A$2:$M$2116,12,FALSE),"")</f>
        <v>0</v>
      </c>
      <c r="L27" s="165">
        <f>+IFERROR(VLOOKUP($A27,Hoja5!$A$2:$M$2116,13,FALSE),"")</f>
        <v>0</v>
      </c>
    </row>
    <row r="28" spans="1:12" x14ac:dyDescent="0.25">
      <c r="A28" s="145">
        <v>17</v>
      </c>
      <c r="B28" s="41">
        <f>+IFERROR(VLOOKUP($A28,Hoja5!$A$2:$M$2116,3,FALSE),"")</f>
        <v>15176</v>
      </c>
      <c r="C28" s="41" t="str">
        <f>+IFERROR(VLOOKUP($A28,Hoja5!$A$2:$M$2116,4,FALSE),"")</f>
        <v>CHIQUINQUIRA</v>
      </c>
      <c r="D28" s="166">
        <f>+IFERROR(VLOOKUP($A28,Hoja5!$A$2:$M$2116,5,FALSE),"")</f>
        <v>0.3997475658131987</v>
      </c>
      <c r="E28" s="166">
        <f>+IFERROR(VLOOKUP($A28,Hoja5!$A$2:$M$2116,6,FALSE),"")</f>
        <v>0.42693055310125466</v>
      </c>
      <c r="F28" s="166">
        <f>+IFERROR(VLOOKUP($A28,Hoja5!$A$2:$M$2116,7,FALSE),"")</f>
        <v>0.44757785467128025</v>
      </c>
      <c r="G28" s="166">
        <f>+IFERROR(VLOOKUP($A28,Hoja5!$A$2:$M$2116,8,FALSE),"")</f>
        <v>0.4457423395970882</v>
      </c>
      <c r="H28" s="166">
        <f>+IFERROR(VLOOKUP($A28,Hoja5!$A$2:$M$2116,9,FALSE),"")</f>
        <v>0.48461154549991681</v>
      </c>
      <c r="I28" s="166">
        <f>+IFERROR(VLOOKUP($A28,Hoja5!$A$2:$M$2116,10,FALSE),"")</f>
        <v>0.50777795971835593</v>
      </c>
      <c r="J28" s="166">
        <f>+IFERROR(VLOOKUP($A28,Hoja5!$A$2:$M$2116,11,FALSE),"")</f>
        <v>0.55935483870967739</v>
      </c>
      <c r="K28" s="164">
        <f>+IFERROR(VLOOKUP($A28,Hoja5!$A$2:$M$2116,12,FALSE),"")</f>
        <v>0.40136811963092589</v>
      </c>
      <c r="L28" s="165">
        <f>+IFERROR(VLOOKUP($A28,Hoja5!$A$2:$M$2116,13,FALSE),"")</f>
        <v>0.38197289631263787</v>
      </c>
    </row>
    <row r="29" spans="1:12" x14ac:dyDescent="0.25">
      <c r="A29" s="145">
        <v>18</v>
      </c>
      <c r="B29" s="41">
        <f>+IFERROR(VLOOKUP($A29,Hoja5!$A$2:$M$2116,3,FALSE),"")</f>
        <v>15180</v>
      </c>
      <c r="C29" s="41" t="str">
        <f>+IFERROR(VLOOKUP($A29,Hoja5!$A$2:$M$2116,4,FALSE),"")</f>
        <v>CHISCAS</v>
      </c>
      <c r="D29" s="166">
        <f>+IFERROR(VLOOKUP($A29,Hoja5!$A$2:$M$2116,5,FALSE),"")</f>
        <v>0.15846994535519127</v>
      </c>
      <c r="E29" s="166">
        <f>+IFERROR(VLOOKUP($A29,Hoja5!$A$2:$M$2116,6,FALSE),"")</f>
        <v>0.15426997245179064</v>
      </c>
      <c r="F29" s="166">
        <f>+IFERROR(VLOOKUP($A29,Hoja5!$A$2:$M$2116,7,FALSE),"")</f>
        <v>0.16897506925207756</v>
      </c>
      <c r="G29" s="166">
        <f>+IFERROR(VLOOKUP($A29,Hoja5!$A$2:$M$2116,8,FALSE),"")</f>
        <v>0.13764044943820225</v>
      </c>
      <c r="H29" s="166">
        <f>+IFERROR(VLOOKUP($A29,Hoja5!$A$2:$M$2116,9,FALSE),"")</f>
        <v>8.5959885386819479E-2</v>
      </c>
      <c r="I29" s="166">
        <f>+IFERROR(VLOOKUP($A29,Hoja5!$A$2:$M$2116,10,FALSE),"")</f>
        <v>9.3294460641399415E-2</v>
      </c>
      <c r="J29" s="166">
        <f>+IFERROR(VLOOKUP($A29,Hoja5!$A$2:$M$2116,11,FALSE),"")</f>
        <v>5.6547619047619048E-2</v>
      </c>
      <c r="K29" s="164">
        <f>+IFERROR(VLOOKUP($A29,Hoja5!$A$2:$M$2116,12,FALSE),"")</f>
        <v>0</v>
      </c>
      <c r="L29" s="165">
        <f>+IFERROR(VLOOKUP($A29,Hoja5!$A$2:$M$2116,13,FALSE),"")</f>
        <v>0</v>
      </c>
    </row>
    <row r="30" spans="1:12" x14ac:dyDescent="0.25">
      <c r="A30" s="145">
        <v>19</v>
      </c>
      <c r="B30" s="41">
        <f>+IFERROR(VLOOKUP($A30,Hoja5!$A$2:$M$2116,3,FALSE),"")</f>
        <v>15183</v>
      </c>
      <c r="C30" s="41" t="str">
        <f>+IFERROR(VLOOKUP($A30,Hoja5!$A$2:$M$2116,4,FALSE),"")</f>
        <v>CHITA</v>
      </c>
      <c r="D30" s="166">
        <f>+IFERROR(VLOOKUP($A30,Hoja5!$A$2:$M$2116,5,FALSE),"")</f>
        <v>0</v>
      </c>
      <c r="E30" s="166">
        <f>+IFERROR(VLOOKUP($A30,Hoja5!$A$2:$M$2116,6,FALSE),"")</f>
        <v>4.197271773347324E-2</v>
      </c>
      <c r="F30" s="166">
        <f>+IFERROR(VLOOKUP($A30,Hoja5!$A$2:$M$2116,7,FALSE),"")</f>
        <v>3.7194473963868227E-2</v>
      </c>
      <c r="G30" s="166">
        <f>+IFERROR(VLOOKUP($A30,Hoja5!$A$2:$M$2116,8,FALSE),"")</f>
        <v>3.7796976241900648E-2</v>
      </c>
      <c r="H30" s="166">
        <f>+IFERROR(VLOOKUP($A30,Hoja5!$A$2:$M$2116,9,FALSE),"")</f>
        <v>0</v>
      </c>
      <c r="I30" s="166">
        <f>+IFERROR(VLOOKUP($A30,Hoja5!$A$2:$M$2116,10,FALSE),"")</f>
        <v>0</v>
      </c>
      <c r="J30" s="166">
        <f>+IFERROR(VLOOKUP($A30,Hoja5!$A$2:$M$2116,11,FALSE),"")</f>
        <v>0</v>
      </c>
      <c r="K30" s="164">
        <f>+IFERROR(VLOOKUP($A30,Hoja5!$A$2:$M$2116,12,FALSE),"")</f>
        <v>0</v>
      </c>
      <c r="L30" s="165">
        <f>+IFERROR(VLOOKUP($A30,Hoja5!$A$2:$M$2116,13,FALSE),"")</f>
        <v>0</v>
      </c>
    </row>
    <row r="31" spans="1:12" x14ac:dyDescent="0.25">
      <c r="A31" s="145">
        <v>20</v>
      </c>
      <c r="B31" s="41">
        <f>+IFERROR(VLOOKUP($A31,Hoja5!$A$2:$M$2116,3,FALSE),"")</f>
        <v>15185</v>
      </c>
      <c r="C31" s="41" t="str">
        <f>+IFERROR(VLOOKUP($A31,Hoja5!$A$2:$M$2116,4,FALSE),"")</f>
        <v>CHITARAQUE</v>
      </c>
      <c r="D31" s="166">
        <f>+IFERROR(VLOOKUP($A31,Hoja5!$A$2:$M$2116,5,FALSE),"")</f>
        <v>0</v>
      </c>
      <c r="E31" s="166">
        <f>+IFERROR(VLOOKUP($A31,Hoja5!$A$2:$M$2116,6,FALSE),"")</f>
        <v>0</v>
      </c>
      <c r="F31" s="166">
        <f>+IFERROR(VLOOKUP($A31,Hoja5!$A$2:$M$2116,7,FALSE),"")</f>
        <v>0</v>
      </c>
      <c r="G31" s="166">
        <f>+IFERROR(VLOOKUP($A31,Hoja5!$A$2:$M$2116,8,FALSE),"")</f>
        <v>0</v>
      </c>
      <c r="H31" s="166">
        <f>+IFERROR(VLOOKUP($A31,Hoja5!$A$2:$M$2116,9,FALSE),"")</f>
        <v>0</v>
      </c>
      <c r="I31" s="166">
        <f>+IFERROR(VLOOKUP($A31,Hoja5!$A$2:$M$2116,10,FALSE),"")</f>
        <v>4.7846889952153108E-3</v>
      </c>
      <c r="J31" s="166">
        <f>+IFERROR(VLOOKUP($A31,Hoja5!$A$2:$M$2116,11,FALSE),"")</f>
        <v>0</v>
      </c>
      <c r="K31" s="164">
        <f>+IFERROR(VLOOKUP($A31,Hoja5!$A$2:$M$2116,12,FALSE),"")</f>
        <v>0</v>
      </c>
      <c r="L31" s="165">
        <f>+IFERROR(VLOOKUP($A31,Hoja5!$A$2:$M$2116,13,FALSE),"")</f>
        <v>0</v>
      </c>
    </row>
    <row r="32" spans="1:12" x14ac:dyDescent="0.25">
      <c r="A32" s="145">
        <v>21</v>
      </c>
      <c r="B32" s="41">
        <f>+IFERROR(VLOOKUP($A32,Hoja5!$A$2:$M$2116,3,FALSE),"")</f>
        <v>15187</v>
      </c>
      <c r="C32" s="41" t="str">
        <f>+IFERROR(VLOOKUP($A32,Hoja5!$A$2:$M$2116,4,FALSE),"")</f>
        <v>CHIVATA</v>
      </c>
      <c r="D32" s="166">
        <f>+IFERROR(VLOOKUP($A32,Hoja5!$A$2:$M$2116,5,FALSE),"")</f>
        <v>0</v>
      </c>
      <c r="E32" s="166">
        <f>+IFERROR(VLOOKUP($A32,Hoja5!$A$2:$M$2116,6,FALSE),"")</f>
        <v>0</v>
      </c>
      <c r="F32" s="166">
        <f>+IFERROR(VLOOKUP($A32,Hoja5!$A$2:$M$2116,7,FALSE),"")</f>
        <v>0</v>
      </c>
      <c r="G32" s="166">
        <f>+IFERROR(VLOOKUP($A32,Hoja5!$A$2:$M$2116,8,FALSE),"")</f>
        <v>0</v>
      </c>
      <c r="H32" s="166">
        <f>+IFERROR(VLOOKUP($A32,Hoja5!$A$2:$M$2116,9,FALSE),"")</f>
        <v>0</v>
      </c>
      <c r="I32" s="166">
        <f>+IFERROR(VLOOKUP($A32,Hoja5!$A$2:$M$2116,10,FALSE),"")</f>
        <v>9.4517958412098299E-3</v>
      </c>
      <c r="J32" s="166">
        <f>+IFERROR(VLOOKUP($A32,Hoja5!$A$2:$M$2116,11,FALSE),"")</f>
        <v>0</v>
      </c>
      <c r="K32" s="164">
        <f>+IFERROR(VLOOKUP($A32,Hoja5!$A$2:$M$2116,12,FALSE),"")</f>
        <v>0</v>
      </c>
      <c r="L32" s="165">
        <f>+IFERROR(VLOOKUP($A32,Hoja5!$A$2:$M$2116,13,FALSE),"")</f>
        <v>0</v>
      </c>
    </row>
    <row r="33" spans="1:12" x14ac:dyDescent="0.25">
      <c r="A33" s="145">
        <v>22</v>
      </c>
      <c r="B33" s="41">
        <f>+IFERROR(VLOOKUP($A33,Hoja5!$A$2:$M$2116,3,FALSE),"")</f>
        <v>15189</v>
      </c>
      <c r="C33" s="41" t="str">
        <f>+IFERROR(VLOOKUP($A33,Hoja5!$A$2:$M$2116,4,FALSE),"")</f>
        <v>CIENEGA</v>
      </c>
      <c r="D33" s="166">
        <f>+IFERROR(VLOOKUP($A33,Hoja5!$A$2:$M$2116,5,FALSE),"")</f>
        <v>0</v>
      </c>
      <c r="E33" s="166">
        <f>+IFERROR(VLOOKUP($A33,Hoja5!$A$2:$M$2116,6,FALSE),"")</f>
        <v>0</v>
      </c>
      <c r="F33" s="166">
        <f>+IFERROR(VLOOKUP($A33,Hoja5!$A$2:$M$2116,7,FALSE),"")</f>
        <v>0</v>
      </c>
      <c r="G33" s="166">
        <f>+IFERROR(VLOOKUP($A33,Hoja5!$A$2:$M$2116,8,FALSE),"")</f>
        <v>0</v>
      </c>
      <c r="H33" s="166">
        <f>+IFERROR(VLOOKUP($A33,Hoja5!$A$2:$M$2116,9,FALSE),"")</f>
        <v>0</v>
      </c>
      <c r="I33" s="166">
        <f>+IFERROR(VLOOKUP($A33,Hoja5!$A$2:$M$2116,10,FALSE),"")</f>
        <v>2.5380710659898475E-3</v>
      </c>
      <c r="J33" s="166">
        <f>+IFERROR(VLOOKUP($A33,Hoja5!$A$2:$M$2116,11,FALSE),"")</f>
        <v>0</v>
      </c>
      <c r="K33" s="164">
        <f>+IFERROR(VLOOKUP($A33,Hoja5!$A$2:$M$2116,12,FALSE),"")</f>
        <v>0</v>
      </c>
      <c r="L33" s="165">
        <f>+IFERROR(VLOOKUP($A33,Hoja5!$A$2:$M$2116,13,FALSE),"")</f>
        <v>0</v>
      </c>
    </row>
    <row r="34" spans="1:12" x14ac:dyDescent="0.25">
      <c r="A34" s="145">
        <v>23</v>
      </c>
      <c r="B34" s="41">
        <f>+IFERROR(VLOOKUP($A34,Hoja5!$A$2:$M$2116,3,FALSE),"")</f>
        <v>15204</v>
      </c>
      <c r="C34" s="41" t="str">
        <f>+IFERROR(VLOOKUP($A34,Hoja5!$A$2:$M$2116,4,FALSE),"")</f>
        <v>COMBITA</v>
      </c>
      <c r="D34" s="166">
        <f>+IFERROR(VLOOKUP($A34,Hoja5!$A$2:$M$2116,5,FALSE),"")</f>
        <v>3.4749034749034749E-2</v>
      </c>
      <c r="E34" s="166">
        <f>+IFERROR(VLOOKUP($A34,Hoja5!$A$2:$M$2116,6,FALSE),"")</f>
        <v>4.8262548262548263E-2</v>
      </c>
      <c r="F34" s="166">
        <f>+IFERROR(VLOOKUP($A34,Hoja5!$A$2:$M$2116,7,FALSE),"")</f>
        <v>2.5862068965517241E-2</v>
      </c>
      <c r="G34" s="166">
        <f>+IFERROR(VLOOKUP($A34,Hoja5!$A$2:$M$2116,8,FALSE),"")</f>
        <v>8.5795996186844616E-3</v>
      </c>
      <c r="H34" s="166">
        <f>+IFERROR(VLOOKUP($A34,Hoja5!$A$2:$M$2116,9,FALSE),"")</f>
        <v>0</v>
      </c>
      <c r="I34" s="166">
        <f>+IFERROR(VLOOKUP($A34,Hoja5!$A$2:$M$2116,10,FALSE),"")</f>
        <v>1.9230769230769232E-3</v>
      </c>
      <c r="J34" s="166">
        <f>+IFERROR(VLOOKUP($A34,Hoja5!$A$2:$M$2116,11,FALSE),"")</f>
        <v>0</v>
      </c>
      <c r="K34" s="164">
        <f>+IFERROR(VLOOKUP($A34,Hoja5!$A$2:$M$2116,12,FALSE),"")</f>
        <v>0</v>
      </c>
      <c r="L34" s="165">
        <f>+IFERROR(VLOOKUP($A34,Hoja5!$A$2:$M$2116,13,FALSE),"")</f>
        <v>0</v>
      </c>
    </row>
    <row r="35" spans="1:12" x14ac:dyDescent="0.25">
      <c r="A35" s="145">
        <v>24</v>
      </c>
      <c r="B35" s="41">
        <f>+IFERROR(VLOOKUP($A35,Hoja5!$A$2:$M$2116,3,FALSE),"")</f>
        <v>15212</v>
      </c>
      <c r="C35" s="41" t="str">
        <f>+IFERROR(VLOOKUP($A35,Hoja5!$A$2:$M$2116,4,FALSE),"")</f>
        <v>COPER</v>
      </c>
      <c r="D35" s="166">
        <f>+IFERROR(VLOOKUP($A35,Hoja5!$A$2:$M$2116,5,FALSE),"")</f>
        <v>0</v>
      </c>
      <c r="E35" s="166">
        <f>+IFERROR(VLOOKUP($A35,Hoja5!$A$2:$M$2116,6,FALSE),"")</f>
        <v>0</v>
      </c>
      <c r="F35" s="166">
        <f>+IFERROR(VLOOKUP($A35,Hoja5!$A$2:$M$2116,7,FALSE),"")</f>
        <v>0.13677811550151975</v>
      </c>
      <c r="G35" s="166">
        <f>+IFERROR(VLOOKUP($A35,Hoja5!$A$2:$M$2116,8,FALSE),"")</f>
        <v>8.7499999999999994E-2</v>
      </c>
      <c r="H35" s="166">
        <f>+IFERROR(VLOOKUP($A35,Hoja5!$A$2:$M$2116,9,FALSE),"")</f>
        <v>4.4871794871794872E-2</v>
      </c>
      <c r="I35" s="166">
        <f>+IFERROR(VLOOKUP($A35,Hoja5!$A$2:$M$2116,10,FALSE),"")</f>
        <v>0</v>
      </c>
      <c r="J35" s="166">
        <f>+IFERROR(VLOOKUP($A35,Hoja5!$A$2:$M$2116,11,FALSE),"")</f>
        <v>0</v>
      </c>
      <c r="K35" s="164">
        <f>+IFERROR(VLOOKUP($A35,Hoja5!$A$2:$M$2116,12,FALSE),"")</f>
        <v>0</v>
      </c>
      <c r="L35" s="165">
        <f>+IFERROR(VLOOKUP($A35,Hoja5!$A$2:$M$2116,13,FALSE),"")</f>
        <v>0</v>
      </c>
    </row>
    <row r="36" spans="1:12" x14ac:dyDescent="0.25">
      <c r="A36" s="145">
        <v>25</v>
      </c>
      <c r="B36" s="41">
        <f>+IFERROR(VLOOKUP($A36,Hoja5!$A$2:$M$2116,3,FALSE),"")</f>
        <v>15215</v>
      </c>
      <c r="C36" s="41" t="str">
        <f>+IFERROR(VLOOKUP($A36,Hoja5!$A$2:$M$2116,4,FALSE),"")</f>
        <v>CORRALES</v>
      </c>
      <c r="D36" s="166">
        <f>+IFERROR(VLOOKUP($A36,Hoja5!$A$2:$M$2116,5,FALSE),"")</f>
        <v>0</v>
      </c>
      <c r="E36" s="166">
        <f>+IFERROR(VLOOKUP($A36,Hoja5!$A$2:$M$2116,6,FALSE),"")</f>
        <v>0.19289340101522842</v>
      </c>
      <c r="F36" s="166">
        <f>+IFERROR(VLOOKUP($A36,Hoja5!$A$2:$M$2116,7,FALSE),"")</f>
        <v>0.19895287958115182</v>
      </c>
      <c r="G36" s="166">
        <f>+IFERROR(VLOOKUP($A36,Hoja5!$A$2:$M$2116,8,FALSE),"")</f>
        <v>0.17204301075268819</v>
      </c>
      <c r="H36" s="166">
        <f>+IFERROR(VLOOKUP($A36,Hoja5!$A$2:$M$2116,9,FALSE),"")</f>
        <v>0</v>
      </c>
      <c r="I36" s="166">
        <f>+IFERROR(VLOOKUP($A36,Hoja5!$A$2:$M$2116,10,FALSE),"")</f>
        <v>5.8823529411764705E-3</v>
      </c>
      <c r="J36" s="166">
        <f>+IFERROR(VLOOKUP($A36,Hoja5!$A$2:$M$2116,11,FALSE),"")</f>
        <v>0</v>
      </c>
      <c r="K36" s="164">
        <f>+IFERROR(VLOOKUP($A36,Hoja5!$A$2:$M$2116,12,FALSE),"")</f>
        <v>0</v>
      </c>
      <c r="L36" s="165">
        <f>+IFERROR(VLOOKUP($A36,Hoja5!$A$2:$M$2116,13,FALSE),"")</f>
        <v>0</v>
      </c>
    </row>
    <row r="37" spans="1:12" x14ac:dyDescent="0.25">
      <c r="A37" s="145">
        <v>26</v>
      </c>
      <c r="B37" s="41">
        <f>+IFERROR(VLOOKUP($A37,Hoja5!$A$2:$M$2116,3,FALSE),"")</f>
        <v>15218</v>
      </c>
      <c r="C37" s="41" t="str">
        <f>+IFERROR(VLOOKUP($A37,Hoja5!$A$2:$M$2116,4,FALSE),"")</f>
        <v>COVARACHÍA</v>
      </c>
      <c r="D37" s="166">
        <f>+IFERROR(VLOOKUP($A37,Hoja5!$A$2:$M$2116,5,FALSE),"")</f>
        <v>0</v>
      </c>
      <c r="E37" s="166">
        <f>+IFERROR(VLOOKUP($A37,Hoja5!$A$2:$M$2116,6,FALSE),"")</f>
        <v>0</v>
      </c>
      <c r="F37" s="166">
        <f>+IFERROR(VLOOKUP($A37,Hoja5!$A$2:$M$2116,7,FALSE),"")</f>
        <v>0</v>
      </c>
      <c r="G37" s="166">
        <f>+IFERROR(VLOOKUP($A37,Hoja5!$A$2:$M$2116,8,FALSE),"")</f>
        <v>0</v>
      </c>
      <c r="H37" s="166">
        <f>+IFERROR(VLOOKUP($A37,Hoja5!$A$2:$M$2116,9,FALSE),"")</f>
        <v>0</v>
      </c>
      <c r="I37" s="166">
        <f>+IFERROR(VLOOKUP($A37,Hoja5!$A$2:$M$2116,10,FALSE),"")</f>
        <v>0</v>
      </c>
      <c r="J37" s="166">
        <f>+IFERROR(VLOOKUP($A37,Hoja5!$A$2:$M$2116,11,FALSE),"")</f>
        <v>0</v>
      </c>
      <c r="K37" s="164">
        <f>+IFERROR(VLOOKUP($A37,Hoja5!$A$2:$M$2116,12,FALSE),"")</f>
        <v>0</v>
      </c>
      <c r="L37" s="165">
        <f>+IFERROR(VLOOKUP($A37,Hoja5!$A$2:$M$2116,13,FALSE),"")</f>
        <v>0</v>
      </c>
    </row>
    <row r="38" spans="1:12" x14ac:dyDescent="0.25">
      <c r="A38" s="145">
        <v>27</v>
      </c>
      <c r="B38" s="41">
        <f>+IFERROR(VLOOKUP($A38,Hoja5!$A$2:$M$2116,3,FALSE),"")</f>
        <v>15223</v>
      </c>
      <c r="C38" s="41" t="str">
        <f>+IFERROR(VLOOKUP($A38,Hoja5!$A$2:$M$2116,4,FALSE),"")</f>
        <v>CUBARA</v>
      </c>
      <c r="D38" s="166">
        <f>+IFERROR(VLOOKUP($A38,Hoja5!$A$2:$M$2116,5,FALSE),"")</f>
        <v>0.34340222575516693</v>
      </c>
      <c r="E38" s="166">
        <f>+IFERROR(VLOOKUP($A38,Hoja5!$A$2:$M$2116,6,FALSE),"")</f>
        <v>0.22047244094488189</v>
      </c>
      <c r="F38" s="166">
        <f>+IFERROR(VLOOKUP($A38,Hoja5!$A$2:$M$2116,7,FALSE),"")</f>
        <v>0.31211180124223603</v>
      </c>
      <c r="G38" s="166">
        <f>+IFERROR(VLOOKUP($A38,Hoja5!$A$2:$M$2116,8,FALSE),"")</f>
        <v>0.28091603053435116</v>
      </c>
      <c r="H38" s="166">
        <f>+IFERROR(VLOOKUP($A38,Hoja5!$A$2:$M$2116,9,FALSE),"")</f>
        <v>0.27853881278538811</v>
      </c>
      <c r="I38" s="166">
        <f>+IFERROR(VLOOKUP($A38,Hoja5!$A$2:$M$2116,10,FALSE),"")</f>
        <v>0.19545454545454546</v>
      </c>
      <c r="J38" s="166">
        <f>+IFERROR(VLOOKUP($A38,Hoja5!$A$2:$M$2116,11,FALSE),"")</f>
        <v>0.21580547112462006</v>
      </c>
      <c r="K38" s="164">
        <f>+IFERROR(VLOOKUP($A38,Hoja5!$A$2:$M$2116,12,FALSE),"")</f>
        <v>0.26363636363636361</v>
      </c>
      <c r="L38" s="165">
        <f>+IFERROR(VLOOKUP($A38,Hoja5!$A$2:$M$2116,13,FALSE),"")</f>
        <v>0.23780487804878048</v>
      </c>
    </row>
    <row r="39" spans="1:12" x14ac:dyDescent="0.25">
      <c r="A39" s="145">
        <v>28</v>
      </c>
      <c r="B39" s="41">
        <f>+IFERROR(VLOOKUP($A39,Hoja5!$A$2:$M$2116,3,FALSE),"")</f>
        <v>15224</v>
      </c>
      <c r="C39" s="41" t="str">
        <f>+IFERROR(VLOOKUP($A39,Hoja5!$A$2:$M$2116,4,FALSE),"")</f>
        <v>CUCAITA</v>
      </c>
      <c r="D39" s="166">
        <f>+IFERROR(VLOOKUP($A39,Hoja5!$A$2:$M$2116,5,FALSE),"")</f>
        <v>0</v>
      </c>
      <c r="E39" s="166">
        <f>+IFERROR(VLOOKUP($A39,Hoja5!$A$2:$M$2116,6,FALSE),"")</f>
        <v>0</v>
      </c>
      <c r="F39" s="166">
        <f>+IFERROR(VLOOKUP($A39,Hoja5!$A$2:$M$2116,7,FALSE),"")</f>
        <v>0</v>
      </c>
      <c r="G39" s="166">
        <f>+IFERROR(VLOOKUP($A39,Hoja5!$A$2:$M$2116,8,FALSE),"")</f>
        <v>0</v>
      </c>
      <c r="H39" s="166">
        <f>+IFERROR(VLOOKUP($A39,Hoja5!$A$2:$M$2116,9,FALSE),"")</f>
        <v>0</v>
      </c>
      <c r="I39" s="166">
        <f>+IFERROR(VLOOKUP($A39,Hoja5!$A$2:$M$2116,10,FALSE),"")</f>
        <v>2.2988505747126436E-3</v>
      </c>
      <c r="J39" s="166">
        <f>+IFERROR(VLOOKUP($A39,Hoja5!$A$2:$M$2116,11,FALSE),"")</f>
        <v>0</v>
      </c>
      <c r="K39" s="164">
        <f>+IFERROR(VLOOKUP($A39,Hoja5!$A$2:$M$2116,12,FALSE),"")</f>
        <v>0</v>
      </c>
      <c r="L39" s="165">
        <f>+IFERROR(VLOOKUP($A39,Hoja5!$A$2:$M$2116,13,FALSE),"")</f>
        <v>0</v>
      </c>
    </row>
    <row r="40" spans="1:12" x14ac:dyDescent="0.25">
      <c r="A40" s="145">
        <v>29</v>
      </c>
      <c r="B40" s="41">
        <f>+IFERROR(VLOOKUP($A40,Hoja5!$A$2:$M$2116,3,FALSE),"")</f>
        <v>15226</v>
      </c>
      <c r="C40" s="41" t="str">
        <f>+IFERROR(VLOOKUP($A40,Hoja5!$A$2:$M$2116,4,FALSE),"")</f>
        <v>CUITIVA</v>
      </c>
      <c r="D40" s="166">
        <f>+IFERROR(VLOOKUP($A40,Hoja5!$A$2:$M$2116,5,FALSE),"")</f>
        <v>0</v>
      </c>
      <c r="E40" s="166">
        <f>+IFERROR(VLOOKUP($A40,Hoja5!$A$2:$M$2116,6,FALSE),"")</f>
        <v>0</v>
      </c>
      <c r="F40" s="166">
        <f>+IFERROR(VLOOKUP($A40,Hoja5!$A$2:$M$2116,7,FALSE),"")</f>
        <v>0</v>
      </c>
      <c r="G40" s="166">
        <f>+IFERROR(VLOOKUP($A40,Hoja5!$A$2:$M$2116,8,FALSE),"")</f>
        <v>5.4644808743169399E-3</v>
      </c>
      <c r="H40" s="166">
        <f>+IFERROR(VLOOKUP($A40,Hoja5!$A$2:$M$2116,9,FALSE),"")</f>
        <v>0</v>
      </c>
      <c r="I40" s="166">
        <f>+IFERROR(VLOOKUP($A40,Hoja5!$A$2:$M$2116,10,FALSE),"")</f>
        <v>0</v>
      </c>
      <c r="J40" s="166">
        <f>+IFERROR(VLOOKUP($A40,Hoja5!$A$2:$M$2116,11,FALSE),"")</f>
        <v>0</v>
      </c>
      <c r="K40" s="164">
        <f>+IFERROR(VLOOKUP($A40,Hoja5!$A$2:$M$2116,12,FALSE),"")</f>
        <v>0</v>
      </c>
      <c r="L40" s="165">
        <f>+IFERROR(VLOOKUP($A40,Hoja5!$A$2:$M$2116,13,FALSE),"")</f>
        <v>0</v>
      </c>
    </row>
    <row r="41" spans="1:12" x14ac:dyDescent="0.25">
      <c r="A41" s="145">
        <v>30</v>
      </c>
      <c r="B41" s="41">
        <f>+IFERROR(VLOOKUP($A41,Hoja5!$A$2:$M$2116,3,FALSE),"")</f>
        <v>15232</v>
      </c>
      <c r="C41" s="41" t="str">
        <f>+IFERROR(VLOOKUP($A41,Hoja5!$A$2:$M$2116,4,FALSE),"")</f>
        <v>CHÍQUIZA</v>
      </c>
      <c r="D41" s="166">
        <f>+IFERROR(VLOOKUP($A41,Hoja5!$A$2:$M$2116,5,FALSE),"")</f>
        <v>0</v>
      </c>
      <c r="E41" s="166">
        <f>+IFERROR(VLOOKUP($A41,Hoja5!$A$2:$M$2116,6,FALSE),"")</f>
        <v>0</v>
      </c>
      <c r="F41" s="166">
        <f>+IFERROR(VLOOKUP($A41,Hoja5!$A$2:$M$2116,7,FALSE),"")</f>
        <v>0</v>
      </c>
      <c r="G41" s="166">
        <f>+IFERROR(VLOOKUP($A41,Hoja5!$A$2:$M$2116,8,FALSE),"")</f>
        <v>0</v>
      </c>
      <c r="H41" s="166">
        <f>+IFERROR(VLOOKUP($A41,Hoja5!$A$2:$M$2116,9,FALSE),"")</f>
        <v>0</v>
      </c>
      <c r="I41" s="166">
        <f>+IFERROR(VLOOKUP($A41,Hoja5!$A$2:$M$2116,10,FALSE),"")</f>
        <v>0</v>
      </c>
      <c r="J41" s="166">
        <f>+IFERROR(VLOOKUP($A41,Hoja5!$A$2:$M$2116,11,FALSE),"")</f>
        <v>0</v>
      </c>
      <c r="K41" s="164">
        <f>+IFERROR(VLOOKUP($A41,Hoja5!$A$2:$M$2116,12,FALSE),"")</f>
        <v>0</v>
      </c>
      <c r="L41" s="165">
        <f>+IFERROR(VLOOKUP($A41,Hoja5!$A$2:$M$2116,13,FALSE),"")</f>
        <v>0</v>
      </c>
    </row>
    <row r="42" spans="1:12" x14ac:dyDescent="0.25">
      <c r="A42" s="145">
        <v>31</v>
      </c>
      <c r="B42" s="41">
        <f>+IFERROR(VLOOKUP($A42,Hoja5!$A$2:$M$2116,3,FALSE),"")</f>
        <v>15236</v>
      </c>
      <c r="C42" s="41" t="str">
        <f>+IFERROR(VLOOKUP($A42,Hoja5!$A$2:$M$2116,4,FALSE),"")</f>
        <v>CHIVOR</v>
      </c>
      <c r="D42" s="166">
        <f>+IFERROR(VLOOKUP($A42,Hoja5!$A$2:$M$2116,5,FALSE),"")</f>
        <v>0</v>
      </c>
      <c r="E42" s="166">
        <f>+IFERROR(VLOOKUP($A42,Hoja5!$A$2:$M$2116,6,FALSE),"")</f>
        <v>0.29100529100529099</v>
      </c>
      <c r="F42" s="166">
        <f>+IFERROR(VLOOKUP($A42,Hoja5!$A$2:$M$2116,7,FALSE),"")</f>
        <v>0.22282608695652173</v>
      </c>
      <c r="G42" s="166">
        <f>+IFERROR(VLOOKUP($A42,Hoja5!$A$2:$M$2116,8,FALSE),"")</f>
        <v>0.13812154696132597</v>
      </c>
      <c r="H42" s="166">
        <f>+IFERROR(VLOOKUP($A42,Hoja5!$A$2:$M$2116,9,FALSE),"")</f>
        <v>0</v>
      </c>
      <c r="I42" s="166">
        <f>+IFERROR(VLOOKUP($A42,Hoja5!$A$2:$M$2116,10,FALSE),"")</f>
        <v>6.5476190476190479E-2</v>
      </c>
      <c r="J42" s="166">
        <f>+IFERROR(VLOOKUP($A42,Hoja5!$A$2:$M$2116,11,FALSE),"")</f>
        <v>0</v>
      </c>
      <c r="K42" s="164">
        <f>+IFERROR(VLOOKUP($A42,Hoja5!$A$2:$M$2116,12,FALSE),"")</f>
        <v>0</v>
      </c>
      <c r="L42" s="165">
        <f>+IFERROR(VLOOKUP($A42,Hoja5!$A$2:$M$2116,13,FALSE),"")</f>
        <v>0</v>
      </c>
    </row>
    <row r="43" spans="1:12" x14ac:dyDescent="0.25">
      <c r="A43" s="145">
        <v>32</v>
      </c>
      <c r="B43" s="41">
        <f>+IFERROR(VLOOKUP($A43,Hoja5!$A$2:$M$2116,3,FALSE),"")</f>
        <v>15238</v>
      </c>
      <c r="C43" s="41" t="str">
        <f>+IFERROR(VLOOKUP($A43,Hoja5!$A$2:$M$2116,4,FALSE),"")</f>
        <v>DUITAMA</v>
      </c>
      <c r="D43" s="166">
        <f>+IFERROR(VLOOKUP($A43,Hoja5!$A$2:$M$2116,5,FALSE),"")</f>
        <v>0.68392046682515673</v>
      </c>
      <c r="E43" s="166">
        <f>+IFERROR(VLOOKUP($A43,Hoja5!$A$2:$M$2116,6,FALSE),"")</f>
        <v>0.64968560161995093</v>
      </c>
      <c r="F43" s="166">
        <f>+IFERROR(VLOOKUP($A43,Hoja5!$A$2:$M$2116,7,FALSE),"")</f>
        <v>0.68438712383349065</v>
      </c>
      <c r="G43" s="166">
        <f>+IFERROR(VLOOKUP($A43,Hoja5!$A$2:$M$2116,8,FALSE),"")</f>
        <v>0.70944135229849514</v>
      </c>
      <c r="H43" s="166">
        <f>+IFERROR(VLOOKUP($A43,Hoja5!$A$2:$M$2116,9,FALSE),"")</f>
        <v>0.68988695386495569</v>
      </c>
      <c r="I43" s="166">
        <f>+IFERROR(VLOOKUP($A43,Hoja5!$A$2:$M$2116,10,FALSE),"")</f>
        <v>0.68636960695160154</v>
      </c>
      <c r="J43" s="166">
        <f>+IFERROR(VLOOKUP($A43,Hoja5!$A$2:$M$2116,11,FALSE),"")</f>
        <v>0.71917327179692991</v>
      </c>
      <c r="K43" s="164">
        <f>+IFERROR(VLOOKUP($A43,Hoja5!$A$2:$M$2116,12,FALSE),"")</f>
        <v>0.65907046476761622</v>
      </c>
      <c r="L43" s="165">
        <f>+IFERROR(VLOOKUP($A43,Hoja5!$A$2:$M$2116,13,FALSE),"")</f>
        <v>0.66926536731634179</v>
      </c>
    </row>
    <row r="44" spans="1:12" x14ac:dyDescent="0.25">
      <c r="A44" s="145">
        <v>33</v>
      </c>
      <c r="B44" s="41">
        <f>+IFERROR(VLOOKUP($A44,Hoja5!$A$2:$M$2116,3,FALSE),"")</f>
        <v>15244</v>
      </c>
      <c r="C44" s="41" t="str">
        <f>+IFERROR(VLOOKUP($A44,Hoja5!$A$2:$M$2116,4,FALSE),"")</f>
        <v>EL COCUY</v>
      </c>
      <c r="D44" s="166">
        <f>+IFERROR(VLOOKUP($A44,Hoja5!$A$2:$M$2116,5,FALSE),"")</f>
        <v>0</v>
      </c>
      <c r="E44" s="166">
        <f>+IFERROR(VLOOKUP($A44,Hoja5!$A$2:$M$2116,6,FALSE),"")</f>
        <v>0</v>
      </c>
      <c r="F44" s="166">
        <f>+IFERROR(VLOOKUP($A44,Hoja5!$A$2:$M$2116,7,FALSE),"")</f>
        <v>5.6034482758620691E-2</v>
      </c>
      <c r="G44" s="166">
        <f>+IFERROR(VLOOKUP($A44,Hoja5!$A$2:$M$2116,8,FALSE),"")</f>
        <v>5.7906458797327393E-2</v>
      </c>
      <c r="H44" s="166">
        <f>+IFERROR(VLOOKUP($A44,Hoja5!$A$2:$M$2116,9,FALSE),"")</f>
        <v>2.528735632183908E-2</v>
      </c>
      <c r="I44" s="166">
        <f>+IFERROR(VLOOKUP($A44,Hoja5!$A$2:$M$2116,10,FALSE),"")</f>
        <v>0</v>
      </c>
      <c r="J44" s="166">
        <f>+IFERROR(VLOOKUP($A44,Hoja5!$A$2:$M$2116,11,FALSE),"")</f>
        <v>0</v>
      </c>
      <c r="K44" s="164">
        <f>+IFERROR(VLOOKUP($A44,Hoja5!$A$2:$M$2116,12,FALSE),"")</f>
        <v>0</v>
      </c>
      <c r="L44" s="165">
        <f>+IFERROR(VLOOKUP($A44,Hoja5!$A$2:$M$2116,13,FALSE),"")</f>
        <v>0</v>
      </c>
    </row>
    <row r="45" spans="1:12" x14ac:dyDescent="0.25">
      <c r="A45" s="145">
        <v>34</v>
      </c>
      <c r="B45" s="41">
        <f>+IFERROR(VLOOKUP($A45,Hoja5!$A$2:$M$2116,3,FALSE),"")</f>
        <v>15248</v>
      </c>
      <c r="C45" s="41" t="str">
        <f>+IFERROR(VLOOKUP($A45,Hoja5!$A$2:$M$2116,4,FALSE),"")</f>
        <v>EL ESPINO</v>
      </c>
      <c r="D45" s="166">
        <f>+IFERROR(VLOOKUP($A45,Hoja5!$A$2:$M$2116,5,FALSE),"")</f>
        <v>0</v>
      </c>
      <c r="E45" s="166">
        <f>+IFERROR(VLOOKUP($A45,Hoja5!$A$2:$M$2116,6,FALSE),"")</f>
        <v>0</v>
      </c>
      <c r="F45" s="166">
        <f>+IFERROR(VLOOKUP($A45,Hoja5!$A$2:$M$2116,7,FALSE),"")</f>
        <v>0</v>
      </c>
      <c r="G45" s="166">
        <f>+IFERROR(VLOOKUP($A45,Hoja5!$A$2:$M$2116,8,FALSE),"")</f>
        <v>0</v>
      </c>
      <c r="H45" s="166">
        <f>+IFERROR(VLOOKUP($A45,Hoja5!$A$2:$M$2116,9,FALSE),"")</f>
        <v>0</v>
      </c>
      <c r="I45" s="166">
        <f>+IFERROR(VLOOKUP($A45,Hoja5!$A$2:$M$2116,10,FALSE),"")</f>
        <v>0</v>
      </c>
      <c r="J45" s="166">
        <f>+IFERROR(VLOOKUP($A45,Hoja5!$A$2:$M$2116,11,FALSE),"")</f>
        <v>0</v>
      </c>
      <c r="K45" s="164">
        <f>+IFERROR(VLOOKUP($A45,Hoja5!$A$2:$M$2116,12,FALSE),"")</f>
        <v>0</v>
      </c>
      <c r="L45" s="165">
        <f>+IFERROR(VLOOKUP($A45,Hoja5!$A$2:$M$2116,13,FALSE),"")</f>
        <v>0</v>
      </c>
    </row>
    <row r="46" spans="1:12" x14ac:dyDescent="0.25">
      <c r="A46" s="145">
        <v>35</v>
      </c>
      <c r="B46" s="41">
        <f>+IFERROR(VLOOKUP($A46,Hoja5!$A$2:$M$2116,3,FALSE),"")</f>
        <v>15272</v>
      </c>
      <c r="C46" s="41" t="str">
        <f>+IFERROR(VLOOKUP($A46,Hoja5!$A$2:$M$2116,4,FALSE),"")</f>
        <v>FIRAVITOBA</v>
      </c>
      <c r="D46" s="166">
        <f>+IFERROR(VLOOKUP($A46,Hoja5!$A$2:$M$2116,5,FALSE),"")</f>
        <v>0.114</v>
      </c>
      <c r="E46" s="166">
        <f>+IFERROR(VLOOKUP($A46,Hoja5!$A$2:$M$2116,6,FALSE),"")</f>
        <v>9.4069529652351741E-2</v>
      </c>
      <c r="F46" s="166">
        <f>+IFERROR(VLOOKUP($A46,Hoja5!$A$2:$M$2116,7,FALSE),"")</f>
        <v>0</v>
      </c>
      <c r="G46" s="166">
        <f>+IFERROR(VLOOKUP($A46,Hoja5!$A$2:$M$2116,8,FALSE),"")</f>
        <v>0</v>
      </c>
      <c r="H46" s="166">
        <f>+IFERROR(VLOOKUP($A46,Hoja5!$A$2:$M$2116,9,FALSE),"")</f>
        <v>0</v>
      </c>
      <c r="I46" s="166">
        <f>+IFERROR(VLOOKUP($A46,Hoja5!$A$2:$M$2116,10,FALSE),"")</f>
        <v>4.6838407494145199E-3</v>
      </c>
      <c r="J46" s="166">
        <f>+IFERROR(VLOOKUP($A46,Hoja5!$A$2:$M$2116,11,FALSE),"")</f>
        <v>2.4271844660194173E-3</v>
      </c>
      <c r="K46" s="164">
        <f>+IFERROR(VLOOKUP($A46,Hoja5!$A$2:$M$2116,12,FALSE),"")</f>
        <v>0</v>
      </c>
      <c r="L46" s="165">
        <f>+IFERROR(VLOOKUP($A46,Hoja5!$A$2:$M$2116,13,FALSE),"")</f>
        <v>0</v>
      </c>
    </row>
    <row r="47" spans="1:12" x14ac:dyDescent="0.25">
      <c r="A47" s="145">
        <v>36</v>
      </c>
      <c r="B47" s="41">
        <f>+IFERROR(VLOOKUP($A47,Hoja5!$A$2:$M$2116,3,FALSE),"")</f>
        <v>15276</v>
      </c>
      <c r="C47" s="41" t="str">
        <f>+IFERROR(VLOOKUP($A47,Hoja5!$A$2:$M$2116,4,FALSE),"")</f>
        <v>FLORESTA</v>
      </c>
      <c r="D47" s="166">
        <f>+IFERROR(VLOOKUP($A47,Hoja5!$A$2:$M$2116,5,FALSE),"")</f>
        <v>0</v>
      </c>
      <c r="E47" s="166">
        <f>+IFERROR(VLOOKUP($A47,Hoja5!$A$2:$M$2116,6,FALSE),"")</f>
        <v>0</v>
      </c>
      <c r="F47" s="166">
        <f>+IFERROR(VLOOKUP($A47,Hoja5!$A$2:$M$2116,7,FALSE),"")</f>
        <v>6.0686015831134567E-2</v>
      </c>
      <c r="G47" s="166">
        <f>+IFERROR(VLOOKUP($A47,Hoja5!$A$2:$M$2116,8,FALSE),"")</f>
        <v>6.3186813186813184E-2</v>
      </c>
      <c r="H47" s="166">
        <f>+IFERROR(VLOOKUP($A47,Hoja5!$A$2:$M$2116,9,FALSE),"")</f>
        <v>3.6931818181818184E-2</v>
      </c>
      <c r="I47" s="166">
        <f>+IFERROR(VLOOKUP($A47,Hoja5!$A$2:$M$2116,10,FALSE),"")</f>
        <v>5.8823529411764705E-3</v>
      </c>
      <c r="J47" s="166">
        <f>+IFERROR(VLOOKUP($A47,Hoja5!$A$2:$M$2116,11,FALSE),"")</f>
        <v>0</v>
      </c>
      <c r="K47" s="164">
        <f>+IFERROR(VLOOKUP($A47,Hoja5!$A$2:$M$2116,12,FALSE),"")</f>
        <v>0</v>
      </c>
      <c r="L47" s="165">
        <f>+IFERROR(VLOOKUP($A47,Hoja5!$A$2:$M$2116,13,FALSE),"")</f>
        <v>0</v>
      </c>
    </row>
    <row r="48" spans="1:12" x14ac:dyDescent="0.25">
      <c r="A48" s="145">
        <v>37</v>
      </c>
      <c r="B48" s="41">
        <f>+IFERROR(VLOOKUP($A48,Hoja5!$A$2:$M$2116,3,FALSE),"")</f>
        <v>15293</v>
      </c>
      <c r="C48" s="41" t="str">
        <f>+IFERROR(VLOOKUP($A48,Hoja5!$A$2:$M$2116,4,FALSE),"")</f>
        <v>GACHANTIVA</v>
      </c>
      <c r="D48" s="166">
        <f>+IFERROR(VLOOKUP($A48,Hoja5!$A$2:$M$2116,5,FALSE),"")</f>
        <v>0</v>
      </c>
      <c r="E48" s="166">
        <f>+IFERROR(VLOOKUP($A48,Hoja5!$A$2:$M$2116,6,FALSE),"")</f>
        <v>0</v>
      </c>
      <c r="F48" s="166">
        <f>+IFERROR(VLOOKUP($A48,Hoja5!$A$2:$M$2116,7,FALSE),"")</f>
        <v>0.14782608695652175</v>
      </c>
      <c r="G48" s="166">
        <f>+IFERROR(VLOOKUP($A48,Hoja5!$A$2:$M$2116,8,FALSE),"")</f>
        <v>8.1447963800904979E-2</v>
      </c>
      <c r="H48" s="166">
        <f>+IFERROR(VLOOKUP($A48,Hoja5!$A$2:$M$2116,9,FALSE),"")</f>
        <v>7.6923076923076927E-2</v>
      </c>
      <c r="I48" s="166">
        <f>+IFERROR(VLOOKUP($A48,Hoja5!$A$2:$M$2116,10,FALSE),"")</f>
        <v>1.5151515151515152E-2</v>
      </c>
      <c r="J48" s="166">
        <f>+IFERROR(VLOOKUP($A48,Hoja5!$A$2:$M$2116,11,FALSE),"")</f>
        <v>0</v>
      </c>
      <c r="K48" s="164">
        <f>+IFERROR(VLOOKUP($A48,Hoja5!$A$2:$M$2116,12,FALSE),"")</f>
        <v>0</v>
      </c>
      <c r="L48" s="165">
        <f>+IFERROR(VLOOKUP($A48,Hoja5!$A$2:$M$2116,13,FALSE),"")</f>
        <v>0</v>
      </c>
    </row>
    <row r="49" spans="1:12" x14ac:dyDescent="0.25">
      <c r="A49" s="145">
        <v>38</v>
      </c>
      <c r="B49" s="41">
        <f>+IFERROR(VLOOKUP($A49,Hoja5!$A$2:$M$2116,3,FALSE),"")</f>
        <v>15296</v>
      </c>
      <c r="C49" s="41" t="str">
        <f>+IFERROR(VLOOKUP($A49,Hoja5!$A$2:$M$2116,4,FALSE),"")</f>
        <v>GAMEZA</v>
      </c>
      <c r="D49" s="166">
        <f>+IFERROR(VLOOKUP($A49,Hoja5!$A$2:$M$2116,5,FALSE),"")</f>
        <v>0</v>
      </c>
      <c r="E49" s="166">
        <f>+IFERROR(VLOOKUP($A49,Hoja5!$A$2:$M$2116,6,FALSE),"")</f>
        <v>0</v>
      </c>
      <c r="F49" s="166">
        <f>+IFERROR(VLOOKUP($A49,Hoja5!$A$2:$M$2116,7,FALSE),"")</f>
        <v>2.257336343115124E-3</v>
      </c>
      <c r="G49" s="166">
        <f>+IFERROR(VLOOKUP($A49,Hoja5!$A$2:$M$2116,8,FALSE),"")</f>
        <v>0</v>
      </c>
      <c r="H49" s="166">
        <f>+IFERROR(VLOOKUP($A49,Hoja5!$A$2:$M$2116,9,FALSE),"")</f>
        <v>0</v>
      </c>
      <c r="I49" s="166">
        <f>+IFERROR(VLOOKUP($A49,Hoja5!$A$2:$M$2116,10,FALSE),"")</f>
        <v>2.4752475247524753E-3</v>
      </c>
      <c r="J49" s="166">
        <f>+IFERROR(VLOOKUP($A49,Hoja5!$A$2:$M$2116,11,FALSE),"")</f>
        <v>0</v>
      </c>
      <c r="K49" s="164">
        <f>+IFERROR(VLOOKUP($A49,Hoja5!$A$2:$M$2116,12,FALSE),"")</f>
        <v>0</v>
      </c>
      <c r="L49" s="165">
        <f>+IFERROR(VLOOKUP($A49,Hoja5!$A$2:$M$2116,13,FALSE),"")</f>
        <v>0</v>
      </c>
    </row>
    <row r="50" spans="1:12" x14ac:dyDescent="0.25">
      <c r="A50" s="145">
        <v>39</v>
      </c>
      <c r="B50" s="41">
        <f>+IFERROR(VLOOKUP($A50,Hoja5!$A$2:$M$2116,3,FALSE),"")</f>
        <v>15299</v>
      </c>
      <c r="C50" s="41" t="str">
        <f>+IFERROR(VLOOKUP($A50,Hoja5!$A$2:$M$2116,4,FALSE),"")</f>
        <v>GARAGOA</v>
      </c>
      <c r="D50" s="166">
        <f>+IFERROR(VLOOKUP($A50,Hoja5!$A$2:$M$2116,5,FALSE),"")</f>
        <v>0.37552447552447554</v>
      </c>
      <c r="E50" s="166">
        <f>+IFERROR(VLOOKUP($A50,Hoja5!$A$2:$M$2116,6,FALSE),"")</f>
        <v>0.3397790055248619</v>
      </c>
      <c r="F50" s="166">
        <f>+IFERROR(VLOOKUP($A50,Hoja5!$A$2:$M$2116,7,FALSE),"")</f>
        <v>0.32038173142467619</v>
      </c>
      <c r="G50" s="166">
        <f>+IFERROR(VLOOKUP($A50,Hoja5!$A$2:$M$2116,8,FALSE),"")</f>
        <v>0.33288318703578662</v>
      </c>
      <c r="H50" s="166">
        <f>+IFERROR(VLOOKUP($A50,Hoja5!$A$2:$M$2116,9,FALSE),"")</f>
        <v>0.28504359490274983</v>
      </c>
      <c r="I50" s="166">
        <f>+IFERROR(VLOOKUP($A50,Hoja5!$A$2:$M$2116,10,FALSE),"")</f>
        <v>0.27565392354124746</v>
      </c>
      <c r="J50" s="166">
        <f>+IFERROR(VLOOKUP($A50,Hoja5!$A$2:$M$2116,11,FALSE),"")</f>
        <v>0.23710649698593436</v>
      </c>
      <c r="K50" s="164">
        <f>+IFERROR(VLOOKUP($A50,Hoja5!$A$2:$M$2116,12,FALSE),"")</f>
        <v>0.18194070080862534</v>
      </c>
      <c r="L50" s="165">
        <f>+IFERROR(VLOOKUP($A50,Hoja5!$A$2:$M$2116,13,FALSE),"")</f>
        <v>0.18188010899182561</v>
      </c>
    </row>
    <row r="51" spans="1:12" x14ac:dyDescent="0.25">
      <c r="A51" s="145">
        <v>40</v>
      </c>
      <c r="B51" s="41">
        <f>+IFERROR(VLOOKUP($A51,Hoja5!$A$2:$M$2116,3,FALSE),"")</f>
        <v>15317</v>
      </c>
      <c r="C51" s="41" t="str">
        <f>+IFERROR(VLOOKUP($A51,Hoja5!$A$2:$M$2116,4,FALSE),"")</f>
        <v>GUACAMAYAS</v>
      </c>
      <c r="D51" s="166">
        <f>+IFERROR(VLOOKUP($A51,Hoja5!$A$2:$M$2116,5,FALSE),"")</f>
        <v>0</v>
      </c>
      <c r="E51" s="166">
        <f>+IFERROR(VLOOKUP($A51,Hoja5!$A$2:$M$2116,6,FALSE),"")</f>
        <v>0</v>
      </c>
      <c r="F51" s="166">
        <f>+IFERROR(VLOOKUP($A51,Hoja5!$A$2:$M$2116,7,FALSE),"")</f>
        <v>0</v>
      </c>
      <c r="G51" s="166">
        <f>+IFERROR(VLOOKUP($A51,Hoja5!$A$2:$M$2116,8,FALSE),"")</f>
        <v>0</v>
      </c>
      <c r="H51" s="166">
        <f>+IFERROR(VLOOKUP($A51,Hoja5!$A$2:$M$2116,9,FALSE),"")</f>
        <v>0</v>
      </c>
      <c r="I51" s="166">
        <f>+IFERROR(VLOOKUP($A51,Hoja5!$A$2:$M$2116,10,FALSE),"")</f>
        <v>0</v>
      </c>
      <c r="J51" s="166">
        <f>+IFERROR(VLOOKUP($A51,Hoja5!$A$2:$M$2116,11,FALSE),"")</f>
        <v>0</v>
      </c>
      <c r="K51" s="164">
        <f>+IFERROR(VLOOKUP($A51,Hoja5!$A$2:$M$2116,12,FALSE),"")</f>
        <v>0</v>
      </c>
      <c r="L51" s="165">
        <f>+IFERROR(VLOOKUP($A51,Hoja5!$A$2:$M$2116,13,FALSE),"")</f>
        <v>0</v>
      </c>
    </row>
    <row r="52" spans="1:12" x14ac:dyDescent="0.25">
      <c r="A52" s="145">
        <v>41</v>
      </c>
      <c r="B52" s="41">
        <f>+IFERROR(VLOOKUP($A52,Hoja5!$A$2:$M$2116,3,FALSE),"")</f>
        <v>15322</v>
      </c>
      <c r="C52" s="41" t="str">
        <f>+IFERROR(VLOOKUP($A52,Hoja5!$A$2:$M$2116,4,FALSE),"")</f>
        <v>GUATEQUE</v>
      </c>
      <c r="D52" s="166">
        <f>+IFERROR(VLOOKUP($A52,Hoja5!$A$2:$M$2116,5,FALSE),"")</f>
        <v>2.2222222222222223E-2</v>
      </c>
      <c r="E52" s="166">
        <f>+IFERROR(VLOOKUP($A52,Hoja5!$A$2:$M$2116,6,FALSE),"")</f>
        <v>4.85207100591716E-2</v>
      </c>
      <c r="F52" s="166">
        <f>+IFERROR(VLOOKUP($A52,Hoja5!$A$2:$M$2116,7,FALSE),"")</f>
        <v>0.13405797101449277</v>
      </c>
      <c r="G52" s="166">
        <f>+IFERROR(VLOOKUP($A52,Hoja5!$A$2:$M$2116,8,FALSE),"")</f>
        <v>0.15698393077873918</v>
      </c>
      <c r="H52" s="166">
        <f>+IFERROR(VLOOKUP($A52,Hoja5!$A$2:$M$2116,9,FALSE),"")</f>
        <v>0.12706480304955528</v>
      </c>
      <c r="I52" s="166">
        <f>+IFERROR(VLOOKUP($A52,Hoja5!$A$2:$M$2116,10,FALSE),"")</f>
        <v>8.6161879895561358E-2</v>
      </c>
      <c r="J52" s="166">
        <f>+IFERROR(VLOOKUP($A52,Hoja5!$A$2:$M$2116,11,FALSE),"")</f>
        <v>0.10828877005347594</v>
      </c>
      <c r="K52" s="164">
        <f>+IFERROR(VLOOKUP($A52,Hoja5!$A$2:$M$2116,12,FALSE),"")</f>
        <v>0.11522633744855967</v>
      </c>
      <c r="L52" s="165">
        <f>+IFERROR(VLOOKUP($A52,Hoja5!$A$2:$M$2116,13,FALSE),"")</f>
        <v>9.7320169252468267E-2</v>
      </c>
    </row>
    <row r="53" spans="1:12" x14ac:dyDescent="0.25">
      <c r="A53" s="145">
        <v>42</v>
      </c>
      <c r="B53" s="41">
        <f>+IFERROR(VLOOKUP($A53,Hoja5!$A$2:$M$2116,3,FALSE),"")</f>
        <v>15325</v>
      </c>
      <c r="C53" s="41" t="str">
        <f>+IFERROR(VLOOKUP($A53,Hoja5!$A$2:$M$2116,4,FALSE),"")</f>
        <v>GUAYATA</v>
      </c>
      <c r="D53" s="166">
        <f>+IFERROR(VLOOKUP($A53,Hoja5!$A$2:$M$2116,5,FALSE),"")</f>
        <v>0.10576923076923077</v>
      </c>
      <c r="E53" s="166">
        <f>+IFERROR(VLOOKUP($A53,Hoja5!$A$2:$M$2116,6,FALSE),"")</f>
        <v>6.2295081967213117E-2</v>
      </c>
      <c r="F53" s="166">
        <f>+IFERROR(VLOOKUP($A53,Hoja5!$A$2:$M$2116,7,FALSE),"")</f>
        <v>6.0606060606060608E-2</v>
      </c>
      <c r="G53" s="166">
        <f>+IFERROR(VLOOKUP($A53,Hoja5!$A$2:$M$2116,8,FALSE),"")</f>
        <v>0</v>
      </c>
      <c r="H53" s="166">
        <f>+IFERROR(VLOOKUP($A53,Hoja5!$A$2:$M$2116,9,FALSE),"")</f>
        <v>0</v>
      </c>
      <c r="I53" s="166">
        <f>+IFERROR(VLOOKUP($A53,Hoja5!$A$2:$M$2116,10,FALSE),"")</f>
        <v>7.0671378091872791E-3</v>
      </c>
      <c r="J53" s="166">
        <f>+IFERROR(VLOOKUP($A53,Hoja5!$A$2:$M$2116,11,FALSE),"")</f>
        <v>0</v>
      </c>
      <c r="K53" s="164">
        <f>+IFERROR(VLOOKUP($A53,Hoja5!$A$2:$M$2116,12,FALSE),"")</f>
        <v>0</v>
      </c>
      <c r="L53" s="165">
        <f>+IFERROR(VLOOKUP($A53,Hoja5!$A$2:$M$2116,13,FALSE),"")</f>
        <v>0</v>
      </c>
    </row>
    <row r="54" spans="1:12" x14ac:dyDescent="0.25">
      <c r="A54" s="145">
        <v>43</v>
      </c>
      <c r="B54" s="41">
        <f>+IFERROR(VLOOKUP($A54,Hoja5!$A$2:$M$2116,3,FALSE),"")</f>
        <v>15332</v>
      </c>
      <c r="C54" s="41" t="str">
        <f>+IFERROR(VLOOKUP($A54,Hoja5!$A$2:$M$2116,4,FALSE),"")</f>
        <v>GUICAN</v>
      </c>
      <c r="D54" s="166">
        <f>+IFERROR(VLOOKUP($A54,Hoja5!$A$2:$M$2116,5,FALSE),"")</f>
        <v>0.11889250814332247</v>
      </c>
      <c r="E54" s="166">
        <f>+IFERROR(VLOOKUP($A54,Hoja5!$A$2:$M$2116,6,FALSE),"")</f>
        <v>0.12333333333333334</v>
      </c>
      <c r="F54" s="166">
        <f>+IFERROR(VLOOKUP($A54,Hoja5!$A$2:$M$2116,7,FALSE),"")</f>
        <v>0.19354838709677419</v>
      </c>
      <c r="G54" s="166">
        <f>+IFERROR(VLOOKUP($A54,Hoja5!$A$2:$M$2116,8,FALSE),"")</f>
        <v>0.1793103448275862</v>
      </c>
      <c r="H54" s="166">
        <f>+IFERROR(VLOOKUP($A54,Hoja5!$A$2:$M$2116,9,FALSE),"")</f>
        <v>0.11403508771929824</v>
      </c>
      <c r="I54" s="166">
        <f>+IFERROR(VLOOKUP($A54,Hoja5!$A$2:$M$2116,10,FALSE),"")</f>
        <v>7.7192982456140355E-2</v>
      </c>
      <c r="J54" s="166">
        <f>+IFERROR(VLOOKUP($A54,Hoja5!$A$2:$M$2116,11,FALSE),"")</f>
        <v>2.9616724738675958E-2</v>
      </c>
      <c r="K54" s="164">
        <f>+IFERROR(VLOOKUP($A54,Hoja5!$A$2:$M$2116,12,FALSE),"")</f>
        <v>0</v>
      </c>
      <c r="L54" s="165">
        <f>+IFERROR(VLOOKUP($A54,Hoja5!$A$2:$M$2116,13,FALSE),"")</f>
        <v>0</v>
      </c>
    </row>
    <row r="55" spans="1:12" x14ac:dyDescent="0.25">
      <c r="A55" s="145">
        <v>44</v>
      </c>
      <c r="B55" s="41">
        <f>+IFERROR(VLOOKUP($A55,Hoja5!$A$2:$M$2116,3,FALSE),"")</f>
        <v>15362</v>
      </c>
      <c r="C55" s="41" t="str">
        <f>+IFERROR(VLOOKUP($A55,Hoja5!$A$2:$M$2116,4,FALSE),"")</f>
        <v>IZA</v>
      </c>
      <c r="D55" s="166">
        <f>+IFERROR(VLOOKUP($A55,Hoja5!$A$2:$M$2116,5,FALSE),"")</f>
        <v>0</v>
      </c>
      <c r="E55" s="166">
        <f>+IFERROR(VLOOKUP($A55,Hoja5!$A$2:$M$2116,6,FALSE),"")</f>
        <v>0</v>
      </c>
      <c r="F55" s="166">
        <f>+IFERROR(VLOOKUP($A55,Hoja5!$A$2:$M$2116,7,FALSE),"")</f>
        <v>0</v>
      </c>
      <c r="G55" s="166">
        <f>+IFERROR(VLOOKUP($A55,Hoja5!$A$2:$M$2116,8,FALSE),"")</f>
        <v>0</v>
      </c>
      <c r="H55" s="166">
        <f>+IFERROR(VLOOKUP($A55,Hoja5!$A$2:$M$2116,9,FALSE),"")</f>
        <v>0</v>
      </c>
      <c r="I55" s="166">
        <f>+IFERROR(VLOOKUP($A55,Hoja5!$A$2:$M$2116,10,FALSE),"")</f>
        <v>6.0975609756097563E-3</v>
      </c>
      <c r="J55" s="166">
        <f>+IFERROR(VLOOKUP($A55,Hoja5!$A$2:$M$2116,11,FALSE),"")</f>
        <v>0</v>
      </c>
      <c r="K55" s="164">
        <f>+IFERROR(VLOOKUP($A55,Hoja5!$A$2:$M$2116,12,FALSE),"")</f>
        <v>0</v>
      </c>
      <c r="L55" s="165">
        <f>+IFERROR(VLOOKUP($A55,Hoja5!$A$2:$M$2116,13,FALSE),"")</f>
        <v>0</v>
      </c>
    </row>
    <row r="56" spans="1:12" x14ac:dyDescent="0.25">
      <c r="A56" s="145">
        <v>45</v>
      </c>
      <c r="B56" s="41">
        <f>+IFERROR(VLOOKUP($A56,Hoja5!$A$2:$M$2116,3,FALSE),"")</f>
        <v>15367</v>
      </c>
      <c r="C56" s="41" t="str">
        <f>+IFERROR(VLOOKUP($A56,Hoja5!$A$2:$M$2116,4,FALSE),"")</f>
        <v>JENESANO</v>
      </c>
      <c r="D56" s="166">
        <f>+IFERROR(VLOOKUP($A56,Hoja5!$A$2:$M$2116,5,FALSE),"")</f>
        <v>5.7416267942583733E-2</v>
      </c>
      <c r="E56" s="166">
        <f>+IFERROR(VLOOKUP($A56,Hoja5!$A$2:$M$2116,6,FALSE),"")</f>
        <v>3.486529318541997E-2</v>
      </c>
      <c r="F56" s="166">
        <f>+IFERROR(VLOOKUP($A56,Hoja5!$A$2:$M$2116,7,FALSE),"")</f>
        <v>0</v>
      </c>
      <c r="G56" s="166">
        <f>+IFERROR(VLOOKUP($A56,Hoja5!$A$2:$M$2116,8,FALSE),"")</f>
        <v>1.6025641025641025E-3</v>
      </c>
      <c r="H56" s="166">
        <f>+IFERROR(VLOOKUP($A56,Hoja5!$A$2:$M$2116,9,FALSE),"")</f>
        <v>0</v>
      </c>
      <c r="I56" s="166">
        <f>+IFERROR(VLOOKUP($A56,Hoja5!$A$2:$M$2116,10,FALSE),"")</f>
        <v>6.5466448445171853E-3</v>
      </c>
      <c r="J56" s="166">
        <f>+IFERROR(VLOOKUP($A56,Hoja5!$A$2:$M$2116,11,FALSE),"")</f>
        <v>0</v>
      </c>
      <c r="K56" s="164">
        <f>+IFERROR(VLOOKUP($A56,Hoja5!$A$2:$M$2116,12,FALSE),"")</f>
        <v>0</v>
      </c>
      <c r="L56" s="165">
        <f>+IFERROR(VLOOKUP($A56,Hoja5!$A$2:$M$2116,13,FALSE),"")</f>
        <v>0</v>
      </c>
    </row>
    <row r="57" spans="1:12" x14ac:dyDescent="0.25">
      <c r="A57" s="145">
        <v>46</v>
      </c>
      <c r="B57" s="41">
        <f>+IFERROR(VLOOKUP($A57,Hoja5!$A$2:$M$2116,3,FALSE),"")</f>
        <v>15368</v>
      </c>
      <c r="C57" s="41" t="str">
        <f>+IFERROR(VLOOKUP($A57,Hoja5!$A$2:$M$2116,4,FALSE),"")</f>
        <v>JERICO</v>
      </c>
      <c r="D57" s="166">
        <f>+IFERROR(VLOOKUP($A57,Hoja5!$A$2:$M$2116,5,FALSE),"")</f>
        <v>2.5706940874035988E-3</v>
      </c>
      <c r="E57" s="166">
        <f>+IFERROR(VLOOKUP($A57,Hoja5!$A$2:$M$2116,6,FALSE),"")</f>
        <v>0</v>
      </c>
      <c r="F57" s="166">
        <f>+IFERROR(VLOOKUP($A57,Hoja5!$A$2:$M$2116,7,FALSE),"")</f>
        <v>2.5773195876288659E-3</v>
      </c>
      <c r="G57" s="166">
        <f>+IFERROR(VLOOKUP($A57,Hoja5!$A$2:$M$2116,8,FALSE),"")</f>
        <v>0</v>
      </c>
      <c r="H57" s="166">
        <f>+IFERROR(VLOOKUP($A57,Hoja5!$A$2:$M$2116,9,FALSE),"")</f>
        <v>0</v>
      </c>
      <c r="I57" s="166">
        <f>+IFERROR(VLOOKUP($A57,Hoja5!$A$2:$M$2116,10,FALSE),"")</f>
        <v>5.4495912806539508E-3</v>
      </c>
      <c r="J57" s="166">
        <f>+IFERROR(VLOOKUP($A57,Hoja5!$A$2:$M$2116,11,FALSE),"")</f>
        <v>0</v>
      </c>
      <c r="K57" s="164">
        <f>+IFERROR(VLOOKUP($A57,Hoja5!$A$2:$M$2116,12,FALSE),"")</f>
        <v>0</v>
      </c>
      <c r="L57" s="165">
        <f>+IFERROR(VLOOKUP($A57,Hoja5!$A$2:$M$2116,13,FALSE),"")</f>
        <v>0</v>
      </c>
    </row>
    <row r="58" spans="1:12" x14ac:dyDescent="0.25">
      <c r="A58" s="145">
        <v>47</v>
      </c>
      <c r="B58" s="41">
        <f>+IFERROR(VLOOKUP($A58,Hoja5!$A$2:$M$2116,3,FALSE),"")</f>
        <v>15377</v>
      </c>
      <c r="C58" s="41" t="str">
        <f>+IFERROR(VLOOKUP($A58,Hoja5!$A$2:$M$2116,4,FALSE),"")</f>
        <v>LABRANZAGRANDE</v>
      </c>
      <c r="D58" s="166">
        <f>+IFERROR(VLOOKUP($A58,Hoja5!$A$2:$M$2116,5,FALSE),"")</f>
        <v>0</v>
      </c>
      <c r="E58" s="166">
        <f>+IFERROR(VLOOKUP($A58,Hoja5!$A$2:$M$2116,6,FALSE),"")</f>
        <v>7.1729957805907171E-2</v>
      </c>
      <c r="F58" s="166">
        <f>+IFERROR(VLOOKUP($A58,Hoja5!$A$2:$M$2116,7,FALSE),"")</f>
        <v>5.6962025316455694E-2</v>
      </c>
      <c r="G58" s="166">
        <f>+IFERROR(VLOOKUP($A58,Hoja5!$A$2:$M$2116,8,FALSE),"")</f>
        <v>5.3191489361702128E-2</v>
      </c>
      <c r="H58" s="166">
        <f>+IFERROR(VLOOKUP($A58,Hoja5!$A$2:$M$2116,9,FALSE),"")</f>
        <v>0</v>
      </c>
      <c r="I58" s="166">
        <f>+IFERROR(VLOOKUP($A58,Hoja5!$A$2:$M$2116,10,FALSE),"")</f>
        <v>2.2172949002217295E-3</v>
      </c>
      <c r="J58" s="166">
        <f>+IFERROR(VLOOKUP($A58,Hoja5!$A$2:$M$2116,11,FALSE),"")</f>
        <v>0</v>
      </c>
      <c r="K58" s="164">
        <f>+IFERROR(VLOOKUP($A58,Hoja5!$A$2:$M$2116,12,FALSE),"")</f>
        <v>0</v>
      </c>
      <c r="L58" s="165">
        <f>+IFERROR(VLOOKUP($A58,Hoja5!$A$2:$M$2116,13,FALSE),"")</f>
        <v>0</v>
      </c>
    </row>
    <row r="59" spans="1:12" x14ac:dyDescent="0.25">
      <c r="A59" s="145">
        <v>48</v>
      </c>
      <c r="B59" s="41">
        <f>+IFERROR(VLOOKUP($A59,Hoja5!$A$2:$M$2116,3,FALSE),"")</f>
        <v>15380</v>
      </c>
      <c r="C59" s="41" t="str">
        <f>+IFERROR(VLOOKUP($A59,Hoja5!$A$2:$M$2116,4,FALSE),"")</f>
        <v>LA CAPILLA</v>
      </c>
      <c r="D59" s="166">
        <f>+IFERROR(VLOOKUP($A59,Hoja5!$A$2:$M$2116,5,FALSE),"")</f>
        <v>0</v>
      </c>
      <c r="E59" s="166">
        <f>+IFERROR(VLOOKUP($A59,Hoja5!$A$2:$M$2116,6,FALSE),"")</f>
        <v>0</v>
      </c>
      <c r="F59" s="166">
        <f>+IFERROR(VLOOKUP($A59,Hoja5!$A$2:$M$2116,7,FALSE),"")</f>
        <v>0</v>
      </c>
      <c r="G59" s="166">
        <f>+IFERROR(VLOOKUP($A59,Hoja5!$A$2:$M$2116,8,FALSE),"")</f>
        <v>0</v>
      </c>
      <c r="H59" s="166">
        <f>+IFERROR(VLOOKUP($A59,Hoja5!$A$2:$M$2116,9,FALSE),"")</f>
        <v>0</v>
      </c>
      <c r="I59" s="166">
        <f>+IFERROR(VLOOKUP($A59,Hoja5!$A$2:$M$2116,10,FALSE),"")</f>
        <v>0.01</v>
      </c>
      <c r="J59" s="166">
        <f>+IFERROR(VLOOKUP($A59,Hoja5!$A$2:$M$2116,11,FALSE),"")</f>
        <v>0</v>
      </c>
      <c r="K59" s="164">
        <f>+IFERROR(VLOOKUP($A59,Hoja5!$A$2:$M$2116,12,FALSE),"")</f>
        <v>0</v>
      </c>
      <c r="L59" s="165">
        <f>+IFERROR(VLOOKUP($A59,Hoja5!$A$2:$M$2116,13,FALSE),"")</f>
        <v>0</v>
      </c>
    </row>
    <row r="60" spans="1:12" x14ac:dyDescent="0.25">
      <c r="A60" s="145">
        <v>49</v>
      </c>
      <c r="B60" s="41">
        <f>+IFERROR(VLOOKUP($A60,Hoja5!$A$2:$M$2116,3,FALSE),"")</f>
        <v>15401</v>
      </c>
      <c r="C60" s="41" t="str">
        <f>+IFERROR(VLOOKUP($A60,Hoja5!$A$2:$M$2116,4,FALSE),"")</f>
        <v>LA VICTORIA</v>
      </c>
      <c r="D60" s="166">
        <f>+IFERROR(VLOOKUP($A60,Hoja5!$A$2:$M$2116,5,FALSE),"")</f>
        <v>0</v>
      </c>
      <c r="E60" s="166">
        <f>+IFERROR(VLOOKUP($A60,Hoja5!$A$2:$M$2116,6,FALSE),"")</f>
        <v>0</v>
      </c>
      <c r="F60" s="166">
        <f>+IFERROR(VLOOKUP($A60,Hoja5!$A$2:$M$2116,7,FALSE),"")</f>
        <v>0</v>
      </c>
      <c r="G60" s="166">
        <f>+IFERROR(VLOOKUP($A60,Hoja5!$A$2:$M$2116,8,FALSE),"")</f>
        <v>0</v>
      </c>
      <c r="H60" s="166">
        <f>+IFERROR(VLOOKUP($A60,Hoja5!$A$2:$M$2116,9,FALSE),"")</f>
        <v>0</v>
      </c>
      <c r="I60" s="166">
        <f>+IFERROR(VLOOKUP($A60,Hoja5!$A$2:$M$2116,10,FALSE),"")</f>
        <v>0</v>
      </c>
      <c r="J60" s="166">
        <f>+IFERROR(VLOOKUP($A60,Hoja5!$A$2:$M$2116,11,FALSE),"")</f>
        <v>0</v>
      </c>
      <c r="K60" s="164">
        <f>+IFERROR(VLOOKUP($A60,Hoja5!$A$2:$M$2116,12,FALSE),"")</f>
        <v>0</v>
      </c>
      <c r="L60" s="165">
        <f>+IFERROR(VLOOKUP($A60,Hoja5!$A$2:$M$2116,13,FALSE),"")</f>
        <v>0</v>
      </c>
    </row>
    <row r="61" spans="1:12" x14ac:dyDescent="0.25">
      <c r="A61" s="145">
        <v>50</v>
      </c>
      <c r="B61" s="41">
        <f>+IFERROR(VLOOKUP($A61,Hoja5!$A$2:$M$2116,3,FALSE),"")</f>
        <v>15403</v>
      </c>
      <c r="C61" s="41" t="str">
        <f>+IFERROR(VLOOKUP($A61,Hoja5!$A$2:$M$2116,4,FALSE),"")</f>
        <v>LA UVITA</v>
      </c>
      <c r="D61" s="166">
        <f>+IFERROR(VLOOKUP($A61,Hoja5!$A$2:$M$2116,5,FALSE),"")</f>
        <v>8.203125E-2</v>
      </c>
      <c r="E61" s="166">
        <f>+IFERROR(VLOOKUP($A61,Hoja5!$A$2:$M$2116,6,FALSE),"")</f>
        <v>0</v>
      </c>
      <c r="F61" s="166">
        <f>+IFERROR(VLOOKUP($A61,Hoja5!$A$2:$M$2116,7,FALSE),"")</f>
        <v>0</v>
      </c>
      <c r="G61" s="166">
        <f>+IFERROR(VLOOKUP($A61,Hoja5!$A$2:$M$2116,8,FALSE),"")</f>
        <v>0</v>
      </c>
      <c r="H61" s="166">
        <f>+IFERROR(VLOOKUP($A61,Hoja5!$A$2:$M$2116,9,FALSE),"")</f>
        <v>0</v>
      </c>
      <c r="I61" s="166">
        <f>+IFERROR(VLOOKUP($A61,Hoja5!$A$2:$M$2116,10,FALSE),"")</f>
        <v>0</v>
      </c>
      <c r="J61" s="166">
        <f>+IFERROR(VLOOKUP($A61,Hoja5!$A$2:$M$2116,11,FALSE),"")</f>
        <v>0</v>
      </c>
      <c r="K61" s="164">
        <f>+IFERROR(VLOOKUP($A61,Hoja5!$A$2:$M$2116,12,FALSE),"")</f>
        <v>0</v>
      </c>
      <c r="L61" s="165">
        <f>+IFERROR(VLOOKUP($A61,Hoja5!$A$2:$M$2116,13,FALSE),"")</f>
        <v>0</v>
      </c>
    </row>
    <row r="62" spans="1:12" x14ac:dyDescent="0.25">
      <c r="A62" s="145">
        <v>51</v>
      </c>
      <c r="B62" s="41">
        <f>+IFERROR(VLOOKUP($A62,Hoja5!$A$2:$M$2116,3,FALSE),"")</f>
        <v>15407</v>
      </c>
      <c r="C62" s="41" t="str">
        <f>+IFERROR(VLOOKUP($A62,Hoja5!$A$2:$M$2116,4,FALSE),"")</f>
        <v>VILLA DE LEYVA</v>
      </c>
      <c r="D62" s="166">
        <f>+IFERROR(VLOOKUP($A62,Hoja5!$A$2:$M$2116,5,FALSE),"")</f>
        <v>0</v>
      </c>
      <c r="E62" s="166">
        <f>+IFERROR(VLOOKUP($A62,Hoja5!$A$2:$M$2116,6,FALSE),"")</f>
        <v>8.2372322899505767E-4</v>
      </c>
      <c r="F62" s="166">
        <f>+IFERROR(VLOOKUP($A62,Hoja5!$A$2:$M$2116,7,FALSE),"")</f>
        <v>0</v>
      </c>
      <c r="G62" s="166">
        <f>+IFERROR(VLOOKUP($A62,Hoja5!$A$2:$M$2116,8,FALSE),"")</f>
        <v>0</v>
      </c>
      <c r="H62" s="166">
        <f>+IFERROR(VLOOKUP($A62,Hoja5!$A$2:$M$2116,9,FALSE),"")</f>
        <v>0</v>
      </c>
      <c r="I62" s="166">
        <f>+IFERROR(VLOOKUP($A62,Hoja5!$A$2:$M$2116,10,FALSE),"")</f>
        <v>9.1484869809992965E-3</v>
      </c>
      <c r="J62" s="166">
        <f>+IFERROR(VLOOKUP($A62,Hoja5!$A$2:$M$2116,11,FALSE),"")</f>
        <v>2.1843003412969283E-2</v>
      </c>
      <c r="K62" s="164">
        <f>+IFERROR(VLOOKUP($A62,Hoja5!$A$2:$M$2116,12,FALSE),"")</f>
        <v>0</v>
      </c>
      <c r="L62" s="165">
        <f>+IFERROR(VLOOKUP($A62,Hoja5!$A$2:$M$2116,13,FALSE),"")</f>
        <v>0</v>
      </c>
    </row>
    <row r="63" spans="1:12" x14ac:dyDescent="0.25">
      <c r="A63" s="145">
        <v>52</v>
      </c>
      <c r="B63" s="41">
        <f>+IFERROR(VLOOKUP($A63,Hoja5!$A$2:$M$2116,3,FALSE),"")</f>
        <v>15425</v>
      </c>
      <c r="C63" s="41" t="str">
        <f>+IFERROR(VLOOKUP($A63,Hoja5!$A$2:$M$2116,4,FALSE),"")</f>
        <v>MACANAL</v>
      </c>
      <c r="D63" s="166">
        <f>+IFERROR(VLOOKUP($A63,Hoja5!$A$2:$M$2116,5,FALSE),"")</f>
        <v>9.4660194174757281E-2</v>
      </c>
      <c r="E63" s="166">
        <f>+IFERROR(VLOOKUP($A63,Hoja5!$A$2:$M$2116,6,FALSE),"")</f>
        <v>7.8758949880668255E-2</v>
      </c>
      <c r="F63" s="166">
        <f>+IFERROR(VLOOKUP($A63,Hoja5!$A$2:$M$2116,7,FALSE),"")</f>
        <v>6.6985645933014357E-2</v>
      </c>
      <c r="G63" s="166">
        <f>+IFERROR(VLOOKUP($A63,Hoja5!$A$2:$M$2116,8,FALSE),"")</f>
        <v>4.0284360189573459E-2</v>
      </c>
      <c r="H63" s="166">
        <f>+IFERROR(VLOOKUP($A63,Hoja5!$A$2:$M$2116,9,FALSE),"")</f>
        <v>3.1100478468899521E-2</v>
      </c>
      <c r="I63" s="166">
        <f>+IFERROR(VLOOKUP($A63,Hoja5!$A$2:$M$2116,10,FALSE),"")</f>
        <v>7.2815533980582527E-3</v>
      </c>
      <c r="J63" s="166">
        <f>+IFERROR(VLOOKUP($A63,Hoja5!$A$2:$M$2116,11,FALSE),"")</f>
        <v>0</v>
      </c>
      <c r="K63" s="164">
        <f>+IFERROR(VLOOKUP($A63,Hoja5!$A$2:$M$2116,12,FALSE),"")</f>
        <v>0</v>
      </c>
      <c r="L63" s="165">
        <f>+IFERROR(VLOOKUP($A63,Hoja5!$A$2:$M$2116,13,FALSE),"")</f>
        <v>0</v>
      </c>
    </row>
    <row r="64" spans="1:12" x14ac:dyDescent="0.25">
      <c r="A64" s="145">
        <v>53</v>
      </c>
      <c r="B64" s="41">
        <f>+IFERROR(VLOOKUP($A64,Hoja5!$A$2:$M$2116,3,FALSE),"")</f>
        <v>15442</v>
      </c>
      <c r="C64" s="41" t="str">
        <f>+IFERROR(VLOOKUP($A64,Hoja5!$A$2:$M$2116,4,FALSE),"")</f>
        <v>MARIPI</v>
      </c>
      <c r="D64" s="166">
        <f>+IFERROR(VLOOKUP($A64,Hoja5!$A$2:$M$2116,5,FALSE),"")</f>
        <v>0</v>
      </c>
      <c r="E64" s="166">
        <f>+IFERROR(VLOOKUP($A64,Hoja5!$A$2:$M$2116,6,FALSE),"")</f>
        <v>0</v>
      </c>
      <c r="F64" s="166">
        <f>+IFERROR(VLOOKUP($A64,Hoja5!$A$2:$M$2116,7,FALSE),"")</f>
        <v>1.4684287812041115E-3</v>
      </c>
      <c r="G64" s="166">
        <f>+IFERROR(VLOOKUP($A64,Hoja5!$A$2:$M$2116,8,FALSE),"")</f>
        <v>1.483679525222552E-3</v>
      </c>
      <c r="H64" s="166">
        <f>+IFERROR(VLOOKUP($A64,Hoja5!$A$2:$M$2116,9,FALSE),"")</f>
        <v>0</v>
      </c>
      <c r="I64" s="166">
        <f>+IFERROR(VLOOKUP($A64,Hoja5!$A$2:$M$2116,10,FALSE),"")</f>
        <v>0</v>
      </c>
      <c r="J64" s="166">
        <f>+IFERROR(VLOOKUP($A64,Hoja5!$A$2:$M$2116,11,FALSE),"")</f>
        <v>0</v>
      </c>
      <c r="K64" s="164">
        <f>+IFERROR(VLOOKUP($A64,Hoja5!$A$2:$M$2116,12,FALSE),"")</f>
        <v>0</v>
      </c>
      <c r="L64" s="165">
        <f>+IFERROR(VLOOKUP($A64,Hoja5!$A$2:$M$2116,13,FALSE),"")</f>
        <v>0</v>
      </c>
    </row>
    <row r="65" spans="1:12" x14ac:dyDescent="0.25">
      <c r="A65" s="145">
        <v>54</v>
      </c>
      <c r="B65" s="41">
        <f>+IFERROR(VLOOKUP($A65,Hoja5!$A$2:$M$2116,3,FALSE),"")</f>
        <v>15455</v>
      </c>
      <c r="C65" s="41" t="str">
        <f>+IFERROR(VLOOKUP($A65,Hoja5!$A$2:$M$2116,4,FALSE),"")</f>
        <v>MIRAFLORES</v>
      </c>
      <c r="D65" s="166">
        <f>+IFERROR(VLOOKUP($A65,Hoja5!$A$2:$M$2116,5,FALSE),"")</f>
        <v>0.11193111931119311</v>
      </c>
      <c r="E65" s="166">
        <f>+IFERROR(VLOOKUP($A65,Hoja5!$A$2:$M$2116,6,FALSE),"")</f>
        <v>2.3142509135200974E-2</v>
      </c>
      <c r="F65" s="166">
        <f>+IFERROR(VLOOKUP($A65,Hoja5!$A$2:$M$2116,7,FALSE),"")</f>
        <v>6.2877871825876661E-2</v>
      </c>
      <c r="G65" s="166">
        <f>+IFERROR(VLOOKUP($A65,Hoja5!$A$2:$M$2116,8,FALSE),"")</f>
        <v>5.3956834532374098E-2</v>
      </c>
      <c r="H65" s="166">
        <f>+IFERROR(VLOOKUP($A65,Hoja5!$A$2:$M$2116,9,FALSE),"")</f>
        <v>4.8134777376654635E-2</v>
      </c>
      <c r="I65" s="166">
        <f>+IFERROR(VLOOKUP($A65,Hoja5!$A$2:$M$2116,10,FALSE),"")</f>
        <v>3.7439613526570048E-2</v>
      </c>
      <c r="J65" s="166">
        <f>+IFERROR(VLOOKUP($A65,Hoja5!$A$2:$M$2116,11,FALSE),"")</f>
        <v>0.13374233128834356</v>
      </c>
      <c r="K65" s="164">
        <f>+IFERROR(VLOOKUP($A65,Hoja5!$A$2:$M$2116,12,FALSE),"")</f>
        <v>5.7571964956195244E-2</v>
      </c>
      <c r="L65" s="165">
        <f>+IFERROR(VLOOKUP($A65,Hoja5!$A$2:$M$2116,13,FALSE),"")</f>
        <v>7.0603337612323486E-2</v>
      </c>
    </row>
    <row r="66" spans="1:12" x14ac:dyDescent="0.25">
      <c r="A66" s="145">
        <v>55</v>
      </c>
      <c r="B66" s="41">
        <f>+IFERROR(VLOOKUP($A66,Hoja5!$A$2:$M$2116,3,FALSE),"")</f>
        <v>15464</v>
      </c>
      <c r="C66" s="41" t="str">
        <f>+IFERROR(VLOOKUP($A66,Hoja5!$A$2:$M$2116,4,FALSE),"")</f>
        <v>MONGUA</v>
      </c>
      <c r="D66" s="166">
        <f>+IFERROR(VLOOKUP($A66,Hoja5!$A$2:$M$2116,5,FALSE),"")</f>
        <v>0</v>
      </c>
      <c r="E66" s="166">
        <f>+IFERROR(VLOOKUP($A66,Hoja5!$A$2:$M$2116,6,FALSE),"")</f>
        <v>0</v>
      </c>
      <c r="F66" s="166">
        <f>+IFERROR(VLOOKUP($A66,Hoja5!$A$2:$M$2116,7,FALSE),"")</f>
        <v>2.4330900243309003E-3</v>
      </c>
      <c r="G66" s="166">
        <f>+IFERROR(VLOOKUP($A66,Hoja5!$A$2:$M$2116,8,FALSE),"")</f>
        <v>0</v>
      </c>
      <c r="H66" s="166">
        <f>+IFERROR(VLOOKUP($A66,Hoja5!$A$2:$M$2116,9,FALSE),"")</f>
        <v>0</v>
      </c>
      <c r="I66" s="166">
        <f>+IFERROR(VLOOKUP($A66,Hoja5!$A$2:$M$2116,10,FALSE),"")</f>
        <v>0</v>
      </c>
      <c r="J66" s="166">
        <f>+IFERROR(VLOOKUP($A66,Hoja5!$A$2:$M$2116,11,FALSE),"")</f>
        <v>0</v>
      </c>
      <c r="K66" s="164">
        <f>+IFERROR(VLOOKUP($A66,Hoja5!$A$2:$M$2116,12,FALSE),"")</f>
        <v>0</v>
      </c>
      <c r="L66" s="165">
        <f>+IFERROR(VLOOKUP($A66,Hoja5!$A$2:$M$2116,13,FALSE),"")</f>
        <v>0</v>
      </c>
    </row>
    <row r="67" spans="1:12" x14ac:dyDescent="0.25">
      <c r="A67" s="145">
        <v>56</v>
      </c>
      <c r="B67" s="41">
        <f>+IFERROR(VLOOKUP($A67,Hoja5!$A$2:$M$2116,3,FALSE),"")</f>
        <v>15466</v>
      </c>
      <c r="C67" s="41" t="str">
        <f>+IFERROR(VLOOKUP($A67,Hoja5!$A$2:$M$2116,4,FALSE),"")</f>
        <v>MONGUI</v>
      </c>
      <c r="D67" s="166">
        <f>+IFERROR(VLOOKUP($A67,Hoja5!$A$2:$M$2116,5,FALSE),"")</f>
        <v>0</v>
      </c>
      <c r="E67" s="166">
        <f>+IFERROR(VLOOKUP($A67,Hoja5!$A$2:$M$2116,6,FALSE),"")</f>
        <v>0</v>
      </c>
      <c r="F67" s="166">
        <f>+IFERROR(VLOOKUP($A67,Hoja5!$A$2:$M$2116,7,FALSE),"")</f>
        <v>0</v>
      </c>
      <c r="G67" s="166">
        <f>+IFERROR(VLOOKUP($A67,Hoja5!$A$2:$M$2116,8,FALSE),"")</f>
        <v>0</v>
      </c>
      <c r="H67" s="166">
        <f>+IFERROR(VLOOKUP($A67,Hoja5!$A$2:$M$2116,9,FALSE),"")</f>
        <v>0</v>
      </c>
      <c r="I67" s="166">
        <f>+IFERROR(VLOOKUP($A67,Hoja5!$A$2:$M$2116,10,FALSE),"")</f>
        <v>4.4843049327354259E-3</v>
      </c>
      <c r="J67" s="166">
        <f>+IFERROR(VLOOKUP($A67,Hoja5!$A$2:$M$2116,11,FALSE),"")</f>
        <v>0</v>
      </c>
      <c r="K67" s="164">
        <f>+IFERROR(VLOOKUP($A67,Hoja5!$A$2:$M$2116,12,FALSE),"")</f>
        <v>0</v>
      </c>
      <c r="L67" s="165">
        <f>+IFERROR(VLOOKUP($A67,Hoja5!$A$2:$M$2116,13,FALSE),"")</f>
        <v>0</v>
      </c>
    </row>
    <row r="68" spans="1:12" x14ac:dyDescent="0.25">
      <c r="A68" s="145">
        <v>57</v>
      </c>
      <c r="B68" s="41">
        <f>+IFERROR(VLOOKUP($A68,Hoja5!$A$2:$M$2116,3,FALSE),"")</f>
        <v>15469</v>
      </c>
      <c r="C68" s="41" t="str">
        <f>+IFERROR(VLOOKUP($A68,Hoja5!$A$2:$M$2116,4,FALSE),"")</f>
        <v>MONIQUIRA</v>
      </c>
      <c r="D68" s="166">
        <f>+IFERROR(VLOOKUP($A68,Hoja5!$A$2:$M$2116,5,FALSE),"")</f>
        <v>0.18181818181818182</v>
      </c>
      <c r="E68" s="166">
        <f>+IFERROR(VLOOKUP($A68,Hoja5!$A$2:$M$2116,6,FALSE),"")</f>
        <v>0.19252724442138039</v>
      </c>
      <c r="F68" s="166">
        <f>+IFERROR(VLOOKUP($A68,Hoja5!$A$2:$M$2116,7,FALSE),"")</f>
        <v>0.19718309859154928</v>
      </c>
      <c r="G68" s="166">
        <f>+IFERROR(VLOOKUP($A68,Hoja5!$A$2:$M$2116,8,FALSE),"")</f>
        <v>0.16447021613073273</v>
      </c>
      <c r="H68" s="166">
        <f>+IFERROR(VLOOKUP($A68,Hoja5!$A$2:$M$2116,9,FALSE),"")</f>
        <v>0.16818425281199786</v>
      </c>
      <c r="I68" s="166">
        <f>+IFERROR(VLOOKUP($A68,Hoja5!$A$2:$M$2116,10,FALSE),"")</f>
        <v>8.7027914614121515E-2</v>
      </c>
      <c r="J68" s="166">
        <f>+IFERROR(VLOOKUP($A68,Hoja5!$A$2:$M$2116,11,FALSE),"")</f>
        <v>0.13531723750701852</v>
      </c>
      <c r="K68" s="164">
        <f>+IFERROR(VLOOKUP($A68,Hoja5!$A$2:$M$2116,12,FALSE),"")</f>
        <v>0.16203703703703703</v>
      </c>
      <c r="L68" s="165">
        <f>+IFERROR(VLOOKUP($A68,Hoja5!$A$2:$M$2116,13,FALSE),"")</f>
        <v>0.13448894202032277</v>
      </c>
    </row>
    <row r="69" spans="1:12" x14ac:dyDescent="0.25">
      <c r="A69" s="145">
        <v>58</v>
      </c>
      <c r="B69" s="41">
        <f>+IFERROR(VLOOKUP($A69,Hoja5!$A$2:$M$2116,3,FALSE),"")</f>
        <v>15476</v>
      </c>
      <c r="C69" s="41" t="str">
        <f>+IFERROR(VLOOKUP($A69,Hoja5!$A$2:$M$2116,4,FALSE),"")</f>
        <v>MOTAVITA</v>
      </c>
      <c r="D69" s="166">
        <f>+IFERROR(VLOOKUP($A69,Hoja5!$A$2:$M$2116,5,FALSE),"")</f>
        <v>0</v>
      </c>
      <c r="E69" s="166">
        <f>+IFERROR(VLOOKUP($A69,Hoja5!$A$2:$M$2116,6,FALSE),"")</f>
        <v>0</v>
      </c>
      <c r="F69" s="166">
        <f>+IFERROR(VLOOKUP($A69,Hoja5!$A$2:$M$2116,7,FALSE),"")</f>
        <v>0</v>
      </c>
      <c r="G69" s="166">
        <f>+IFERROR(VLOOKUP($A69,Hoja5!$A$2:$M$2116,8,FALSE),"")</f>
        <v>0</v>
      </c>
      <c r="H69" s="166">
        <f>+IFERROR(VLOOKUP($A69,Hoja5!$A$2:$M$2116,9,FALSE),"")</f>
        <v>0</v>
      </c>
      <c r="I69" s="166">
        <f>+IFERROR(VLOOKUP($A69,Hoja5!$A$2:$M$2116,10,FALSE),"")</f>
        <v>1.6666666666666668E-3</v>
      </c>
      <c r="J69" s="166">
        <f>+IFERROR(VLOOKUP($A69,Hoja5!$A$2:$M$2116,11,FALSE),"")</f>
        <v>0</v>
      </c>
      <c r="K69" s="164">
        <f>+IFERROR(VLOOKUP($A69,Hoja5!$A$2:$M$2116,12,FALSE),"")</f>
        <v>0</v>
      </c>
      <c r="L69" s="165">
        <f>+IFERROR(VLOOKUP($A69,Hoja5!$A$2:$M$2116,13,FALSE),"")</f>
        <v>0</v>
      </c>
    </row>
    <row r="70" spans="1:12" x14ac:dyDescent="0.25">
      <c r="A70" s="145">
        <v>59</v>
      </c>
      <c r="B70" s="41">
        <f>+IFERROR(VLOOKUP($A70,Hoja5!$A$2:$M$2116,3,FALSE),"")</f>
        <v>15480</v>
      </c>
      <c r="C70" s="41" t="str">
        <f>+IFERROR(VLOOKUP($A70,Hoja5!$A$2:$M$2116,4,FALSE),"")</f>
        <v>MUZO</v>
      </c>
      <c r="D70" s="166">
        <f>+IFERROR(VLOOKUP($A70,Hoja5!$A$2:$M$2116,5,FALSE),"")</f>
        <v>5.9973924380704043E-2</v>
      </c>
      <c r="E70" s="166">
        <f>+IFERROR(VLOOKUP($A70,Hoja5!$A$2:$M$2116,6,FALSE),"")</f>
        <v>3.7323037323037322E-2</v>
      </c>
      <c r="F70" s="166">
        <f>+IFERROR(VLOOKUP($A70,Hoja5!$A$2:$M$2116,7,FALSE),"")</f>
        <v>9.056603773584905E-2</v>
      </c>
      <c r="G70" s="166">
        <f>+IFERROR(VLOOKUP($A70,Hoja5!$A$2:$M$2116,8,FALSE),"")</f>
        <v>6.6749072929542644E-2</v>
      </c>
      <c r="H70" s="166">
        <f>+IFERROR(VLOOKUP($A70,Hoja5!$A$2:$M$2116,9,FALSE),"")</f>
        <v>3.2967032967032968E-2</v>
      </c>
      <c r="I70" s="166">
        <f>+IFERROR(VLOOKUP($A70,Hoja5!$A$2:$M$2116,10,FALSE),"")</f>
        <v>2.4360535931790498E-3</v>
      </c>
      <c r="J70" s="166">
        <f>+IFERROR(VLOOKUP($A70,Hoja5!$A$2:$M$2116,11,FALSE),"")</f>
        <v>1.2180267965895249E-3</v>
      </c>
      <c r="K70" s="164">
        <f>+IFERROR(VLOOKUP($A70,Hoja5!$A$2:$M$2116,12,FALSE),"")</f>
        <v>0</v>
      </c>
      <c r="L70" s="165">
        <f>+IFERROR(VLOOKUP($A70,Hoja5!$A$2:$M$2116,13,FALSE),"")</f>
        <v>0</v>
      </c>
    </row>
    <row r="71" spans="1:12" x14ac:dyDescent="0.25">
      <c r="A71" s="145">
        <v>60</v>
      </c>
      <c r="B71" s="41">
        <f>+IFERROR(VLOOKUP($A71,Hoja5!$A$2:$M$2116,3,FALSE),"")</f>
        <v>15491</v>
      </c>
      <c r="C71" s="41" t="str">
        <f>+IFERROR(VLOOKUP($A71,Hoja5!$A$2:$M$2116,4,FALSE),"")</f>
        <v>NOBSA</v>
      </c>
      <c r="D71" s="166">
        <f>+IFERROR(VLOOKUP($A71,Hoja5!$A$2:$M$2116,5,FALSE),"")</f>
        <v>0.17290419161676646</v>
      </c>
      <c r="E71" s="166">
        <f>+IFERROR(VLOOKUP($A71,Hoja5!$A$2:$M$2116,6,FALSE),"")</f>
        <v>0.18295371050698017</v>
      </c>
      <c r="F71" s="166">
        <f>+IFERROR(VLOOKUP($A71,Hoja5!$A$2:$M$2116,7,FALSE),"")</f>
        <v>0.16282420749279539</v>
      </c>
      <c r="G71" s="166">
        <f>+IFERROR(VLOOKUP($A71,Hoja5!$A$2:$M$2116,8,FALSE),"")</f>
        <v>5.894886363636364E-2</v>
      </c>
      <c r="H71" s="166">
        <f>+IFERROR(VLOOKUP($A71,Hoja5!$A$2:$M$2116,9,FALSE),"")</f>
        <v>2.0350877192982456E-2</v>
      </c>
      <c r="I71" s="166">
        <f>+IFERROR(VLOOKUP($A71,Hoja5!$A$2:$M$2116,10,FALSE),"")</f>
        <v>2.9986052998605298E-2</v>
      </c>
      <c r="J71" s="166">
        <f>+IFERROR(VLOOKUP($A71,Hoja5!$A$2:$M$2116,11,FALSE),"")</f>
        <v>0</v>
      </c>
      <c r="K71" s="164">
        <f>+IFERROR(VLOOKUP($A71,Hoja5!$A$2:$M$2116,12,FALSE),"")</f>
        <v>0</v>
      </c>
      <c r="L71" s="165">
        <f>+IFERROR(VLOOKUP($A71,Hoja5!$A$2:$M$2116,13,FALSE),"")</f>
        <v>0</v>
      </c>
    </row>
    <row r="72" spans="1:12" x14ac:dyDescent="0.25">
      <c r="A72" s="145">
        <v>61</v>
      </c>
      <c r="B72" s="41">
        <f>+IFERROR(VLOOKUP($A72,Hoja5!$A$2:$M$2116,3,FALSE),"")</f>
        <v>15494</v>
      </c>
      <c r="C72" s="41" t="str">
        <f>+IFERROR(VLOOKUP($A72,Hoja5!$A$2:$M$2116,4,FALSE),"")</f>
        <v>NUEVO COLON</v>
      </c>
      <c r="D72" s="166">
        <f>+IFERROR(VLOOKUP($A72,Hoja5!$A$2:$M$2116,5,FALSE),"")</f>
        <v>5.3571428571428568E-2</v>
      </c>
      <c r="E72" s="166">
        <f>+IFERROR(VLOOKUP($A72,Hoja5!$A$2:$M$2116,6,FALSE),"")</f>
        <v>0</v>
      </c>
      <c r="F72" s="166">
        <f>+IFERROR(VLOOKUP($A72,Hoja5!$A$2:$M$2116,7,FALSE),"")</f>
        <v>0</v>
      </c>
      <c r="G72" s="166">
        <f>+IFERROR(VLOOKUP($A72,Hoja5!$A$2:$M$2116,8,FALSE),"")</f>
        <v>0</v>
      </c>
      <c r="H72" s="166">
        <f>+IFERROR(VLOOKUP($A72,Hoja5!$A$2:$M$2116,9,FALSE),"")</f>
        <v>0</v>
      </c>
      <c r="I72" s="166">
        <f>+IFERROR(VLOOKUP($A72,Hoja5!$A$2:$M$2116,10,FALSE),"")</f>
        <v>7.7519379844961239E-3</v>
      </c>
      <c r="J72" s="166">
        <f>+IFERROR(VLOOKUP($A72,Hoja5!$A$2:$M$2116,11,FALSE),"")</f>
        <v>0</v>
      </c>
      <c r="K72" s="164">
        <f>+IFERROR(VLOOKUP($A72,Hoja5!$A$2:$M$2116,12,FALSE),"")</f>
        <v>0</v>
      </c>
      <c r="L72" s="165">
        <f>+IFERROR(VLOOKUP($A72,Hoja5!$A$2:$M$2116,13,FALSE),"")</f>
        <v>0</v>
      </c>
    </row>
    <row r="73" spans="1:12" x14ac:dyDescent="0.25">
      <c r="A73" s="145">
        <v>62</v>
      </c>
      <c r="B73" s="41">
        <f>+IFERROR(VLOOKUP($A73,Hoja5!$A$2:$M$2116,3,FALSE),"")</f>
        <v>15500</v>
      </c>
      <c r="C73" s="41" t="str">
        <f>+IFERROR(VLOOKUP($A73,Hoja5!$A$2:$M$2116,4,FALSE),"")</f>
        <v>OICATÁ</v>
      </c>
      <c r="D73" s="166">
        <f>+IFERROR(VLOOKUP($A73,Hoja5!$A$2:$M$2116,5,FALSE),"")</f>
        <v>0</v>
      </c>
      <c r="E73" s="166">
        <f>+IFERROR(VLOOKUP($A73,Hoja5!$A$2:$M$2116,6,FALSE),"")</f>
        <v>0</v>
      </c>
      <c r="F73" s="166">
        <f>+IFERROR(VLOOKUP($A73,Hoja5!$A$2:$M$2116,7,FALSE),"")</f>
        <v>0</v>
      </c>
      <c r="G73" s="166">
        <f>+IFERROR(VLOOKUP($A73,Hoja5!$A$2:$M$2116,8,FALSE),"")</f>
        <v>0</v>
      </c>
      <c r="H73" s="166">
        <f>+IFERROR(VLOOKUP($A73,Hoja5!$A$2:$M$2116,9,FALSE),"")</f>
        <v>0</v>
      </c>
      <c r="I73" s="166">
        <f>+IFERROR(VLOOKUP($A73,Hoja5!$A$2:$M$2116,10,FALSE),"")</f>
        <v>0</v>
      </c>
      <c r="J73" s="166">
        <f>+IFERROR(VLOOKUP($A73,Hoja5!$A$2:$M$2116,11,FALSE),"")</f>
        <v>0</v>
      </c>
      <c r="K73" s="164">
        <f>+IFERROR(VLOOKUP($A73,Hoja5!$A$2:$M$2116,12,FALSE),"")</f>
        <v>0</v>
      </c>
      <c r="L73" s="165">
        <f>+IFERROR(VLOOKUP($A73,Hoja5!$A$2:$M$2116,13,FALSE),"")</f>
        <v>0</v>
      </c>
    </row>
    <row r="74" spans="1:12" x14ac:dyDescent="0.25">
      <c r="A74" s="145">
        <v>63</v>
      </c>
      <c r="B74" s="41">
        <f>+IFERROR(VLOOKUP($A74,Hoja5!$A$2:$M$2116,3,FALSE),"")</f>
        <v>15507</v>
      </c>
      <c r="C74" s="41" t="str">
        <f>+IFERROR(VLOOKUP($A74,Hoja5!$A$2:$M$2116,4,FALSE),"")</f>
        <v>OTANCHE</v>
      </c>
      <c r="D74" s="166">
        <f>+IFERROR(VLOOKUP($A74,Hoja5!$A$2:$M$2116,5,FALSE),"")</f>
        <v>8.9108910891089105E-2</v>
      </c>
      <c r="E74" s="166">
        <f>+IFERROR(VLOOKUP($A74,Hoja5!$A$2:$M$2116,6,FALSE),"")</f>
        <v>7.7908217716115266E-2</v>
      </c>
      <c r="F74" s="166">
        <f>+IFERROR(VLOOKUP($A74,Hoja5!$A$2:$M$2116,7,FALSE),"")</f>
        <v>5.0567595459236329E-2</v>
      </c>
      <c r="G74" s="166">
        <f>+IFERROR(VLOOKUP($A74,Hoja5!$A$2:$M$2116,8,FALSE),"")</f>
        <v>4.2000000000000003E-2</v>
      </c>
      <c r="H74" s="166">
        <f>+IFERROR(VLOOKUP($A74,Hoja5!$A$2:$M$2116,9,FALSE),"")</f>
        <v>1.8590998043052837E-2</v>
      </c>
      <c r="I74" s="166">
        <f>+IFERROR(VLOOKUP($A74,Hoja5!$A$2:$M$2116,10,FALSE),"")</f>
        <v>1.9342359767891683E-3</v>
      </c>
      <c r="J74" s="166">
        <f>+IFERROR(VLOOKUP($A74,Hoja5!$A$2:$M$2116,11,FALSE),"")</f>
        <v>0</v>
      </c>
      <c r="K74" s="164">
        <f>+IFERROR(VLOOKUP($A74,Hoja5!$A$2:$M$2116,12,FALSE),"")</f>
        <v>0</v>
      </c>
      <c r="L74" s="165">
        <f>+IFERROR(VLOOKUP($A74,Hoja5!$A$2:$M$2116,13,FALSE),"")</f>
        <v>0</v>
      </c>
    </row>
    <row r="75" spans="1:12" x14ac:dyDescent="0.25">
      <c r="A75" s="145">
        <v>64</v>
      </c>
      <c r="B75" s="41">
        <f>+IFERROR(VLOOKUP($A75,Hoja5!$A$2:$M$2116,3,FALSE),"")</f>
        <v>15511</v>
      </c>
      <c r="C75" s="41" t="str">
        <f>+IFERROR(VLOOKUP($A75,Hoja5!$A$2:$M$2116,4,FALSE),"")</f>
        <v>PACHAVITA</v>
      </c>
      <c r="D75" s="166">
        <f>+IFERROR(VLOOKUP($A75,Hoja5!$A$2:$M$2116,5,FALSE),"")</f>
        <v>0</v>
      </c>
      <c r="E75" s="166">
        <f>+IFERROR(VLOOKUP($A75,Hoja5!$A$2:$M$2116,6,FALSE),"")</f>
        <v>0</v>
      </c>
      <c r="F75" s="166">
        <f>+IFERROR(VLOOKUP($A75,Hoja5!$A$2:$M$2116,7,FALSE),"")</f>
        <v>0</v>
      </c>
      <c r="G75" s="166">
        <f>+IFERROR(VLOOKUP($A75,Hoja5!$A$2:$M$2116,8,FALSE),"")</f>
        <v>0</v>
      </c>
      <c r="H75" s="166">
        <f>+IFERROR(VLOOKUP($A75,Hoja5!$A$2:$M$2116,9,FALSE),"")</f>
        <v>0</v>
      </c>
      <c r="I75" s="166">
        <f>+IFERROR(VLOOKUP($A75,Hoja5!$A$2:$M$2116,10,FALSE),"")</f>
        <v>0</v>
      </c>
      <c r="J75" s="166">
        <f>+IFERROR(VLOOKUP($A75,Hoja5!$A$2:$M$2116,11,FALSE),"")</f>
        <v>0</v>
      </c>
      <c r="K75" s="164">
        <f>+IFERROR(VLOOKUP($A75,Hoja5!$A$2:$M$2116,12,FALSE),"")</f>
        <v>0</v>
      </c>
      <c r="L75" s="165">
        <f>+IFERROR(VLOOKUP($A75,Hoja5!$A$2:$M$2116,13,FALSE),"")</f>
        <v>0</v>
      </c>
    </row>
    <row r="76" spans="1:12" x14ac:dyDescent="0.25">
      <c r="A76" s="145">
        <v>65</v>
      </c>
      <c r="B76" s="41">
        <f>+IFERROR(VLOOKUP($A76,Hoja5!$A$2:$M$2116,3,FALSE),"")</f>
        <v>15514</v>
      </c>
      <c r="C76" s="41" t="str">
        <f>+IFERROR(VLOOKUP($A76,Hoja5!$A$2:$M$2116,4,FALSE),"")</f>
        <v>PAEZ</v>
      </c>
      <c r="D76" s="166">
        <f>+IFERROR(VLOOKUP($A76,Hoja5!$A$2:$M$2116,5,FALSE),"")</f>
        <v>0</v>
      </c>
      <c r="E76" s="166">
        <f>+IFERROR(VLOOKUP($A76,Hoja5!$A$2:$M$2116,6,FALSE),"")</f>
        <v>0</v>
      </c>
      <c r="F76" s="166">
        <f>+IFERROR(VLOOKUP($A76,Hoja5!$A$2:$M$2116,7,FALSE),"")</f>
        <v>0</v>
      </c>
      <c r="G76" s="166">
        <f>+IFERROR(VLOOKUP($A76,Hoja5!$A$2:$M$2116,8,FALSE),"")</f>
        <v>0</v>
      </c>
      <c r="H76" s="166">
        <f>+IFERROR(VLOOKUP($A76,Hoja5!$A$2:$M$2116,9,FALSE),"")</f>
        <v>0</v>
      </c>
      <c r="I76" s="166">
        <f>+IFERROR(VLOOKUP($A76,Hoja5!$A$2:$M$2116,10,FALSE),"")</f>
        <v>0</v>
      </c>
      <c r="J76" s="166">
        <f>+IFERROR(VLOOKUP($A76,Hoja5!$A$2:$M$2116,11,FALSE),"")</f>
        <v>0</v>
      </c>
      <c r="K76" s="164">
        <f>+IFERROR(VLOOKUP($A76,Hoja5!$A$2:$M$2116,12,FALSE),"")</f>
        <v>0</v>
      </c>
      <c r="L76" s="165">
        <f>+IFERROR(VLOOKUP($A76,Hoja5!$A$2:$M$2116,13,FALSE),"")</f>
        <v>0</v>
      </c>
    </row>
    <row r="77" spans="1:12" x14ac:dyDescent="0.25">
      <c r="A77" s="145">
        <v>66</v>
      </c>
      <c r="B77" s="41">
        <f>+IFERROR(VLOOKUP($A77,Hoja5!$A$2:$M$2116,3,FALSE),"")</f>
        <v>15516</v>
      </c>
      <c r="C77" s="41" t="str">
        <f>+IFERROR(VLOOKUP($A77,Hoja5!$A$2:$M$2116,4,FALSE),"")</f>
        <v>PAIPA</v>
      </c>
      <c r="D77" s="166">
        <f>+IFERROR(VLOOKUP($A77,Hoja5!$A$2:$M$2116,5,FALSE),"")</f>
        <v>8.4033613445378158E-2</v>
      </c>
      <c r="E77" s="166">
        <f>+IFERROR(VLOOKUP($A77,Hoja5!$A$2:$M$2116,6,FALSE),"")</f>
        <v>7.2190319934372443E-2</v>
      </c>
      <c r="F77" s="166">
        <f>+IFERROR(VLOOKUP($A77,Hoja5!$A$2:$M$2116,7,FALSE),"")</f>
        <v>0.16573482428115016</v>
      </c>
      <c r="G77" s="166">
        <f>+IFERROR(VLOOKUP($A77,Hoja5!$A$2:$M$2116,8,FALSE),"")</f>
        <v>0.16051301982122038</v>
      </c>
      <c r="H77" s="166">
        <f>+IFERROR(VLOOKUP($A77,Hoja5!$A$2:$M$2116,9,FALSE),"")</f>
        <v>0.12419047619047618</v>
      </c>
      <c r="I77" s="166">
        <f>+IFERROR(VLOOKUP($A77,Hoja5!$A$2:$M$2116,10,FALSE),"")</f>
        <v>2.7047332832456798E-2</v>
      </c>
      <c r="J77" s="166">
        <f>+IFERROR(VLOOKUP($A77,Hoja5!$A$2:$M$2116,11,FALSE),"")</f>
        <v>0</v>
      </c>
      <c r="K77" s="164">
        <f>+IFERROR(VLOOKUP($A77,Hoja5!$A$2:$M$2116,12,FALSE),"")</f>
        <v>0</v>
      </c>
      <c r="L77" s="165">
        <f>+IFERROR(VLOOKUP($A77,Hoja5!$A$2:$M$2116,13,FALSE),"")</f>
        <v>0</v>
      </c>
    </row>
    <row r="78" spans="1:12" x14ac:dyDescent="0.25">
      <c r="A78" s="145">
        <v>67</v>
      </c>
      <c r="B78" s="41">
        <f>+IFERROR(VLOOKUP($A78,Hoja5!$A$2:$M$2116,3,FALSE),"")</f>
        <v>15518</v>
      </c>
      <c r="C78" s="41" t="str">
        <f>+IFERROR(VLOOKUP($A78,Hoja5!$A$2:$M$2116,4,FALSE),"")</f>
        <v>PAJARITO</v>
      </c>
      <c r="D78" s="166">
        <f>+IFERROR(VLOOKUP($A78,Hoja5!$A$2:$M$2116,5,FALSE),"")</f>
        <v>0</v>
      </c>
      <c r="E78" s="166">
        <f>+IFERROR(VLOOKUP($A78,Hoja5!$A$2:$M$2116,6,FALSE),"")</f>
        <v>0</v>
      </c>
      <c r="F78" s="166">
        <f>+IFERROR(VLOOKUP($A78,Hoja5!$A$2:$M$2116,7,FALSE),"")</f>
        <v>0</v>
      </c>
      <c r="G78" s="166">
        <f>+IFERROR(VLOOKUP($A78,Hoja5!$A$2:$M$2116,8,FALSE),"")</f>
        <v>0</v>
      </c>
      <c r="H78" s="166">
        <f>+IFERROR(VLOOKUP($A78,Hoja5!$A$2:$M$2116,9,FALSE),"")</f>
        <v>0</v>
      </c>
      <c r="I78" s="166">
        <f>+IFERROR(VLOOKUP($A78,Hoja5!$A$2:$M$2116,10,FALSE),"")</f>
        <v>0</v>
      </c>
      <c r="J78" s="166">
        <f>+IFERROR(VLOOKUP($A78,Hoja5!$A$2:$M$2116,11,FALSE),"")</f>
        <v>0</v>
      </c>
      <c r="K78" s="164">
        <f>+IFERROR(VLOOKUP($A78,Hoja5!$A$2:$M$2116,12,FALSE),"")</f>
        <v>0</v>
      </c>
      <c r="L78" s="165">
        <f>+IFERROR(VLOOKUP($A78,Hoja5!$A$2:$M$2116,13,FALSE),"")</f>
        <v>0</v>
      </c>
    </row>
    <row r="79" spans="1:12" x14ac:dyDescent="0.25">
      <c r="A79" s="145">
        <v>68</v>
      </c>
      <c r="B79" s="41">
        <f>+IFERROR(VLOOKUP($A79,Hoja5!$A$2:$M$2116,3,FALSE),"")</f>
        <v>15522</v>
      </c>
      <c r="C79" s="41" t="str">
        <f>+IFERROR(VLOOKUP($A79,Hoja5!$A$2:$M$2116,4,FALSE),"")</f>
        <v>PANQUEBA</v>
      </c>
      <c r="D79" s="166">
        <f>+IFERROR(VLOOKUP($A79,Hoja5!$A$2:$M$2116,5,FALSE),"")</f>
        <v>0</v>
      </c>
      <c r="E79" s="166">
        <f>+IFERROR(VLOOKUP($A79,Hoja5!$A$2:$M$2116,6,FALSE),"")</f>
        <v>0</v>
      </c>
      <c r="F79" s="166">
        <f>+IFERROR(VLOOKUP($A79,Hoja5!$A$2:$M$2116,7,FALSE),"")</f>
        <v>0</v>
      </c>
      <c r="G79" s="166">
        <f>+IFERROR(VLOOKUP($A79,Hoja5!$A$2:$M$2116,8,FALSE),"")</f>
        <v>0</v>
      </c>
      <c r="H79" s="166">
        <f>+IFERROR(VLOOKUP($A79,Hoja5!$A$2:$M$2116,9,FALSE),"")</f>
        <v>0</v>
      </c>
      <c r="I79" s="166">
        <f>+IFERROR(VLOOKUP($A79,Hoja5!$A$2:$M$2116,10,FALSE),"")</f>
        <v>0</v>
      </c>
      <c r="J79" s="166">
        <f>+IFERROR(VLOOKUP($A79,Hoja5!$A$2:$M$2116,11,FALSE),"")</f>
        <v>0</v>
      </c>
      <c r="K79" s="164">
        <f>+IFERROR(VLOOKUP($A79,Hoja5!$A$2:$M$2116,12,FALSE),"")</f>
        <v>0</v>
      </c>
      <c r="L79" s="165">
        <f>+IFERROR(VLOOKUP($A79,Hoja5!$A$2:$M$2116,13,FALSE),"")</f>
        <v>0</v>
      </c>
    </row>
    <row r="80" spans="1:12" x14ac:dyDescent="0.25">
      <c r="A80" s="145">
        <v>69</v>
      </c>
      <c r="B80" s="41">
        <f>+IFERROR(VLOOKUP($A80,Hoja5!$A$2:$M$2116,3,FALSE),"")</f>
        <v>15531</v>
      </c>
      <c r="C80" s="41" t="str">
        <f>+IFERROR(VLOOKUP($A80,Hoja5!$A$2:$M$2116,4,FALSE),"")</f>
        <v>PAUNA</v>
      </c>
      <c r="D80" s="166">
        <f>+IFERROR(VLOOKUP($A80,Hoja5!$A$2:$M$2116,5,FALSE),"")</f>
        <v>0</v>
      </c>
      <c r="E80" s="166">
        <f>+IFERROR(VLOOKUP($A80,Hoja5!$A$2:$M$2116,6,FALSE),"")</f>
        <v>3.691639522258415E-2</v>
      </c>
      <c r="F80" s="166">
        <f>+IFERROR(VLOOKUP($A80,Hoja5!$A$2:$M$2116,7,FALSE),"")</f>
        <v>3.6441586280814578E-2</v>
      </c>
      <c r="G80" s="166">
        <f>+IFERROR(VLOOKUP($A80,Hoja5!$A$2:$M$2116,8,FALSE),"")</f>
        <v>2.5423728813559324E-2</v>
      </c>
      <c r="H80" s="166">
        <f>+IFERROR(VLOOKUP($A80,Hoja5!$A$2:$M$2116,9,FALSE),"")</f>
        <v>0</v>
      </c>
      <c r="I80" s="166">
        <f>+IFERROR(VLOOKUP($A80,Hoja5!$A$2:$M$2116,10,FALSE),"")</f>
        <v>1.0559662090813093E-3</v>
      </c>
      <c r="J80" s="166">
        <f>+IFERROR(VLOOKUP($A80,Hoja5!$A$2:$M$2116,11,FALSE),"")</f>
        <v>0</v>
      </c>
      <c r="K80" s="164">
        <f>+IFERROR(VLOOKUP($A80,Hoja5!$A$2:$M$2116,12,FALSE),"")</f>
        <v>0</v>
      </c>
      <c r="L80" s="165">
        <f>+IFERROR(VLOOKUP($A80,Hoja5!$A$2:$M$2116,13,FALSE),"")</f>
        <v>0</v>
      </c>
    </row>
    <row r="81" spans="1:12" x14ac:dyDescent="0.25">
      <c r="A81" s="145">
        <v>70</v>
      </c>
      <c r="B81" s="41">
        <f>+IFERROR(VLOOKUP($A81,Hoja5!$A$2:$M$2116,3,FALSE),"")</f>
        <v>15533</v>
      </c>
      <c r="C81" s="41" t="str">
        <f>+IFERROR(VLOOKUP($A81,Hoja5!$A$2:$M$2116,4,FALSE),"")</f>
        <v>PAYA</v>
      </c>
      <c r="D81" s="166">
        <f>+IFERROR(VLOOKUP($A81,Hoja5!$A$2:$M$2116,5,FALSE),"")</f>
        <v>0.11297071129707113</v>
      </c>
      <c r="E81" s="166">
        <f>+IFERROR(VLOOKUP($A81,Hoja5!$A$2:$M$2116,6,FALSE),"")</f>
        <v>0.1134453781512605</v>
      </c>
      <c r="F81" s="166">
        <f>+IFERROR(VLOOKUP($A81,Hoja5!$A$2:$M$2116,7,FALSE),"")</f>
        <v>9.166666666666666E-2</v>
      </c>
      <c r="G81" s="166">
        <f>+IFERROR(VLOOKUP($A81,Hoja5!$A$2:$M$2116,8,FALSE),"")</f>
        <v>0</v>
      </c>
      <c r="H81" s="166">
        <f>+IFERROR(VLOOKUP($A81,Hoja5!$A$2:$M$2116,9,FALSE),"")</f>
        <v>0</v>
      </c>
      <c r="I81" s="166">
        <f>+IFERROR(VLOOKUP($A81,Hoja5!$A$2:$M$2116,10,FALSE),"")</f>
        <v>4.4052863436123352E-3</v>
      </c>
      <c r="J81" s="166">
        <f>+IFERROR(VLOOKUP($A81,Hoja5!$A$2:$M$2116,11,FALSE),"")</f>
        <v>0</v>
      </c>
      <c r="K81" s="164">
        <f>+IFERROR(VLOOKUP($A81,Hoja5!$A$2:$M$2116,12,FALSE),"")</f>
        <v>0</v>
      </c>
      <c r="L81" s="165">
        <f>+IFERROR(VLOOKUP($A81,Hoja5!$A$2:$M$2116,13,FALSE),"")</f>
        <v>0</v>
      </c>
    </row>
    <row r="82" spans="1:12" x14ac:dyDescent="0.25">
      <c r="A82" s="145">
        <v>71</v>
      </c>
      <c r="B82" s="41">
        <f>+IFERROR(VLOOKUP($A82,Hoja5!$A$2:$M$2116,3,FALSE),"")</f>
        <v>15537</v>
      </c>
      <c r="C82" s="41" t="str">
        <f>+IFERROR(VLOOKUP($A82,Hoja5!$A$2:$M$2116,4,FALSE),"")</f>
        <v>PAZ DE RIO</v>
      </c>
      <c r="D82" s="166">
        <f>+IFERROR(VLOOKUP($A82,Hoja5!$A$2:$M$2116,5,FALSE),"")</f>
        <v>6.4197530864197536E-2</v>
      </c>
      <c r="E82" s="166">
        <f>+IFERROR(VLOOKUP($A82,Hoja5!$A$2:$M$2116,6,FALSE),"")</f>
        <v>6.3725490196078427E-2</v>
      </c>
      <c r="F82" s="166">
        <f>+IFERROR(VLOOKUP($A82,Hoja5!$A$2:$M$2116,7,FALSE),"")</f>
        <v>6.3106796116504854E-2</v>
      </c>
      <c r="G82" s="166">
        <f>+IFERROR(VLOOKUP($A82,Hoja5!$A$2:$M$2116,8,FALSE),"")</f>
        <v>2.4096385542168677E-3</v>
      </c>
      <c r="H82" s="166">
        <f>+IFERROR(VLOOKUP($A82,Hoja5!$A$2:$M$2116,9,FALSE),"")</f>
        <v>2.4096385542168677E-3</v>
      </c>
      <c r="I82" s="166">
        <f>+IFERROR(VLOOKUP($A82,Hoja5!$A$2:$M$2116,10,FALSE),"")</f>
        <v>2.4213075060532689E-3</v>
      </c>
      <c r="J82" s="166">
        <f>+IFERROR(VLOOKUP($A82,Hoja5!$A$2:$M$2116,11,FALSE),"")</f>
        <v>0</v>
      </c>
      <c r="K82" s="164">
        <f>+IFERROR(VLOOKUP($A82,Hoja5!$A$2:$M$2116,12,FALSE),"")</f>
        <v>0</v>
      </c>
      <c r="L82" s="165">
        <f>+IFERROR(VLOOKUP($A82,Hoja5!$A$2:$M$2116,13,FALSE),"")</f>
        <v>0</v>
      </c>
    </row>
    <row r="83" spans="1:12" x14ac:dyDescent="0.25">
      <c r="A83" s="145">
        <v>72</v>
      </c>
      <c r="B83" s="41">
        <f>+IFERROR(VLOOKUP($A83,Hoja5!$A$2:$M$2116,3,FALSE),"")</f>
        <v>15542</v>
      </c>
      <c r="C83" s="41" t="str">
        <f>+IFERROR(VLOOKUP($A83,Hoja5!$A$2:$M$2116,4,FALSE),"")</f>
        <v>PESCA</v>
      </c>
      <c r="D83" s="166">
        <f>+IFERROR(VLOOKUP($A83,Hoja5!$A$2:$M$2116,5,FALSE),"")</f>
        <v>2.8050490883590462E-3</v>
      </c>
      <c r="E83" s="166">
        <f>+IFERROR(VLOOKUP($A83,Hoja5!$A$2:$M$2116,6,FALSE),"")</f>
        <v>4.329004329004329E-3</v>
      </c>
      <c r="F83" s="166">
        <f>+IFERROR(VLOOKUP($A83,Hoja5!$A$2:$M$2116,7,FALSE),"")</f>
        <v>2.9850746268656717E-3</v>
      </c>
      <c r="G83" s="166">
        <f>+IFERROR(VLOOKUP($A83,Hoja5!$A$2:$M$2116,8,FALSE),"")</f>
        <v>3.0864197530864196E-3</v>
      </c>
      <c r="H83" s="166">
        <f>+IFERROR(VLOOKUP($A83,Hoja5!$A$2:$M$2116,9,FALSE),"")</f>
        <v>1.6025641025641025E-3</v>
      </c>
      <c r="I83" s="166">
        <f>+IFERROR(VLOOKUP($A83,Hoja5!$A$2:$M$2116,10,FALSE),"")</f>
        <v>1.658374792703151E-3</v>
      </c>
      <c r="J83" s="166">
        <f>+IFERROR(VLOOKUP($A83,Hoja5!$A$2:$M$2116,11,FALSE),"")</f>
        <v>0</v>
      </c>
      <c r="K83" s="164">
        <f>+IFERROR(VLOOKUP($A83,Hoja5!$A$2:$M$2116,12,FALSE),"")</f>
        <v>0</v>
      </c>
      <c r="L83" s="165">
        <f>+IFERROR(VLOOKUP($A83,Hoja5!$A$2:$M$2116,13,FALSE),"")</f>
        <v>0</v>
      </c>
    </row>
    <row r="84" spans="1:12" x14ac:dyDescent="0.25">
      <c r="A84" s="145">
        <v>73</v>
      </c>
      <c r="B84" s="41">
        <f>+IFERROR(VLOOKUP($A84,Hoja5!$A$2:$M$2116,3,FALSE),"")</f>
        <v>15550</v>
      </c>
      <c r="C84" s="41" t="str">
        <f>+IFERROR(VLOOKUP($A84,Hoja5!$A$2:$M$2116,4,FALSE),"")</f>
        <v>PISBA</v>
      </c>
      <c r="D84" s="166">
        <f>+IFERROR(VLOOKUP($A84,Hoja5!$A$2:$M$2116,5,FALSE),"")</f>
        <v>0</v>
      </c>
      <c r="E84" s="166">
        <f>+IFERROR(VLOOKUP($A84,Hoja5!$A$2:$M$2116,6,FALSE),"")</f>
        <v>0</v>
      </c>
      <c r="F84" s="166">
        <f>+IFERROR(VLOOKUP($A84,Hoja5!$A$2:$M$2116,7,FALSE),"")</f>
        <v>8.0645161290322578E-3</v>
      </c>
      <c r="G84" s="166">
        <f>+IFERROR(VLOOKUP($A84,Hoja5!$A$2:$M$2116,8,FALSE),"")</f>
        <v>0</v>
      </c>
      <c r="H84" s="166">
        <f>+IFERROR(VLOOKUP($A84,Hoja5!$A$2:$M$2116,9,FALSE),"")</f>
        <v>0</v>
      </c>
      <c r="I84" s="166">
        <f>+IFERROR(VLOOKUP($A84,Hoja5!$A$2:$M$2116,10,FALSE),"")</f>
        <v>0</v>
      </c>
      <c r="J84" s="166">
        <f>+IFERROR(VLOOKUP($A84,Hoja5!$A$2:$M$2116,11,FALSE),"")</f>
        <v>0</v>
      </c>
      <c r="K84" s="164">
        <f>+IFERROR(VLOOKUP($A84,Hoja5!$A$2:$M$2116,12,FALSE),"")</f>
        <v>0</v>
      </c>
      <c r="L84" s="165">
        <f>+IFERROR(VLOOKUP($A84,Hoja5!$A$2:$M$2116,13,FALSE),"")</f>
        <v>0</v>
      </c>
    </row>
    <row r="85" spans="1:12" x14ac:dyDescent="0.25">
      <c r="A85" s="145">
        <v>74</v>
      </c>
      <c r="B85" s="41">
        <f>+IFERROR(VLOOKUP($A85,Hoja5!$A$2:$M$2116,3,FALSE),"")</f>
        <v>15572</v>
      </c>
      <c r="C85" s="41" t="str">
        <f>+IFERROR(VLOOKUP($A85,Hoja5!$A$2:$M$2116,4,FALSE),"")</f>
        <v>PUERTO BOYACA</v>
      </c>
      <c r="D85" s="166">
        <f>+IFERROR(VLOOKUP($A85,Hoja5!$A$2:$M$2116,5,FALSE),"")</f>
        <v>0.18578526679628429</v>
      </c>
      <c r="E85" s="166">
        <f>+IFERROR(VLOOKUP($A85,Hoja5!$A$2:$M$2116,6,FALSE),"")</f>
        <v>0.15018236429950654</v>
      </c>
      <c r="F85" s="166">
        <f>+IFERROR(VLOOKUP($A85,Hoja5!$A$2:$M$2116,7,FALSE),"")</f>
        <v>0.11693031209918768</v>
      </c>
      <c r="G85" s="166">
        <f>+IFERROR(VLOOKUP($A85,Hoja5!$A$2:$M$2116,8,FALSE),"")</f>
        <v>6.7475521498510008E-2</v>
      </c>
      <c r="H85" s="166">
        <f>+IFERROR(VLOOKUP($A85,Hoja5!$A$2:$M$2116,9,FALSE),"")</f>
        <v>4.0127388535031845E-2</v>
      </c>
      <c r="I85" s="166">
        <f>+IFERROR(VLOOKUP($A85,Hoja5!$A$2:$M$2116,10,FALSE),"")</f>
        <v>6.2843842573000422E-2</v>
      </c>
      <c r="J85" s="166">
        <f>+IFERROR(VLOOKUP($A85,Hoja5!$A$2:$M$2116,11,FALSE),"")</f>
        <v>9.5487932843651632E-2</v>
      </c>
      <c r="K85" s="164">
        <f>+IFERROR(VLOOKUP($A85,Hoja5!$A$2:$M$2116,12,FALSE),"")</f>
        <v>0.12401165210153975</v>
      </c>
      <c r="L85" s="165">
        <f>+IFERROR(VLOOKUP($A85,Hoja5!$A$2:$M$2116,13,FALSE),"")</f>
        <v>0.11863008046214153</v>
      </c>
    </row>
    <row r="86" spans="1:12" x14ac:dyDescent="0.25">
      <c r="A86" s="145">
        <v>75</v>
      </c>
      <c r="B86" s="41">
        <f>+IFERROR(VLOOKUP($A86,Hoja5!$A$2:$M$2116,3,FALSE),"")</f>
        <v>15580</v>
      </c>
      <c r="C86" s="41" t="str">
        <f>+IFERROR(VLOOKUP($A86,Hoja5!$A$2:$M$2116,4,FALSE),"")</f>
        <v>QUIPAMA</v>
      </c>
      <c r="D86" s="166">
        <f>+IFERROR(VLOOKUP($A86,Hoja5!$A$2:$M$2116,5,FALSE),"")</f>
        <v>0</v>
      </c>
      <c r="E86" s="166">
        <f>+IFERROR(VLOOKUP($A86,Hoja5!$A$2:$M$2116,6,FALSE),"")</f>
        <v>6.3492063492063489E-2</v>
      </c>
      <c r="F86" s="166">
        <f>+IFERROR(VLOOKUP($A86,Hoja5!$A$2:$M$2116,7,FALSE),"")</f>
        <v>5.0156739811912224E-2</v>
      </c>
      <c r="G86" s="166">
        <f>+IFERROR(VLOOKUP($A86,Hoja5!$A$2:$M$2116,8,FALSE),"")</f>
        <v>4.482225656877898E-2</v>
      </c>
      <c r="H86" s="166">
        <f>+IFERROR(VLOOKUP($A86,Hoja5!$A$2:$M$2116,9,FALSE),"")</f>
        <v>0</v>
      </c>
      <c r="I86" s="166">
        <f>+IFERROR(VLOOKUP($A86,Hoja5!$A$2:$M$2116,10,FALSE),"")</f>
        <v>0</v>
      </c>
      <c r="J86" s="166">
        <f>+IFERROR(VLOOKUP($A86,Hoja5!$A$2:$M$2116,11,FALSE),"")</f>
        <v>1.5455950540958269E-3</v>
      </c>
      <c r="K86" s="164">
        <f>+IFERROR(VLOOKUP($A86,Hoja5!$A$2:$M$2116,12,FALSE),"")</f>
        <v>1.5455950540958269E-3</v>
      </c>
      <c r="L86" s="165">
        <f>+IFERROR(VLOOKUP($A86,Hoja5!$A$2:$M$2116,13,FALSE),"")</f>
        <v>0</v>
      </c>
    </row>
    <row r="87" spans="1:12" x14ac:dyDescent="0.25">
      <c r="A87" s="145">
        <v>76</v>
      </c>
      <c r="B87" s="41">
        <f>+IFERROR(VLOOKUP($A87,Hoja5!$A$2:$M$2116,3,FALSE),"")</f>
        <v>15599</v>
      </c>
      <c r="C87" s="41" t="str">
        <f>+IFERROR(VLOOKUP($A87,Hoja5!$A$2:$M$2116,4,FALSE),"")</f>
        <v>RAMIRIQUI</v>
      </c>
      <c r="D87" s="166">
        <f>+IFERROR(VLOOKUP($A87,Hoja5!$A$2:$M$2116,5,FALSE),"")</f>
        <v>7.4479737130339535E-2</v>
      </c>
      <c r="E87" s="166">
        <f>+IFERROR(VLOOKUP($A87,Hoja5!$A$2:$M$2116,6,FALSE),"")</f>
        <v>0</v>
      </c>
      <c r="F87" s="166">
        <f>+IFERROR(VLOOKUP($A87,Hoja5!$A$2:$M$2116,7,FALSE),"")</f>
        <v>3.5675675675675679E-2</v>
      </c>
      <c r="G87" s="166">
        <f>+IFERROR(VLOOKUP($A87,Hoja5!$A$2:$M$2116,8,FALSE),"")</f>
        <v>3.5522066738428421E-2</v>
      </c>
      <c r="H87" s="166">
        <f>+IFERROR(VLOOKUP($A87,Hoja5!$A$2:$M$2116,9,FALSE),"")</f>
        <v>3.1385281385281384E-2</v>
      </c>
      <c r="I87" s="166">
        <f>+IFERROR(VLOOKUP($A87,Hoja5!$A$2:$M$2116,10,FALSE),"")</f>
        <v>0</v>
      </c>
      <c r="J87" s="166">
        <f>+IFERROR(VLOOKUP($A87,Hoja5!$A$2:$M$2116,11,FALSE),"")</f>
        <v>0</v>
      </c>
      <c r="K87" s="164">
        <f>+IFERROR(VLOOKUP($A87,Hoja5!$A$2:$M$2116,12,FALSE),"")</f>
        <v>0</v>
      </c>
      <c r="L87" s="165">
        <f>+IFERROR(VLOOKUP($A87,Hoja5!$A$2:$M$2116,13,FALSE),"")</f>
        <v>0</v>
      </c>
    </row>
    <row r="88" spans="1:12" x14ac:dyDescent="0.25">
      <c r="A88" s="145">
        <v>77</v>
      </c>
      <c r="B88" s="41">
        <f>+IFERROR(VLOOKUP($A88,Hoja5!$A$2:$M$2116,3,FALSE),"")</f>
        <v>15600</v>
      </c>
      <c r="C88" s="41" t="str">
        <f>+IFERROR(VLOOKUP($A88,Hoja5!$A$2:$M$2116,4,FALSE),"")</f>
        <v>RAQUIRA</v>
      </c>
      <c r="D88" s="166">
        <f>+IFERROR(VLOOKUP($A88,Hoja5!$A$2:$M$2116,5,FALSE),"")</f>
        <v>0</v>
      </c>
      <c r="E88" s="166">
        <f>+IFERROR(VLOOKUP($A88,Hoja5!$A$2:$M$2116,6,FALSE),"")</f>
        <v>0</v>
      </c>
      <c r="F88" s="166">
        <f>+IFERROR(VLOOKUP($A88,Hoja5!$A$2:$M$2116,7,FALSE),"")</f>
        <v>0</v>
      </c>
      <c r="G88" s="166">
        <f>+IFERROR(VLOOKUP($A88,Hoja5!$A$2:$M$2116,8,FALSE),"")</f>
        <v>0</v>
      </c>
      <c r="H88" s="166">
        <f>+IFERROR(VLOOKUP($A88,Hoja5!$A$2:$M$2116,9,FALSE),"")</f>
        <v>0</v>
      </c>
      <c r="I88" s="166">
        <f>+IFERROR(VLOOKUP($A88,Hoja5!$A$2:$M$2116,10,FALSE),"")</f>
        <v>7.1839080459770114E-4</v>
      </c>
      <c r="J88" s="166">
        <f>+IFERROR(VLOOKUP($A88,Hoja5!$A$2:$M$2116,11,FALSE),"")</f>
        <v>0</v>
      </c>
      <c r="K88" s="164">
        <f>+IFERROR(VLOOKUP($A88,Hoja5!$A$2:$M$2116,12,FALSE),"")</f>
        <v>0</v>
      </c>
      <c r="L88" s="165">
        <f>+IFERROR(VLOOKUP($A88,Hoja5!$A$2:$M$2116,13,FALSE),"")</f>
        <v>0</v>
      </c>
    </row>
    <row r="89" spans="1:12" x14ac:dyDescent="0.25">
      <c r="A89" s="145">
        <v>78</v>
      </c>
      <c r="B89" s="41">
        <f>+IFERROR(VLOOKUP($A89,Hoja5!$A$2:$M$2116,3,FALSE),"")</f>
        <v>15621</v>
      </c>
      <c r="C89" s="41" t="str">
        <f>+IFERROR(VLOOKUP($A89,Hoja5!$A$2:$M$2116,4,FALSE),"")</f>
        <v>RONDON</v>
      </c>
      <c r="D89" s="166">
        <f>+IFERROR(VLOOKUP($A89,Hoja5!$A$2:$M$2116,5,FALSE),"")</f>
        <v>0.12749003984063745</v>
      </c>
      <c r="E89" s="166">
        <f>+IFERROR(VLOOKUP($A89,Hoja5!$A$2:$M$2116,6,FALSE),"")</f>
        <v>0</v>
      </c>
      <c r="F89" s="166">
        <f>+IFERROR(VLOOKUP($A89,Hoja5!$A$2:$M$2116,7,FALSE),"")</f>
        <v>0.25984251968503935</v>
      </c>
      <c r="G89" s="166">
        <f>+IFERROR(VLOOKUP($A89,Hoja5!$A$2:$M$2116,8,FALSE),"")</f>
        <v>0.2441860465116279</v>
      </c>
      <c r="H89" s="166">
        <f>+IFERROR(VLOOKUP($A89,Hoja5!$A$2:$M$2116,9,FALSE),"")</f>
        <v>0.16988416988416988</v>
      </c>
      <c r="I89" s="166">
        <f>+IFERROR(VLOOKUP($A89,Hoja5!$A$2:$M$2116,10,FALSE),"")</f>
        <v>0</v>
      </c>
      <c r="J89" s="166">
        <f>+IFERROR(VLOOKUP($A89,Hoja5!$A$2:$M$2116,11,FALSE),"")</f>
        <v>5.019305019305019E-2</v>
      </c>
      <c r="K89" s="164">
        <f>+IFERROR(VLOOKUP($A89,Hoja5!$A$2:$M$2116,12,FALSE),"")</f>
        <v>0</v>
      </c>
      <c r="L89" s="165">
        <f>+IFERROR(VLOOKUP($A89,Hoja5!$A$2:$M$2116,13,FALSE),"")</f>
        <v>0</v>
      </c>
    </row>
    <row r="90" spans="1:12" x14ac:dyDescent="0.25">
      <c r="A90" s="145">
        <v>79</v>
      </c>
      <c r="B90" s="41">
        <f>+IFERROR(VLOOKUP($A90,Hoja5!$A$2:$M$2116,3,FALSE),"")</f>
        <v>15632</v>
      </c>
      <c r="C90" s="41" t="str">
        <f>+IFERROR(VLOOKUP($A90,Hoja5!$A$2:$M$2116,4,FALSE),"")</f>
        <v>SABOYA</v>
      </c>
      <c r="D90" s="166">
        <f>+IFERROR(VLOOKUP($A90,Hoja5!$A$2:$M$2116,5,FALSE),"")</f>
        <v>0</v>
      </c>
      <c r="E90" s="166">
        <f>+IFERROR(VLOOKUP($A90,Hoja5!$A$2:$M$2116,6,FALSE),"")</f>
        <v>0</v>
      </c>
      <c r="F90" s="166">
        <f>+IFERROR(VLOOKUP($A90,Hoja5!$A$2:$M$2116,7,FALSE),"")</f>
        <v>0</v>
      </c>
      <c r="G90" s="166">
        <f>+IFERROR(VLOOKUP($A90,Hoja5!$A$2:$M$2116,8,FALSE),"")</f>
        <v>0</v>
      </c>
      <c r="H90" s="166">
        <f>+IFERROR(VLOOKUP($A90,Hoja5!$A$2:$M$2116,9,FALSE),"")</f>
        <v>0</v>
      </c>
      <c r="I90" s="166">
        <f>+IFERROR(VLOOKUP($A90,Hoja5!$A$2:$M$2116,10,FALSE),"")</f>
        <v>1.838235294117647E-3</v>
      </c>
      <c r="J90" s="166">
        <f>+IFERROR(VLOOKUP($A90,Hoja5!$A$2:$M$2116,11,FALSE),"")</f>
        <v>0</v>
      </c>
      <c r="K90" s="164">
        <f>+IFERROR(VLOOKUP($A90,Hoja5!$A$2:$M$2116,12,FALSE),"")</f>
        <v>0</v>
      </c>
      <c r="L90" s="165">
        <f>+IFERROR(VLOOKUP($A90,Hoja5!$A$2:$M$2116,13,FALSE),"")</f>
        <v>0</v>
      </c>
    </row>
    <row r="91" spans="1:12" x14ac:dyDescent="0.25">
      <c r="A91" s="145">
        <v>80</v>
      </c>
      <c r="B91" s="41">
        <f>+IFERROR(VLOOKUP($A91,Hoja5!$A$2:$M$2116,3,FALSE),"")</f>
        <v>15638</v>
      </c>
      <c r="C91" s="41" t="str">
        <f>+IFERROR(VLOOKUP($A91,Hoja5!$A$2:$M$2116,4,FALSE),"")</f>
        <v>SACHICA</v>
      </c>
      <c r="D91" s="166">
        <f>+IFERROR(VLOOKUP($A91,Hoja5!$A$2:$M$2116,5,FALSE),"")</f>
        <v>0</v>
      </c>
      <c r="E91" s="166">
        <f>+IFERROR(VLOOKUP($A91,Hoja5!$A$2:$M$2116,6,FALSE),"")</f>
        <v>0</v>
      </c>
      <c r="F91" s="166">
        <f>+IFERROR(VLOOKUP($A91,Hoja5!$A$2:$M$2116,7,FALSE),"")</f>
        <v>0</v>
      </c>
      <c r="G91" s="166">
        <f>+IFERROR(VLOOKUP($A91,Hoja5!$A$2:$M$2116,8,FALSE),"")</f>
        <v>0</v>
      </c>
      <c r="H91" s="166">
        <f>+IFERROR(VLOOKUP($A91,Hoja5!$A$2:$M$2116,9,FALSE),"")</f>
        <v>0</v>
      </c>
      <c r="I91" s="166">
        <f>+IFERROR(VLOOKUP($A91,Hoja5!$A$2:$M$2116,10,FALSE),"")</f>
        <v>8.6455331412103754E-3</v>
      </c>
      <c r="J91" s="166">
        <f>+IFERROR(VLOOKUP($A91,Hoja5!$A$2:$M$2116,11,FALSE),"")</f>
        <v>0</v>
      </c>
      <c r="K91" s="164">
        <f>+IFERROR(VLOOKUP($A91,Hoja5!$A$2:$M$2116,12,FALSE),"")</f>
        <v>0</v>
      </c>
      <c r="L91" s="165">
        <f>+IFERROR(VLOOKUP($A91,Hoja5!$A$2:$M$2116,13,FALSE),"")</f>
        <v>0</v>
      </c>
    </row>
    <row r="92" spans="1:12" x14ac:dyDescent="0.25">
      <c r="A92" s="145">
        <v>81</v>
      </c>
      <c r="B92" s="41">
        <f>+IFERROR(VLOOKUP($A92,Hoja5!$A$2:$M$2116,3,FALSE),"")</f>
        <v>15646</v>
      </c>
      <c r="C92" s="41" t="str">
        <f>+IFERROR(VLOOKUP($A92,Hoja5!$A$2:$M$2116,4,FALSE),"")</f>
        <v>SAMACA</v>
      </c>
      <c r="D92" s="166">
        <f>+IFERROR(VLOOKUP($A92,Hoja5!$A$2:$M$2116,5,FALSE),"")</f>
        <v>0.13420427553444181</v>
      </c>
      <c r="E92" s="166">
        <f>+IFERROR(VLOOKUP($A92,Hoja5!$A$2:$M$2116,6,FALSE),"")</f>
        <v>0.13934426229508196</v>
      </c>
      <c r="F92" s="166">
        <f>+IFERROR(VLOOKUP($A92,Hoja5!$A$2:$M$2116,7,FALSE),"")</f>
        <v>0.17283236994219653</v>
      </c>
      <c r="G92" s="166">
        <f>+IFERROR(VLOOKUP($A92,Hoja5!$A$2:$M$2116,8,FALSE),"")</f>
        <v>0.20695553021664767</v>
      </c>
      <c r="H92" s="166">
        <f>+IFERROR(VLOOKUP($A92,Hoja5!$A$2:$M$2116,9,FALSE),"")</f>
        <v>0.12331081081081081</v>
      </c>
      <c r="I92" s="166">
        <f>+IFERROR(VLOOKUP($A92,Hoja5!$A$2:$M$2116,10,FALSE),"")</f>
        <v>7.2067039106145245E-2</v>
      </c>
      <c r="J92" s="166">
        <f>+IFERROR(VLOOKUP($A92,Hoja5!$A$2:$M$2116,11,FALSE),"")</f>
        <v>3.8716814159292035E-3</v>
      </c>
      <c r="K92" s="164">
        <f>+IFERROR(VLOOKUP($A92,Hoja5!$A$2:$M$2116,12,FALSE),"")</f>
        <v>0</v>
      </c>
      <c r="L92" s="165">
        <f>+IFERROR(VLOOKUP($A92,Hoja5!$A$2:$M$2116,13,FALSE),"")</f>
        <v>0</v>
      </c>
    </row>
    <row r="93" spans="1:12" x14ac:dyDescent="0.25">
      <c r="A93" s="145">
        <v>82</v>
      </c>
      <c r="B93" s="41">
        <f>+IFERROR(VLOOKUP($A93,Hoja5!$A$2:$M$2116,3,FALSE),"")</f>
        <v>15660</v>
      </c>
      <c r="C93" s="41" t="str">
        <f>+IFERROR(VLOOKUP($A93,Hoja5!$A$2:$M$2116,4,FALSE),"")</f>
        <v>SAN EDUARDO</v>
      </c>
      <c r="D93" s="166">
        <f>+IFERROR(VLOOKUP($A93,Hoja5!$A$2:$M$2116,5,FALSE),"")</f>
        <v>0</v>
      </c>
      <c r="E93" s="166">
        <f>+IFERROR(VLOOKUP($A93,Hoja5!$A$2:$M$2116,6,FALSE),"")</f>
        <v>0</v>
      </c>
      <c r="F93" s="166">
        <f>+IFERROR(VLOOKUP($A93,Hoja5!$A$2:$M$2116,7,FALSE),"")</f>
        <v>0</v>
      </c>
      <c r="G93" s="166">
        <f>+IFERROR(VLOOKUP($A93,Hoja5!$A$2:$M$2116,8,FALSE),"")</f>
        <v>0</v>
      </c>
      <c r="H93" s="166">
        <f>+IFERROR(VLOOKUP($A93,Hoja5!$A$2:$M$2116,9,FALSE),"")</f>
        <v>0</v>
      </c>
      <c r="I93" s="166">
        <f>+IFERROR(VLOOKUP($A93,Hoja5!$A$2:$M$2116,10,FALSE),"")</f>
        <v>0</v>
      </c>
      <c r="J93" s="166">
        <f>+IFERROR(VLOOKUP($A93,Hoja5!$A$2:$M$2116,11,FALSE),"")</f>
        <v>0</v>
      </c>
      <c r="K93" s="164">
        <f>+IFERROR(VLOOKUP($A93,Hoja5!$A$2:$M$2116,12,FALSE),"")</f>
        <v>0</v>
      </c>
      <c r="L93" s="165">
        <f>+IFERROR(VLOOKUP($A93,Hoja5!$A$2:$M$2116,13,FALSE),"")</f>
        <v>0</v>
      </c>
    </row>
    <row r="94" spans="1:12" x14ac:dyDescent="0.25">
      <c r="A94" s="145">
        <v>83</v>
      </c>
      <c r="B94" s="41">
        <f>+IFERROR(VLOOKUP($A94,Hoja5!$A$2:$M$2116,3,FALSE),"")</f>
        <v>15664</v>
      </c>
      <c r="C94" s="41" t="str">
        <f>+IFERROR(VLOOKUP($A94,Hoja5!$A$2:$M$2116,4,FALSE),"")</f>
        <v>SAN JOSE DE PARE</v>
      </c>
      <c r="D94" s="166">
        <f>+IFERROR(VLOOKUP($A94,Hoja5!$A$2:$M$2116,5,FALSE),"")</f>
        <v>2.1598272138228943E-3</v>
      </c>
      <c r="E94" s="166">
        <f>+IFERROR(VLOOKUP($A94,Hoja5!$A$2:$M$2116,6,FALSE),"")</f>
        <v>0</v>
      </c>
      <c r="F94" s="166">
        <f>+IFERROR(VLOOKUP($A94,Hoja5!$A$2:$M$2116,7,FALSE),"")</f>
        <v>0</v>
      </c>
      <c r="G94" s="166">
        <f>+IFERROR(VLOOKUP($A94,Hoja5!$A$2:$M$2116,8,FALSE),"")</f>
        <v>0</v>
      </c>
      <c r="H94" s="166">
        <f>+IFERROR(VLOOKUP($A94,Hoja5!$A$2:$M$2116,9,FALSE),"")</f>
        <v>0</v>
      </c>
      <c r="I94" s="166">
        <f>+IFERROR(VLOOKUP($A94,Hoja5!$A$2:$M$2116,10,FALSE),"")</f>
        <v>1.2106537530266344E-2</v>
      </c>
      <c r="J94" s="166">
        <f>+IFERROR(VLOOKUP($A94,Hoja5!$A$2:$M$2116,11,FALSE),"")</f>
        <v>0</v>
      </c>
      <c r="K94" s="164">
        <f>+IFERROR(VLOOKUP($A94,Hoja5!$A$2:$M$2116,12,FALSE),"")</f>
        <v>0</v>
      </c>
      <c r="L94" s="165">
        <f>+IFERROR(VLOOKUP($A94,Hoja5!$A$2:$M$2116,13,FALSE),"")</f>
        <v>0</v>
      </c>
    </row>
    <row r="95" spans="1:12" x14ac:dyDescent="0.25">
      <c r="A95" s="145">
        <v>84</v>
      </c>
      <c r="B95" s="41">
        <f>+IFERROR(VLOOKUP($A95,Hoja5!$A$2:$M$2116,3,FALSE),"")</f>
        <v>15667</v>
      </c>
      <c r="C95" s="41" t="str">
        <f>+IFERROR(VLOOKUP($A95,Hoja5!$A$2:$M$2116,4,FALSE),"")</f>
        <v>SAN LUIS DE GACENO</v>
      </c>
      <c r="D95" s="166">
        <f>+IFERROR(VLOOKUP($A95,Hoja5!$A$2:$M$2116,5,FALSE),"")</f>
        <v>0</v>
      </c>
      <c r="E95" s="166">
        <f>+IFERROR(VLOOKUP($A95,Hoja5!$A$2:$M$2116,6,FALSE),"")</f>
        <v>0</v>
      </c>
      <c r="F95" s="166">
        <f>+IFERROR(VLOOKUP($A95,Hoja5!$A$2:$M$2116,7,FALSE),"")</f>
        <v>0.15698924731182795</v>
      </c>
      <c r="G95" s="166">
        <f>+IFERROR(VLOOKUP($A95,Hoja5!$A$2:$M$2116,8,FALSE),"")</f>
        <v>0.15265486725663716</v>
      </c>
      <c r="H95" s="166">
        <f>+IFERROR(VLOOKUP($A95,Hoja5!$A$2:$M$2116,9,FALSE),"")</f>
        <v>0.125</v>
      </c>
      <c r="I95" s="166">
        <f>+IFERROR(VLOOKUP($A95,Hoja5!$A$2:$M$2116,10,FALSE),"")</f>
        <v>4.6948356807511738E-3</v>
      </c>
      <c r="J95" s="166">
        <f>+IFERROR(VLOOKUP($A95,Hoja5!$A$2:$M$2116,11,FALSE),"")</f>
        <v>0</v>
      </c>
      <c r="K95" s="164">
        <f>+IFERROR(VLOOKUP($A95,Hoja5!$A$2:$M$2116,12,FALSE),"")</f>
        <v>0</v>
      </c>
      <c r="L95" s="165">
        <f>+IFERROR(VLOOKUP($A95,Hoja5!$A$2:$M$2116,13,FALSE),"")</f>
        <v>0</v>
      </c>
    </row>
    <row r="96" spans="1:12" x14ac:dyDescent="0.25">
      <c r="A96" s="145">
        <v>85</v>
      </c>
      <c r="B96" s="41">
        <f>+IFERROR(VLOOKUP($A96,Hoja5!$A$2:$M$2116,3,FALSE),"")</f>
        <v>15673</v>
      </c>
      <c r="C96" s="41" t="str">
        <f>+IFERROR(VLOOKUP($A96,Hoja5!$A$2:$M$2116,4,FALSE),"")</f>
        <v>SAN MATEO</v>
      </c>
      <c r="D96" s="166">
        <f>+IFERROR(VLOOKUP($A96,Hoja5!$A$2:$M$2116,5,FALSE),"")</f>
        <v>0</v>
      </c>
      <c r="E96" s="166">
        <f>+IFERROR(VLOOKUP($A96,Hoja5!$A$2:$M$2116,6,FALSE),"")</f>
        <v>0</v>
      </c>
      <c r="F96" s="166">
        <f>+IFERROR(VLOOKUP($A96,Hoja5!$A$2:$M$2116,7,FALSE),"")</f>
        <v>0</v>
      </c>
      <c r="G96" s="166">
        <f>+IFERROR(VLOOKUP($A96,Hoja5!$A$2:$M$2116,8,FALSE),"")</f>
        <v>0</v>
      </c>
      <c r="H96" s="166">
        <f>+IFERROR(VLOOKUP($A96,Hoja5!$A$2:$M$2116,9,FALSE),"")</f>
        <v>0</v>
      </c>
      <c r="I96" s="166">
        <f>+IFERROR(VLOOKUP($A96,Hoja5!$A$2:$M$2116,10,FALSE),"")</f>
        <v>0</v>
      </c>
      <c r="J96" s="166">
        <f>+IFERROR(VLOOKUP($A96,Hoja5!$A$2:$M$2116,11,FALSE),"")</f>
        <v>0</v>
      </c>
      <c r="K96" s="164">
        <f>+IFERROR(VLOOKUP($A96,Hoja5!$A$2:$M$2116,12,FALSE),"")</f>
        <v>0</v>
      </c>
      <c r="L96" s="165">
        <f>+IFERROR(VLOOKUP($A96,Hoja5!$A$2:$M$2116,13,FALSE),"")</f>
        <v>0</v>
      </c>
    </row>
    <row r="97" spans="1:12" x14ac:dyDescent="0.25">
      <c r="A97" s="145">
        <v>86</v>
      </c>
      <c r="B97" s="41">
        <f>+IFERROR(VLOOKUP($A97,Hoja5!$A$2:$M$2116,3,FALSE),"")</f>
        <v>15676</v>
      </c>
      <c r="C97" s="41" t="str">
        <f>+IFERROR(VLOOKUP($A97,Hoja5!$A$2:$M$2116,4,FALSE),"")</f>
        <v>SAN MIGUEL DE SEMA</v>
      </c>
      <c r="D97" s="166">
        <f>+IFERROR(VLOOKUP($A97,Hoja5!$A$2:$M$2116,5,FALSE),"")</f>
        <v>0</v>
      </c>
      <c r="E97" s="166">
        <f>+IFERROR(VLOOKUP($A97,Hoja5!$A$2:$M$2116,6,FALSE),"")</f>
        <v>7.4626865671641784E-2</v>
      </c>
      <c r="F97" s="166">
        <f>+IFERROR(VLOOKUP($A97,Hoja5!$A$2:$M$2116,7,FALSE),"")</f>
        <v>7.2139303482587069E-2</v>
      </c>
      <c r="G97" s="166">
        <f>+IFERROR(VLOOKUP($A97,Hoja5!$A$2:$M$2116,8,FALSE),"")</f>
        <v>4.2500000000000003E-2</v>
      </c>
      <c r="H97" s="166">
        <f>+IFERROR(VLOOKUP($A97,Hoja5!$A$2:$M$2116,9,FALSE),"")</f>
        <v>0</v>
      </c>
      <c r="I97" s="166">
        <f>+IFERROR(VLOOKUP($A97,Hoja5!$A$2:$M$2116,10,FALSE),"")</f>
        <v>5.1546391752577319E-3</v>
      </c>
      <c r="J97" s="166">
        <f>+IFERROR(VLOOKUP($A97,Hoja5!$A$2:$M$2116,11,FALSE),"")</f>
        <v>0</v>
      </c>
      <c r="K97" s="164">
        <f>+IFERROR(VLOOKUP($A97,Hoja5!$A$2:$M$2116,12,FALSE),"")</f>
        <v>0</v>
      </c>
      <c r="L97" s="165">
        <f>+IFERROR(VLOOKUP($A97,Hoja5!$A$2:$M$2116,13,FALSE),"")</f>
        <v>0</v>
      </c>
    </row>
    <row r="98" spans="1:12" x14ac:dyDescent="0.25">
      <c r="A98" s="145">
        <v>87</v>
      </c>
      <c r="B98" s="41">
        <f>+IFERROR(VLOOKUP($A98,Hoja5!$A$2:$M$2116,3,FALSE),"")</f>
        <v>15681</v>
      </c>
      <c r="C98" s="41" t="str">
        <f>+IFERROR(VLOOKUP($A98,Hoja5!$A$2:$M$2116,4,FALSE),"")</f>
        <v>SAN PABLO DE BORBUR</v>
      </c>
      <c r="D98" s="166">
        <f>+IFERROR(VLOOKUP($A98,Hoja5!$A$2:$M$2116,5,FALSE),"")</f>
        <v>0</v>
      </c>
      <c r="E98" s="166">
        <f>+IFERROR(VLOOKUP($A98,Hoja5!$A$2:$M$2116,6,FALSE),"")</f>
        <v>0</v>
      </c>
      <c r="F98" s="166">
        <f>+IFERROR(VLOOKUP($A98,Hoja5!$A$2:$M$2116,7,FALSE),"")</f>
        <v>0</v>
      </c>
      <c r="G98" s="166">
        <f>+IFERROR(VLOOKUP($A98,Hoja5!$A$2:$M$2116,8,FALSE),"")</f>
        <v>0</v>
      </c>
      <c r="H98" s="166">
        <f>+IFERROR(VLOOKUP($A98,Hoja5!$A$2:$M$2116,9,FALSE),"")</f>
        <v>0</v>
      </c>
      <c r="I98" s="166">
        <f>+IFERROR(VLOOKUP($A98,Hoja5!$A$2:$M$2116,10,FALSE),"")</f>
        <v>1.1148272017837235E-3</v>
      </c>
      <c r="J98" s="166">
        <f>+IFERROR(VLOOKUP($A98,Hoja5!$A$2:$M$2116,11,FALSE),"")</f>
        <v>0</v>
      </c>
      <c r="K98" s="164">
        <f>+IFERROR(VLOOKUP($A98,Hoja5!$A$2:$M$2116,12,FALSE),"")</f>
        <v>0</v>
      </c>
      <c r="L98" s="165">
        <f>+IFERROR(VLOOKUP($A98,Hoja5!$A$2:$M$2116,13,FALSE),"")</f>
        <v>0</v>
      </c>
    </row>
    <row r="99" spans="1:12" x14ac:dyDescent="0.25">
      <c r="A99" s="145">
        <v>88</v>
      </c>
      <c r="B99" s="41">
        <f>+IFERROR(VLOOKUP($A99,Hoja5!$A$2:$M$2116,3,FALSE),"")</f>
        <v>15686</v>
      </c>
      <c r="C99" s="41" t="str">
        <f>+IFERROR(VLOOKUP($A99,Hoja5!$A$2:$M$2116,4,FALSE),"")</f>
        <v>SANTANA</v>
      </c>
      <c r="D99" s="166">
        <f>+IFERROR(VLOOKUP($A99,Hoja5!$A$2:$M$2116,5,FALSE),"")</f>
        <v>3.8406827880512091E-2</v>
      </c>
      <c r="E99" s="166">
        <f>+IFERROR(VLOOKUP($A99,Hoja5!$A$2:$M$2116,6,FALSE),"")</f>
        <v>3.1563845050215207E-2</v>
      </c>
      <c r="F99" s="166">
        <f>+IFERROR(VLOOKUP($A99,Hoja5!$A$2:$M$2116,7,FALSE),"")</f>
        <v>0</v>
      </c>
      <c r="G99" s="166">
        <f>+IFERROR(VLOOKUP($A99,Hoja5!$A$2:$M$2116,8,FALSE),"")</f>
        <v>0</v>
      </c>
      <c r="H99" s="166">
        <f>+IFERROR(VLOOKUP($A99,Hoja5!$A$2:$M$2116,9,FALSE),"")</f>
        <v>0</v>
      </c>
      <c r="I99" s="166">
        <f>+IFERROR(VLOOKUP($A99,Hoja5!$A$2:$M$2116,10,FALSE),"")</f>
        <v>1.5360983102918587E-3</v>
      </c>
      <c r="J99" s="166">
        <f>+IFERROR(VLOOKUP($A99,Hoja5!$A$2:$M$2116,11,FALSE),"")</f>
        <v>0</v>
      </c>
      <c r="K99" s="164">
        <f>+IFERROR(VLOOKUP($A99,Hoja5!$A$2:$M$2116,12,FALSE),"")</f>
        <v>0</v>
      </c>
      <c r="L99" s="165">
        <f>+IFERROR(VLOOKUP($A99,Hoja5!$A$2:$M$2116,13,FALSE),"")</f>
        <v>0</v>
      </c>
    </row>
    <row r="100" spans="1:12" x14ac:dyDescent="0.25">
      <c r="A100" s="145">
        <v>89</v>
      </c>
      <c r="B100" s="41">
        <f>+IFERROR(VLOOKUP($A100,Hoja5!$A$2:$M$2116,3,FALSE),"")</f>
        <v>15690</v>
      </c>
      <c r="C100" s="41" t="str">
        <f>+IFERROR(VLOOKUP($A100,Hoja5!$A$2:$M$2116,4,FALSE),"")</f>
        <v>SANTA MARIA</v>
      </c>
      <c r="D100" s="166">
        <f>+IFERROR(VLOOKUP($A100,Hoja5!$A$2:$M$2116,5,FALSE),"")</f>
        <v>2.6954177897574125E-3</v>
      </c>
      <c r="E100" s="166">
        <f>+IFERROR(VLOOKUP($A100,Hoja5!$A$2:$M$2116,6,FALSE),"")</f>
        <v>0</v>
      </c>
      <c r="F100" s="166">
        <f>+IFERROR(VLOOKUP($A100,Hoja5!$A$2:$M$2116,7,FALSE),"")</f>
        <v>0</v>
      </c>
      <c r="G100" s="166">
        <f>+IFERROR(VLOOKUP($A100,Hoja5!$A$2:$M$2116,8,FALSE),"")</f>
        <v>0</v>
      </c>
      <c r="H100" s="166">
        <f>+IFERROR(VLOOKUP($A100,Hoja5!$A$2:$M$2116,9,FALSE),"")</f>
        <v>0</v>
      </c>
      <c r="I100" s="166">
        <f>+IFERROR(VLOOKUP($A100,Hoja5!$A$2:$M$2116,10,FALSE),"")</f>
        <v>0</v>
      </c>
      <c r="J100" s="166">
        <f>+IFERROR(VLOOKUP($A100,Hoja5!$A$2:$M$2116,11,FALSE),"")</f>
        <v>2.9154518950437317E-3</v>
      </c>
      <c r="K100" s="164">
        <f>+IFERROR(VLOOKUP($A100,Hoja5!$A$2:$M$2116,12,FALSE),"")</f>
        <v>2.976190476190476E-3</v>
      </c>
      <c r="L100" s="165">
        <f>+IFERROR(VLOOKUP($A100,Hoja5!$A$2:$M$2116,13,FALSE),"")</f>
        <v>0</v>
      </c>
    </row>
    <row r="101" spans="1:12" x14ac:dyDescent="0.25">
      <c r="A101" s="145">
        <v>90</v>
      </c>
      <c r="B101" s="41">
        <f>+IFERROR(VLOOKUP($A101,Hoja5!$A$2:$M$2116,3,FALSE),"")</f>
        <v>15693</v>
      </c>
      <c r="C101" s="41" t="str">
        <f>+IFERROR(VLOOKUP($A101,Hoja5!$A$2:$M$2116,4,FALSE),"")</f>
        <v>SANTA ROSA DE VITERBO</v>
      </c>
      <c r="D101" s="166">
        <f>+IFERROR(VLOOKUP($A101,Hoja5!$A$2:$M$2116,5,FALSE),"")</f>
        <v>0</v>
      </c>
      <c r="E101" s="166">
        <f>+IFERROR(VLOOKUP($A101,Hoja5!$A$2:$M$2116,6,FALSE),"")</f>
        <v>0</v>
      </c>
      <c r="F101" s="166">
        <f>+IFERROR(VLOOKUP($A101,Hoja5!$A$2:$M$2116,7,FALSE),"")</f>
        <v>3.7460317460317458E-2</v>
      </c>
      <c r="G101" s="166">
        <f>+IFERROR(VLOOKUP($A101,Hoja5!$A$2:$M$2116,8,FALSE),"")</f>
        <v>0.24651457541191382</v>
      </c>
      <c r="H101" s="166">
        <f>+IFERROR(VLOOKUP($A101,Hoja5!$A$2:$M$2116,9,FALSE),"")</f>
        <v>0.5271122320302648</v>
      </c>
      <c r="I101" s="166">
        <f>+IFERROR(VLOOKUP($A101,Hoja5!$A$2:$M$2116,10,FALSE),"")</f>
        <v>1.2714558169103624E-3</v>
      </c>
      <c r="J101" s="166">
        <f>+IFERROR(VLOOKUP($A101,Hoja5!$A$2:$M$2116,11,FALSE),"")</f>
        <v>0.12612612612612611</v>
      </c>
      <c r="K101" s="164">
        <f>+IFERROR(VLOOKUP($A101,Hoja5!$A$2:$M$2116,12,FALSE),"")</f>
        <v>0.19424460431654678</v>
      </c>
      <c r="L101" s="165">
        <f>+IFERROR(VLOOKUP($A101,Hoja5!$A$2:$M$2116,13,FALSE),"")</f>
        <v>0.53645484949832778</v>
      </c>
    </row>
    <row r="102" spans="1:12" x14ac:dyDescent="0.25">
      <c r="A102" s="145">
        <v>91</v>
      </c>
      <c r="B102" s="41">
        <f>+IFERROR(VLOOKUP($A102,Hoja5!$A$2:$M$2116,3,FALSE),"")</f>
        <v>15696</v>
      </c>
      <c r="C102" s="41" t="str">
        <f>+IFERROR(VLOOKUP($A102,Hoja5!$A$2:$M$2116,4,FALSE),"")</f>
        <v>SANTA SOFIA</v>
      </c>
      <c r="D102" s="166">
        <f>+IFERROR(VLOOKUP($A102,Hoja5!$A$2:$M$2116,5,FALSE),"")</f>
        <v>0</v>
      </c>
      <c r="E102" s="166">
        <f>+IFERROR(VLOOKUP($A102,Hoja5!$A$2:$M$2116,6,FALSE),"")</f>
        <v>0</v>
      </c>
      <c r="F102" s="166">
        <f>+IFERROR(VLOOKUP($A102,Hoja5!$A$2:$M$2116,7,FALSE),"")</f>
        <v>0</v>
      </c>
      <c r="G102" s="166">
        <f>+IFERROR(VLOOKUP($A102,Hoja5!$A$2:$M$2116,8,FALSE),"")</f>
        <v>0</v>
      </c>
      <c r="H102" s="166">
        <f>+IFERROR(VLOOKUP($A102,Hoja5!$A$2:$M$2116,9,FALSE),"")</f>
        <v>0</v>
      </c>
      <c r="I102" s="166">
        <f>+IFERROR(VLOOKUP($A102,Hoja5!$A$2:$M$2116,10,FALSE),"")</f>
        <v>9.2165898617511521E-3</v>
      </c>
      <c r="J102" s="166">
        <f>+IFERROR(VLOOKUP($A102,Hoja5!$A$2:$M$2116,11,FALSE),"")</f>
        <v>0</v>
      </c>
      <c r="K102" s="164">
        <f>+IFERROR(VLOOKUP($A102,Hoja5!$A$2:$M$2116,12,FALSE),"")</f>
        <v>0</v>
      </c>
      <c r="L102" s="165">
        <f>+IFERROR(VLOOKUP($A102,Hoja5!$A$2:$M$2116,13,FALSE),"")</f>
        <v>0</v>
      </c>
    </row>
    <row r="103" spans="1:12" x14ac:dyDescent="0.25">
      <c r="A103" s="145">
        <v>92</v>
      </c>
      <c r="B103" s="41">
        <f>+IFERROR(VLOOKUP($A103,Hoja5!$A$2:$M$2116,3,FALSE),"")</f>
        <v>15720</v>
      </c>
      <c r="C103" s="41" t="str">
        <f>+IFERROR(VLOOKUP($A103,Hoja5!$A$2:$M$2116,4,FALSE),"")</f>
        <v>SATIVANORTE</v>
      </c>
      <c r="D103" s="166">
        <f>+IFERROR(VLOOKUP($A103,Hoja5!$A$2:$M$2116,5,FALSE),"")</f>
        <v>0</v>
      </c>
      <c r="E103" s="166">
        <f>+IFERROR(VLOOKUP($A103,Hoja5!$A$2:$M$2116,6,FALSE),"")</f>
        <v>0</v>
      </c>
      <c r="F103" s="166">
        <f>+IFERROR(VLOOKUP($A103,Hoja5!$A$2:$M$2116,7,FALSE),"")</f>
        <v>0.17543859649122806</v>
      </c>
      <c r="G103" s="166">
        <f>+IFERROR(VLOOKUP($A103,Hoja5!$A$2:$M$2116,8,FALSE),"")</f>
        <v>0.19823788546255505</v>
      </c>
      <c r="H103" s="166">
        <f>+IFERROR(VLOOKUP($A103,Hoja5!$A$2:$M$2116,9,FALSE),"")</f>
        <v>0.13839285714285715</v>
      </c>
      <c r="I103" s="166">
        <f>+IFERROR(VLOOKUP($A103,Hoja5!$A$2:$M$2116,10,FALSE),"")</f>
        <v>5.5045871559633031E-2</v>
      </c>
      <c r="J103" s="166">
        <f>+IFERROR(VLOOKUP($A103,Hoja5!$A$2:$M$2116,11,FALSE),"")</f>
        <v>0</v>
      </c>
      <c r="K103" s="164">
        <f>+IFERROR(VLOOKUP($A103,Hoja5!$A$2:$M$2116,12,FALSE),"")</f>
        <v>0</v>
      </c>
      <c r="L103" s="165">
        <f>+IFERROR(VLOOKUP($A103,Hoja5!$A$2:$M$2116,13,FALSE),"")</f>
        <v>0</v>
      </c>
    </row>
    <row r="104" spans="1:12" x14ac:dyDescent="0.25">
      <c r="A104" s="145">
        <v>93</v>
      </c>
      <c r="B104" s="41">
        <f>+IFERROR(VLOOKUP($A104,Hoja5!$A$2:$M$2116,3,FALSE),"")</f>
        <v>15723</v>
      </c>
      <c r="C104" s="41" t="str">
        <f>+IFERROR(VLOOKUP($A104,Hoja5!$A$2:$M$2116,4,FALSE),"")</f>
        <v>SATIVASUR</v>
      </c>
      <c r="D104" s="166">
        <f>+IFERROR(VLOOKUP($A104,Hoja5!$A$2:$M$2116,5,FALSE),"")</f>
        <v>0</v>
      </c>
      <c r="E104" s="166">
        <f>+IFERROR(VLOOKUP($A104,Hoja5!$A$2:$M$2116,6,FALSE),"")</f>
        <v>0</v>
      </c>
      <c r="F104" s="166">
        <f>+IFERROR(VLOOKUP($A104,Hoja5!$A$2:$M$2116,7,FALSE),"")</f>
        <v>0</v>
      </c>
      <c r="G104" s="166">
        <f>+IFERROR(VLOOKUP($A104,Hoja5!$A$2:$M$2116,8,FALSE),"")</f>
        <v>0</v>
      </c>
      <c r="H104" s="166">
        <f>+IFERROR(VLOOKUP($A104,Hoja5!$A$2:$M$2116,9,FALSE),"")</f>
        <v>0</v>
      </c>
      <c r="I104" s="166">
        <f>+IFERROR(VLOOKUP($A104,Hoja5!$A$2:$M$2116,10,FALSE),"")</f>
        <v>0</v>
      </c>
      <c r="J104" s="166">
        <f>+IFERROR(VLOOKUP($A104,Hoja5!$A$2:$M$2116,11,FALSE),"")</f>
        <v>0</v>
      </c>
      <c r="K104" s="164">
        <f>+IFERROR(VLOOKUP($A104,Hoja5!$A$2:$M$2116,12,FALSE),"")</f>
        <v>0</v>
      </c>
      <c r="L104" s="165">
        <f>+IFERROR(VLOOKUP($A104,Hoja5!$A$2:$M$2116,13,FALSE),"")</f>
        <v>0</v>
      </c>
    </row>
    <row r="105" spans="1:12" x14ac:dyDescent="0.25">
      <c r="A105" s="145">
        <v>94</v>
      </c>
      <c r="B105" s="41">
        <f>+IFERROR(VLOOKUP($A105,Hoja5!$A$2:$M$2116,3,FALSE),"")</f>
        <v>15740</v>
      </c>
      <c r="C105" s="41" t="str">
        <f>+IFERROR(VLOOKUP($A105,Hoja5!$A$2:$M$2116,4,FALSE),"")</f>
        <v>SIACHOQUE</v>
      </c>
      <c r="D105" s="166">
        <f>+IFERROR(VLOOKUP($A105,Hoja5!$A$2:$M$2116,5,FALSE),"")</f>
        <v>0</v>
      </c>
      <c r="E105" s="166">
        <f>+IFERROR(VLOOKUP($A105,Hoja5!$A$2:$M$2116,6,FALSE),"")</f>
        <v>0</v>
      </c>
      <c r="F105" s="166">
        <f>+IFERROR(VLOOKUP($A105,Hoja5!$A$2:$M$2116,7,FALSE),"")</f>
        <v>0</v>
      </c>
      <c r="G105" s="166">
        <f>+IFERROR(VLOOKUP($A105,Hoja5!$A$2:$M$2116,8,FALSE),"")</f>
        <v>0</v>
      </c>
      <c r="H105" s="166">
        <f>+IFERROR(VLOOKUP($A105,Hoja5!$A$2:$M$2116,9,FALSE),"")</f>
        <v>0</v>
      </c>
      <c r="I105" s="166">
        <f>+IFERROR(VLOOKUP($A105,Hoja5!$A$2:$M$2116,10,FALSE),"")</f>
        <v>1.2690355329949238E-3</v>
      </c>
      <c r="J105" s="166">
        <f>+IFERROR(VLOOKUP($A105,Hoja5!$A$2:$M$2116,11,FALSE),"")</f>
        <v>0</v>
      </c>
      <c r="K105" s="164">
        <f>+IFERROR(VLOOKUP($A105,Hoja5!$A$2:$M$2116,12,FALSE),"")</f>
        <v>0</v>
      </c>
      <c r="L105" s="165">
        <f>+IFERROR(VLOOKUP($A105,Hoja5!$A$2:$M$2116,13,FALSE),"")</f>
        <v>0</v>
      </c>
    </row>
    <row r="106" spans="1:12" x14ac:dyDescent="0.25">
      <c r="A106" s="145">
        <v>95</v>
      </c>
      <c r="B106" s="41">
        <f>+IFERROR(VLOOKUP($A106,Hoja5!$A$2:$M$2116,3,FALSE),"")</f>
        <v>15753</v>
      </c>
      <c r="C106" s="41" t="str">
        <f>+IFERROR(VLOOKUP($A106,Hoja5!$A$2:$M$2116,4,FALSE),"")</f>
        <v>SOATA</v>
      </c>
      <c r="D106" s="166">
        <f>+IFERROR(VLOOKUP($A106,Hoja5!$A$2:$M$2116,5,FALSE),"")</f>
        <v>0.63034482758620691</v>
      </c>
      <c r="E106" s="166">
        <f>+IFERROR(VLOOKUP($A106,Hoja5!$A$2:$M$2116,6,FALSE),"")</f>
        <v>0.46647646219686162</v>
      </c>
      <c r="F106" s="166">
        <f>+IFERROR(VLOOKUP($A106,Hoja5!$A$2:$M$2116,7,FALSE),"")</f>
        <v>0.55192878338278928</v>
      </c>
      <c r="G106" s="166">
        <f>+IFERROR(VLOOKUP($A106,Hoja5!$A$2:$M$2116,8,FALSE),"")</f>
        <v>0.52777777777777779</v>
      </c>
      <c r="H106" s="166">
        <f>+IFERROR(VLOOKUP($A106,Hoja5!$A$2:$M$2116,9,FALSE),"")</f>
        <v>0.4359805510534846</v>
      </c>
      <c r="I106" s="166">
        <f>+IFERROR(VLOOKUP($A106,Hoja5!$A$2:$M$2116,10,FALSE),"")</f>
        <v>0.42881355932203391</v>
      </c>
      <c r="J106" s="166">
        <f>+IFERROR(VLOOKUP($A106,Hoja5!$A$2:$M$2116,11,FALSE),"")</f>
        <v>0.44760213143872113</v>
      </c>
      <c r="K106" s="164">
        <f>+IFERROR(VLOOKUP($A106,Hoja5!$A$2:$M$2116,12,FALSE),"")</f>
        <v>0.24394785847299813</v>
      </c>
      <c r="L106" s="165">
        <f>+IFERROR(VLOOKUP($A106,Hoja5!$A$2:$M$2116,13,FALSE),"")</f>
        <v>0.23495145631067962</v>
      </c>
    </row>
    <row r="107" spans="1:12" x14ac:dyDescent="0.25">
      <c r="A107" s="145">
        <v>96</v>
      </c>
      <c r="B107" s="41">
        <f>+IFERROR(VLOOKUP($A107,Hoja5!$A$2:$M$2116,3,FALSE),"")</f>
        <v>15755</v>
      </c>
      <c r="C107" s="41" t="str">
        <f>+IFERROR(VLOOKUP($A107,Hoja5!$A$2:$M$2116,4,FALSE),"")</f>
        <v>SOCOTA</v>
      </c>
      <c r="D107" s="166">
        <f>+IFERROR(VLOOKUP($A107,Hoja5!$A$2:$M$2116,5,FALSE),"")</f>
        <v>3.6991368680641186E-2</v>
      </c>
      <c r="E107" s="166">
        <f>+IFERROR(VLOOKUP($A107,Hoja5!$A$2:$M$2116,6,FALSE),"")</f>
        <v>0</v>
      </c>
      <c r="F107" s="166">
        <f>+IFERROR(VLOOKUP($A107,Hoja5!$A$2:$M$2116,7,FALSE),"")</f>
        <v>0</v>
      </c>
      <c r="G107" s="166">
        <f>+IFERROR(VLOOKUP($A107,Hoja5!$A$2:$M$2116,8,FALSE),"")</f>
        <v>0</v>
      </c>
      <c r="H107" s="166">
        <f>+IFERROR(VLOOKUP($A107,Hoja5!$A$2:$M$2116,9,FALSE),"")</f>
        <v>0</v>
      </c>
      <c r="I107" s="166">
        <f>+IFERROR(VLOOKUP($A107,Hoja5!$A$2:$M$2116,10,FALSE),"")</f>
        <v>1.3908205841446453E-3</v>
      </c>
      <c r="J107" s="166">
        <f>+IFERROR(VLOOKUP($A107,Hoja5!$A$2:$M$2116,11,FALSE),"")</f>
        <v>0</v>
      </c>
      <c r="K107" s="164">
        <f>+IFERROR(VLOOKUP($A107,Hoja5!$A$2:$M$2116,12,FALSE),"")</f>
        <v>0</v>
      </c>
      <c r="L107" s="165">
        <f>+IFERROR(VLOOKUP($A107,Hoja5!$A$2:$M$2116,13,FALSE),"")</f>
        <v>0</v>
      </c>
    </row>
    <row r="108" spans="1:12" x14ac:dyDescent="0.25">
      <c r="A108" s="145">
        <v>97</v>
      </c>
      <c r="B108" s="41">
        <f>+IFERROR(VLOOKUP($A108,Hoja5!$A$2:$M$2116,3,FALSE),"")</f>
        <v>15757</v>
      </c>
      <c r="C108" s="41" t="str">
        <f>+IFERROR(VLOOKUP($A108,Hoja5!$A$2:$M$2116,4,FALSE),"")</f>
        <v>SOCHA</v>
      </c>
      <c r="D108" s="166">
        <f>+IFERROR(VLOOKUP($A108,Hoja5!$A$2:$M$2116,5,FALSE),"")</f>
        <v>0.23285486443381181</v>
      </c>
      <c r="E108" s="166">
        <f>+IFERROR(VLOOKUP($A108,Hoja5!$A$2:$M$2116,6,FALSE),"")</f>
        <v>0.26991869918699185</v>
      </c>
      <c r="F108" s="166">
        <f>+IFERROR(VLOOKUP($A108,Hoja5!$A$2:$M$2116,7,FALSE),"")</f>
        <v>0.32495812395309881</v>
      </c>
      <c r="G108" s="166">
        <f>+IFERROR(VLOOKUP($A108,Hoja5!$A$2:$M$2116,8,FALSE),"")</f>
        <v>0.34083044982698962</v>
      </c>
      <c r="H108" s="166">
        <f>+IFERROR(VLOOKUP($A108,Hoja5!$A$2:$M$2116,9,FALSE),"")</f>
        <v>0.26391382405745062</v>
      </c>
      <c r="I108" s="166">
        <f>+IFERROR(VLOOKUP($A108,Hoja5!$A$2:$M$2116,10,FALSE),"")</f>
        <v>0.22735674676524953</v>
      </c>
      <c r="J108" s="166">
        <f>+IFERROR(VLOOKUP($A108,Hoja5!$A$2:$M$2116,11,FALSE),"")</f>
        <v>0.20754716981132076</v>
      </c>
      <c r="K108" s="164">
        <f>+IFERROR(VLOOKUP($A108,Hoja5!$A$2:$M$2116,12,FALSE),"")</f>
        <v>0.22562141491395793</v>
      </c>
      <c r="L108" s="165">
        <f>+IFERROR(VLOOKUP($A108,Hoja5!$A$2:$M$2116,13,FALSE),"")</f>
        <v>0.16795366795366795</v>
      </c>
    </row>
    <row r="109" spans="1:12" x14ac:dyDescent="0.25">
      <c r="A109" s="145">
        <v>98</v>
      </c>
      <c r="B109" s="41">
        <f>+IFERROR(VLOOKUP($A109,Hoja5!$A$2:$M$2116,3,FALSE),"")</f>
        <v>15759</v>
      </c>
      <c r="C109" s="41" t="str">
        <f>+IFERROR(VLOOKUP($A109,Hoja5!$A$2:$M$2116,4,FALSE),"")</f>
        <v>SOGAMOSO</v>
      </c>
      <c r="D109" s="166">
        <f>+IFERROR(VLOOKUP($A109,Hoja5!$A$2:$M$2116,5,FALSE),"")</f>
        <v>0.78980497368692604</v>
      </c>
      <c r="E109" s="166">
        <f>+IFERROR(VLOOKUP($A109,Hoja5!$A$2:$M$2116,6,FALSE),"")</f>
        <v>0.84901349948078919</v>
      </c>
      <c r="F109" s="166">
        <f>+IFERROR(VLOOKUP($A109,Hoja5!$A$2:$M$2116,7,FALSE),"")</f>
        <v>0.98225284476458918</v>
      </c>
      <c r="G109" s="166">
        <f>+IFERROR(VLOOKUP($A109,Hoja5!$A$2:$M$2116,8,FALSE),"")</f>
        <v>1.0748242207996641</v>
      </c>
      <c r="H109" s="166">
        <f>+IFERROR(VLOOKUP($A109,Hoja5!$A$2:$M$2116,9,FALSE),"")</f>
        <v>1.1445056108405673</v>
      </c>
      <c r="I109" s="166">
        <f>+IFERROR(VLOOKUP($A109,Hoja5!$A$2:$M$2116,10,FALSE),"")</f>
        <v>1.1471185715813108</v>
      </c>
      <c r="J109" s="166">
        <f>+IFERROR(VLOOKUP($A109,Hoja5!$A$2:$M$2116,11,FALSE),"")</f>
        <v>1.3134489070744051</v>
      </c>
      <c r="K109" s="164">
        <f>+IFERROR(VLOOKUP($A109,Hoja5!$A$2:$M$2116,12,FALSE),"")</f>
        <v>1.2564659856552922</v>
      </c>
      <c r="L109" s="165">
        <f>+IFERROR(VLOOKUP($A109,Hoja5!$A$2:$M$2116,13,FALSE),"")</f>
        <v>1.2993630573248407</v>
      </c>
    </row>
    <row r="110" spans="1:12" x14ac:dyDescent="0.25">
      <c r="A110" s="145">
        <v>99</v>
      </c>
      <c r="B110" s="41">
        <f>+IFERROR(VLOOKUP($A110,Hoja5!$A$2:$M$2116,3,FALSE),"")</f>
        <v>15761</v>
      </c>
      <c r="C110" s="41" t="str">
        <f>+IFERROR(VLOOKUP($A110,Hoja5!$A$2:$M$2116,4,FALSE),"")</f>
        <v>SOMONDOCO</v>
      </c>
      <c r="D110" s="166">
        <f>+IFERROR(VLOOKUP($A110,Hoja5!$A$2:$M$2116,5,FALSE),"")</f>
        <v>7.8864353312302835E-2</v>
      </c>
      <c r="E110" s="166">
        <f>+IFERROR(VLOOKUP($A110,Hoja5!$A$2:$M$2116,6,FALSE),"")</f>
        <v>4.8859934853420196E-2</v>
      </c>
      <c r="F110" s="166">
        <f>+IFERROR(VLOOKUP($A110,Hoja5!$A$2:$M$2116,7,FALSE),"")</f>
        <v>0</v>
      </c>
      <c r="G110" s="166">
        <f>+IFERROR(VLOOKUP($A110,Hoja5!$A$2:$M$2116,8,FALSE),"")</f>
        <v>0</v>
      </c>
      <c r="H110" s="166">
        <f>+IFERROR(VLOOKUP($A110,Hoja5!$A$2:$M$2116,9,FALSE),"")</f>
        <v>0</v>
      </c>
      <c r="I110" s="166">
        <f>+IFERROR(VLOOKUP($A110,Hoja5!$A$2:$M$2116,10,FALSE),"")</f>
        <v>3.5971223021582736E-3</v>
      </c>
      <c r="J110" s="166">
        <f>+IFERROR(VLOOKUP($A110,Hoja5!$A$2:$M$2116,11,FALSE),"")</f>
        <v>0</v>
      </c>
      <c r="K110" s="164">
        <f>+IFERROR(VLOOKUP($A110,Hoja5!$A$2:$M$2116,12,FALSE),"")</f>
        <v>0</v>
      </c>
      <c r="L110" s="165">
        <f>+IFERROR(VLOOKUP($A110,Hoja5!$A$2:$M$2116,13,FALSE),"")</f>
        <v>0</v>
      </c>
    </row>
    <row r="111" spans="1:12" x14ac:dyDescent="0.25">
      <c r="A111" s="145">
        <v>100</v>
      </c>
      <c r="B111" s="41">
        <f>+IFERROR(VLOOKUP($A111,Hoja5!$A$2:$M$2116,3,FALSE),"")</f>
        <v>15762</v>
      </c>
      <c r="C111" s="41" t="str">
        <f>+IFERROR(VLOOKUP($A111,Hoja5!$A$2:$M$2116,4,FALSE),"")</f>
        <v>SORA</v>
      </c>
      <c r="D111" s="166">
        <f>+IFERROR(VLOOKUP($A111,Hoja5!$A$2:$M$2116,5,FALSE),"")</f>
        <v>0</v>
      </c>
      <c r="E111" s="166">
        <f>+IFERROR(VLOOKUP($A111,Hoja5!$A$2:$M$2116,6,FALSE),"")</f>
        <v>0</v>
      </c>
      <c r="F111" s="166">
        <f>+IFERROR(VLOOKUP($A111,Hoja5!$A$2:$M$2116,7,FALSE),"")</f>
        <v>0</v>
      </c>
      <c r="G111" s="166">
        <f>+IFERROR(VLOOKUP($A111,Hoja5!$A$2:$M$2116,8,FALSE),"")</f>
        <v>0</v>
      </c>
      <c r="H111" s="166">
        <f>+IFERROR(VLOOKUP($A111,Hoja5!$A$2:$M$2116,9,FALSE),"")</f>
        <v>0</v>
      </c>
      <c r="I111" s="166">
        <f>+IFERROR(VLOOKUP($A111,Hoja5!$A$2:$M$2116,10,FALSE),"")</f>
        <v>0</v>
      </c>
      <c r="J111" s="166">
        <f>+IFERROR(VLOOKUP($A111,Hoja5!$A$2:$M$2116,11,FALSE),"")</f>
        <v>0</v>
      </c>
      <c r="K111" s="164">
        <f>+IFERROR(VLOOKUP($A111,Hoja5!$A$2:$M$2116,12,FALSE),"")</f>
        <v>0</v>
      </c>
      <c r="L111" s="165">
        <f>+IFERROR(VLOOKUP($A111,Hoja5!$A$2:$M$2116,13,FALSE),"")</f>
        <v>0</v>
      </c>
    </row>
    <row r="112" spans="1:12" x14ac:dyDescent="0.25">
      <c r="A112" s="145">
        <v>101</v>
      </c>
      <c r="B112" s="41">
        <f>+IFERROR(VLOOKUP($A112,Hoja5!$A$2:$M$2116,3,FALSE),"")</f>
        <v>15763</v>
      </c>
      <c r="C112" s="41" t="str">
        <f>+IFERROR(VLOOKUP($A112,Hoja5!$A$2:$M$2116,4,FALSE),"")</f>
        <v>SOTAQUIRA</v>
      </c>
      <c r="D112" s="166">
        <f>+IFERROR(VLOOKUP($A112,Hoja5!$A$2:$M$2116,5,FALSE),"")</f>
        <v>1.443001443001443E-3</v>
      </c>
      <c r="E112" s="166">
        <f>+IFERROR(VLOOKUP($A112,Hoja5!$A$2:$M$2116,6,FALSE),"")</f>
        <v>4.24597364568082E-2</v>
      </c>
      <c r="F112" s="166">
        <f>+IFERROR(VLOOKUP($A112,Hoja5!$A$2:$M$2116,7,FALSE),"")</f>
        <v>0</v>
      </c>
      <c r="G112" s="166">
        <f>+IFERROR(VLOOKUP($A112,Hoja5!$A$2:$M$2116,8,FALSE),"")</f>
        <v>0</v>
      </c>
      <c r="H112" s="166">
        <f>+IFERROR(VLOOKUP($A112,Hoja5!$A$2:$M$2116,9,FALSE),"")</f>
        <v>0</v>
      </c>
      <c r="I112" s="166">
        <f>+IFERROR(VLOOKUP($A112,Hoja5!$A$2:$M$2116,10,FALSE),"")</f>
        <v>0</v>
      </c>
      <c r="J112" s="166">
        <f>+IFERROR(VLOOKUP($A112,Hoja5!$A$2:$M$2116,11,FALSE),"")</f>
        <v>0</v>
      </c>
      <c r="K112" s="164">
        <f>+IFERROR(VLOOKUP($A112,Hoja5!$A$2:$M$2116,12,FALSE),"")</f>
        <v>0</v>
      </c>
      <c r="L112" s="165">
        <f>+IFERROR(VLOOKUP($A112,Hoja5!$A$2:$M$2116,13,FALSE),"")</f>
        <v>0</v>
      </c>
    </row>
    <row r="113" spans="1:12" x14ac:dyDescent="0.25">
      <c r="A113" s="145">
        <v>102</v>
      </c>
      <c r="B113" s="41">
        <f>+IFERROR(VLOOKUP($A113,Hoja5!$A$2:$M$2116,3,FALSE),"")</f>
        <v>15764</v>
      </c>
      <c r="C113" s="41" t="str">
        <f>+IFERROR(VLOOKUP($A113,Hoja5!$A$2:$M$2116,4,FALSE),"")</f>
        <v>SORACA</v>
      </c>
      <c r="D113" s="166">
        <f>+IFERROR(VLOOKUP($A113,Hoja5!$A$2:$M$2116,5,FALSE),"")</f>
        <v>0</v>
      </c>
      <c r="E113" s="166">
        <f>+IFERROR(VLOOKUP($A113,Hoja5!$A$2:$M$2116,6,FALSE),"")</f>
        <v>9.2929292929292931E-2</v>
      </c>
      <c r="F113" s="166">
        <f>+IFERROR(VLOOKUP($A113,Hoja5!$A$2:$M$2116,7,FALSE),"")</f>
        <v>8.9795918367346933E-2</v>
      </c>
      <c r="G113" s="166">
        <f>+IFERROR(VLOOKUP($A113,Hoja5!$A$2:$M$2116,8,FALSE),"")</f>
        <v>6.2240663900414939E-2</v>
      </c>
      <c r="H113" s="166">
        <f>+IFERROR(VLOOKUP($A113,Hoja5!$A$2:$M$2116,9,FALSE),"")</f>
        <v>0</v>
      </c>
      <c r="I113" s="166">
        <f>+IFERROR(VLOOKUP($A113,Hoja5!$A$2:$M$2116,10,FALSE),"")</f>
        <v>2.1505376344086021E-3</v>
      </c>
      <c r="J113" s="166">
        <f>+IFERROR(VLOOKUP($A113,Hoja5!$A$2:$M$2116,11,FALSE),"")</f>
        <v>0</v>
      </c>
      <c r="K113" s="164">
        <f>+IFERROR(VLOOKUP($A113,Hoja5!$A$2:$M$2116,12,FALSE),"")</f>
        <v>0</v>
      </c>
      <c r="L113" s="165">
        <f>+IFERROR(VLOOKUP($A113,Hoja5!$A$2:$M$2116,13,FALSE),"")</f>
        <v>0</v>
      </c>
    </row>
    <row r="114" spans="1:12" x14ac:dyDescent="0.25">
      <c r="A114" s="145">
        <v>103</v>
      </c>
      <c r="B114" s="41">
        <f>+IFERROR(VLOOKUP($A114,Hoja5!$A$2:$M$2116,3,FALSE),"")</f>
        <v>15774</v>
      </c>
      <c r="C114" s="41" t="str">
        <f>+IFERROR(VLOOKUP($A114,Hoja5!$A$2:$M$2116,4,FALSE),"")</f>
        <v>SUSACON</v>
      </c>
      <c r="D114" s="166">
        <f>+IFERROR(VLOOKUP($A114,Hoja5!$A$2:$M$2116,5,FALSE),"")</f>
        <v>0</v>
      </c>
      <c r="E114" s="166">
        <f>+IFERROR(VLOOKUP($A114,Hoja5!$A$2:$M$2116,6,FALSE),"")</f>
        <v>0</v>
      </c>
      <c r="F114" s="166">
        <f>+IFERROR(VLOOKUP($A114,Hoja5!$A$2:$M$2116,7,FALSE),"")</f>
        <v>4.4303797468354431E-2</v>
      </c>
      <c r="G114" s="166">
        <f>+IFERROR(VLOOKUP($A114,Hoja5!$A$2:$M$2116,8,FALSE),"")</f>
        <v>5.3968253968253971E-2</v>
      </c>
      <c r="H114" s="166">
        <f>+IFERROR(VLOOKUP($A114,Hoja5!$A$2:$M$2116,9,FALSE),"")</f>
        <v>3.8338658146964855E-2</v>
      </c>
      <c r="I114" s="166">
        <f>+IFERROR(VLOOKUP($A114,Hoja5!$A$2:$M$2116,10,FALSE),"")</f>
        <v>4.2345276872964167E-2</v>
      </c>
      <c r="J114" s="166">
        <f>+IFERROR(VLOOKUP($A114,Hoja5!$A$2:$M$2116,11,FALSE),"")</f>
        <v>0</v>
      </c>
      <c r="K114" s="164">
        <f>+IFERROR(VLOOKUP($A114,Hoja5!$A$2:$M$2116,12,FALSE),"")</f>
        <v>0</v>
      </c>
      <c r="L114" s="165">
        <f>+IFERROR(VLOOKUP($A114,Hoja5!$A$2:$M$2116,13,FALSE),"")</f>
        <v>0</v>
      </c>
    </row>
    <row r="115" spans="1:12" x14ac:dyDescent="0.25">
      <c r="A115" s="145">
        <v>104</v>
      </c>
      <c r="B115" s="41">
        <f>+IFERROR(VLOOKUP($A115,Hoja5!$A$2:$M$2116,3,FALSE),"")</f>
        <v>15776</v>
      </c>
      <c r="C115" s="41" t="str">
        <f>+IFERROR(VLOOKUP($A115,Hoja5!$A$2:$M$2116,4,FALSE),"")</f>
        <v>SUTAMARCHAN</v>
      </c>
      <c r="D115" s="166">
        <f>+IFERROR(VLOOKUP($A115,Hoja5!$A$2:$M$2116,5,FALSE),"")</f>
        <v>0</v>
      </c>
      <c r="E115" s="166">
        <f>+IFERROR(VLOOKUP($A115,Hoja5!$A$2:$M$2116,6,FALSE),"")</f>
        <v>0</v>
      </c>
      <c r="F115" s="166">
        <f>+IFERROR(VLOOKUP($A115,Hoja5!$A$2:$M$2116,7,FALSE),"")</f>
        <v>6.0291060291060294E-2</v>
      </c>
      <c r="G115" s="166">
        <f>+IFERROR(VLOOKUP($A115,Hoja5!$A$2:$M$2116,8,FALSE),"")</f>
        <v>5.9793814432989693E-2</v>
      </c>
      <c r="H115" s="166">
        <f>+IFERROR(VLOOKUP($A115,Hoja5!$A$2:$M$2116,9,FALSE),"")</f>
        <v>2.6422764227642278E-2</v>
      </c>
      <c r="I115" s="166">
        <f>+IFERROR(VLOOKUP($A115,Hoja5!$A$2:$M$2116,10,FALSE),"")</f>
        <v>0</v>
      </c>
      <c r="J115" s="166">
        <f>+IFERROR(VLOOKUP($A115,Hoja5!$A$2:$M$2116,11,FALSE),"")</f>
        <v>0</v>
      </c>
      <c r="K115" s="164">
        <f>+IFERROR(VLOOKUP($A115,Hoja5!$A$2:$M$2116,12,FALSE),"")</f>
        <v>0</v>
      </c>
      <c r="L115" s="165">
        <f>+IFERROR(VLOOKUP($A115,Hoja5!$A$2:$M$2116,13,FALSE),"")</f>
        <v>0</v>
      </c>
    </row>
    <row r="116" spans="1:12" x14ac:dyDescent="0.25">
      <c r="A116" s="145">
        <v>105</v>
      </c>
      <c r="B116" s="41">
        <f>+IFERROR(VLOOKUP($A116,Hoja5!$A$2:$M$2116,3,FALSE),"")</f>
        <v>15778</v>
      </c>
      <c r="C116" s="41" t="str">
        <f>+IFERROR(VLOOKUP($A116,Hoja5!$A$2:$M$2116,4,FALSE),"")</f>
        <v>SUTATENZA</v>
      </c>
      <c r="D116" s="166">
        <f>+IFERROR(VLOOKUP($A116,Hoja5!$A$2:$M$2116,5,FALSE),"")</f>
        <v>0.52034883720930236</v>
      </c>
      <c r="E116" s="166">
        <f>+IFERROR(VLOOKUP($A116,Hoja5!$A$2:$M$2116,6,FALSE),"")</f>
        <v>0.1875</v>
      </c>
      <c r="F116" s="166">
        <f>+IFERROR(VLOOKUP($A116,Hoja5!$A$2:$M$2116,7,FALSE),"")</f>
        <v>0.31722054380664655</v>
      </c>
      <c r="G116" s="166">
        <f>+IFERROR(VLOOKUP($A116,Hoja5!$A$2:$M$2116,8,FALSE),"")</f>
        <v>0.22981366459627328</v>
      </c>
      <c r="H116" s="166">
        <f>+IFERROR(VLOOKUP($A116,Hoja5!$A$2:$M$2116,9,FALSE),"")</f>
        <v>0.42452830188679247</v>
      </c>
      <c r="I116" s="166">
        <f>+IFERROR(VLOOKUP($A116,Hoja5!$A$2:$M$2116,10,FALSE),"")</f>
        <v>0.27243589743589741</v>
      </c>
      <c r="J116" s="166">
        <f>+IFERROR(VLOOKUP($A116,Hoja5!$A$2:$M$2116,11,FALSE),"")</f>
        <v>0.1875</v>
      </c>
      <c r="K116" s="164">
        <f>+IFERROR(VLOOKUP($A116,Hoja5!$A$2:$M$2116,12,FALSE),"")</f>
        <v>0.12794612794612795</v>
      </c>
      <c r="L116" s="165">
        <f>+IFERROR(VLOOKUP($A116,Hoja5!$A$2:$M$2116,13,FALSE),"")</f>
        <v>2.4221453287197232E-2</v>
      </c>
    </row>
    <row r="117" spans="1:12" x14ac:dyDescent="0.25">
      <c r="A117" s="145">
        <v>106</v>
      </c>
      <c r="B117" s="41">
        <f>+IFERROR(VLOOKUP($A117,Hoja5!$A$2:$M$2116,3,FALSE),"")</f>
        <v>15790</v>
      </c>
      <c r="C117" s="41" t="str">
        <f>+IFERROR(VLOOKUP($A117,Hoja5!$A$2:$M$2116,4,FALSE),"")</f>
        <v>TASCO</v>
      </c>
      <c r="D117" s="166">
        <f>+IFERROR(VLOOKUP($A117,Hoja5!$A$2:$M$2116,5,FALSE),"")</f>
        <v>0</v>
      </c>
      <c r="E117" s="166">
        <f>+IFERROR(VLOOKUP($A117,Hoja5!$A$2:$M$2116,6,FALSE),"")</f>
        <v>0</v>
      </c>
      <c r="F117" s="166">
        <f>+IFERROR(VLOOKUP($A117,Hoja5!$A$2:$M$2116,7,FALSE),"")</f>
        <v>0</v>
      </c>
      <c r="G117" s="166">
        <f>+IFERROR(VLOOKUP($A117,Hoja5!$A$2:$M$2116,8,FALSE),"")</f>
        <v>0</v>
      </c>
      <c r="H117" s="166">
        <f>+IFERROR(VLOOKUP($A117,Hoja5!$A$2:$M$2116,9,FALSE),"")</f>
        <v>0</v>
      </c>
      <c r="I117" s="166">
        <f>+IFERROR(VLOOKUP($A117,Hoja5!$A$2:$M$2116,10,FALSE),"")</f>
        <v>4.3196544276457886E-3</v>
      </c>
      <c r="J117" s="166">
        <f>+IFERROR(VLOOKUP($A117,Hoja5!$A$2:$M$2116,11,FALSE),"")</f>
        <v>0</v>
      </c>
      <c r="K117" s="164">
        <f>+IFERROR(VLOOKUP($A117,Hoja5!$A$2:$M$2116,12,FALSE),"")</f>
        <v>0</v>
      </c>
      <c r="L117" s="165">
        <f>+IFERROR(VLOOKUP($A117,Hoja5!$A$2:$M$2116,13,FALSE),"")</f>
        <v>0</v>
      </c>
    </row>
    <row r="118" spans="1:12" x14ac:dyDescent="0.25">
      <c r="A118" s="145">
        <v>107</v>
      </c>
      <c r="B118" s="41">
        <f>+IFERROR(VLOOKUP($A118,Hoja5!$A$2:$M$2116,3,FALSE),"")</f>
        <v>15798</v>
      </c>
      <c r="C118" s="41" t="str">
        <f>+IFERROR(VLOOKUP($A118,Hoja5!$A$2:$M$2116,4,FALSE),"")</f>
        <v>TENZA</v>
      </c>
      <c r="D118" s="166">
        <f>+IFERROR(VLOOKUP($A118,Hoja5!$A$2:$M$2116,5,FALSE),"")</f>
        <v>0.10303030303030303</v>
      </c>
      <c r="E118" s="166">
        <f>+IFERROR(VLOOKUP($A118,Hoja5!$A$2:$M$2116,6,FALSE),"")</f>
        <v>0.3058103975535168</v>
      </c>
      <c r="F118" s="166">
        <f>+IFERROR(VLOOKUP($A118,Hoja5!$A$2:$M$2116,7,FALSE),"")</f>
        <v>0.28615384615384615</v>
      </c>
      <c r="G118" s="166">
        <f>+IFERROR(VLOOKUP($A118,Hoja5!$A$2:$M$2116,8,FALSE),"")</f>
        <v>0.21118012422360249</v>
      </c>
      <c r="H118" s="166">
        <f>+IFERROR(VLOOKUP($A118,Hoja5!$A$2:$M$2116,9,FALSE),"")</f>
        <v>0</v>
      </c>
      <c r="I118" s="166">
        <f>+IFERROR(VLOOKUP($A118,Hoja5!$A$2:$M$2116,10,FALSE),"")</f>
        <v>9.9041533546325874E-2</v>
      </c>
      <c r="J118" s="166">
        <f>+IFERROR(VLOOKUP($A118,Hoja5!$A$2:$M$2116,11,FALSE),"")</f>
        <v>5.8064516129032261E-2</v>
      </c>
      <c r="K118" s="164">
        <f>+IFERROR(VLOOKUP($A118,Hoja5!$A$2:$M$2116,12,FALSE),"")</f>
        <v>4.3046357615894038E-2</v>
      </c>
      <c r="L118" s="165">
        <f>+IFERROR(VLOOKUP($A118,Hoja5!$A$2:$M$2116,13,FALSE),"")</f>
        <v>1.3468013468013467E-2</v>
      </c>
    </row>
    <row r="119" spans="1:12" x14ac:dyDescent="0.25">
      <c r="A119" s="145">
        <v>108</v>
      </c>
      <c r="B119" s="41">
        <f>+IFERROR(VLOOKUP($A119,Hoja5!$A$2:$M$2116,3,FALSE),"")</f>
        <v>15804</v>
      </c>
      <c r="C119" s="41" t="str">
        <f>+IFERROR(VLOOKUP($A119,Hoja5!$A$2:$M$2116,4,FALSE),"")</f>
        <v>TIBANÁ</v>
      </c>
      <c r="D119" s="166">
        <f>+IFERROR(VLOOKUP($A119,Hoja5!$A$2:$M$2116,5,FALSE),"")</f>
        <v>0</v>
      </c>
      <c r="E119" s="166">
        <f>+IFERROR(VLOOKUP($A119,Hoja5!$A$2:$M$2116,6,FALSE),"")</f>
        <v>0</v>
      </c>
      <c r="F119" s="166">
        <f>+IFERROR(VLOOKUP($A119,Hoja5!$A$2:$M$2116,7,FALSE),"")</f>
        <v>0</v>
      </c>
      <c r="G119" s="166">
        <f>+IFERROR(VLOOKUP($A119,Hoja5!$A$2:$M$2116,8,FALSE),"")</f>
        <v>0</v>
      </c>
      <c r="H119" s="166">
        <f>+IFERROR(VLOOKUP($A119,Hoja5!$A$2:$M$2116,9,FALSE),"")</f>
        <v>0</v>
      </c>
      <c r="I119" s="166">
        <f>+IFERROR(VLOOKUP($A119,Hoja5!$A$2:$M$2116,10,FALSE),"")</f>
        <v>0</v>
      </c>
      <c r="J119" s="166">
        <f>+IFERROR(VLOOKUP($A119,Hoja5!$A$2:$M$2116,11,FALSE),"")</f>
        <v>0</v>
      </c>
      <c r="K119" s="164">
        <f>+IFERROR(VLOOKUP($A119,Hoja5!$A$2:$M$2116,12,FALSE),"")</f>
        <v>0</v>
      </c>
      <c r="L119" s="165">
        <f>+IFERROR(VLOOKUP($A119,Hoja5!$A$2:$M$2116,13,FALSE),"")</f>
        <v>0</v>
      </c>
    </row>
    <row r="120" spans="1:12" x14ac:dyDescent="0.25">
      <c r="A120" s="145">
        <v>109</v>
      </c>
      <c r="B120" s="41">
        <f>+IFERROR(VLOOKUP($A120,Hoja5!$A$2:$M$2116,3,FALSE),"")</f>
        <v>15806</v>
      </c>
      <c r="C120" s="41" t="str">
        <f>+IFERROR(VLOOKUP($A120,Hoja5!$A$2:$M$2116,4,FALSE),"")</f>
        <v>TIBASOSA</v>
      </c>
      <c r="D120" s="166">
        <f>+IFERROR(VLOOKUP($A120,Hoja5!$A$2:$M$2116,5,FALSE),"")</f>
        <v>0</v>
      </c>
      <c r="E120" s="166">
        <f>+IFERROR(VLOOKUP($A120,Hoja5!$A$2:$M$2116,6,FALSE),"")</f>
        <v>0</v>
      </c>
      <c r="F120" s="166">
        <f>+IFERROR(VLOOKUP($A120,Hoja5!$A$2:$M$2116,7,FALSE),"")</f>
        <v>8.5178875638841568E-4</v>
      </c>
      <c r="G120" s="166">
        <f>+IFERROR(VLOOKUP($A120,Hoja5!$A$2:$M$2116,8,FALSE),"")</f>
        <v>0</v>
      </c>
      <c r="H120" s="166">
        <f>+IFERROR(VLOOKUP($A120,Hoja5!$A$2:$M$2116,9,FALSE),"")</f>
        <v>0</v>
      </c>
      <c r="I120" s="166">
        <f>+IFERROR(VLOOKUP($A120,Hoja5!$A$2:$M$2116,10,FALSE),"")</f>
        <v>4.1666666666666666E-3</v>
      </c>
      <c r="J120" s="166">
        <f>+IFERROR(VLOOKUP($A120,Hoja5!$A$2:$M$2116,11,FALSE),"")</f>
        <v>0</v>
      </c>
      <c r="K120" s="164">
        <f>+IFERROR(VLOOKUP($A120,Hoja5!$A$2:$M$2116,12,FALSE),"")</f>
        <v>0</v>
      </c>
      <c r="L120" s="165">
        <f>+IFERROR(VLOOKUP($A120,Hoja5!$A$2:$M$2116,13,FALSE),"")</f>
        <v>0</v>
      </c>
    </row>
    <row r="121" spans="1:12" x14ac:dyDescent="0.25">
      <c r="A121" s="145">
        <v>110</v>
      </c>
      <c r="B121" s="41">
        <f>+IFERROR(VLOOKUP($A121,Hoja5!$A$2:$M$2116,3,FALSE),"")</f>
        <v>15808</v>
      </c>
      <c r="C121" s="41" t="str">
        <f>+IFERROR(VLOOKUP($A121,Hoja5!$A$2:$M$2116,4,FALSE),"")</f>
        <v>TINJACA</v>
      </c>
      <c r="D121" s="166">
        <f>+IFERROR(VLOOKUP($A121,Hoja5!$A$2:$M$2116,5,FALSE),"")</f>
        <v>0</v>
      </c>
      <c r="E121" s="166">
        <f>+IFERROR(VLOOKUP($A121,Hoja5!$A$2:$M$2116,6,FALSE),"")</f>
        <v>0</v>
      </c>
      <c r="F121" s="166">
        <f>+IFERROR(VLOOKUP($A121,Hoja5!$A$2:$M$2116,7,FALSE),"")</f>
        <v>0</v>
      </c>
      <c r="G121" s="166">
        <f>+IFERROR(VLOOKUP($A121,Hoja5!$A$2:$M$2116,8,FALSE),"")</f>
        <v>0</v>
      </c>
      <c r="H121" s="166">
        <f>+IFERROR(VLOOKUP($A121,Hoja5!$A$2:$M$2116,9,FALSE),"")</f>
        <v>0</v>
      </c>
      <c r="I121" s="166">
        <f>+IFERROR(VLOOKUP($A121,Hoja5!$A$2:$M$2116,10,FALSE),"")</f>
        <v>4.11522633744856E-3</v>
      </c>
      <c r="J121" s="166">
        <f>+IFERROR(VLOOKUP($A121,Hoja5!$A$2:$M$2116,11,FALSE),"")</f>
        <v>0</v>
      </c>
      <c r="K121" s="164">
        <f>+IFERROR(VLOOKUP($A121,Hoja5!$A$2:$M$2116,12,FALSE),"")</f>
        <v>0</v>
      </c>
      <c r="L121" s="165">
        <f>+IFERROR(VLOOKUP($A121,Hoja5!$A$2:$M$2116,13,FALSE),"")</f>
        <v>0</v>
      </c>
    </row>
    <row r="122" spans="1:12" x14ac:dyDescent="0.25">
      <c r="A122" s="145">
        <v>111</v>
      </c>
      <c r="B122" s="41">
        <f>+IFERROR(VLOOKUP($A122,Hoja5!$A$2:$M$2116,3,FALSE),"")</f>
        <v>15810</v>
      </c>
      <c r="C122" s="41" t="str">
        <f>+IFERROR(VLOOKUP($A122,Hoja5!$A$2:$M$2116,4,FALSE),"")</f>
        <v>TIPACOQUE</v>
      </c>
      <c r="D122" s="166">
        <f>+IFERROR(VLOOKUP($A122,Hoja5!$A$2:$M$2116,5,FALSE),"")</f>
        <v>0.11949685534591195</v>
      </c>
      <c r="E122" s="166">
        <f>+IFERROR(VLOOKUP($A122,Hoja5!$A$2:$M$2116,6,FALSE),"")</f>
        <v>0</v>
      </c>
      <c r="F122" s="166">
        <f>+IFERROR(VLOOKUP($A122,Hoja5!$A$2:$M$2116,7,FALSE),"")</f>
        <v>0</v>
      </c>
      <c r="G122" s="166">
        <f>+IFERROR(VLOOKUP($A122,Hoja5!$A$2:$M$2116,8,FALSE),"")</f>
        <v>0</v>
      </c>
      <c r="H122" s="166">
        <f>+IFERROR(VLOOKUP($A122,Hoja5!$A$2:$M$2116,9,FALSE),"")</f>
        <v>0</v>
      </c>
      <c r="I122" s="166">
        <f>+IFERROR(VLOOKUP($A122,Hoja5!$A$2:$M$2116,10,FALSE),"")</f>
        <v>7.575757575757576E-3</v>
      </c>
      <c r="J122" s="166">
        <f>+IFERROR(VLOOKUP($A122,Hoja5!$A$2:$M$2116,11,FALSE),"")</f>
        <v>0</v>
      </c>
      <c r="K122" s="164">
        <f>+IFERROR(VLOOKUP($A122,Hoja5!$A$2:$M$2116,12,FALSE),"")</f>
        <v>0</v>
      </c>
      <c r="L122" s="165">
        <f>+IFERROR(VLOOKUP($A122,Hoja5!$A$2:$M$2116,13,FALSE),"")</f>
        <v>0</v>
      </c>
    </row>
    <row r="123" spans="1:12" x14ac:dyDescent="0.25">
      <c r="A123" s="145">
        <v>112</v>
      </c>
      <c r="B123" s="41">
        <f>+IFERROR(VLOOKUP($A123,Hoja5!$A$2:$M$2116,3,FALSE),"")</f>
        <v>15814</v>
      </c>
      <c r="C123" s="41" t="str">
        <f>+IFERROR(VLOOKUP($A123,Hoja5!$A$2:$M$2116,4,FALSE),"")</f>
        <v>TOCA</v>
      </c>
      <c r="D123" s="166">
        <f>+IFERROR(VLOOKUP($A123,Hoja5!$A$2:$M$2116,5,FALSE),"")</f>
        <v>3.399122807017544E-2</v>
      </c>
      <c r="E123" s="166">
        <f>+IFERROR(VLOOKUP($A123,Hoja5!$A$2:$M$2116,6,FALSE),"")</f>
        <v>0</v>
      </c>
      <c r="F123" s="166">
        <f>+IFERROR(VLOOKUP($A123,Hoja5!$A$2:$M$2116,7,FALSE),"")</f>
        <v>0</v>
      </c>
      <c r="G123" s="166">
        <f>+IFERROR(VLOOKUP($A123,Hoja5!$A$2:$M$2116,8,FALSE),"")</f>
        <v>0</v>
      </c>
      <c r="H123" s="166">
        <f>+IFERROR(VLOOKUP($A123,Hoja5!$A$2:$M$2116,9,FALSE),"")</f>
        <v>0</v>
      </c>
      <c r="I123" s="166">
        <f>+IFERROR(VLOOKUP($A123,Hoja5!$A$2:$M$2116,10,FALSE),"")</f>
        <v>5.8275058275058279E-3</v>
      </c>
      <c r="J123" s="166">
        <f>+IFERROR(VLOOKUP($A123,Hoja5!$A$2:$M$2116,11,FALSE),"")</f>
        <v>0</v>
      </c>
      <c r="K123" s="164">
        <f>+IFERROR(VLOOKUP($A123,Hoja5!$A$2:$M$2116,12,FALSE),"")</f>
        <v>0</v>
      </c>
      <c r="L123" s="165">
        <f>+IFERROR(VLOOKUP($A123,Hoja5!$A$2:$M$2116,13,FALSE),"")</f>
        <v>0</v>
      </c>
    </row>
    <row r="124" spans="1:12" x14ac:dyDescent="0.25">
      <c r="A124" s="145">
        <v>113</v>
      </c>
      <c r="B124" s="41">
        <f>+IFERROR(VLOOKUP($A124,Hoja5!$A$2:$M$2116,3,FALSE),"")</f>
        <v>15816</v>
      </c>
      <c r="C124" s="41" t="str">
        <f>+IFERROR(VLOOKUP($A124,Hoja5!$A$2:$M$2116,4,FALSE),"")</f>
        <v>TOGUI</v>
      </c>
      <c r="D124" s="166">
        <f>+IFERROR(VLOOKUP($A124,Hoja5!$A$2:$M$2116,5,FALSE),"")</f>
        <v>5.7649667405764965E-2</v>
      </c>
      <c r="E124" s="166">
        <f>+IFERROR(VLOOKUP($A124,Hoja5!$A$2:$M$2116,6,FALSE),"")</f>
        <v>0</v>
      </c>
      <c r="F124" s="166">
        <f>+IFERROR(VLOOKUP($A124,Hoja5!$A$2:$M$2116,7,FALSE),"")</f>
        <v>0</v>
      </c>
      <c r="G124" s="166">
        <f>+IFERROR(VLOOKUP($A124,Hoja5!$A$2:$M$2116,8,FALSE),"")</f>
        <v>0</v>
      </c>
      <c r="H124" s="166">
        <f>+IFERROR(VLOOKUP($A124,Hoja5!$A$2:$M$2116,9,FALSE),"")</f>
        <v>0</v>
      </c>
      <c r="I124" s="166">
        <f>+IFERROR(VLOOKUP($A124,Hoja5!$A$2:$M$2116,10,FALSE),"")</f>
        <v>9.852216748768473E-3</v>
      </c>
      <c r="J124" s="166">
        <f>+IFERROR(VLOOKUP($A124,Hoja5!$A$2:$M$2116,11,FALSE),"")</f>
        <v>0</v>
      </c>
      <c r="K124" s="164">
        <f>+IFERROR(VLOOKUP($A124,Hoja5!$A$2:$M$2116,12,FALSE),"")</f>
        <v>2.5062656641604009E-3</v>
      </c>
      <c r="L124" s="165">
        <f>+IFERROR(VLOOKUP($A124,Hoja5!$A$2:$M$2116,13,FALSE),"")</f>
        <v>0</v>
      </c>
    </row>
    <row r="125" spans="1:12" x14ac:dyDescent="0.25">
      <c r="A125" s="145">
        <v>114</v>
      </c>
      <c r="B125" s="41">
        <f>+IFERROR(VLOOKUP($A125,Hoja5!$A$2:$M$2116,3,FALSE),"")</f>
        <v>15820</v>
      </c>
      <c r="C125" s="41" t="str">
        <f>+IFERROR(VLOOKUP($A125,Hoja5!$A$2:$M$2116,4,FALSE),"")</f>
        <v>TOPAGA</v>
      </c>
      <c r="D125" s="166">
        <f>+IFERROR(VLOOKUP($A125,Hoja5!$A$2:$M$2116,5,FALSE),"")</f>
        <v>0</v>
      </c>
      <c r="E125" s="166">
        <f>+IFERROR(VLOOKUP($A125,Hoja5!$A$2:$M$2116,6,FALSE),"")</f>
        <v>0</v>
      </c>
      <c r="F125" s="166">
        <f>+IFERROR(VLOOKUP($A125,Hoja5!$A$2:$M$2116,7,FALSE),"")</f>
        <v>3.3222591362126247E-3</v>
      </c>
      <c r="G125" s="166">
        <f>+IFERROR(VLOOKUP($A125,Hoja5!$A$2:$M$2116,8,FALSE),"")</f>
        <v>3.3003300330033004E-3</v>
      </c>
      <c r="H125" s="166">
        <f>+IFERROR(VLOOKUP($A125,Hoja5!$A$2:$M$2116,9,FALSE),"")</f>
        <v>0</v>
      </c>
      <c r="I125" s="166">
        <f>+IFERROR(VLOOKUP($A125,Hoja5!$A$2:$M$2116,10,FALSE),"")</f>
        <v>9.8039215686274508E-3</v>
      </c>
      <c r="J125" s="166">
        <f>+IFERROR(VLOOKUP($A125,Hoja5!$A$2:$M$2116,11,FALSE),"")</f>
        <v>0</v>
      </c>
      <c r="K125" s="164">
        <f>+IFERROR(VLOOKUP($A125,Hoja5!$A$2:$M$2116,12,FALSE),"")</f>
        <v>0</v>
      </c>
      <c r="L125" s="165">
        <f>+IFERROR(VLOOKUP($A125,Hoja5!$A$2:$M$2116,13,FALSE),"")</f>
        <v>0</v>
      </c>
    </row>
    <row r="126" spans="1:12" x14ac:dyDescent="0.25">
      <c r="A126" s="145">
        <v>115</v>
      </c>
      <c r="B126" s="41">
        <f>+IFERROR(VLOOKUP($A126,Hoja5!$A$2:$M$2116,3,FALSE),"")</f>
        <v>15822</v>
      </c>
      <c r="C126" s="41" t="str">
        <f>+IFERROR(VLOOKUP($A126,Hoja5!$A$2:$M$2116,4,FALSE),"")</f>
        <v>TOTA</v>
      </c>
      <c r="D126" s="166">
        <f>+IFERROR(VLOOKUP($A126,Hoja5!$A$2:$M$2116,5,FALSE),"")</f>
        <v>0</v>
      </c>
      <c r="E126" s="166">
        <f>+IFERROR(VLOOKUP($A126,Hoja5!$A$2:$M$2116,6,FALSE),"")</f>
        <v>0</v>
      </c>
      <c r="F126" s="166">
        <f>+IFERROR(VLOOKUP($A126,Hoja5!$A$2:$M$2116,7,FALSE),"")</f>
        <v>0</v>
      </c>
      <c r="G126" s="166">
        <f>+IFERROR(VLOOKUP($A126,Hoja5!$A$2:$M$2116,8,FALSE),"")</f>
        <v>0</v>
      </c>
      <c r="H126" s="166">
        <f>+IFERROR(VLOOKUP($A126,Hoja5!$A$2:$M$2116,9,FALSE),"")</f>
        <v>0</v>
      </c>
      <c r="I126" s="166">
        <f>+IFERROR(VLOOKUP($A126,Hoja5!$A$2:$M$2116,10,FALSE),"")</f>
        <v>0</v>
      </c>
      <c r="J126" s="166">
        <f>+IFERROR(VLOOKUP($A126,Hoja5!$A$2:$M$2116,11,FALSE),"")</f>
        <v>0</v>
      </c>
      <c r="K126" s="164">
        <f>+IFERROR(VLOOKUP($A126,Hoja5!$A$2:$M$2116,12,FALSE),"")</f>
        <v>0</v>
      </c>
      <c r="L126" s="165">
        <f>+IFERROR(VLOOKUP($A126,Hoja5!$A$2:$M$2116,13,FALSE),"")</f>
        <v>0</v>
      </c>
    </row>
    <row r="127" spans="1:12" x14ac:dyDescent="0.25">
      <c r="A127" s="145">
        <v>116</v>
      </c>
      <c r="B127" s="41">
        <f>+IFERROR(VLOOKUP($A127,Hoja5!$A$2:$M$2116,3,FALSE),"")</f>
        <v>15832</v>
      </c>
      <c r="C127" s="41" t="str">
        <f>+IFERROR(VLOOKUP($A127,Hoja5!$A$2:$M$2116,4,FALSE),"")</f>
        <v>TUNUNGUA</v>
      </c>
      <c r="D127" s="166">
        <f>+IFERROR(VLOOKUP($A127,Hoja5!$A$2:$M$2116,5,FALSE),"")</f>
        <v>0</v>
      </c>
      <c r="E127" s="166">
        <f>+IFERROR(VLOOKUP($A127,Hoja5!$A$2:$M$2116,6,FALSE),"")</f>
        <v>0.17880794701986755</v>
      </c>
      <c r="F127" s="166">
        <f>+IFERROR(VLOOKUP($A127,Hoja5!$A$2:$M$2116,7,FALSE),"")</f>
        <v>0.16233766233766234</v>
      </c>
      <c r="G127" s="166">
        <f>+IFERROR(VLOOKUP($A127,Hoja5!$A$2:$M$2116,8,FALSE),"")</f>
        <v>9.6774193548387094E-2</v>
      </c>
      <c r="H127" s="166">
        <f>+IFERROR(VLOOKUP($A127,Hoja5!$A$2:$M$2116,9,FALSE),"")</f>
        <v>0</v>
      </c>
      <c r="I127" s="166">
        <f>+IFERROR(VLOOKUP($A127,Hoja5!$A$2:$M$2116,10,FALSE),"")</f>
        <v>0</v>
      </c>
      <c r="J127" s="166">
        <f>+IFERROR(VLOOKUP($A127,Hoja5!$A$2:$M$2116,11,FALSE),"")</f>
        <v>0</v>
      </c>
      <c r="K127" s="164">
        <f>+IFERROR(VLOOKUP($A127,Hoja5!$A$2:$M$2116,12,FALSE),"")</f>
        <v>0</v>
      </c>
      <c r="L127" s="165">
        <f>+IFERROR(VLOOKUP($A127,Hoja5!$A$2:$M$2116,13,FALSE),"")</f>
        <v>0</v>
      </c>
    </row>
    <row r="128" spans="1:12" x14ac:dyDescent="0.25">
      <c r="A128" s="145">
        <v>117</v>
      </c>
      <c r="B128" s="41">
        <f>+IFERROR(VLOOKUP($A128,Hoja5!$A$2:$M$2116,3,FALSE),"")</f>
        <v>15835</v>
      </c>
      <c r="C128" s="41" t="str">
        <f>+IFERROR(VLOOKUP($A128,Hoja5!$A$2:$M$2116,4,FALSE),"")</f>
        <v>TURMEQUE</v>
      </c>
      <c r="D128" s="166">
        <f>+IFERROR(VLOOKUP($A128,Hoja5!$A$2:$M$2116,5,FALSE),"")</f>
        <v>5.8715596330275233E-2</v>
      </c>
      <c r="E128" s="166">
        <f>+IFERROR(VLOOKUP($A128,Hoja5!$A$2:$M$2116,6,FALSE),"")</f>
        <v>0</v>
      </c>
      <c r="F128" s="166">
        <f>+IFERROR(VLOOKUP($A128,Hoja5!$A$2:$M$2116,7,FALSE),"")</f>
        <v>0</v>
      </c>
      <c r="G128" s="166">
        <f>+IFERROR(VLOOKUP($A128,Hoja5!$A$2:$M$2116,8,FALSE),"")</f>
        <v>0</v>
      </c>
      <c r="H128" s="166">
        <f>+IFERROR(VLOOKUP($A128,Hoja5!$A$2:$M$2116,9,FALSE),"")</f>
        <v>0</v>
      </c>
      <c r="I128" s="166">
        <f>+IFERROR(VLOOKUP($A128,Hoja5!$A$2:$M$2116,10,FALSE),"")</f>
        <v>0</v>
      </c>
      <c r="J128" s="166">
        <f>+IFERROR(VLOOKUP($A128,Hoja5!$A$2:$M$2116,11,FALSE),"")</f>
        <v>0</v>
      </c>
      <c r="K128" s="164">
        <f>+IFERROR(VLOOKUP($A128,Hoja5!$A$2:$M$2116,12,FALSE),"")</f>
        <v>0</v>
      </c>
      <c r="L128" s="165">
        <f>+IFERROR(VLOOKUP($A128,Hoja5!$A$2:$M$2116,13,FALSE),"")</f>
        <v>0</v>
      </c>
    </row>
    <row r="129" spans="1:12" x14ac:dyDescent="0.25">
      <c r="A129" s="145">
        <v>118</v>
      </c>
      <c r="B129" s="41">
        <f>+IFERROR(VLOOKUP($A129,Hoja5!$A$2:$M$2116,3,FALSE),"")</f>
        <v>15837</v>
      </c>
      <c r="C129" s="41" t="str">
        <f>+IFERROR(VLOOKUP($A129,Hoja5!$A$2:$M$2116,4,FALSE),"")</f>
        <v>TUTA</v>
      </c>
      <c r="D129" s="166">
        <f>+IFERROR(VLOOKUP($A129,Hoja5!$A$2:$M$2116,5,FALSE),"")</f>
        <v>7.2376357056694818E-2</v>
      </c>
      <c r="E129" s="166">
        <f>+IFERROR(VLOOKUP($A129,Hoja5!$A$2:$M$2116,6,FALSE),"")</f>
        <v>2.8985507246376812E-2</v>
      </c>
      <c r="F129" s="166">
        <f>+IFERROR(VLOOKUP($A129,Hoja5!$A$2:$M$2116,7,FALSE),"")</f>
        <v>4.0342298288508556E-2</v>
      </c>
      <c r="G129" s="166">
        <f>+IFERROR(VLOOKUP($A129,Hoja5!$A$2:$M$2116,8,FALSE),"")</f>
        <v>3.6900369003690037E-2</v>
      </c>
      <c r="H129" s="166">
        <f>+IFERROR(VLOOKUP($A129,Hoja5!$A$2:$M$2116,9,FALSE),"")</f>
        <v>2.75E-2</v>
      </c>
      <c r="I129" s="166">
        <f>+IFERROR(VLOOKUP($A129,Hoja5!$A$2:$M$2116,10,FALSE),"")</f>
        <v>5.0825921219822112E-3</v>
      </c>
      <c r="J129" s="166">
        <f>+IFERROR(VLOOKUP($A129,Hoja5!$A$2:$M$2116,11,FALSE),"")</f>
        <v>1.2804097311139564E-3</v>
      </c>
      <c r="K129" s="164">
        <f>+IFERROR(VLOOKUP($A129,Hoja5!$A$2:$M$2116,12,FALSE),"")</f>
        <v>0</v>
      </c>
      <c r="L129" s="165">
        <f>+IFERROR(VLOOKUP($A129,Hoja5!$A$2:$M$2116,13,FALSE),"")</f>
        <v>0</v>
      </c>
    </row>
    <row r="130" spans="1:12" x14ac:dyDescent="0.25">
      <c r="A130" s="145">
        <v>119</v>
      </c>
      <c r="B130" s="41">
        <f>+IFERROR(VLOOKUP($A130,Hoja5!$A$2:$M$2116,3,FALSE),"")</f>
        <v>15839</v>
      </c>
      <c r="C130" s="41" t="str">
        <f>+IFERROR(VLOOKUP($A130,Hoja5!$A$2:$M$2116,4,FALSE),"")</f>
        <v>TUTAZA</v>
      </c>
      <c r="D130" s="166">
        <f>+IFERROR(VLOOKUP($A130,Hoja5!$A$2:$M$2116,5,FALSE),"")</f>
        <v>0</v>
      </c>
      <c r="E130" s="166">
        <f>+IFERROR(VLOOKUP($A130,Hoja5!$A$2:$M$2116,6,FALSE),"")</f>
        <v>0</v>
      </c>
      <c r="F130" s="166">
        <f>+IFERROR(VLOOKUP($A130,Hoja5!$A$2:$M$2116,7,FALSE),"")</f>
        <v>0</v>
      </c>
      <c r="G130" s="166">
        <f>+IFERROR(VLOOKUP($A130,Hoja5!$A$2:$M$2116,8,FALSE),"")</f>
        <v>0</v>
      </c>
      <c r="H130" s="166">
        <f>+IFERROR(VLOOKUP($A130,Hoja5!$A$2:$M$2116,9,FALSE),"")</f>
        <v>0</v>
      </c>
      <c r="I130" s="166">
        <f>+IFERROR(VLOOKUP($A130,Hoja5!$A$2:$M$2116,10,FALSE),"")</f>
        <v>0</v>
      </c>
      <c r="J130" s="166">
        <f>+IFERROR(VLOOKUP($A130,Hoja5!$A$2:$M$2116,11,FALSE),"")</f>
        <v>0</v>
      </c>
      <c r="K130" s="164">
        <f>+IFERROR(VLOOKUP($A130,Hoja5!$A$2:$M$2116,12,FALSE),"")</f>
        <v>0</v>
      </c>
      <c r="L130" s="165">
        <f>+IFERROR(VLOOKUP($A130,Hoja5!$A$2:$M$2116,13,FALSE),"")</f>
        <v>0</v>
      </c>
    </row>
    <row r="131" spans="1:12" x14ac:dyDescent="0.25">
      <c r="A131" s="145">
        <v>120</v>
      </c>
      <c r="B131" s="41">
        <f>+IFERROR(VLOOKUP($A131,Hoja5!$A$2:$M$2116,3,FALSE),"")</f>
        <v>15842</v>
      </c>
      <c r="C131" s="41" t="str">
        <f>+IFERROR(VLOOKUP($A131,Hoja5!$A$2:$M$2116,4,FALSE),"")</f>
        <v>UMBITA</v>
      </c>
      <c r="D131" s="166">
        <f>+IFERROR(VLOOKUP($A131,Hoja5!$A$2:$M$2116,5,FALSE),"")</f>
        <v>0</v>
      </c>
      <c r="E131" s="166">
        <f>+IFERROR(VLOOKUP($A131,Hoja5!$A$2:$M$2116,6,FALSE),"")</f>
        <v>0</v>
      </c>
      <c r="F131" s="166">
        <f>+IFERROR(VLOOKUP($A131,Hoja5!$A$2:$M$2116,7,FALSE),"")</f>
        <v>0</v>
      </c>
      <c r="G131" s="166">
        <f>+IFERROR(VLOOKUP($A131,Hoja5!$A$2:$M$2116,8,FALSE),"")</f>
        <v>4.7897196261682241E-2</v>
      </c>
      <c r="H131" s="166">
        <f>+IFERROR(VLOOKUP($A131,Hoja5!$A$2:$M$2116,9,FALSE),"")</f>
        <v>2.9481132075471699E-2</v>
      </c>
      <c r="I131" s="166">
        <f>+IFERROR(VLOOKUP($A131,Hoja5!$A$2:$M$2116,10,FALSE),"")</f>
        <v>2.7315914489311165E-2</v>
      </c>
      <c r="J131" s="166">
        <f>+IFERROR(VLOOKUP($A131,Hoja5!$A$2:$M$2116,11,FALSE),"")</f>
        <v>0</v>
      </c>
      <c r="K131" s="164">
        <f>+IFERROR(VLOOKUP($A131,Hoja5!$A$2:$M$2116,12,FALSE),"")</f>
        <v>0</v>
      </c>
      <c r="L131" s="165">
        <f>+IFERROR(VLOOKUP($A131,Hoja5!$A$2:$M$2116,13,FALSE),"")</f>
        <v>0</v>
      </c>
    </row>
    <row r="132" spans="1:12" x14ac:dyDescent="0.25">
      <c r="A132" s="145">
        <v>121</v>
      </c>
      <c r="B132" s="41">
        <f>+IFERROR(VLOOKUP($A132,Hoja5!$A$2:$M$2116,3,FALSE),"")</f>
        <v>15861</v>
      </c>
      <c r="C132" s="41" t="str">
        <f>+IFERROR(VLOOKUP($A132,Hoja5!$A$2:$M$2116,4,FALSE),"")</f>
        <v>VENTAQUEMADA</v>
      </c>
      <c r="D132" s="166">
        <f>+IFERROR(VLOOKUP($A132,Hoja5!$A$2:$M$2116,5,FALSE),"")</f>
        <v>2.0064205457463884E-2</v>
      </c>
      <c r="E132" s="166">
        <f>+IFERROR(VLOOKUP($A132,Hoja5!$A$2:$M$2116,6,FALSE),"")</f>
        <v>1.6470588235294119E-2</v>
      </c>
      <c r="F132" s="166">
        <f>+IFERROR(VLOOKUP($A132,Hoja5!$A$2:$M$2116,7,FALSE),"")</f>
        <v>1.2223071046600458E-2</v>
      </c>
      <c r="G132" s="166">
        <f>+IFERROR(VLOOKUP($A132,Hoja5!$A$2:$M$2116,8,FALSE),"")</f>
        <v>0</v>
      </c>
      <c r="H132" s="166">
        <f>+IFERROR(VLOOKUP($A132,Hoja5!$A$2:$M$2116,9,FALSE),"")</f>
        <v>0</v>
      </c>
      <c r="I132" s="166">
        <f>+IFERROR(VLOOKUP($A132,Hoja5!$A$2:$M$2116,10,FALSE),"")</f>
        <v>1.440922190201729E-3</v>
      </c>
      <c r="J132" s="166">
        <f>+IFERROR(VLOOKUP($A132,Hoja5!$A$2:$M$2116,11,FALSE),"")</f>
        <v>0</v>
      </c>
      <c r="K132" s="164">
        <f>+IFERROR(VLOOKUP($A132,Hoja5!$A$2:$M$2116,12,FALSE),"")</f>
        <v>0</v>
      </c>
      <c r="L132" s="165">
        <f>+IFERROR(VLOOKUP($A132,Hoja5!$A$2:$M$2116,13,FALSE),"")</f>
        <v>0</v>
      </c>
    </row>
    <row r="133" spans="1:12" x14ac:dyDescent="0.25">
      <c r="A133" s="145">
        <v>122</v>
      </c>
      <c r="B133" s="41">
        <f>+IFERROR(VLOOKUP($A133,Hoja5!$A$2:$M$2116,3,FALSE),"")</f>
        <v>15879</v>
      </c>
      <c r="C133" s="41" t="str">
        <f>+IFERROR(VLOOKUP($A133,Hoja5!$A$2:$M$2116,4,FALSE),"")</f>
        <v>VIRACACHÁ</v>
      </c>
      <c r="D133" s="166">
        <f>+IFERROR(VLOOKUP($A133,Hoja5!$A$2:$M$2116,5,FALSE),"")</f>
        <v>0</v>
      </c>
      <c r="E133" s="166">
        <f>+IFERROR(VLOOKUP($A133,Hoja5!$A$2:$M$2116,6,FALSE),"")</f>
        <v>0</v>
      </c>
      <c r="F133" s="166">
        <f>+IFERROR(VLOOKUP($A133,Hoja5!$A$2:$M$2116,7,FALSE),"")</f>
        <v>0</v>
      </c>
      <c r="G133" s="166">
        <f>+IFERROR(VLOOKUP($A133,Hoja5!$A$2:$M$2116,8,FALSE),"")</f>
        <v>0</v>
      </c>
      <c r="H133" s="166">
        <f>+IFERROR(VLOOKUP($A133,Hoja5!$A$2:$M$2116,9,FALSE),"")</f>
        <v>0</v>
      </c>
      <c r="I133" s="166">
        <f>+IFERROR(VLOOKUP($A133,Hoja5!$A$2:$M$2116,10,FALSE),"")</f>
        <v>0</v>
      </c>
      <c r="J133" s="166">
        <f>+IFERROR(VLOOKUP($A133,Hoja5!$A$2:$M$2116,11,FALSE),"")</f>
        <v>0</v>
      </c>
      <c r="K133" s="164">
        <f>+IFERROR(VLOOKUP($A133,Hoja5!$A$2:$M$2116,12,FALSE),"")</f>
        <v>0</v>
      </c>
      <c r="L133" s="165">
        <f>+IFERROR(VLOOKUP($A133,Hoja5!$A$2:$M$2116,13,FALSE),"")</f>
        <v>0</v>
      </c>
    </row>
    <row r="134" spans="1:12" x14ac:dyDescent="0.25">
      <c r="A134" s="145">
        <v>123</v>
      </c>
      <c r="B134" s="41">
        <f>+IFERROR(VLOOKUP($A134,Hoja5!$A$2:$M$2116,3,FALSE),"")</f>
        <v>15897</v>
      </c>
      <c r="C134" s="41" t="str">
        <f>+IFERROR(VLOOKUP($A134,Hoja5!$A$2:$M$2116,4,FALSE),"")</f>
        <v>ZETAQUIRA</v>
      </c>
      <c r="D134" s="166">
        <f>+IFERROR(VLOOKUP($A134,Hoja5!$A$2:$M$2116,5,FALSE),"")</f>
        <v>0</v>
      </c>
      <c r="E134" s="166">
        <f>+IFERROR(VLOOKUP($A134,Hoja5!$A$2:$M$2116,6,FALSE),"")</f>
        <v>5.8690744920993229E-2</v>
      </c>
      <c r="F134" s="166">
        <f>+IFERROR(VLOOKUP($A134,Hoja5!$A$2:$M$2116,7,FALSE),"")</f>
        <v>6.1032863849765258E-2</v>
      </c>
      <c r="G134" s="166">
        <f>+IFERROR(VLOOKUP($A134,Hoja5!$A$2:$M$2116,8,FALSE),"")</f>
        <v>6.4356435643564358E-2</v>
      </c>
      <c r="H134" s="166">
        <f>+IFERROR(VLOOKUP($A134,Hoja5!$A$2:$M$2116,9,FALSE),"")</f>
        <v>0</v>
      </c>
      <c r="I134" s="166">
        <f>+IFERROR(VLOOKUP($A134,Hoja5!$A$2:$M$2116,10,FALSE),"")</f>
        <v>0</v>
      </c>
      <c r="J134" s="166">
        <f>+IFERROR(VLOOKUP($A134,Hoja5!$A$2:$M$2116,11,FALSE),"")</f>
        <v>0</v>
      </c>
      <c r="K134" s="164">
        <f>+IFERROR(VLOOKUP($A134,Hoja5!$A$2:$M$2116,12,FALSE),"")</f>
        <v>0</v>
      </c>
      <c r="L134" s="165">
        <f>+IFERROR(VLOOKUP($A134,Hoja5!$A$2:$M$2116,13,FALSE),"")</f>
        <v>0</v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BOYACA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15001</v>
      </c>
      <c r="C12" s="39" t="str">
        <f>+UPPER(IFERROR(VLOOKUP($A12,Hoja6!$A$3:$P$1124,4,FALSE),""))</f>
        <v>TUNJA</v>
      </c>
      <c r="D12" s="40">
        <f>+IFERROR(VLOOKUP($A12,Hoja6!$A$3:$P$1124,8,FALSE),"")</f>
        <v>2150</v>
      </c>
      <c r="E12" s="40">
        <f>+IFERROR(VLOOKUP($A12,Hoja6!$A$3:$P$1124,9,FALSE),"")</f>
        <v>1326</v>
      </c>
      <c r="F12" s="163">
        <f>+IFERROR(VLOOKUP($A12,Hoja6!$A$3:$P$1124,10,FALSE),"")</f>
        <v>0.6167441860465116</v>
      </c>
      <c r="G12" s="40">
        <f>+IFERROR(VLOOKUP($A12,Hoja6!$A$3:$P$1124,11,FALSE),"")</f>
        <v>2231</v>
      </c>
      <c r="H12" s="40">
        <f>+IFERROR(VLOOKUP($A12,Hoja6!$A$3:$P$1124,12,FALSE),"")</f>
        <v>1371</v>
      </c>
      <c r="I12" s="163">
        <f>+IFERROR(VLOOKUP($A12,Hoja6!$A$3:$P$1124,13,FALSE),"")</f>
        <v>0.61452263558942177</v>
      </c>
      <c r="J12" s="40">
        <f>+IFERROR(VLOOKUP($A12,Hoja6!$A$3:$P$1124,14,FALSE),"")</f>
        <v>2173</v>
      </c>
      <c r="K12" s="149">
        <f>+IFERROR(VLOOKUP($A12,Hoja6!$A$3:$P$1124,15,FALSE),"")</f>
        <v>1336</v>
      </c>
      <c r="L12" s="165">
        <f>+IFERROR(VLOOKUP($A12,Hoja6!$A$3:$P$1124,16,FALSE),"")</f>
        <v>0.61481822365393468</v>
      </c>
    </row>
    <row r="13" spans="1:12" x14ac:dyDescent="0.25">
      <c r="A13" s="145">
        <v>2</v>
      </c>
      <c r="B13" s="39">
        <f>+IFERROR(VLOOKUP($A13,Hoja6!$A$3:$P$1124,3,FALSE),"")</f>
        <v>15022</v>
      </c>
      <c r="C13" s="39" t="str">
        <f>+UPPER(IFERROR(VLOOKUP($A13,Hoja6!$A$3:$P$1124,4,FALSE),""))</f>
        <v xml:space="preserve">ALMEIDA  </v>
      </c>
      <c r="D13" s="40">
        <f>+IFERROR(VLOOKUP($A13,Hoja6!$A$3:$P$1124,8,FALSE),"")</f>
        <v>26</v>
      </c>
      <c r="E13" s="40">
        <f>+IFERROR(VLOOKUP($A13,Hoja6!$A$3:$P$1124,9,FALSE),"")</f>
        <v>7</v>
      </c>
      <c r="F13" s="163">
        <f>+IFERROR(VLOOKUP($A13,Hoja6!$A$3:$P$1124,10,FALSE),"")</f>
        <v>0.26923076923076922</v>
      </c>
      <c r="G13" s="40">
        <f>+IFERROR(VLOOKUP($A13,Hoja6!$A$3:$P$1124,11,FALSE),"")</f>
        <v>27</v>
      </c>
      <c r="H13" s="40">
        <f>+IFERROR(VLOOKUP($A13,Hoja6!$A$3:$P$1124,12,FALSE),"")</f>
        <v>6</v>
      </c>
      <c r="I13" s="163">
        <f>+IFERROR(VLOOKUP($A13,Hoja6!$A$3:$P$1124,13,FALSE),"")</f>
        <v>0.22222222222222221</v>
      </c>
      <c r="J13" s="40">
        <f>+IFERROR(VLOOKUP($A13,Hoja6!$A$3:$P$1124,14,FALSE),"")</f>
        <v>15</v>
      </c>
      <c r="K13" s="149">
        <f>+IFERROR(VLOOKUP($A13,Hoja6!$A$3:$P$1124,15,FALSE),"")</f>
        <v>0</v>
      </c>
      <c r="L13" s="165">
        <f>+IFERROR(VLOOKUP($A13,Hoja6!$A$3:$P$1124,16,FALSE),"")</f>
        <v>0</v>
      </c>
    </row>
    <row r="14" spans="1:12" x14ac:dyDescent="0.25">
      <c r="A14" s="145">
        <v>3</v>
      </c>
      <c r="B14" s="39">
        <f>+IFERROR(VLOOKUP($A14,Hoja6!$A$3:$P$1124,3,FALSE),"")</f>
        <v>15047</v>
      </c>
      <c r="C14" s="39" t="str">
        <f>+UPPER(IFERROR(VLOOKUP($A14,Hoja6!$A$3:$P$1124,4,FALSE),""))</f>
        <v>AQUITANIA</v>
      </c>
      <c r="D14" s="40">
        <f>+IFERROR(VLOOKUP($A14,Hoja6!$A$3:$P$1124,8,FALSE),"")</f>
        <v>154</v>
      </c>
      <c r="E14" s="40">
        <f>+IFERROR(VLOOKUP($A14,Hoja6!$A$3:$P$1124,9,FALSE),"")</f>
        <v>55</v>
      </c>
      <c r="F14" s="163">
        <f>+IFERROR(VLOOKUP($A14,Hoja6!$A$3:$P$1124,10,FALSE),"")</f>
        <v>0.35714285714285715</v>
      </c>
      <c r="G14" s="40">
        <f>+IFERROR(VLOOKUP($A14,Hoja6!$A$3:$P$1124,11,FALSE),"")</f>
        <v>169</v>
      </c>
      <c r="H14" s="40">
        <f>+IFERROR(VLOOKUP($A14,Hoja6!$A$3:$P$1124,12,FALSE),"")</f>
        <v>59</v>
      </c>
      <c r="I14" s="163">
        <f>+IFERROR(VLOOKUP($A14,Hoja6!$A$3:$P$1124,13,FALSE),"")</f>
        <v>0.34911242603550297</v>
      </c>
      <c r="J14" s="40">
        <f>+IFERROR(VLOOKUP($A14,Hoja6!$A$3:$P$1124,14,FALSE),"")</f>
        <v>175</v>
      </c>
      <c r="K14" s="149">
        <f>+IFERROR(VLOOKUP($A14,Hoja6!$A$3:$P$1124,15,FALSE),"")</f>
        <v>54</v>
      </c>
      <c r="L14" s="165">
        <f>+IFERROR(VLOOKUP($A14,Hoja6!$A$3:$P$1124,16,FALSE),"")</f>
        <v>0.30857142857142855</v>
      </c>
    </row>
    <row r="15" spans="1:12" x14ac:dyDescent="0.25">
      <c r="A15" s="145">
        <v>4</v>
      </c>
      <c r="B15" s="39">
        <f>+IFERROR(VLOOKUP($A15,Hoja6!$A$3:$P$1124,3,FALSE),"")</f>
        <v>15051</v>
      </c>
      <c r="C15" s="39" t="str">
        <f>+UPPER(IFERROR(VLOOKUP($A15,Hoja6!$A$3:$P$1124,4,FALSE),""))</f>
        <v>ARCABUCO</v>
      </c>
      <c r="D15" s="40">
        <f>+IFERROR(VLOOKUP($A15,Hoja6!$A$3:$P$1124,8,FALSE),"")</f>
        <v>65</v>
      </c>
      <c r="E15" s="40">
        <f>+IFERROR(VLOOKUP($A15,Hoja6!$A$3:$P$1124,9,FALSE),"")</f>
        <v>19</v>
      </c>
      <c r="F15" s="163">
        <f>+IFERROR(VLOOKUP($A15,Hoja6!$A$3:$P$1124,10,FALSE),"")</f>
        <v>0.29230769230769232</v>
      </c>
      <c r="G15" s="40">
        <f>+IFERROR(VLOOKUP($A15,Hoja6!$A$3:$P$1124,11,FALSE),"")</f>
        <v>56</v>
      </c>
      <c r="H15" s="40">
        <f>+IFERROR(VLOOKUP($A15,Hoja6!$A$3:$P$1124,12,FALSE),"")</f>
        <v>24</v>
      </c>
      <c r="I15" s="163">
        <f>+IFERROR(VLOOKUP($A15,Hoja6!$A$3:$P$1124,13,FALSE),"")</f>
        <v>0.42857142857142855</v>
      </c>
      <c r="J15" s="40">
        <f>+IFERROR(VLOOKUP($A15,Hoja6!$A$3:$P$1124,14,FALSE),"")</f>
        <v>98</v>
      </c>
      <c r="K15" s="149">
        <f>+IFERROR(VLOOKUP($A15,Hoja6!$A$3:$P$1124,15,FALSE),"")</f>
        <v>31</v>
      </c>
      <c r="L15" s="165">
        <f>+IFERROR(VLOOKUP($A15,Hoja6!$A$3:$P$1124,16,FALSE),"")</f>
        <v>0.31632653061224492</v>
      </c>
    </row>
    <row r="16" spans="1:12" x14ac:dyDescent="0.25">
      <c r="A16" s="145">
        <v>5</v>
      </c>
      <c r="B16" s="39">
        <f>+IFERROR(VLOOKUP($A16,Hoja6!$A$3:$P$1124,3,FALSE),"")</f>
        <v>15087</v>
      </c>
      <c r="C16" s="39" t="str">
        <f>+UPPER(IFERROR(VLOOKUP($A16,Hoja6!$A$3:$P$1124,4,FALSE),""))</f>
        <v>BELÉN</v>
      </c>
      <c r="D16" s="40">
        <f>+IFERROR(VLOOKUP($A16,Hoja6!$A$3:$P$1124,8,FALSE),"")</f>
        <v>116</v>
      </c>
      <c r="E16" s="40">
        <f>+IFERROR(VLOOKUP($A16,Hoja6!$A$3:$P$1124,9,FALSE),"")</f>
        <v>47</v>
      </c>
      <c r="F16" s="163">
        <f>+IFERROR(VLOOKUP($A16,Hoja6!$A$3:$P$1124,10,FALSE),"")</f>
        <v>0.40517241379310343</v>
      </c>
      <c r="G16" s="40">
        <f>+IFERROR(VLOOKUP($A16,Hoja6!$A$3:$P$1124,11,FALSE),"")</f>
        <v>127</v>
      </c>
      <c r="H16" s="40">
        <f>+IFERROR(VLOOKUP($A16,Hoja6!$A$3:$P$1124,12,FALSE),"")</f>
        <v>39</v>
      </c>
      <c r="I16" s="163">
        <f>+IFERROR(VLOOKUP($A16,Hoja6!$A$3:$P$1124,13,FALSE),"")</f>
        <v>0.30708661417322836</v>
      </c>
      <c r="J16" s="40">
        <f>+IFERROR(VLOOKUP($A16,Hoja6!$A$3:$P$1124,14,FALSE),"")</f>
        <v>132</v>
      </c>
      <c r="K16" s="149">
        <f>+IFERROR(VLOOKUP($A16,Hoja6!$A$3:$P$1124,15,FALSE),"")</f>
        <v>50</v>
      </c>
      <c r="L16" s="165">
        <f>+IFERROR(VLOOKUP($A16,Hoja6!$A$3:$P$1124,16,FALSE),"")</f>
        <v>0.37878787878787878</v>
      </c>
    </row>
    <row r="17" spans="1:12" x14ac:dyDescent="0.25">
      <c r="A17" s="145">
        <v>6</v>
      </c>
      <c r="B17" s="39">
        <f>+IFERROR(VLOOKUP($A17,Hoja6!$A$3:$P$1124,3,FALSE),"")</f>
        <v>15090</v>
      </c>
      <c r="C17" s="39" t="str">
        <f>+UPPER(IFERROR(VLOOKUP($A17,Hoja6!$A$3:$P$1124,4,FALSE),""))</f>
        <v>BERBEO</v>
      </c>
      <c r="D17" s="40">
        <f>+IFERROR(VLOOKUP($A17,Hoja6!$A$3:$P$1124,8,FALSE),"")</f>
        <v>8</v>
      </c>
      <c r="E17" s="40">
        <f>+IFERROR(VLOOKUP($A17,Hoja6!$A$3:$P$1124,9,FALSE),"")</f>
        <v>4</v>
      </c>
      <c r="F17" s="163">
        <f>+IFERROR(VLOOKUP($A17,Hoja6!$A$3:$P$1124,10,FALSE),"")</f>
        <v>0.5</v>
      </c>
      <c r="G17" s="40">
        <f>+IFERROR(VLOOKUP($A17,Hoja6!$A$3:$P$1124,11,FALSE),"")</f>
        <v>26</v>
      </c>
      <c r="H17" s="40">
        <f>+IFERROR(VLOOKUP($A17,Hoja6!$A$3:$P$1124,12,FALSE),"")</f>
        <v>13</v>
      </c>
      <c r="I17" s="163">
        <f>+IFERROR(VLOOKUP($A17,Hoja6!$A$3:$P$1124,13,FALSE),"")</f>
        <v>0.5</v>
      </c>
      <c r="J17" s="40">
        <f>+IFERROR(VLOOKUP($A17,Hoja6!$A$3:$P$1124,14,FALSE),"")</f>
        <v>20</v>
      </c>
      <c r="K17" s="149">
        <f>+IFERROR(VLOOKUP($A17,Hoja6!$A$3:$P$1124,15,FALSE),"")</f>
        <v>7</v>
      </c>
      <c r="L17" s="165">
        <f>+IFERROR(VLOOKUP($A17,Hoja6!$A$3:$P$1124,16,FALSE),"")</f>
        <v>0.35</v>
      </c>
    </row>
    <row r="18" spans="1:12" x14ac:dyDescent="0.25">
      <c r="A18" s="145">
        <v>7</v>
      </c>
      <c r="B18" s="39">
        <f>+IFERROR(VLOOKUP($A18,Hoja6!$A$3:$P$1124,3,FALSE),"")</f>
        <v>15092</v>
      </c>
      <c r="C18" s="39" t="str">
        <f>+UPPER(IFERROR(VLOOKUP($A18,Hoja6!$A$3:$P$1124,4,FALSE),""))</f>
        <v>BETÉITIVA</v>
      </c>
      <c r="D18" s="40">
        <f>+IFERROR(VLOOKUP($A18,Hoja6!$A$3:$P$1124,8,FALSE),"")</f>
        <v>39</v>
      </c>
      <c r="E18" s="40">
        <f>+IFERROR(VLOOKUP($A18,Hoja6!$A$3:$P$1124,9,FALSE),"")</f>
        <v>13</v>
      </c>
      <c r="F18" s="163">
        <f>+IFERROR(VLOOKUP($A18,Hoja6!$A$3:$P$1124,10,FALSE),"")</f>
        <v>0.33333333333333331</v>
      </c>
      <c r="G18" s="40">
        <f>+IFERROR(VLOOKUP($A18,Hoja6!$A$3:$P$1124,11,FALSE),"")</f>
        <v>32</v>
      </c>
      <c r="H18" s="40">
        <f>+IFERROR(VLOOKUP($A18,Hoja6!$A$3:$P$1124,12,FALSE),"")</f>
        <v>10</v>
      </c>
      <c r="I18" s="163">
        <f>+IFERROR(VLOOKUP($A18,Hoja6!$A$3:$P$1124,13,FALSE),"")</f>
        <v>0.3125</v>
      </c>
      <c r="J18" s="40">
        <f>+IFERROR(VLOOKUP($A18,Hoja6!$A$3:$P$1124,14,FALSE),"")</f>
        <v>24</v>
      </c>
      <c r="K18" s="149">
        <f>+IFERROR(VLOOKUP($A18,Hoja6!$A$3:$P$1124,15,FALSE),"")</f>
        <v>8</v>
      </c>
      <c r="L18" s="165">
        <f>+IFERROR(VLOOKUP($A18,Hoja6!$A$3:$P$1124,16,FALSE),"")</f>
        <v>0.33333333333333331</v>
      </c>
    </row>
    <row r="19" spans="1:12" x14ac:dyDescent="0.25">
      <c r="A19" s="145">
        <v>8</v>
      </c>
      <c r="B19" s="39">
        <f>+IFERROR(VLOOKUP($A19,Hoja6!$A$3:$P$1124,3,FALSE),"")</f>
        <v>15097</v>
      </c>
      <c r="C19" s="39" t="str">
        <f>+UPPER(IFERROR(VLOOKUP($A19,Hoja6!$A$3:$P$1124,4,FALSE),""))</f>
        <v>BOAVITA</v>
      </c>
      <c r="D19" s="40">
        <f>+IFERROR(VLOOKUP($A19,Hoja6!$A$3:$P$1124,8,FALSE),"")</f>
        <v>86</v>
      </c>
      <c r="E19" s="40">
        <f>+IFERROR(VLOOKUP($A19,Hoja6!$A$3:$P$1124,9,FALSE),"")</f>
        <v>27</v>
      </c>
      <c r="F19" s="163">
        <f>+IFERROR(VLOOKUP($A19,Hoja6!$A$3:$P$1124,10,FALSE),"")</f>
        <v>0.31395348837209303</v>
      </c>
      <c r="G19" s="40">
        <f>+IFERROR(VLOOKUP($A19,Hoja6!$A$3:$P$1124,11,FALSE),"")</f>
        <v>68</v>
      </c>
      <c r="H19" s="40">
        <f>+IFERROR(VLOOKUP($A19,Hoja6!$A$3:$P$1124,12,FALSE),"")</f>
        <v>21</v>
      </c>
      <c r="I19" s="163">
        <f>+IFERROR(VLOOKUP($A19,Hoja6!$A$3:$P$1124,13,FALSE),"")</f>
        <v>0.30882352941176472</v>
      </c>
      <c r="J19" s="40">
        <f>+IFERROR(VLOOKUP($A19,Hoja6!$A$3:$P$1124,14,FALSE),"")</f>
        <v>86</v>
      </c>
      <c r="K19" s="149">
        <f>+IFERROR(VLOOKUP($A19,Hoja6!$A$3:$P$1124,15,FALSE),"")</f>
        <v>32</v>
      </c>
      <c r="L19" s="165">
        <f>+IFERROR(VLOOKUP($A19,Hoja6!$A$3:$P$1124,16,FALSE),"")</f>
        <v>0.37209302325581395</v>
      </c>
    </row>
    <row r="20" spans="1:12" x14ac:dyDescent="0.25">
      <c r="A20" s="145">
        <v>9</v>
      </c>
      <c r="B20" s="39">
        <f>+IFERROR(VLOOKUP($A20,Hoja6!$A$3:$P$1124,3,FALSE),"")</f>
        <v>15104</v>
      </c>
      <c r="C20" s="39" t="str">
        <f>+UPPER(IFERROR(VLOOKUP($A20,Hoja6!$A$3:$P$1124,4,FALSE),""))</f>
        <v>BOYACÁ</v>
      </c>
      <c r="D20" s="40">
        <f>+IFERROR(VLOOKUP($A20,Hoja6!$A$3:$P$1124,8,FALSE),"")</f>
        <v>51</v>
      </c>
      <c r="E20" s="40">
        <f>+IFERROR(VLOOKUP($A20,Hoja6!$A$3:$P$1124,9,FALSE),"")</f>
        <v>3</v>
      </c>
      <c r="F20" s="163">
        <f>+IFERROR(VLOOKUP($A20,Hoja6!$A$3:$P$1124,10,FALSE),"")</f>
        <v>5.8823529411764705E-2</v>
      </c>
      <c r="G20" s="40">
        <f>+IFERROR(VLOOKUP($A20,Hoja6!$A$3:$P$1124,11,FALSE),"")</f>
        <v>49</v>
      </c>
      <c r="H20" s="40">
        <f>+IFERROR(VLOOKUP($A20,Hoja6!$A$3:$P$1124,12,FALSE),"")</f>
        <v>21</v>
      </c>
      <c r="I20" s="163">
        <f>+IFERROR(VLOOKUP($A20,Hoja6!$A$3:$P$1124,13,FALSE),"")</f>
        <v>0.42857142857142855</v>
      </c>
      <c r="J20" s="40">
        <f>+IFERROR(VLOOKUP($A20,Hoja6!$A$3:$P$1124,14,FALSE),"")</f>
        <v>57</v>
      </c>
      <c r="K20" s="149">
        <f>+IFERROR(VLOOKUP($A20,Hoja6!$A$3:$P$1124,15,FALSE),"")</f>
        <v>15</v>
      </c>
      <c r="L20" s="165">
        <f>+IFERROR(VLOOKUP($A20,Hoja6!$A$3:$P$1124,16,FALSE),"")</f>
        <v>0.26315789473684209</v>
      </c>
    </row>
    <row r="21" spans="1:12" x14ac:dyDescent="0.25">
      <c r="A21" s="145">
        <v>10</v>
      </c>
      <c r="B21" s="39">
        <f>+IFERROR(VLOOKUP($A21,Hoja6!$A$3:$P$1124,3,FALSE),"")</f>
        <v>15106</v>
      </c>
      <c r="C21" s="39" t="str">
        <f>+UPPER(IFERROR(VLOOKUP($A21,Hoja6!$A$3:$P$1124,4,FALSE),""))</f>
        <v>BRICEÑO</v>
      </c>
      <c r="D21" s="40">
        <f>+IFERROR(VLOOKUP($A21,Hoja6!$A$3:$P$1124,8,FALSE),"")</f>
        <v>35</v>
      </c>
      <c r="E21" s="40">
        <f>+IFERROR(VLOOKUP($A21,Hoja6!$A$3:$P$1124,9,FALSE),"")</f>
        <v>9</v>
      </c>
      <c r="F21" s="163">
        <f>+IFERROR(VLOOKUP($A21,Hoja6!$A$3:$P$1124,10,FALSE),"")</f>
        <v>0.25714285714285712</v>
      </c>
      <c r="G21" s="40">
        <f>+IFERROR(VLOOKUP($A21,Hoja6!$A$3:$P$1124,11,FALSE),"")</f>
        <v>29</v>
      </c>
      <c r="H21" s="40">
        <f>+IFERROR(VLOOKUP($A21,Hoja6!$A$3:$P$1124,12,FALSE),"")</f>
        <v>7</v>
      </c>
      <c r="I21" s="163">
        <f>+IFERROR(VLOOKUP($A21,Hoja6!$A$3:$P$1124,13,FALSE),"")</f>
        <v>0.2413793103448276</v>
      </c>
      <c r="J21" s="40">
        <f>+IFERROR(VLOOKUP($A21,Hoja6!$A$3:$P$1124,14,FALSE),"")</f>
        <v>21</v>
      </c>
      <c r="K21" s="149">
        <f>+IFERROR(VLOOKUP($A21,Hoja6!$A$3:$P$1124,15,FALSE),"")</f>
        <v>8</v>
      </c>
      <c r="L21" s="165">
        <f>+IFERROR(VLOOKUP($A21,Hoja6!$A$3:$P$1124,16,FALSE),"")</f>
        <v>0.38095238095238093</v>
      </c>
    </row>
    <row r="22" spans="1:12" x14ac:dyDescent="0.25">
      <c r="A22" s="145">
        <v>11</v>
      </c>
      <c r="B22" s="39">
        <f>+IFERROR(VLOOKUP($A22,Hoja6!$A$3:$P$1124,3,FALSE),"")</f>
        <v>15109</v>
      </c>
      <c r="C22" s="39" t="str">
        <f>+UPPER(IFERROR(VLOOKUP($A22,Hoja6!$A$3:$P$1124,4,FALSE),""))</f>
        <v>BUENAVISTA</v>
      </c>
      <c r="D22" s="40">
        <f>+IFERROR(VLOOKUP($A22,Hoja6!$A$3:$P$1124,8,FALSE),"")</f>
        <v>65</v>
      </c>
      <c r="E22" s="40">
        <f>+IFERROR(VLOOKUP($A22,Hoja6!$A$3:$P$1124,9,FALSE),"")</f>
        <v>17</v>
      </c>
      <c r="F22" s="163">
        <f>+IFERROR(VLOOKUP($A22,Hoja6!$A$3:$P$1124,10,FALSE),"")</f>
        <v>0.26153846153846155</v>
      </c>
      <c r="G22" s="40">
        <f>+IFERROR(VLOOKUP($A22,Hoja6!$A$3:$P$1124,11,FALSE),"")</f>
        <v>60</v>
      </c>
      <c r="H22" s="40">
        <f>+IFERROR(VLOOKUP($A22,Hoja6!$A$3:$P$1124,12,FALSE),"")</f>
        <v>11</v>
      </c>
      <c r="I22" s="163">
        <f>+IFERROR(VLOOKUP($A22,Hoja6!$A$3:$P$1124,13,FALSE),"")</f>
        <v>0.18333333333333332</v>
      </c>
      <c r="J22" s="40">
        <f>+IFERROR(VLOOKUP($A22,Hoja6!$A$3:$P$1124,14,FALSE),"")</f>
        <v>59</v>
      </c>
      <c r="K22" s="149">
        <f>+IFERROR(VLOOKUP($A22,Hoja6!$A$3:$P$1124,15,FALSE),"")</f>
        <v>14</v>
      </c>
      <c r="L22" s="165">
        <f>+IFERROR(VLOOKUP($A22,Hoja6!$A$3:$P$1124,16,FALSE),"")</f>
        <v>0.23728813559322035</v>
      </c>
    </row>
    <row r="23" spans="1:12" x14ac:dyDescent="0.25">
      <c r="A23" s="145">
        <v>12</v>
      </c>
      <c r="B23" s="39">
        <f>+IFERROR(VLOOKUP($A23,Hoja6!$A$3:$P$1124,3,FALSE),"")</f>
        <v>15114</v>
      </c>
      <c r="C23" s="39" t="str">
        <f>+UPPER(IFERROR(VLOOKUP($A23,Hoja6!$A$3:$P$1124,4,FALSE),""))</f>
        <v>BUSBANZÁ</v>
      </c>
      <c r="D23" s="40">
        <f>+IFERROR(VLOOKUP($A23,Hoja6!$A$3:$P$1124,8,FALSE),"")</f>
        <v>0</v>
      </c>
      <c r="E23" s="40">
        <f>+IFERROR(VLOOKUP($A23,Hoja6!$A$3:$P$1124,9,FALSE),"")</f>
        <v>0</v>
      </c>
      <c r="F23" s="163">
        <f>+IFERROR(VLOOKUP($A23,Hoja6!$A$3:$P$1124,10,FALSE),"")</f>
        <v>0</v>
      </c>
      <c r="G23" s="40">
        <f>+IFERROR(VLOOKUP($A23,Hoja6!$A$3:$P$1124,11,FALSE),"")</f>
        <v>5</v>
      </c>
      <c r="H23" s="40">
        <f>+IFERROR(VLOOKUP($A23,Hoja6!$A$3:$P$1124,12,FALSE),"")</f>
        <v>3</v>
      </c>
      <c r="I23" s="163">
        <f>+IFERROR(VLOOKUP($A23,Hoja6!$A$3:$P$1124,13,FALSE),"")</f>
        <v>0.6</v>
      </c>
      <c r="J23" s="40">
        <f>+IFERROR(VLOOKUP($A23,Hoja6!$A$3:$P$1124,14,FALSE),"")</f>
        <v>7</v>
      </c>
      <c r="K23" s="149">
        <f>+IFERROR(VLOOKUP($A23,Hoja6!$A$3:$P$1124,15,FALSE),"")</f>
        <v>3</v>
      </c>
      <c r="L23" s="165">
        <f>+IFERROR(VLOOKUP($A23,Hoja6!$A$3:$P$1124,16,FALSE),"")</f>
        <v>0.42857142857142855</v>
      </c>
    </row>
    <row r="24" spans="1:12" x14ac:dyDescent="0.25">
      <c r="A24" s="145">
        <v>13</v>
      </c>
      <c r="B24" s="39">
        <f>+IFERROR(VLOOKUP($A24,Hoja6!$A$3:$P$1124,3,FALSE),"")</f>
        <v>15131</v>
      </c>
      <c r="C24" s="39" t="str">
        <f>+UPPER(IFERROR(VLOOKUP($A24,Hoja6!$A$3:$P$1124,4,FALSE),""))</f>
        <v>CALDAS</v>
      </c>
      <c r="D24" s="40">
        <f>+IFERROR(VLOOKUP($A24,Hoja6!$A$3:$P$1124,8,FALSE),"")</f>
        <v>43</v>
      </c>
      <c r="E24" s="40">
        <f>+IFERROR(VLOOKUP($A24,Hoja6!$A$3:$P$1124,9,FALSE),"")</f>
        <v>12</v>
      </c>
      <c r="F24" s="163">
        <f>+IFERROR(VLOOKUP($A24,Hoja6!$A$3:$P$1124,10,FALSE),"")</f>
        <v>0.27906976744186046</v>
      </c>
      <c r="G24" s="40">
        <f>+IFERROR(VLOOKUP($A24,Hoja6!$A$3:$P$1124,11,FALSE),"")</f>
        <v>54</v>
      </c>
      <c r="H24" s="40">
        <f>+IFERROR(VLOOKUP($A24,Hoja6!$A$3:$P$1124,12,FALSE),"")</f>
        <v>13</v>
      </c>
      <c r="I24" s="163">
        <f>+IFERROR(VLOOKUP($A24,Hoja6!$A$3:$P$1124,13,FALSE),"")</f>
        <v>0.24074074074074073</v>
      </c>
      <c r="J24" s="40">
        <f>+IFERROR(VLOOKUP($A24,Hoja6!$A$3:$P$1124,14,FALSE),"")</f>
        <v>50</v>
      </c>
      <c r="K24" s="149">
        <f>+IFERROR(VLOOKUP($A24,Hoja6!$A$3:$P$1124,15,FALSE),"")</f>
        <v>16</v>
      </c>
      <c r="L24" s="165">
        <f>+IFERROR(VLOOKUP($A24,Hoja6!$A$3:$P$1124,16,FALSE),"")</f>
        <v>0.32</v>
      </c>
    </row>
    <row r="25" spans="1:12" x14ac:dyDescent="0.25">
      <c r="A25" s="145">
        <v>14</v>
      </c>
      <c r="B25" s="39">
        <f>+IFERROR(VLOOKUP($A25,Hoja6!$A$3:$P$1124,3,FALSE),"")</f>
        <v>15135</v>
      </c>
      <c r="C25" s="39" t="str">
        <f>+UPPER(IFERROR(VLOOKUP($A25,Hoja6!$A$3:$P$1124,4,FALSE),""))</f>
        <v>CAMPOHERMOSO</v>
      </c>
      <c r="D25" s="40">
        <f>+IFERROR(VLOOKUP($A25,Hoja6!$A$3:$P$1124,8,FALSE),"")</f>
        <v>23</v>
      </c>
      <c r="E25" s="40">
        <f>+IFERROR(VLOOKUP($A25,Hoja6!$A$3:$P$1124,9,FALSE),"")</f>
        <v>8</v>
      </c>
      <c r="F25" s="163">
        <f>+IFERROR(VLOOKUP($A25,Hoja6!$A$3:$P$1124,10,FALSE),"")</f>
        <v>0.34782608695652173</v>
      </c>
      <c r="G25" s="40">
        <f>+IFERROR(VLOOKUP($A25,Hoja6!$A$3:$P$1124,11,FALSE),"")</f>
        <v>20</v>
      </c>
      <c r="H25" s="40">
        <f>+IFERROR(VLOOKUP($A25,Hoja6!$A$3:$P$1124,12,FALSE),"")</f>
        <v>7</v>
      </c>
      <c r="I25" s="163">
        <f>+IFERROR(VLOOKUP($A25,Hoja6!$A$3:$P$1124,13,FALSE),"")</f>
        <v>0.35</v>
      </c>
      <c r="J25" s="40">
        <f>+IFERROR(VLOOKUP($A25,Hoja6!$A$3:$P$1124,14,FALSE),"")</f>
        <v>31</v>
      </c>
      <c r="K25" s="149">
        <f>+IFERROR(VLOOKUP($A25,Hoja6!$A$3:$P$1124,15,FALSE),"")</f>
        <v>4</v>
      </c>
      <c r="L25" s="165">
        <f>+IFERROR(VLOOKUP($A25,Hoja6!$A$3:$P$1124,16,FALSE),"")</f>
        <v>0.12903225806451613</v>
      </c>
    </row>
    <row r="26" spans="1:12" x14ac:dyDescent="0.25">
      <c r="A26" s="145">
        <v>15</v>
      </c>
      <c r="B26" s="39">
        <f>+IFERROR(VLOOKUP($A26,Hoja6!$A$3:$P$1124,3,FALSE),"")</f>
        <v>15162</v>
      </c>
      <c r="C26" s="39" t="str">
        <f>+UPPER(IFERROR(VLOOKUP($A26,Hoja6!$A$3:$P$1124,4,FALSE),""))</f>
        <v>CERINZA</v>
      </c>
      <c r="D26" s="40">
        <f>+IFERROR(VLOOKUP($A26,Hoja6!$A$3:$P$1124,8,FALSE),"")</f>
        <v>49</v>
      </c>
      <c r="E26" s="40">
        <f>+IFERROR(VLOOKUP($A26,Hoja6!$A$3:$P$1124,9,FALSE),"")</f>
        <v>19</v>
      </c>
      <c r="F26" s="163">
        <f>+IFERROR(VLOOKUP($A26,Hoja6!$A$3:$P$1124,10,FALSE),"")</f>
        <v>0.38775510204081631</v>
      </c>
      <c r="G26" s="40">
        <f>+IFERROR(VLOOKUP($A26,Hoja6!$A$3:$P$1124,11,FALSE),"")</f>
        <v>47</v>
      </c>
      <c r="H26" s="40">
        <f>+IFERROR(VLOOKUP($A26,Hoja6!$A$3:$P$1124,12,FALSE),"")</f>
        <v>28</v>
      </c>
      <c r="I26" s="163">
        <f>+IFERROR(VLOOKUP($A26,Hoja6!$A$3:$P$1124,13,FALSE),"")</f>
        <v>0.5957446808510638</v>
      </c>
      <c r="J26" s="40">
        <f>+IFERROR(VLOOKUP($A26,Hoja6!$A$3:$P$1124,14,FALSE),"")</f>
        <v>56</v>
      </c>
      <c r="K26" s="149">
        <f>+IFERROR(VLOOKUP($A26,Hoja6!$A$3:$P$1124,15,FALSE),"")</f>
        <v>28</v>
      </c>
      <c r="L26" s="165">
        <f>+IFERROR(VLOOKUP($A26,Hoja6!$A$3:$P$1124,16,FALSE),"")</f>
        <v>0.5</v>
      </c>
    </row>
    <row r="27" spans="1:12" x14ac:dyDescent="0.25">
      <c r="A27" s="145">
        <v>16</v>
      </c>
      <c r="B27" s="39">
        <f>+IFERROR(VLOOKUP($A27,Hoja6!$A$3:$P$1124,3,FALSE),"")</f>
        <v>15172</v>
      </c>
      <c r="C27" s="39" t="str">
        <f>+UPPER(IFERROR(VLOOKUP($A27,Hoja6!$A$3:$P$1124,4,FALSE),""))</f>
        <v>CHINAVITA</v>
      </c>
      <c r="D27" s="40">
        <f>+IFERROR(VLOOKUP($A27,Hoja6!$A$3:$P$1124,8,FALSE),"")</f>
        <v>34</v>
      </c>
      <c r="E27" s="40">
        <f>+IFERROR(VLOOKUP($A27,Hoja6!$A$3:$P$1124,9,FALSE),"")</f>
        <v>10</v>
      </c>
      <c r="F27" s="163">
        <f>+IFERROR(VLOOKUP($A27,Hoja6!$A$3:$P$1124,10,FALSE),"")</f>
        <v>0.29411764705882354</v>
      </c>
      <c r="G27" s="40">
        <f>+IFERROR(VLOOKUP($A27,Hoja6!$A$3:$P$1124,11,FALSE),"")</f>
        <v>43</v>
      </c>
      <c r="H27" s="40">
        <f>+IFERROR(VLOOKUP($A27,Hoja6!$A$3:$P$1124,12,FALSE),"")</f>
        <v>8</v>
      </c>
      <c r="I27" s="163">
        <f>+IFERROR(VLOOKUP($A27,Hoja6!$A$3:$P$1124,13,FALSE),"")</f>
        <v>0.18604651162790697</v>
      </c>
      <c r="J27" s="40">
        <f>+IFERROR(VLOOKUP($A27,Hoja6!$A$3:$P$1124,14,FALSE),"")</f>
        <v>38</v>
      </c>
      <c r="K27" s="149">
        <f>+IFERROR(VLOOKUP($A27,Hoja6!$A$3:$P$1124,15,FALSE),"")</f>
        <v>10</v>
      </c>
      <c r="L27" s="165">
        <f>+IFERROR(VLOOKUP($A27,Hoja6!$A$3:$P$1124,16,FALSE),"")</f>
        <v>0.26315789473684209</v>
      </c>
    </row>
    <row r="28" spans="1:12" x14ac:dyDescent="0.25">
      <c r="A28" s="145">
        <v>17</v>
      </c>
      <c r="B28" s="39">
        <f>+IFERROR(VLOOKUP($A28,Hoja6!$A$3:$P$1124,3,FALSE),"")</f>
        <v>15176</v>
      </c>
      <c r="C28" s="39" t="str">
        <f>+UPPER(IFERROR(VLOOKUP($A28,Hoja6!$A$3:$P$1124,4,FALSE),""))</f>
        <v>CHIQUINQUIRÁ</v>
      </c>
      <c r="D28" s="40">
        <f>+IFERROR(VLOOKUP($A28,Hoja6!$A$3:$P$1124,8,FALSE),"")</f>
        <v>913</v>
      </c>
      <c r="E28" s="40">
        <f>+IFERROR(VLOOKUP($A28,Hoja6!$A$3:$P$1124,9,FALSE),"")</f>
        <v>366</v>
      </c>
      <c r="F28" s="163">
        <f>+IFERROR(VLOOKUP($A28,Hoja6!$A$3:$P$1124,10,FALSE),"")</f>
        <v>0.4008762322015334</v>
      </c>
      <c r="G28" s="40">
        <f>+IFERROR(VLOOKUP($A28,Hoja6!$A$3:$P$1124,11,FALSE),"")</f>
        <v>925</v>
      </c>
      <c r="H28" s="40">
        <f>+IFERROR(VLOOKUP($A28,Hoja6!$A$3:$P$1124,12,FALSE),"")</f>
        <v>344</v>
      </c>
      <c r="I28" s="163">
        <f>+IFERROR(VLOOKUP($A28,Hoja6!$A$3:$P$1124,13,FALSE),"")</f>
        <v>0.37189189189189187</v>
      </c>
      <c r="J28" s="40">
        <f>+IFERROR(VLOOKUP($A28,Hoja6!$A$3:$P$1124,14,FALSE),"")</f>
        <v>970</v>
      </c>
      <c r="K28" s="149">
        <f>+IFERROR(VLOOKUP($A28,Hoja6!$A$3:$P$1124,15,FALSE),"")</f>
        <v>347</v>
      </c>
      <c r="L28" s="165">
        <f>+IFERROR(VLOOKUP($A28,Hoja6!$A$3:$P$1124,16,FALSE),"")</f>
        <v>0.3577319587628866</v>
      </c>
    </row>
    <row r="29" spans="1:12" x14ac:dyDescent="0.25">
      <c r="A29" s="145">
        <v>18</v>
      </c>
      <c r="B29" s="39">
        <f>+IFERROR(VLOOKUP($A29,Hoja6!$A$3:$P$1124,3,FALSE),"")</f>
        <v>15180</v>
      </c>
      <c r="C29" s="39" t="str">
        <f>+UPPER(IFERROR(VLOOKUP($A29,Hoja6!$A$3:$P$1124,4,FALSE),""))</f>
        <v>CHISCAS</v>
      </c>
      <c r="D29" s="40">
        <f>+IFERROR(VLOOKUP($A29,Hoja6!$A$3:$P$1124,8,FALSE),"")</f>
        <v>32</v>
      </c>
      <c r="E29" s="40">
        <f>+IFERROR(VLOOKUP($A29,Hoja6!$A$3:$P$1124,9,FALSE),"")</f>
        <v>9</v>
      </c>
      <c r="F29" s="163">
        <f>+IFERROR(VLOOKUP($A29,Hoja6!$A$3:$P$1124,10,FALSE),"")</f>
        <v>0.28125</v>
      </c>
      <c r="G29" s="40">
        <f>+IFERROR(VLOOKUP($A29,Hoja6!$A$3:$P$1124,11,FALSE),"")</f>
        <v>46</v>
      </c>
      <c r="H29" s="40">
        <f>+IFERROR(VLOOKUP($A29,Hoja6!$A$3:$P$1124,12,FALSE),"")</f>
        <v>10</v>
      </c>
      <c r="I29" s="163">
        <f>+IFERROR(VLOOKUP($A29,Hoja6!$A$3:$P$1124,13,FALSE),"")</f>
        <v>0.21739130434782608</v>
      </c>
      <c r="J29" s="40">
        <f>+IFERROR(VLOOKUP($A29,Hoja6!$A$3:$P$1124,14,FALSE),"")</f>
        <v>47</v>
      </c>
      <c r="K29" s="149">
        <f>+IFERROR(VLOOKUP($A29,Hoja6!$A$3:$P$1124,15,FALSE),"")</f>
        <v>8</v>
      </c>
      <c r="L29" s="165">
        <f>+IFERROR(VLOOKUP($A29,Hoja6!$A$3:$P$1124,16,FALSE),"")</f>
        <v>0.1702127659574468</v>
      </c>
    </row>
    <row r="30" spans="1:12" x14ac:dyDescent="0.25">
      <c r="A30" s="145">
        <v>19</v>
      </c>
      <c r="B30" s="39">
        <f>+IFERROR(VLOOKUP($A30,Hoja6!$A$3:$P$1124,3,FALSE),"")</f>
        <v>15183</v>
      </c>
      <c r="C30" s="39" t="str">
        <f>+UPPER(IFERROR(VLOOKUP($A30,Hoja6!$A$3:$P$1124,4,FALSE),""))</f>
        <v>CHITA</v>
      </c>
      <c r="D30" s="40">
        <f>+IFERROR(VLOOKUP($A30,Hoja6!$A$3:$P$1124,8,FALSE),"")</f>
        <v>123</v>
      </c>
      <c r="E30" s="40">
        <f>+IFERROR(VLOOKUP($A30,Hoja6!$A$3:$P$1124,9,FALSE),"")</f>
        <v>17</v>
      </c>
      <c r="F30" s="163">
        <f>+IFERROR(VLOOKUP($A30,Hoja6!$A$3:$P$1124,10,FALSE),"")</f>
        <v>0.13821138211382114</v>
      </c>
      <c r="G30" s="40">
        <f>+IFERROR(VLOOKUP($A30,Hoja6!$A$3:$P$1124,11,FALSE),"")</f>
        <v>125</v>
      </c>
      <c r="H30" s="40">
        <f>+IFERROR(VLOOKUP($A30,Hoja6!$A$3:$P$1124,12,FALSE),"")</f>
        <v>26</v>
      </c>
      <c r="I30" s="163">
        <f>+IFERROR(VLOOKUP($A30,Hoja6!$A$3:$P$1124,13,FALSE),"")</f>
        <v>0.20799999999999999</v>
      </c>
      <c r="J30" s="40">
        <f>+IFERROR(VLOOKUP($A30,Hoja6!$A$3:$P$1124,14,FALSE),"")</f>
        <v>130</v>
      </c>
      <c r="K30" s="149">
        <f>+IFERROR(VLOOKUP($A30,Hoja6!$A$3:$P$1124,15,FALSE),"")</f>
        <v>26</v>
      </c>
      <c r="L30" s="165">
        <f>+IFERROR(VLOOKUP($A30,Hoja6!$A$3:$P$1124,16,FALSE),"")</f>
        <v>0.2</v>
      </c>
    </row>
    <row r="31" spans="1:12" x14ac:dyDescent="0.25">
      <c r="A31" s="145">
        <v>20</v>
      </c>
      <c r="B31" s="39">
        <f>+IFERROR(VLOOKUP($A31,Hoja6!$A$3:$P$1124,3,FALSE),"")</f>
        <v>15185</v>
      </c>
      <c r="C31" s="39" t="str">
        <f>+UPPER(IFERROR(VLOOKUP($A31,Hoja6!$A$3:$P$1124,4,FALSE),""))</f>
        <v>CHITARAQUE</v>
      </c>
      <c r="D31" s="40">
        <f>+IFERROR(VLOOKUP($A31,Hoja6!$A$3:$P$1124,8,FALSE),"")</f>
        <v>43</v>
      </c>
      <c r="E31" s="40">
        <f>+IFERROR(VLOOKUP($A31,Hoja6!$A$3:$P$1124,9,FALSE),"")</f>
        <v>10</v>
      </c>
      <c r="F31" s="163">
        <f>+IFERROR(VLOOKUP($A31,Hoja6!$A$3:$P$1124,10,FALSE),"")</f>
        <v>0.23255813953488372</v>
      </c>
      <c r="G31" s="40">
        <f>+IFERROR(VLOOKUP($A31,Hoja6!$A$3:$P$1124,11,FALSE),"")</f>
        <v>52</v>
      </c>
      <c r="H31" s="40">
        <f>+IFERROR(VLOOKUP($A31,Hoja6!$A$3:$P$1124,12,FALSE),"")</f>
        <v>15</v>
      </c>
      <c r="I31" s="163">
        <f>+IFERROR(VLOOKUP($A31,Hoja6!$A$3:$P$1124,13,FALSE),"")</f>
        <v>0.28846153846153844</v>
      </c>
      <c r="J31" s="40">
        <f>+IFERROR(VLOOKUP($A31,Hoja6!$A$3:$P$1124,14,FALSE),"")</f>
        <v>49</v>
      </c>
      <c r="K31" s="149">
        <f>+IFERROR(VLOOKUP($A31,Hoja6!$A$3:$P$1124,15,FALSE),"")</f>
        <v>12</v>
      </c>
      <c r="L31" s="165">
        <f>+IFERROR(VLOOKUP($A31,Hoja6!$A$3:$P$1124,16,FALSE),"")</f>
        <v>0.24489795918367346</v>
      </c>
    </row>
    <row r="32" spans="1:12" x14ac:dyDescent="0.25">
      <c r="A32" s="145">
        <v>21</v>
      </c>
      <c r="B32" s="39">
        <f>+IFERROR(VLOOKUP($A32,Hoja6!$A$3:$P$1124,3,FALSE),"")</f>
        <v>15187</v>
      </c>
      <c r="C32" s="39" t="str">
        <f>+UPPER(IFERROR(VLOOKUP($A32,Hoja6!$A$3:$P$1124,4,FALSE),""))</f>
        <v>CHIVATÁ</v>
      </c>
      <c r="D32" s="40">
        <f>+IFERROR(VLOOKUP($A32,Hoja6!$A$3:$P$1124,8,FALSE),"")</f>
        <v>21</v>
      </c>
      <c r="E32" s="40">
        <f>+IFERROR(VLOOKUP($A32,Hoja6!$A$3:$P$1124,9,FALSE),"")</f>
        <v>4</v>
      </c>
      <c r="F32" s="163">
        <f>+IFERROR(VLOOKUP($A32,Hoja6!$A$3:$P$1124,10,FALSE),"")</f>
        <v>0.19047619047619047</v>
      </c>
      <c r="G32" s="40">
        <f>+IFERROR(VLOOKUP($A32,Hoja6!$A$3:$P$1124,11,FALSE),"")</f>
        <v>21</v>
      </c>
      <c r="H32" s="40">
        <f>+IFERROR(VLOOKUP($A32,Hoja6!$A$3:$P$1124,12,FALSE),"")</f>
        <v>2</v>
      </c>
      <c r="I32" s="163">
        <f>+IFERROR(VLOOKUP($A32,Hoja6!$A$3:$P$1124,13,FALSE),"")</f>
        <v>9.5238095238095233E-2</v>
      </c>
      <c r="J32" s="40">
        <f>+IFERROR(VLOOKUP($A32,Hoja6!$A$3:$P$1124,14,FALSE),"")</f>
        <v>21</v>
      </c>
      <c r="K32" s="149">
        <f>+IFERROR(VLOOKUP($A32,Hoja6!$A$3:$P$1124,15,FALSE),"")</f>
        <v>6</v>
      </c>
      <c r="L32" s="165">
        <f>+IFERROR(VLOOKUP($A32,Hoja6!$A$3:$P$1124,16,FALSE),"")</f>
        <v>0.2857142857142857</v>
      </c>
    </row>
    <row r="33" spans="1:12" x14ac:dyDescent="0.25">
      <c r="A33" s="145">
        <v>22</v>
      </c>
      <c r="B33" s="39">
        <f>+IFERROR(VLOOKUP($A33,Hoja6!$A$3:$P$1124,3,FALSE),"")</f>
        <v>15189</v>
      </c>
      <c r="C33" s="39" t="str">
        <f>+UPPER(IFERROR(VLOOKUP($A33,Hoja6!$A$3:$P$1124,4,FALSE),""))</f>
        <v>CIÉNEGA</v>
      </c>
      <c r="D33" s="40">
        <f>+IFERROR(VLOOKUP($A33,Hoja6!$A$3:$P$1124,8,FALSE),"")</f>
        <v>57</v>
      </c>
      <c r="E33" s="40">
        <f>+IFERROR(VLOOKUP($A33,Hoja6!$A$3:$P$1124,9,FALSE),"")</f>
        <v>17</v>
      </c>
      <c r="F33" s="163">
        <f>+IFERROR(VLOOKUP($A33,Hoja6!$A$3:$P$1124,10,FALSE),"")</f>
        <v>0.2982456140350877</v>
      </c>
      <c r="G33" s="40">
        <f>+IFERROR(VLOOKUP($A33,Hoja6!$A$3:$P$1124,11,FALSE),"")</f>
        <v>65</v>
      </c>
      <c r="H33" s="40">
        <f>+IFERROR(VLOOKUP($A33,Hoja6!$A$3:$P$1124,12,FALSE),"")</f>
        <v>27</v>
      </c>
      <c r="I33" s="163">
        <f>+IFERROR(VLOOKUP($A33,Hoja6!$A$3:$P$1124,13,FALSE),"")</f>
        <v>0.41538461538461541</v>
      </c>
      <c r="J33" s="40">
        <f>+IFERROR(VLOOKUP($A33,Hoja6!$A$3:$P$1124,14,FALSE),"")</f>
        <v>68</v>
      </c>
      <c r="K33" s="149">
        <f>+IFERROR(VLOOKUP($A33,Hoja6!$A$3:$P$1124,15,FALSE),"")</f>
        <v>24</v>
      </c>
      <c r="L33" s="165">
        <f>+IFERROR(VLOOKUP($A33,Hoja6!$A$3:$P$1124,16,FALSE),"")</f>
        <v>0.35294117647058826</v>
      </c>
    </row>
    <row r="34" spans="1:12" x14ac:dyDescent="0.25">
      <c r="A34" s="145">
        <v>23</v>
      </c>
      <c r="B34" s="39">
        <f>+IFERROR(VLOOKUP($A34,Hoja6!$A$3:$P$1124,3,FALSE),"")</f>
        <v>15204</v>
      </c>
      <c r="C34" s="39" t="str">
        <f>+UPPER(IFERROR(VLOOKUP($A34,Hoja6!$A$3:$P$1124,4,FALSE),""))</f>
        <v>CÓMBITA</v>
      </c>
      <c r="D34" s="40">
        <f>+IFERROR(VLOOKUP($A34,Hoja6!$A$3:$P$1124,8,FALSE),"")</f>
        <v>128</v>
      </c>
      <c r="E34" s="40">
        <f>+IFERROR(VLOOKUP($A34,Hoja6!$A$3:$P$1124,9,FALSE),"")</f>
        <v>65</v>
      </c>
      <c r="F34" s="163">
        <f>+IFERROR(VLOOKUP($A34,Hoja6!$A$3:$P$1124,10,FALSE),"")</f>
        <v>0.5078125</v>
      </c>
      <c r="G34" s="40">
        <f>+IFERROR(VLOOKUP($A34,Hoja6!$A$3:$P$1124,11,FALSE),"")</f>
        <v>117</v>
      </c>
      <c r="H34" s="40">
        <f>+IFERROR(VLOOKUP($A34,Hoja6!$A$3:$P$1124,12,FALSE),"")</f>
        <v>54</v>
      </c>
      <c r="I34" s="163">
        <f>+IFERROR(VLOOKUP($A34,Hoja6!$A$3:$P$1124,13,FALSE),"")</f>
        <v>0.46153846153846156</v>
      </c>
      <c r="J34" s="40">
        <f>+IFERROR(VLOOKUP($A34,Hoja6!$A$3:$P$1124,14,FALSE),"")</f>
        <v>131</v>
      </c>
      <c r="K34" s="149">
        <f>+IFERROR(VLOOKUP($A34,Hoja6!$A$3:$P$1124,15,FALSE),"")</f>
        <v>69</v>
      </c>
      <c r="L34" s="165">
        <f>+IFERROR(VLOOKUP($A34,Hoja6!$A$3:$P$1124,16,FALSE),"")</f>
        <v>0.52671755725190839</v>
      </c>
    </row>
    <row r="35" spans="1:12" x14ac:dyDescent="0.25">
      <c r="A35" s="145">
        <v>24</v>
      </c>
      <c r="B35" s="39">
        <f>+IFERROR(VLOOKUP($A35,Hoja6!$A$3:$P$1124,3,FALSE),"")</f>
        <v>15212</v>
      </c>
      <c r="C35" s="39" t="str">
        <f>+UPPER(IFERROR(VLOOKUP($A35,Hoja6!$A$3:$P$1124,4,FALSE),""))</f>
        <v>COPER</v>
      </c>
      <c r="D35" s="40">
        <f>+IFERROR(VLOOKUP($A35,Hoja6!$A$3:$P$1124,8,FALSE),"")</f>
        <v>20</v>
      </c>
      <c r="E35" s="40">
        <f>+IFERROR(VLOOKUP($A35,Hoja6!$A$3:$P$1124,9,FALSE),"")</f>
        <v>4</v>
      </c>
      <c r="F35" s="163">
        <f>+IFERROR(VLOOKUP($A35,Hoja6!$A$3:$P$1124,10,FALSE),"")</f>
        <v>0.2</v>
      </c>
      <c r="G35" s="40">
        <f>+IFERROR(VLOOKUP($A35,Hoja6!$A$3:$P$1124,11,FALSE),"")</f>
        <v>35</v>
      </c>
      <c r="H35" s="40">
        <f>+IFERROR(VLOOKUP($A35,Hoja6!$A$3:$P$1124,12,FALSE),"")</f>
        <v>15</v>
      </c>
      <c r="I35" s="163">
        <f>+IFERROR(VLOOKUP($A35,Hoja6!$A$3:$P$1124,13,FALSE),"")</f>
        <v>0.42857142857142855</v>
      </c>
      <c r="J35" s="40">
        <f>+IFERROR(VLOOKUP($A35,Hoja6!$A$3:$P$1124,14,FALSE),"")</f>
        <v>44</v>
      </c>
      <c r="K35" s="149">
        <f>+IFERROR(VLOOKUP($A35,Hoja6!$A$3:$P$1124,15,FALSE),"")</f>
        <v>10</v>
      </c>
      <c r="L35" s="165">
        <f>+IFERROR(VLOOKUP($A35,Hoja6!$A$3:$P$1124,16,FALSE),"")</f>
        <v>0.22727272727272727</v>
      </c>
    </row>
    <row r="36" spans="1:12" x14ac:dyDescent="0.25">
      <c r="A36" s="145">
        <v>25</v>
      </c>
      <c r="B36" s="39">
        <f>+IFERROR(VLOOKUP($A36,Hoja6!$A$3:$P$1124,3,FALSE),"")</f>
        <v>15215</v>
      </c>
      <c r="C36" s="39" t="str">
        <f>+UPPER(IFERROR(VLOOKUP($A36,Hoja6!$A$3:$P$1124,4,FALSE),""))</f>
        <v>CORRALES</v>
      </c>
      <c r="D36" s="40">
        <f>+IFERROR(VLOOKUP($A36,Hoja6!$A$3:$P$1124,8,FALSE),"")</f>
        <v>18</v>
      </c>
      <c r="E36" s="40">
        <f>+IFERROR(VLOOKUP($A36,Hoja6!$A$3:$P$1124,9,FALSE),"")</f>
        <v>10</v>
      </c>
      <c r="F36" s="163">
        <f>+IFERROR(VLOOKUP($A36,Hoja6!$A$3:$P$1124,10,FALSE),"")</f>
        <v>0.55555555555555558</v>
      </c>
      <c r="G36" s="40">
        <f>+IFERROR(VLOOKUP($A36,Hoja6!$A$3:$P$1124,11,FALSE),"")</f>
        <v>44</v>
      </c>
      <c r="H36" s="40">
        <f>+IFERROR(VLOOKUP($A36,Hoja6!$A$3:$P$1124,12,FALSE),"")</f>
        <v>17</v>
      </c>
      <c r="I36" s="163">
        <f>+IFERROR(VLOOKUP($A36,Hoja6!$A$3:$P$1124,13,FALSE),"")</f>
        <v>0.38636363636363635</v>
      </c>
      <c r="J36" s="40">
        <f>+IFERROR(VLOOKUP($A36,Hoja6!$A$3:$P$1124,14,FALSE),"")</f>
        <v>30</v>
      </c>
      <c r="K36" s="149">
        <f>+IFERROR(VLOOKUP($A36,Hoja6!$A$3:$P$1124,15,FALSE),"")</f>
        <v>16</v>
      </c>
      <c r="L36" s="165">
        <f>+IFERROR(VLOOKUP($A36,Hoja6!$A$3:$P$1124,16,FALSE),"")</f>
        <v>0.53333333333333333</v>
      </c>
    </row>
    <row r="37" spans="1:12" x14ac:dyDescent="0.25">
      <c r="A37" s="145">
        <v>26</v>
      </c>
      <c r="B37" s="39">
        <f>+IFERROR(VLOOKUP($A37,Hoja6!$A$3:$P$1124,3,FALSE),"")</f>
        <v>15218</v>
      </c>
      <c r="C37" s="39" t="str">
        <f>+UPPER(IFERROR(VLOOKUP($A37,Hoja6!$A$3:$P$1124,4,FALSE),""))</f>
        <v>COVARACHÍA</v>
      </c>
      <c r="D37" s="40">
        <f>+IFERROR(VLOOKUP($A37,Hoja6!$A$3:$P$1124,8,FALSE),"")</f>
        <v>34</v>
      </c>
      <c r="E37" s="40">
        <f>+IFERROR(VLOOKUP($A37,Hoja6!$A$3:$P$1124,9,FALSE),"")</f>
        <v>8</v>
      </c>
      <c r="F37" s="163">
        <f>+IFERROR(VLOOKUP($A37,Hoja6!$A$3:$P$1124,10,FALSE),"")</f>
        <v>0.23529411764705882</v>
      </c>
      <c r="G37" s="40">
        <f>+IFERROR(VLOOKUP($A37,Hoja6!$A$3:$P$1124,11,FALSE),"")</f>
        <v>23</v>
      </c>
      <c r="H37" s="40">
        <f>+IFERROR(VLOOKUP($A37,Hoja6!$A$3:$P$1124,12,FALSE),"")</f>
        <v>2</v>
      </c>
      <c r="I37" s="163">
        <f>+IFERROR(VLOOKUP($A37,Hoja6!$A$3:$P$1124,13,FALSE),"")</f>
        <v>8.6956521739130432E-2</v>
      </c>
      <c r="J37" s="40">
        <f>+IFERROR(VLOOKUP($A37,Hoja6!$A$3:$P$1124,14,FALSE),"")</f>
        <v>25</v>
      </c>
      <c r="K37" s="149">
        <f>+IFERROR(VLOOKUP($A37,Hoja6!$A$3:$P$1124,15,FALSE),"")</f>
        <v>6</v>
      </c>
      <c r="L37" s="165">
        <f>+IFERROR(VLOOKUP($A37,Hoja6!$A$3:$P$1124,16,FALSE),"")</f>
        <v>0.24</v>
      </c>
    </row>
    <row r="38" spans="1:12" x14ac:dyDescent="0.25">
      <c r="A38" s="145">
        <v>27</v>
      </c>
      <c r="B38" s="39">
        <f>+IFERROR(VLOOKUP($A38,Hoja6!$A$3:$P$1124,3,FALSE),"")</f>
        <v>15223</v>
      </c>
      <c r="C38" s="39" t="str">
        <f>+UPPER(IFERROR(VLOOKUP($A38,Hoja6!$A$3:$P$1124,4,FALSE),""))</f>
        <v>CUBARÁ</v>
      </c>
      <c r="D38" s="40">
        <f>+IFERROR(VLOOKUP($A38,Hoja6!$A$3:$P$1124,8,FALSE),"")</f>
        <v>53</v>
      </c>
      <c r="E38" s="40">
        <f>+IFERROR(VLOOKUP($A38,Hoja6!$A$3:$P$1124,9,FALSE),"")</f>
        <v>16</v>
      </c>
      <c r="F38" s="163">
        <f>+IFERROR(VLOOKUP($A38,Hoja6!$A$3:$P$1124,10,FALSE),"")</f>
        <v>0.30188679245283018</v>
      </c>
      <c r="G38" s="40">
        <f>+IFERROR(VLOOKUP($A38,Hoja6!$A$3:$P$1124,11,FALSE),"")</f>
        <v>53</v>
      </c>
      <c r="H38" s="40">
        <f>+IFERROR(VLOOKUP($A38,Hoja6!$A$3:$P$1124,12,FALSE),"")</f>
        <v>15</v>
      </c>
      <c r="I38" s="163">
        <f>+IFERROR(VLOOKUP($A38,Hoja6!$A$3:$P$1124,13,FALSE),"")</f>
        <v>0.28301886792452829</v>
      </c>
      <c r="J38" s="40">
        <f>+IFERROR(VLOOKUP($A38,Hoja6!$A$3:$P$1124,14,FALSE),"")</f>
        <v>47</v>
      </c>
      <c r="K38" s="149">
        <f>+IFERROR(VLOOKUP($A38,Hoja6!$A$3:$P$1124,15,FALSE),"")</f>
        <v>14</v>
      </c>
      <c r="L38" s="165">
        <f>+IFERROR(VLOOKUP($A38,Hoja6!$A$3:$P$1124,16,FALSE),"")</f>
        <v>0.2978723404255319</v>
      </c>
    </row>
    <row r="39" spans="1:12" x14ac:dyDescent="0.25">
      <c r="A39" s="145">
        <v>28</v>
      </c>
      <c r="B39" s="39">
        <f>+IFERROR(VLOOKUP($A39,Hoja6!$A$3:$P$1124,3,FALSE),"")</f>
        <v>15224</v>
      </c>
      <c r="C39" s="39" t="str">
        <f>+UPPER(IFERROR(VLOOKUP($A39,Hoja6!$A$3:$P$1124,4,FALSE),""))</f>
        <v>CUCAITA</v>
      </c>
      <c r="D39" s="40">
        <f>+IFERROR(VLOOKUP($A39,Hoja6!$A$3:$P$1124,8,FALSE),"")</f>
        <v>56</v>
      </c>
      <c r="E39" s="40">
        <f>+IFERROR(VLOOKUP($A39,Hoja6!$A$3:$P$1124,9,FALSE),"")</f>
        <v>24</v>
      </c>
      <c r="F39" s="163">
        <f>+IFERROR(VLOOKUP($A39,Hoja6!$A$3:$P$1124,10,FALSE),"")</f>
        <v>0.42857142857142855</v>
      </c>
      <c r="G39" s="40">
        <f>+IFERROR(VLOOKUP($A39,Hoja6!$A$3:$P$1124,11,FALSE),"")</f>
        <v>58</v>
      </c>
      <c r="H39" s="40">
        <f>+IFERROR(VLOOKUP($A39,Hoja6!$A$3:$P$1124,12,FALSE),"")</f>
        <v>21</v>
      </c>
      <c r="I39" s="163">
        <f>+IFERROR(VLOOKUP($A39,Hoja6!$A$3:$P$1124,13,FALSE),"")</f>
        <v>0.36206896551724138</v>
      </c>
      <c r="J39" s="40">
        <f>+IFERROR(VLOOKUP($A39,Hoja6!$A$3:$P$1124,14,FALSE),"")</f>
        <v>71</v>
      </c>
      <c r="K39" s="149">
        <f>+IFERROR(VLOOKUP($A39,Hoja6!$A$3:$P$1124,15,FALSE),"")</f>
        <v>22</v>
      </c>
      <c r="L39" s="165">
        <f>+IFERROR(VLOOKUP($A39,Hoja6!$A$3:$P$1124,16,FALSE),"")</f>
        <v>0.30985915492957744</v>
      </c>
    </row>
    <row r="40" spans="1:12" x14ac:dyDescent="0.25">
      <c r="A40" s="145">
        <v>29</v>
      </c>
      <c r="B40" s="39">
        <f>+IFERROR(VLOOKUP($A40,Hoja6!$A$3:$P$1124,3,FALSE),"")</f>
        <v>15226</v>
      </c>
      <c r="C40" s="39" t="str">
        <f>+UPPER(IFERROR(VLOOKUP($A40,Hoja6!$A$3:$P$1124,4,FALSE),""))</f>
        <v>CUÍTIVA</v>
      </c>
      <c r="D40" s="40">
        <f>+IFERROR(VLOOKUP($A40,Hoja6!$A$3:$P$1124,8,FALSE),"")</f>
        <v>31</v>
      </c>
      <c r="E40" s="40">
        <f>+IFERROR(VLOOKUP($A40,Hoja6!$A$3:$P$1124,9,FALSE),"")</f>
        <v>14</v>
      </c>
      <c r="F40" s="163">
        <f>+IFERROR(VLOOKUP($A40,Hoja6!$A$3:$P$1124,10,FALSE),"")</f>
        <v>0.45161290322580644</v>
      </c>
      <c r="G40" s="40">
        <f>+IFERROR(VLOOKUP($A40,Hoja6!$A$3:$P$1124,11,FALSE),"")</f>
        <v>19</v>
      </c>
      <c r="H40" s="40">
        <f>+IFERROR(VLOOKUP($A40,Hoja6!$A$3:$P$1124,12,FALSE),"")</f>
        <v>12</v>
      </c>
      <c r="I40" s="163">
        <f>+IFERROR(VLOOKUP($A40,Hoja6!$A$3:$P$1124,13,FALSE),"")</f>
        <v>0.63157894736842102</v>
      </c>
      <c r="J40" s="40">
        <f>+IFERROR(VLOOKUP($A40,Hoja6!$A$3:$P$1124,14,FALSE),"")</f>
        <v>15</v>
      </c>
      <c r="K40" s="149">
        <f>+IFERROR(VLOOKUP($A40,Hoja6!$A$3:$P$1124,15,FALSE),"")</f>
        <v>6</v>
      </c>
      <c r="L40" s="165">
        <f>+IFERROR(VLOOKUP($A40,Hoja6!$A$3:$P$1124,16,FALSE),"")</f>
        <v>0.4</v>
      </c>
    </row>
    <row r="41" spans="1:12" x14ac:dyDescent="0.25">
      <c r="A41" s="145">
        <v>30</v>
      </c>
      <c r="B41" s="39">
        <f>+IFERROR(VLOOKUP($A41,Hoja6!$A$3:$P$1124,3,FALSE),"")</f>
        <v>15232</v>
      </c>
      <c r="C41" s="39" t="str">
        <f>+UPPER(IFERROR(VLOOKUP($A41,Hoja6!$A$3:$P$1124,4,FALSE),""))</f>
        <v>CHÍQUIZA</v>
      </c>
      <c r="D41" s="40">
        <f>+IFERROR(VLOOKUP($A41,Hoja6!$A$3:$P$1124,8,FALSE),"")</f>
        <v>60</v>
      </c>
      <c r="E41" s="40">
        <f>+IFERROR(VLOOKUP($A41,Hoja6!$A$3:$P$1124,9,FALSE),"")</f>
        <v>13</v>
      </c>
      <c r="F41" s="163">
        <f>+IFERROR(VLOOKUP($A41,Hoja6!$A$3:$P$1124,10,FALSE),"")</f>
        <v>0.21666666666666667</v>
      </c>
      <c r="G41" s="40">
        <f>+IFERROR(VLOOKUP($A41,Hoja6!$A$3:$P$1124,11,FALSE),"")</f>
        <v>54</v>
      </c>
      <c r="H41" s="40">
        <f>+IFERROR(VLOOKUP($A41,Hoja6!$A$3:$P$1124,12,FALSE),"")</f>
        <v>23</v>
      </c>
      <c r="I41" s="163">
        <f>+IFERROR(VLOOKUP($A41,Hoja6!$A$3:$P$1124,13,FALSE),"")</f>
        <v>0.42592592592592593</v>
      </c>
      <c r="J41" s="40">
        <f>+IFERROR(VLOOKUP($A41,Hoja6!$A$3:$P$1124,14,FALSE),"")</f>
        <v>44</v>
      </c>
      <c r="K41" s="149">
        <f>+IFERROR(VLOOKUP($A41,Hoja6!$A$3:$P$1124,15,FALSE),"")</f>
        <v>21</v>
      </c>
      <c r="L41" s="165">
        <f>+IFERROR(VLOOKUP($A41,Hoja6!$A$3:$P$1124,16,FALSE),"")</f>
        <v>0.47727272727272729</v>
      </c>
    </row>
    <row r="42" spans="1:12" x14ac:dyDescent="0.25">
      <c r="A42" s="145">
        <v>31</v>
      </c>
      <c r="B42" s="39">
        <f>+IFERROR(VLOOKUP($A42,Hoja6!$A$3:$P$1124,3,FALSE),"")</f>
        <v>15236</v>
      </c>
      <c r="C42" s="39" t="str">
        <f>+UPPER(IFERROR(VLOOKUP($A42,Hoja6!$A$3:$P$1124,4,FALSE),""))</f>
        <v>CHIVOR</v>
      </c>
      <c r="D42" s="40">
        <f>+IFERROR(VLOOKUP($A42,Hoja6!$A$3:$P$1124,8,FALSE),"")</f>
        <v>49</v>
      </c>
      <c r="E42" s="40">
        <f>+IFERROR(VLOOKUP($A42,Hoja6!$A$3:$P$1124,9,FALSE),"")</f>
        <v>10</v>
      </c>
      <c r="F42" s="163">
        <f>+IFERROR(VLOOKUP($A42,Hoja6!$A$3:$P$1124,10,FALSE),"")</f>
        <v>0.20408163265306123</v>
      </c>
      <c r="G42" s="40">
        <f>+IFERROR(VLOOKUP($A42,Hoja6!$A$3:$P$1124,11,FALSE),"")</f>
        <v>26</v>
      </c>
      <c r="H42" s="40">
        <f>+IFERROR(VLOOKUP($A42,Hoja6!$A$3:$P$1124,12,FALSE),"")</f>
        <v>6</v>
      </c>
      <c r="I42" s="163">
        <f>+IFERROR(VLOOKUP($A42,Hoja6!$A$3:$P$1124,13,FALSE),"")</f>
        <v>0.23076923076923078</v>
      </c>
      <c r="J42" s="40">
        <f>+IFERROR(VLOOKUP($A42,Hoja6!$A$3:$P$1124,14,FALSE),"")</f>
        <v>31</v>
      </c>
      <c r="K42" s="149">
        <f>+IFERROR(VLOOKUP($A42,Hoja6!$A$3:$P$1124,15,FALSE),"")</f>
        <v>10</v>
      </c>
      <c r="L42" s="165">
        <f>+IFERROR(VLOOKUP($A42,Hoja6!$A$3:$P$1124,16,FALSE),"")</f>
        <v>0.32258064516129031</v>
      </c>
    </row>
    <row r="43" spans="1:12" x14ac:dyDescent="0.25">
      <c r="A43" s="145">
        <v>32</v>
      </c>
      <c r="B43" s="39">
        <f>+IFERROR(VLOOKUP($A43,Hoja6!$A$3:$P$1124,3,FALSE),"")</f>
        <v>15238</v>
      </c>
      <c r="C43" s="39" t="str">
        <f>+UPPER(IFERROR(VLOOKUP($A43,Hoja6!$A$3:$P$1124,4,FALSE),""))</f>
        <v>DUITAMA</v>
      </c>
      <c r="D43" s="40">
        <f>+IFERROR(VLOOKUP($A43,Hoja6!$A$3:$P$1124,8,FALSE),"")</f>
        <v>1633</v>
      </c>
      <c r="E43" s="40">
        <f>+IFERROR(VLOOKUP($A43,Hoja6!$A$3:$P$1124,9,FALSE),"")</f>
        <v>975</v>
      </c>
      <c r="F43" s="163">
        <f>+IFERROR(VLOOKUP($A43,Hoja6!$A$3:$P$1124,10,FALSE),"")</f>
        <v>0.59706062461726883</v>
      </c>
      <c r="G43" s="40">
        <f>+IFERROR(VLOOKUP($A43,Hoja6!$A$3:$P$1124,11,FALSE),"")</f>
        <v>1625</v>
      </c>
      <c r="H43" s="40">
        <f>+IFERROR(VLOOKUP($A43,Hoja6!$A$3:$P$1124,12,FALSE),"")</f>
        <v>948</v>
      </c>
      <c r="I43" s="163">
        <f>+IFERROR(VLOOKUP($A43,Hoja6!$A$3:$P$1124,13,FALSE),"")</f>
        <v>0.58338461538461539</v>
      </c>
      <c r="J43" s="40">
        <f>+IFERROR(VLOOKUP($A43,Hoja6!$A$3:$P$1124,14,FALSE),"")</f>
        <v>1699</v>
      </c>
      <c r="K43" s="149">
        <f>+IFERROR(VLOOKUP($A43,Hoja6!$A$3:$P$1124,15,FALSE),"")</f>
        <v>956</v>
      </c>
      <c r="L43" s="165">
        <f>+IFERROR(VLOOKUP($A43,Hoja6!$A$3:$P$1124,16,FALSE),"")</f>
        <v>0.5626839317245439</v>
      </c>
    </row>
    <row r="44" spans="1:12" x14ac:dyDescent="0.25">
      <c r="A44" s="145">
        <v>33</v>
      </c>
      <c r="B44" s="39">
        <f>+IFERROR(VLOOKUP($A44,Hoja6!$A$3:$P$1124,3,FALSE),"")</f>
        <v>15244</v>
      </c>
      <c r="C44" s="39" t="str">
        <f>+UPPER(IFERROR(VLOOKUP($A44,Hoja6!$A$3:$P$1124,4,FALSE),""))</f>
        <v>EL COCUY</v>
      </c>
      <c r="D44" s="40">
        <f>+IFERROR(VLOOKUP($A44,Hoja6!$A$3:$P$1124,8,FALSE),"")</f>
        <v>74</v>
      </c>
      <c r="E44" s="40">
        <f>+IFERROR(VLOOKUP($A44,Hoja6!$A$3:$P$1124,9,FALSE),"")</f>
        <v>25</v>
      </c>
      <c r="F44" s="163">
        <f>+IFERROR(VLOOKUP($A44,Hoja6!$A$3:$P$1124,10,FALSE),"")</f>
        <v>0.33783783783783783</v>
      </c>
      <c r="G44" s="40">
        <f>+IFERROR(VLOOKUP($A44,Hoja6!$A$3:$P$1124,11,FALSE),"")</f>
        <v>63</v>
      </c>
      <c r="H44" s="40">
        <f>+IFERROR(VLOOKUP($A44,Hoja6!$A$3:$P$1124,12,FALSE),"")</f>
        <v>17</v>
      </c>
      <c r="I44" s="163">
        <f>+IFERROR(VLOOKUP($A44,Hoja6!$A$3:$P$1124,13,FALSE),"")</f>
        <v>0.26984126984126983</v>
      </c>
      <c r="J44" s="40">
        <f>+IFERROR(VLOOKUP($A44,Hoja6!$A$3:$P$1124,14,FALSE),"")</f>
        <v>60</v>
      </c>
      <c r="K44" s="149">
        <f>+IFERROR(VLOOKUP($A44,Hoja6!$A$3:$P$1124,15,FALSE),"")</f>
        <v>10</v>
      </c>
      <c r="L44" s="165">
        <f>+IFERROR(VLOOKUP($A44,Hoja6!$A$3:$P$1124,16,FALSE),"")</f>
        <v>0.16666666666666666</v>
      </c>
    </row>
    <row r="45" spans="1:12" x14ac:dyDescent="0.25">
      <c r="A45" s="145">
        <v>34</v>
      </c>
      <c r="B45" s="39">
        <f>+IFERROR(VLOOKUP($A45,Hoja6!$A$3:$P$1124,3,FALSE),"")</f>
        <v>15248</v>
      </c>
      <c r="C45" s="39" t="str">
        <f>+UPPER(IFERROR(VLOOKUP($A45,Hoja6!$A$3:$P$1124,4,FALSE),""))</f>
        <v>EL ESPINO</v>
      </c>
      <c r="D45" s="40">
        <f>+IFERROR(VLOOKUP($A45,Hoja6!$A$3:$P$1124,8,FALSE),"")</f>
        <v>43</v>
      </c>
      <c r="E45" s="40">
        <f>+IFERROR(VLOOKUP($A45,Hoja6!$A$3:$P$1124,9,FALSE),"")</f>
        <v>9</v>
      </c>
      <c r="F45" s="163">
        <f>+IFERROR(VLOOKUP($A45,Hoja6!$A$3:$P$1124,10,FALSE),"")</f>
        <v>0.20930232558139536</v>
      </c>
      <c r="G45" s="40">
        <f>+IFERROR(VLOOKUP($A45,Hoja6!$A$3:$P$1124,11,FALSE),"")</f>
        <v>42</v>
      </c>
      <c r="H45" s="40">
        <f>+IFERROR(VLOOKUP($A45,Hoja6!$A$3:$P$1124,12,FALSE),"")</f>
        <v>9</v>
      </c>
      <c r="I45" s="163">
        <f>+IFERROR(VLOOKUP($A45,Hoja6!$A$3:$P$1124,13,FALSE),"")</f>
        <v>0.21428571428571427</v>
      </c>
      <c r="J45" s="40">
        <f>+IFERROR(VLOOKUP($A45,Hoja6!$A$3:$P$1124,14,FALSE),"")</f>
        <v>39</v>
      </c>
      <c r="K45" s="149">
        <f>+IFERROR(VLOOKUP($A45,Hoja6!$A$3:$P$1124,15,FALSE),"")</f>
        <v>9</v>
      </c>
      <c r="L45" s="165">
        <f>+IFERROR(VLOOKUP($A45,Hoja6!$A$3:$P$1124,16,FALSE),"")</f>
        <v>0.23076923076923078</v>
      </c>
    </row>
    <row r="46" spans="1:12" x14ac:dyDescent="0.25">
      <c r="A46" s="145">
        <v>35</v>
      </c>
      <c r="B46" s="39">
        <f>+IFERROR(VLOOKUP($A46,Hoja6!$A$3:$P$1124,3,FALSE),"")</f>
        <v>15272</v>
      </c>
      <c r="C46" s="39" t="str">
        <f>+UPPER(IFERROR(VLOOKUP($A46,Hoja6!$A$3:$P$1124,4,FALSE),""))</f>
        <v>FIRAVITOBA</v>
      </c>
      <c r="D46" s="40">
        <f>+IFERROR(VLOOKUP($A46,Hoja6!$A$3:$P$1124,8,FALSE),"")</f>
        <v>64</v>
      </c>
      <c r="E46" s="40">
        <f>+IFERROR(VLOOKUP($A46,Hoja6!$A$3:$P$1124,9,FALSE),"")</f>
        <v>27</v>
      </c>
      <c r="F46" s="163">
        <f>+IFERROR(VLOOKUP($A46,Hoja6!$A$3:$P$1124,10,FALSE),"")</f>
        <v>0.421875</v>
      </c>
      <c r="G46" s="40">
        <f>+IFERROR(VLOOKUP($A46,Hoja6!$A$3:$P$1124,11,FALSE),"")</f>
        <v>59</v>
      </c>
      <c r="H46" s="40">
        <f>+IFERROR(VLOOKUP($A46,Hoja6!$A$3:$P$1124,12,FALSE),"")</f>
        <v>29</v>
      </c>
      <c r="I46" s="163">
        <f>+IFERROR(VLOOKUP($A46,Hoja6!$A$3:$P$1124,13,FALSE),"")</f>
        <v>0.49152542372881358</v>
      </c>
      <c r="J46" s="40">
        <f>+IFERROR(VLOOKUP($A46,Hoja6!$A$3:$P$1124,14,FALSE),"")</f>
        <v>83</v>
      </c>
      <c r="K46" s="149">
        <f>+IFERROR(VLOOKUP($A46,Hoja6!$A$3:$P$1124,15,FALSE),"")</f>
        <v>41</v>
      </c>
      <c r="L46" s="165">
        <f>+IFERROR(VLOOKUP($A46,Hoja6!$A$3:$P$1124,16,FALSE),"")</f>
        <v>0.49397590361445781</v>
      </c>
    </row>
    <row r="47" spans="1:12" x14ac:dyDescent="0.25">
      <c r="A47" s="145">
        <v>36</v>
      </c>
      <c r="B47" s="39">
        <f>+IFERROR(VLOOKUP($A47,Hoja6!$A$3:$P$1124,3,FALSE),"")</f>
        <v>15276</v>
      </c>
      <c r="C47" s="39" t="str">
        <f>+UPPER(IFERROR(VLOOKUP($A47,Hoja6!$A$3:$P$1124,4,FALSE),""))</f>
        <v>FLORESTA</v>
      </c>
      <c r="D47" s="40">
        <f>+IFERROR(VLOOKUP($A47,Hoja6!$A$3:$P$1124,8,FALSE),"")</f>
        <v>41</v>
      </c>
      <c r="E47" s="40">
        <f>+IFERROR(VLOOKUP($A47,Hoja6!$A$3:$P$1124,9,FALSE),"")</f>
        <v>19</v>
      </c>
      <c r="F47" s="163">
        <f>+IFERROR(VLOOKUP($A47,Hoja6!$A$3:$P$1124,10,FALSE),"")</f>
        <v>0.46341463414634149</v>
      </c>
      <c r="G47" s="40">
        <f>+IFERROR(VLOOKUP($A47,Hoja6!$A$3:$P$1124,11,FALSE),"")</f>
        <v>39</v>
      </c>
      <c r="H47" s="40">
        <f>+IFERROR(VLOOKUP($A47,Hoja6!$A$3:$P$1124,12,FALSE),"")</f>
        <v>18</v>
      </c>
      <c r="I47" s="163">
        <f>+IFERROR(VLOOKUP($A47,Hoja6!$A$3:$P$1124,13,FALSE),"")</f>
        <v>0.46153846153846156</v>
      </c>
      <c r="J47" s="40">
        <f>+IFERROR(VLOOKUP($A47,Hoja6!$A$3:$P$1124,14,FALSE),"")</f>
        <v>45</v>
      </c>
      <c r="K47" s="149">
        <f>+IFERROR(VLOOKUP($A47,Hoja6!$A$3:$P$1124,15,FALSE),"")</f>
        <v>20</v>
      </c>
      <c r="L47" s="165">
        <f>+IFERROR(VLOOKUP($A47,Hoja6!$A$3:$P$1124,16,FALSE),"")</f>
        <v>0.44444444444444442</v>
      </c>
    </row>
    <row r="48" spans="1:12" x14ac:dyDescent="0.25">
      <c r="A48" s="145">
        <v>37</v>
      </c>
      <c r="B48" s="39">
        <f>+IFERROR(VLOOKUP($A48,Hoja6!$A$3:$P$1124,3,FALSE),"")</f>
        <v>15293</v>
      </c>
      <c r="C48" s="39" t="str">
        <f>+UPPER(IFERROR(VLOOKUP($A48,Hoja6!$A$3:$P$1124,4,FALSE),""))</f>
        <v>GACHANTIVÁ</v>
      </c>
      <c r="D48" s="40">
        <f>+IFERROR(VLOOKUP($A48,Hoja6!$A$3:$P$1124,8,FALSE),"")</f>
        <v>40</v>
      </c>
      <c r="E48" s="40">
        <f>+IFERROR(VLOOKUP($A48,Hoja6!$A$3:$P$1124,9,FALSE),"")</f>
        <v>12</v>
      </c>
      <c r="F48" s="163">
        <f>+IFERROR(VLOOKUP($A48,Hoja6!$A$3:$P$1124,10,FALSE),"")</f>
        <v>0.3</v>
      </c>
      <c r="G48" s="40">
        <f>+IFERROR(VLOOKUP($A48,Hoja6!$A$3:$P$1124,11,FALSE),"")</f>
        <v>42</v>
      </c>
      <c r="H48" s="40">
        <f>+IFERROR(VLOOKUP($A48,Hoja6!$A$3:$P$1124,12,FALSE),"")</f>
        <v>7</v>
      </c>
      <c r="I48" s="163">
        <f>+IFERROR(VLOOKUP($A48,Hoja6!$A$3:$P$1124,13,FALSE),"")</f>
        <v>0.16666666666666666</v>
      </c>
      <c r="J48" s="40">
        <f>+IFERROR(VLOOKUP($A48,Hoja6!$A$3:$P$1124,14,FALSE),"")</f>
        <v>48</v>
      </c>
      <c r="K48" s="149">
        <f>+IFERROR(VLOOKUP($A48,Hoja6!$A$3:$P$1124,15,FALSE),"")</f>
        <v>8</v>
      </c>
      <c r="L48" s="165">
        <f>+IFERROR(VLOOKUP($A48,Hoja6!$A$3:$P$1124,16,FALSE),"")</f>
        <v>0.16666666666666666</v>
      </c>
    </row>
    <row r="49" spans="1:12" x14ac:dyDescent="0.25">
      <c r="A49" s="145">
        <v>38</v>
      </c>
      <c r="B49" s="39">
        <f>+IFERROR(VLOOKUP($A49,Hoja6!$A$3:$P$1124,3,FALSE),"")</f>
        <v>15296</v>
      </c>
      <c r="C49" s="39" t="str">
        <f>+UPPER(IFERROR(VLOOKUP($A49,Hoja6!$A$3:$P$1124,4,FALSE),""))</f>
        <v>GAMEZA</v>
      </c>
      <c r="D49" s="40">
        <f>+IFERROR(VLOOKUP($A49,Hoja6!$A$3:$P$1124,8,FALSE),"")</f>
        <v>47</v>
      </c>
      <c r="E49" s="40">
        <f>+IFERROR(VLOOKUP($A49,Hoja6!$A$3:$P$1124,9,FALSE),"")</f>
        <v>20</v>
      </c>
      <c r="F49" s="163">
        <f>+IFERROR(VLOOKUP($A49,Hoja6!$A$3:$P$1124,10,FALSE),"")</f>
        <v>0.42553191489361702</v>
      </c>
      <c r="G49" s="40">
        <f>+IFERROR(VLOOKUP($A49,Hoja6!$A$3:$P$1124,11,FALSE),"")</f>
        <v>51</v>
      </c>
      <c r="H49" s="40">
        <f>+IFERROR(VLOOKUP($A49,Hoja6!$A$3:$P$1124,12,FALSE),"")</f>
        <v>24</v>
      </c>
      <c r="I49" s="163">
        <f>+IFERROR(VLOOKUP($A49,Hoja6!$A$3:$P$1124,13,FALSE),"")</f>
        <v>0.47058823529411764</v>
      </c>
      <c r="J49" s="40">
        <f>+IFERROR(VLOOKUP($A49,Hoja6!$A$3:$P$1124,14,FALSE),"")</f>
        <v>57</v>
      </c>
      <c r="K49" s="149">
        <f>+IFERROR(VLOOKUP($A49,Hoja6!$A$3:$P$1124,15,FALSE),"")</f>
        <v>22</v>
      </c>
      <c r="L49" s="165">
        <f>+IFERROR(VLOOKUP($A49,Hoja6!$A$3:$P$1124,16,FALSE),"")</f>
        <v>0.38596491228070173</v>
      </c>
    </row>
    <row r="50" spans="1:12" x14ac:dyDescent="0.25">
      <c r="A50" s="145">
        <v>39</v>
      </c>
      <c r="B50" s="39">
        <f>+IFERROR(VLOOKUP($A50,Hoja6!$A$3:$P$1124,3,FALSE),"")</f>
        <v>15299</v>
      </c>
      <c r="C50" s="39" t="str">
        <f>+UPPER(IFERROR(VLOOKUP($A50,Hoja6!$A$3:$P$1124,4,FALSE),""))</f>
        <v>GARAGOA</v>
      </c>
      <c r="D50" s="40">
        <f>+IFERROR(VLOOKUP($A50,Hoja6!$A$3:$P$1124,8,FALSE),"")</f>
        <v>205</v>
      </c>
      <c r="E50" s="40">
        <f>+IFERROR(VLOOKUP($A50,Hoja6!$A$3:$P$1124,9,FALSE),"")</f>
        <v>94</v>
      </c>
      <c r="F50" s="163">
        <f>+IFERROR(VLOOKUP($A50,Hoja6!$A$3:$P$1124,10,FALSE),"")</f>
        <v>0.45853658536585368</v>
      </c>
      <c r="G50" s="40">
        <f>+IFERROR(VLOOKUP($A50,Hoja6!$A$3:$P$1124,11,FALSE),"")</f>
        <v>216</v>
      </c>
      <c r="H50" s="40">
        <f>+IFERROR(VLOOKUP($A50,Hoja6!$A$3:$P$1124,12,FALSE),"")</f>
        <v>100</v>
      </c>
      <c r="I50" s="163">
        <f>+IFERROR(VLOOKUP($A50,Hoja6!$A$3:$P$1124,13,FALSE),"")</f>
        <v>0.46296296296296297</v>
      </c>
      <c r="J50" s="40">
        <f>+IFERROR(VLOOKUP($A50,Hoja6!$A$3:$P$1124,14,FALSE),"")</f>
        <v>229</v>
      </c>
      <c r="K50" s="149">
        <f>+IFERROR(VLOOKUP($A50,Hoja6!$A$3:$P$1124,15,FALSE),"")</f>
        <v>69</v>
      </c>
      <c r="L50" s="165">
        <f>+IFERROR(VLOOKUP($A50,Hoja6!$A$3:$P$1124,16,FALSE),"")</f>
        <v>0.30131004366812225</v>
      </c>
    </row>
    <row r="51" spans="1:12" x14ac:dyDescent="0.25">
      <c r="A51" s="145">
        <v>40</v>
      </c>
      <c r="B51" s="39">
        <f>+IFERROR(VLOOKUP($A51,Hoja6!$A$3:$P$1124,3,FALSE),"")</f>
        <v>15317</v>
      </c>
      <c r="C51" s="39" t="str">
        <f>+UPPER(IFERROR(VLOOKUP($A51,Hoja6!$A$3:$P$1124,4,FALSE),""))</f>
        <v>GUACAMAYAS</v>
      </c>
      <c r="D51" s="40">
        <f>+IFERROR(VLOOKUP($A51,Hoja6!$A$3:$P$1124,8,FALSE),"")</f>
        <v>26</v>
      </c>
      <c r="E51" s="40">
        <f>+IFERROR(VLOOKUP($A51,Hoja6!$A$3:$P$1124,9,FALSE),"")</f>
        <v>6</v>
      </c>
      <c r="F51" s="163">
        <f>+IFERROR(VLOOKUP($A51,Hoja6!$A$3:$P$1124,10,FALSE),"")</f>
        <v>0.23076923076923078</v>
      </c>
      <c r="G51" s="40">
        <f>+IFERROR(VLOOKUP($A51,Hoja6!$A$3:$P$1124,11,FALSE),"")</f>
        <v>23</v>
      </c>
      <c r="H51" s="40">
        <f>+IFERROR(VLOOKUP($A51,Hoja6!$A$3:$P$1124,12,FALSE),"")</f>
        <v>5</v>
      </c>
      <c r="I51" s="163">
        <f>+IFERROR(VLOOKUP($A51,Hoja6!$A$3:$P$1124,13,FALSE),"")</f>
        <v>0.21739130434782608</v>
      </c>
      <c r="J51" s="40">
        <f>+IFERROR(VLOOKUP($A51,Hoja6!$A$3:$P$1124,14,FALSE),"")</f>
        <v>20</v>
      </c>
      <c r="K51" s="149">
        <f>+IFERROR(VLOOKUP($A51,Hoja6!$A$3:$P$1124,15,FALSE),"")</f>
        <v>3</v>
      </c>
      <c r="L51" s="165">
        <f>+IFERROR(VLOOKUP($A51,Hoja6!$A$3:$P$1124,16,FALSE),"")</f>
        <v>0.15</v>
      </c>
    </row>
    <row r="52" spans="1:12" x14ac:dyDescent="0.25">
      <c r="A52" s="145">
        <v>41</v>
      </c>
      <c r="B52" s="39">
        <f>+IFERROR(VLOOKUP($A52,Hoja6!$A$3:$P$1124,3,FALSE),"")</f>
        <v>15322</v>
      </c>
      <c r="C52" s="39" t="str">
        <f>+UPPER(IFERROR(VLOOKUP($A52,Hoja6!$A$3:$P$1124,4,FALSE),""))</f>
        <v>GUATEQUE</v>
      </c>
      <c r="D52" s="40">
        <f>+IFERROR(VLOOKUP($A52,Hoja6!$A$3:$P$1124,8,FALSE),"")</f>
        <v>136</v>
      </c>
      <c r="E52" s="40">
        <f>+IFERROR(VLOOKUP($A52,Hoja6!$A$3:$P$1124,9,FALSE),"")</f>
        <v>36</v>
      </c>
      <c r="F52" s="163">
        <f>+IFERROR(VLOOKUP($A52,Hoja6!$A$3:$P$1124,10,FALSE),"")</f>
        <v>0.26470588235294118</v>
      </c>
      <c r="G52" s="40">
        <f>+IFERROR(VLOOKUP($A52,Hoja6!$A$3:$P$1124,11,FALSE),"")</f>
        <v>186</v>
      </c>
      <c r="H52" s="40">
        <f>+IFERROR(VLOOKUP($A52,Hoja6!$A$3:$P$1124,12,FALSE),"")</f>
        <v>84</v>
      </c>
      <c r="I52" s="163">
        <f>+IFERROR(VLOOKUP($A52,Hoja6!$A$3:$P$1124,13,FALSE),"")</f>
        <v>0.45161290322580644</v>
      </c>
      <c r="J52" s="40">
        <f>+IFERROR(VLOOKUP($A52,Hoja6!$A$3:$P$1124,14,FALSE),"")</f>
        <v>171</v>
      </c>
      <c r="K52" s="149">
        <f>+IFERROR(VLOOKUP($A52,Hoja6!$A$3:$P$1124,15,FALSE),"")</f>
        <v>66</v>
      </c>
      <c r="L52" s="165">
        <f>+IFERROR(VLOOKUP($A52,Hoja6!$A$3:$P$1124,16,FALSE),"")</f>
        <v>0.38596491228070173</v>
      </c>
    </row>
    <row r="53" spans="1:12" x14ac:dyDescent="0.25">
      <c r="A53" s="145">
        <v>42</v>
      </c>
      <c r="B53" s="39">
        <f>+IFERROR(VLOOKUP($A53,Hoja6!$A$3:$P$1124,3,FALSE),"")</f>
        <v>15325</v>
      </c>
      <c r="C53" s="39" t="str">
        <f>+UPPER(IFERROR(VLOOKUP($A53,Hoja6!$A$3:$P$1124,4,FALSE),""))</f>
        <v>GUAYATÁ</v>
      </c>
      <c r="D53" s="40">
        <f>+IFERROR(VLOOKUP($A53,Hoja6!$A$3:$P$1124,8,FALSE),"")</f>
        <v>48</v>
      </c>
      <c r="E53" s="40">
        <f>+IFERROR(VLOOKUP($A53,Hoja6!$A$3:$P$1124,9,FALSE),"")</f>
        <v>9</v>
      </c>
      <c r="F53" s="163">
        <f>+IFERROR(VLOOKUP($A53,Hoja6!$A$3:$P$1124,10,FALSE),"")</f>
        <v>0.1875</v>
      </c>
      <c r="G53" s="40">
        <f>+IFERROR(VLOOKUP($A53,Hoja6!$A$3:$P$1124,11,FALSE),"")</f>
        <v>29</v>
      </c>
      <c r="H53" s="40">
        <f>+IFERROR(VLOOKUP($A53,Hoja6!$A$3:$P$1124,12,FALSE),"")</f>
        <v>14</v>
      </c>
      <c r="I53" s="163">
        <f>+IFERROR(VLOOKUP($A53,Hoja6!$A$3:$P$1124,13,FALSE),"")</f>
        <v>0.48275862068965519</v>
      </c>
      <c r="J53" s="40">
        <f>+IFERROR(VLOOKUP($A53,Hoja6!$A$3:$P$1124,14,FALSE),"")</f>
        <v>38</v>
      </c>
      <c r="K53" s="149">
        <f>+IFERROR(VLOOKUP($A53,Hoja6!$A$3:$P$1124,15,FALSE),"")</f>
        <v>8</v>
      </c>
      <c r="L53" s="165">
        <f>+IFERROR(VLOOKUP($A53,Hoja6!$A$3:$P$1124,16,FALSE),"")</f>
        <v>0.21052631578947367</v>
      </c>
    </row>
    <row r="54" spans="1:12" x14ac:dyDescent="0.25">
      <c r="A54" s="145">
        <v>43</v>
      </c>
      <c r="B54" s="39">
        <f>+IFERROR(VLOOKUP($A54,Hoja6!$A$3:$P$1124,3,FALSE),"")</f>
        <v>15332</v>
      </c>
      <c r="C54" s="39" t="str">
        <f>+UPPER(IFERROR(VLOOKUP($A54,Hoja6!$A$3:$P$1124,4,FALSE),""))</f>
        <v>GÜICÁN</v>
      </c>
      <c r="D54" s="40">
        <f>+IFERROR(VLOOKUP($A54,Hoja6!$A$3:$P$1124,8,FALSE),"")</f>
        <v>35</v>
      </c>
      <c r="E54" s="40">
        <f>+IFERROR(VLOOKUP($A54,Hoja6!$A$3:$P$1124,9,FALSE),"")</f>
        <v>10</v>
      </c>
      <c r="F54" s="163">
        <f>+IFERROR(VLOOKUP($A54,Hoja6!$A$3:$P$1124,10,FALSE),"")</f>
        <v>0.2857142857142857</v>
      </c>
      <c r="G54" s="40">
        <f>+IFERROR(VLOOKUP($A54,Hoja6!$A$3:$P$1124,11,FALSE),"")</f>
        <v>38</v>
      </c>
      <c r="H54" s="40">
        <f>+IFERROR(VLOOKUP($A54,Hoja6!$A$3:$P$1124,12,FALSE),"")</f>
        <v>7</v>
      </c>
      <c r="I54" s="163">
        <f>+IFERROR(VLOOKUP($A54,Hoja6!$A$3:$P$1124,13,FALSE),"")</f>
        <v>0.18421052631578946</v>
      </c>
      <c r="J54" s="40">
        <f>+IFERROR(VLOOKUP($A54,Hoja6!$A$3:$P$1124,14,FALSE),"")</f>
        <v>38</v>
      </c>
      <c r="K54" s="149">
        <f>+IFERROR(VLOOKUP($A54,Hoja6!$A$3:$P$1124,15,FALSE),"")</f>
        <v>7</v>
      </c>
      <c r="L54" s="165">
        <f>+IFERROR(VLOOKUP($A54,Hoja6!$A$3:$P$1124,16,FALSE),"")</f>
        <v>0.18421052631578946</v>
      </c>
    </row>
    <row r="55" spans="1:12" x14ac:dyDescent="0.25">
      <c r="A55" s="145">
        <v>44</v>
      </c>
      <c r="B55" s="39">
        <f>+IFERROR(VLOOKUP($A55,Hoja6!$A$3:$P$1124,3,FALSE),"")</f>
        <v>15362</v>
      </c>
      <c r="C55" s="39" t="str">
        <f>+UPPER(IFERROR(VLOOKUP($A55,Hoja6!$A$3:$P$1124,4,FALSE),""))</f>
        <v>IZA</v>
      </c>
      <c r="D55" s="40">
        <f>+IFERROR(VLOOKUP($A55,Hoja6!$A$3:$P$1124,8,FALSE),"")</f>
        <v>13</v>
      </c>
      <c r="E55" s="40">
        <f>+IFERROR(VLOOKUP($A55,Hoja6!$A$3:$P$1124,9,FALSE),"")</f>
        <v>7</v>
      </c>
      <c r="F55" s="163">
        <f>+IFERROR(VLOOKUP($A55,Hoja6!$A$3:$P$1124,10,FALSE),"")</f>
        <v>0.53846153846153844</v>
      </c>
      <c r="G55" s="40">
        <f>+IFERROR(VLOOKUP($A55,Hoja6!$A$3:$P$1124,11,FALSE),"")</f>
        <v>15</v>
      </c>
      <c r="H55" s="40">
        <f>+IFERROR(VLOOKUP($A55,Hoja6!$A$3:$P$1124,12,FALSE),"")</f>
        <v>10</v>
      </c>
      <c r="I55" s="163">
        <f>+IFERROR(VLOOKUP($A55,Hoja6!$A$3:$P$1124,13,FALSE),"")</f>
        <v>0.66666666666666663</v>
      </c>
      <c r="J55" s="40">
        <f>+IFERROR(VLOOKUP($A55,Hoja6!$A$3:$P$1124,14,FALSE),"")</f>
        <v>11</v>
      </c>
      <c r="K55" s="149">
        <f>+IFERROR(VLOOKUP($A55,Hoja6!$A$3:$P$1124,15,FALSE),"")</f>
        <v>4</v>
      </c>
      <c r="L55" s="165">
        <f>+IFERROR(VLOOKUP($A55,Hoja6!$A$3:$P$1124,16,FALSE),"")</f>
        <v>0.36363636363636365</v>
      </c>
    </row>
    <row r="56" spans="1:12" x14ac:dyDescent="0.25">
      <c r="A56" s="145">
        <v>45</v>
      </c>
      <c r="B56" s="39">
        <f>+IFERROR(VLOOKUP($A56,Hoja6!$A$3:$P$1124,3,FALSE),"")</f>
        <v>15367</v>
      </c>
      <c r="C56" s="39" t="str">
        <f>+UPPER(IFERROR(VLOOKUP($A56,Hoja6!$A$3:$P$1124,4,FALSE),""))</f>
        <v>JENESANO</v>
      </c>
      <c r="D56" s="40">
        <f>+IFERROR(VLOOKUP($A56,Hoja6!$A$3:$P$1124,8,FALSE),"")</f>
        <v>59</v>
      </c>
      <c r="E56" s="40">
        <f>+IFERROR(VLOOKUP($A56,Hoja6!$A$3:$P$1124,9,FALSE),"")</f>
        <v>22</v>
      </c>
      <c r="F56" s="163">
        <f>+IFERROR(VLOOKUP($A56,Hoja6!$A$3:$P$1124,10,FALSE),"")</f>
        <v>0.3728813559322034</v>
      </c>
      <c r="G56" s="40">
        <f>+IFERROR(VLOOKUP($A56,Hoja6!$A$3:$P$1124,11,FALSE),"")</f>
        <v>93</v>
      </c>
      <c r="H56" s="40">
        <f>+IFERROR(VLOOKUP($A56,Hoja6!$A$3:$P$1124,12,FALSE),"")</f>
        <v>30</v>
      </c>
      <c r="I56" s="163">
        <f>+IFERROR(VLOOKUP($A56,Hoja6!$A$3:$P$1124,13,FALSE),"")</f>
        <v>0.32258064516129031</v>
      </c>
      <c r="J56" s="40">
        <f>+IFERROR(VLOOKUP($A56,Hoja6!$A$3:$P$1124,14,FALSE),"")</f>
        <v>77</v>
      </c>
      <c r="K56" s="149">
        <f>+IFERROR(VLOOKUP($A56,Hoja6!$A$3:$P$1124,15,FALSE),"")</f>
        <v>31</v>
      </c>
      <c r="L56" s="165">
        <f>+IFERROR(VLOOKUP($A56,Hoja6!$A$3:$P$1124,16,FALSE),"")</f>
        <v>0.40259740259740262</v>
      </c>
    </row>
    <row r="57" spans="1:12" x14ac:dyDescent="0.25">
      <c r="A57" s="145">
        <v>46</v>
      </c>
      <c r="B57" s="39">
        <f>+IFERROR(VLOOKUP($A57,Hoja6!$A$3:$P$1124,3,FALSE),"")</f>
        <v>15368</v>
      </c>
      <c r="C57" s="39" t="str">
        <f>+UPPER(IFERROR(VLOOKUP($A57,Hoja6!$A$3:$P$1124,4,FALSE),""))</f>
        <v>JERICÓ</v>
      </c>
      <c r="D57" s="40">
        <f>+IFERROR(VLOOKUP($A57,Hoja6!$A$3:$P$1124,8,FALSE),"")</f>
        <v>22</v>
      </c>
      <c r="E57" s="40">
        <f>+IFERROR(VLOOKUP($A57,Hoja6!$A$3:$P$1124,9,FALSE),"")</f>
        <v>4</v>
      </c>
      <c r="F57" s="163">
        <f>+IFERROR(VLOOKUP($A57,Hoja6!$A$3:$P$1124,10,FALSE),"")</f>
        <v>0.18181818181818182</v>
      </c>
      <c r="G57" s="40">
        <f>+IFERROR(VLOOKUP($A57,Hoja6!$A$3:$P$1124,11,FALSE),"")</f>
        <v>55</v>
      </c>
      <c r="H57" s="40">
        <f>+IFERROR(VLOOKUP($A57,Hoja6!$A$3:$P$1124,12,FALSE),"")</f>
        <v>15</v>
      </c>
      <c r="I57" s="163">
        <f>+IFERROR(VLOOKUP($A57,Hoja6!$A$3:$P$1124,13,FALSE),"")</f>
        <v>0.27272727272727271</v>
      </c>
      <c r="J57" s="40">
        <f>+IFERROR(VLOOKUP($A57,Hoja6!$A$3:$P$1124,14,FALSE),"")</f>
        <v>38</v>
      </c>
      <c r="K57" s="149">
        <f>+IFERROR(VLOOKUP($A57,Hoja6!$A$3:$P$1124,15,FALSE),"")</f>
        <v>4</v>
      </c>
      <c r="L57" s="165">
        <f>+IFERROR(VLOOKUP($A57,Hoja6!$A$3:$P$1124,16,FALSE),"")</f>
        <v>0.10526315789473684</v>
      </c>
    </row>
    <row r="58" spans="1:12" x14ac:dyDescent="0.25">
      <c r="A58" s="145">
        <v>47</v>
      </c>
      <c r="B58" s="39">
        <f>+IFERROR(VLOOKUP($A58,Hoja6!$A$3:$P$1124,3,FALSE),"")</f>
        <v>15377</v>
      </c>
      <c r="C58" s="39" t="str">
        <f>+UPPER(IFERROR(VLOOKUP($A58,Hoja6!$A$3:$P$1124,4,FALSE),""))</f>
        <v>LABRANZAGRANDE</v>
      </c>
      <c r="D58" s="40">
        <f>+IFERROR(VLOOKUP($A58,Hoja6!$A$3:$P$1124,8,FALSE),"")</f>
        <v>18</v>
      </c>
      <c r="E58" s="40">
        <f>+IFERROR(VLOOKUP($A58,Hoja6!$A$3:$P$1124,9,FALSE),"")</f>
        <v>8</v>
      </c>
      <c r="F58" s="163">
        <f>+IFERROR(VLOOKUP($A58,Hoja6!$A$3:$P$1124,10,FALSE),"")</f>
        <v>0.44444444444444442</v>
      </c>
      <c r="G58" s="40">
        <f>+IFERROR(VLOOKUP($A58,Hoja6!$A$3:$P$1124,11,FALSE),"")</f>
        <v>40</v>
      </c>
      <c r="H58" s="40">
        <f>+IFERROR(VLOOKUP($A58,Hoja6!$A$3:$P$1124,12,FALSE),"")</f>
        <v>11</v>
      </c>
      <c r="I58" s="163">
        <f>+IFERROR(VLOOKUP($A58,Hoja6!$A$3:$P$1124,13,FALSE),"")</f>
        <v>0.27500000000000002</v>
      </c>
      <c r="J58" s="40">
        <f>+IFERROR(VLOOKUP($A58,Hoja6!$A$3:$P$1124,14,FALSE),"")</f>
        <v>29</v>
      </c>
      <c r="K58" s="149">
        <f>+IFERROR(VLOOKUP($A58,Hoja6!$A$3:$P$1124,15,FALSE),"")</f>
        <v>7</v>
      </c>
      <c r="L58" s="165">
        <f>+IFERROR(VLOOKUP($A58,Hoja6!$A$3:$P$1124,16,FALSE),"")</f>
        <v>0.2413793103448276</v>
      </c>
    </row>
    <row r="59" spans="1:12" x14ac:dyDescent="0.25">
      <c r="A59" s="145">
        <v>48</v>
      </c>
      <c r="B59" s="39">
        <f>+IFERROR(VLOOKUP($A59,Hoja6!$A$3:$P$1124,3,FALSE),"")</f>
        <v>15380</v>
      </c>
      <c r="C59" s="39" t="str">
        <f>+UPPER(IFERROR(VLOOKUP($A59,Hoja6!$A$3:$P$1124,4,FALSE),""))</f>
        <v>LA CAPILLA</v>
      </c>
      <c r="D59" s="40">
        <f>+IFERROR(VLOOKUP($A59,Hoja6!$A$3:$P$1124,8,FALSE),"")</f>
        <v>37</v>
      </c>
      <c r="E59" s="40">
        <f>+IFERROR(VLOOKUP($A59,Hoja6!$A$3:$P$1124,9,FALSE),"")</f>
        <v>10</v>
      </c>
      <c r="F59" s="163">
        <f>+IFERROR(VLOOKUP($A59,Hoja6!$A$3:$P$1124,10,FALSE),"")</f>
        <v>0.27027027027027029</v>
      </c>
      <c r="G59" s="40">
        <f>+IFERROR(VLOOKUP($A59,Hoja6!$A$3:$P$1124,11,FALSE),"")</f>
        <v>29</v>
      </c>
      <c r="H59" s="40">
        <f>+IFERROR(VLOOKUP($A59,Hoja6!$A$3:$P$1124,12,FALSE),"")</f>
        <v>6</v>
      </c>
      <c r="I59" s="163">
        <f>+IFERROR(VLOOKUP($A59,Hoja6!$A$3:$P$1124,13,FALSE),"")</f>
        <v>0.20689655172413793</v>
      </c>
      <c r="J59" s="40">
        <f>+IFERROR(VLOOKUP($A59,Hoja6!$A$3:$P$1124,14,FALSE),"")</f>
        <v>36</v>
      </c>
      <c r="K59" s="149">
        <f>+IFERROR(VLOOKUP($A59,Hoja6!$A$3:$P$1124,15,FALSE),"")</f>
        <v>16</v>
      </c>
      <c r="L59" s="165">
        <f>+IFERROR(VLOOKUP($A59,Hoja6!$A$3:$P$1124,16,FALSE),"")</f>
        <v>0.44444444444444442</v>
      </c>
    </row>
    <row r="60" spans="1:12" x14ac:dyDescent="0.25">
      <c r="A60" s="145">
        <v>49</v>
      </c>
      <c r="B60" s="39">
        <f>+IFERROR(VLOOKUP($A60,Hoja6!$A$3:$P$1124,3,FALSE),"")</f>
        <v>15401</v>
      </c>
      <c r="C60" s="39" t="str">
        <f>+UPPER(IFERROR(VLOOKUP($A60,Hoja6!$A$3:$P$1124,4,FALSE),""))</f>
        <v>LA VICTORIA</v>
      </c>
      <c r="D60" s="40">
        <f>+IFERROR(VLOOKUP($A60,Hoja6!$A$3:$P$1124,8,FALSE),"")</f>
        <v>9</v>
      </c>
      <c r="E60" s="40">
        <f>+IFERROR(VLOOKUP($A60,Hoja6!$A$3:$P$1124,9,FALSE),"")</f>
        <v>4</v>
      </c>
      <c r="F60" s="163">
        <f>+IFERROR(VLOOKUP($A60,Hoja6!$A$3:$P$1124,10,FALSE),"")</f>
        <v>0.44444444444444442</v>
      </c>
      <c r="G60" s="40">
        <f>+IFERROR(VLOOKUP($A60,Hoja6!$A$3:$P$1124,11,FALSE),"")</f>
        <v>10</v>
      </c>
      <c r="H60" s="40">
        <f>+IFERROR(VLOOKUP($A60,Hoja6!$A$3:$P$1124,12,FALSE),"")</f>
        <v>1</v>
      </c>
      <c r="I60" s="163">
        <f>+IFERROR(VLOOKUP($A60,Hoja6!$A$3:$P$1124,13,FALSE),"")</f>
        <v>0.1</v>
      </c>
      <c r="J60" s="40">
        <f>+IFERROR(VLOOKUP($A60,Hoja6!$A$3:$P$1124,14,FALSE),"")</f>
        <v>7</v>
      </c>
      <c r="K60" s="149">
        <f>+IFERROR(VLOOKUP($A60,Hoja6!$A$3:$P$1124,15,FALSE),"")</f>
        <v>3</v>
      </c>
      <c r="L60" s="165">
        <f>+IFERROR(VLOOKUP($A60,Hoja6!$A$3:$P$1124,16,FALSE),"")</f>
        <v>0.42857142857142855</v>
      </c>
    </row>
    <row r="61" spans="1:12" x14ac:dyDescent="0.25">
      <c r="A61" s="145">
        <v>50</v>
      </c>
      <c r="B61" s="39">
        <f>+IFERROR(VLOOKUP($A61,Hoja6!$A$3:$P$1124,3,FALSE),"")</f>
        <v>15403</v>
      </c>
      <c r="C61" s="39" t="str">
        <f>+UPPER(IFERROR(VLOOKUP($A61,Hoja6!$A$3:$P$1124,4,FALSE),""))</f>
        <v>LA UVITA</v>
      </c>
      <c r="D61" s="40">
        <f>+IFERROR(VLOOKUP($A61,Hoja6!$A$3:$P$1124,8,FALSE),"")</f>
        <v>49</v>
      </c>
      <c r="E61" s="40">
        <f>+IFERROR(VLOOKUP($A61,Hoja6!$A$3:$P$1124,9,FALSE),"")</f>
        <v>7</v>
      </c>
      <c r="F61" s="163">
        <f>+IFERROR(VLOOKUP($A61,Hoja6!$A$3:$P$1124,10,FALSE),"")</f>
        <v>0.14285714285714285</v>
      </c>
      <c r="G61" s="40">
        <f>+IFERROR(VLOOKUP($A61,Hoja6!$A$3:$P$1124,11,FALSE),"")</f>
        <v>26</v>
      </c>
      <c r="H61" s="40">
        <f>+IFERROR(VLOOKUP($A61,Hoja6!$A$3:$P$1124,12,FALSE),"")</f>
        <v>9</v>
      </c>
      <c r="I61" s="163">
        <f>+IFERROR(VLOOKUP($A61,Hoja6!$A$3:$P$1124,13,FALSE),"")</f>
        <v>0.34615384615384615</v>
      </c>
      <c r="J61" s="40">
        <f>+IFERROR(VLOOKUP($A61,Hoja6!$A$3:$P$1124,14,FALSE),"")</f>
        <v>39</v>
      </c>
      <c r="K61" s="149">
        <f>+IFERROR(VLOOKUP($A61,Hoja6!$A$3:$P$1124,15,FALSE),"")</f>
        <v>6</v>
      </c>
      <c r="L61" s="165">
        <f>+IFERROR(VLOOKUP($A61,Hoja6!$A$3:$P$1124,16,FALSE),"")</f>
        <v>0.15384615384615385</v>
      </c>
    </row>
    <row r="62" spans="1:12" x14ac:dyDescent="0.25">
      <c r="A62" s="145">
        <v>51</v>
      </c>
      <c r="B62" s="39">
        <f>+IFERROR(VLOOKUP($A62,Hoja6!$A$3:$P$1124,3,FALSE),"")</f>
        <v>15407</v>
      </c>
      <c r="C62" s="39" t="str">
        <f>+UPPER(IFERROR(VLOOKUP($A62,Hoja6!$A$3:$P$1124,4,FALSE),""))</f>
        <v>VILLA DE LEYVA</v>
      </c>
      <c r="D62" s="40">
        <f>+IFERROR(VLOOKUP($A62,Hoja6!$A$3:$P$1124,8,FALSE),"")</f>
        <v>192</v>
      </c>
      <c r="E62" s="40">
        <f>+IFERROR(VLOOKUP($A62,Hoja6!$A$3:$P$1124,9,FALSE),"")</f>
        <v>80</v>
      </c>
      <c r="F62" s="163">
        <f>+IFERROR(VLOOKUP($A62,Hoja6!$A$3:$P$1124,10,FALSE),"")</f>
        <v>0.41666666666666669</v>
      </c>
      <c r="G62" s="40">
        <f>+IFERROR(VLOOKUP($A62,Hoja6!$A$3:$P$1124,11,FALSE),"")</f>
        <v>229</v>
      </c>
      <c r="H62" s="40">
        <f>+IFERROR(VLOOKUP($A62,Hoja6!$A$3:$P$1124,12,FALSE),"")</f>
        <v>92</v>
      </c>
      <c r="I62" s="163">
        <f>+IFERROR(VLOOKUP($A62,Hoja6!$A$3:$P$1124,13,FALSE),"")</f>
        <v>0.40174672489082969</v>
      </c>
      <c r="J62" s="40">
        <f>+IFERROR(VLOOKUP($A62,Hoja6!$A$3:$P$1124,14,FALSE),"")</f>
        <v>214</v>
      </c>
      <c r="K62" s="149">
        <f>+IFERROR(VLOOKUP($A62,Hoja6!$A$3:$P$1124,15,FALSE),"")</f>
        <v>85</v>
      </c>
      <c r="L62" s="165">
        <f>+IFERROR(VLOOKUP($A62,Hoja6!$A$3:$P$1124,16,FALSE),"")</f>
        <v>0.39719626168224298</v>
      </c>
    </row>
    <row r="63" spans="1:12" x14ac:dyDescent="0.25">
      <c r="A63" s="145">
        <v>52</v>
      </c>
      <c r="B63" s="39">
        <f>+IFERROR(VLOOKUP($A63,Hoja6!$A$3:$P$1124,3,FALSE),"")</f>
        <v>15425</v>
      </c>
      <c r="C63" s="39" t="str">
        <f>+UPPER(IFERROR(VLOOKUP($A63,Hoja6!$A$3:$P$1124,4,FALSE),""))</f>
        <v>MACANAL</v>
      </c>
      <c r="D63" s="40">
        <f>+IFERROR(VLOOKUP($A63,Hoja6!$A$3:$P$1124,8,FALSE),"")</f>
        <v>41</v>
      </c>
      <c r="E63" s="40">
        <f>+IFERROR(VLOOKUP($A63,Hoja6!$A$3:$P$1124,9,FALSE),"")</f>
        <v>14</v>
      </c>
      <c r="F63" s="163">
        <f>+IFERROR(VLOOKUP($A63,Hoja6!$A$3:$P$1124,10,FALSE),"")</f>
        <v>0.34146341463414637</v>
      </c>
      <c r="G63" s="40">
        <f>+IFERROR(VLOOKUP($A63,Hoja6!$A$3:$P$1124,11,FALSE),"")</f>
        <v>59</v>
      </c>
      <c r="H63" s="40">
        <f>+IFERROR(VLOOKUP($A63,Hoja6!$A$3:$P$1124,12,FALSE),"")</f>
        <v>21</v>
      </c>
      <c r="I63" s="163">
        <f>+IFERROR(VLOOKUP($A63,Hoja6!$A$3:$P$1124,13,FALSE),"")</f>
        <v>0.3559322033898305</v>
      </c>
      <c r="J63" s="40">
        <f>+IFERROR(VLOOKUP($A63,Hoja6!$A$3:$P$1124,14,FALSE),"")</f>
        <v>49</v>
      </c>
      <c r="K63" s="149">
        <f>+IFERROR(VLOOKUP($A63,Hoja6!$A$3:$P$1124,15,FALSE),"")</f>
        <v>12</v>
      </c>
      <c r="L63" s="165">
        <f>+IFERROR(VLOOKUP($A63,Hoja6!$A$3:$P$1124,16,FALSE),"")</f>
        <v>0.24489795918367346</v>
      </c>
    </row>
    <row r="64" spans="1:12" x14ac:dyDescent="0.25">
      <c r="A64" s="145">
        <v>53</v>
      </c>
      <c r="B64" s="39">
        <f>+IFERROR(VLOOKUP($A64,Hoja6!$A$3:$P$1124,3,FALSE),"")</f>
        <v>15442</v>
      </c>
      <c r="C64" s="39" t="str">
        <f>+UPPER(IFERROR(VLOOKUP($A64,Hoja6!$A$3:$P$1124,4,FALSE),""))</f>
        <v>MARIPÍ</v>
      </c>
      <c r="D64" s="40">
        <f>+IFERROR(VLOOKUP($A64,Hoja6!$A$3:$P$1124,8,FALSE),"")</f>
        <v>59</v>
      </c>
      <c r="E64" s="40">
        <f>+IFERROR(VLOOKUP($A64,Hoja6!$A$3:$P$1124,9,FALSE),"")</f>
        <v>19</v>
      </c>
      <c r="F64" s="163">
        <f>+IFERROR(VLOOKUP($A64,Hoja6!$A$3:$P$1124,10,FALSE),"")</f>
        <v>0.32203389830508472</v>
      </c>
      <c r="G64" s="40">
        <f>+IFERROR(VLOOKUP($A64,Hoja6!$A$3:$P$1124,11,FALSE),"")</f>
        <v>83</v>
      </c>
      <c r="H64" s="40">
        <f>+IFERROR(VLOOKUP($A64,Hoja6!$A$3:$P$1124,12,FALSE),"")</f>
        <v>12</v>
      </c>
      <c r="I64" s="163">
        <f>+IFERROR(VLOOKUP($A64,Hoja6!$A$3:$P$1124,13,FALSE),"")</f>
        <v>0.14457831325301204</v>
      </c>
      <c r="J64" s="40">
        <f>+IFERROR(VLOOKUP($A64,Hoja6!$A$3:$P$1124,14,FALSE),"")</f>
        <v>90</v>
      </c>
      <c r="K64" s="149">
        <f>+IFERROR(VLOOKUP($A64,Hoja6!$A$3:$P$1124,15,FALSE),"")</f>
        <v>12</v>
      </c>
      <c r="L64" s="165">
        <f>+IFERROR(VLOOKUP($A64,Hoja6!$A$3:$P$1124,16,FALSE),"")</f>
        <v>0.13333333333333333</v>
      </c>
    </row>
    <row r="65" spans="1:12" x14ac:dyDescent="0.25">
      <c r="A65" s="145">
        <v>54</v>
      </c>
      <c r="B65" s="39">
        <f>+IFERROR(VLOOKUP($A65,Hoja6!$A$3:$P$1124,3,FALSE),"")</f>
        <v>15455</v>
      </c>
      <c r="C65" s="39" t="str">
        <f>+UPPER(IFERROR(VLOOKUP($A65,Hoja6!$A$3:$P$1124,4,FALSE),""))</f>
        <v>MIRAFLORES</v>
      </c>
      <c r="D65" s="40">
        <f>+IFERROR(VLOOKUP($A65,Hoja6!$A$3:$P$1124,8,FALSE),"")</f>
        <v>96</v>
      </c>
      <c r="E65" s="40">
        <f>+IFERROR(VLOOKUP($A65,Hoja6!$A$3:$P$1124,9,FALSE),"")</f>
        <v>42</v>
      </c>
      <c r="F65" s="163">
        <f>+IFERROR(VLOOKUP($A65,Hoja6!$A$3:$P$1124,10,FALSE),"")</f>
        <v>0.4375</v>
      </c>
      <c r="G65" s="40">
        <f>+IFERROR(VLOOKUP($A65,Hoja6!$A$3:$P$1124,11,FALSE),"")</f>
        <v>128</v>
      </c>
      <c r="H65" s="40">
        <f>+IFERROR(VLOOKUP($A65,Hoja6!$A$3:$P$1124,12,FALSE),"")</f>
        <v>75</v>
      </c>
      <c r="I65" s="163">
        <f>+IFERROR(VLOOKUP($A65,Hoja6!$A$3:$P$1124,13,FALSE),"")</f>
        <v>0.5859375</v>
      </c>
      <c r="J65" s="40">
        <f>+IFERROR(VLOOKUP($A65,Hoja6!$A$3:$P$1124,14,FALSE),"")</f>
        <v>113</v>
      </c>
      <c r="K65" s="149">
        <f>+IFERROR(VLOOKUP($A65,Hoja6!$A$3:$P$1124,15,FALSE),"")</f>
        <v>73</v>
      </c>
      <c r="L65" s="165">
        <f>+IFERROR(VLOOKUP($A65,Hoja6!$A$3:$P$1124,16,FALSE),"")</f>
        <v>0.64601769911504425</v>
      </c>
    </row>
    <row r="66" spans="1:12" x14ac:dyDescent="0.25">
      <c r="A66" s="145">
        <v>55</v>
      </c>
      <c r="B66" s="39">
        <f>+IFERROR(VLOOKUP($A66,Hoja6!$A$3:$P$1124,3,FALSE),"")</f>
        <v>15464</v>
      </c>
      <c r="C66" s="39" t="str">
        <f>+UPPER(IFERROR(VLOOKUP($A66,Hoja6!$A$3:$P$1124,4,FALSE),""))</f>
        <v>MONGUA</v>
      </c>
      <c r="D66" s="40">
        <f>+IFERROR(VLOOKUP($A66,Hoja6!$A$3:$P$1124,8,FALSE),"")</f>
        <v>63</v>
      </c>
      <c r="E66" s="40">
        <f>+IFERROR(VLOOKUP($A66,Hoja6!$A$3:$P$1124,9,FALSE),"")</f>
        <v>12</v>
      </c>
      <c r="F66" s="163">
        <f>+IFERROR(VLOOKUP($A66,Hoja6!$A$3:$P$1124,10,FALSE),"")</f>
        <v>0.19047619047619047</v>
      </c>
      <c r="G66" s="40">
        <f>+IFERROR(VLOOKUP($A66,Hoja6!$A$3:$P$1124,11,FALSE),"")</f>
        <v>45</v>
      </c>
      <c r="H66" s="40">
        <f>+IFERROR(VLOOKUP($A66,Hoja6!$A$3:$P$1124,12,FALSE),"")</f>
        <v>12</v>
      </c>
      <c r="I66" s="163">
        <f>+IFERROR(VLOOKUP($A66,Hoja6!$A$3:$P$1124,13,FALSE),"")</f>
        <v>0.26666666666666666</v>
      </c>
      <c r="J66" s="40">
        <f>+IFERROR(VLOOKUP($A66,Hoja6!$A$3:$P$1124,14,FALSE),"")</f>
        <v>45</v>
      </c>
      <c r="K66" s="149">
        <f>+IFERROR(VLOOKUP($A66,Hoja6!$A$3:$P$1124,15,FALSE),"")</f>
        <v>12</v>
      </c>
      <c r="L66" s="165">
        <f>+IFERROR(VLOOKUP($A66,Hoja6!$A$3:$P$1124,16,FALSE),"")</f>
        <v>0.26666666666666666</v>
      </c>
    </row>
    <row r="67" spans="1:12" x14ac:dyDescent="0.25">
      <c r="A67" s="145">
        <v>56</v>
      </c>
      <c r="B67" s="39">
        <f>+IFERROR(VLOOKUP($A67,Hoja6!$A$3:$P$1124,3,FALSE),"")</f>
        <v>15466</v>
      </c>
      <c r="C67" s="39" t="str">
        <f>+UPPER(IFERROR(VLOOKUP($A67,Hoja6!$A$3:$P$1124,4,FALSE),""))</f>
        <v>MONGUÍ</v>
      </c>
      <c r="D67" s="40">
        <f>+IFERROR(VLOOKUP($A67,Hoja6!$A$3:$P$1124,8,FALSE),"")</f>
        <v>63</v>
      </c>
      <c r="E67" s="40">
        <f>+IFERROR(VLOOKUP($A67,Hoja6!$A$3:$P$1124,9,FALSE),"")</f>
        <v>34</v>
      </c>
      <c r="F67" s="163">
        <f>+IFERROR(VLOOKUP($A67,Hoja6!$A$3:$P$1124,10,FALSE),"")</f>
        <v>0.53968253968253965</v>
      </c>
      <c r="G67" s="40">
        <f>+IFERROR(VLOOKUP($A67,Hoja6!$A$3:$P$1124,11,FALSE),"")</f>
        <v>75</v>
      </c>
      <c r="H67" s="40">
        <f>+IFERROR(VLOOKUP($A67,Hoja6!$A$3:$P$1124,12,FALSE),"")</f>
        <v>25</v>
      </c>
      <c r="I67" s="163">
        <f>+IFERROR(VLOOKUP($A67,Hoja6!$A$3:$P$1124,13,FALSE),"")</f>
        <v>0.33333333333333331</v>
      </c>
      <c r="J67" s="40">
        <f>+IFERROR(VLOOKUP($A67,Hoja6!$A$3:$P$1124,14,FALSE),"")</f>
        <v>70</v>
      </c>
      <c r="K67" s="149">
        <f>+IFERROR(VLOOKUP($A67,Hoja6!$A$3:$P$1124,15,FALSE),"")</f>
        <v>21</v>
      </c>
      <c r="L67" s="165">
        <f>+IFERROR(VLOOKUP($A67,Hoja6!$A$3:$P$1124,16,FALSE),"")</f>
        <v>0.3</v>
      </c>
    </row>
    <row r="68" spans="1:12" x14ac:dyDescent="0.25">
      <c r="A68" s="145">
        <v>57</v>
      </c>
      <c r="B68" s="39">
        <f>+IFERROR(VLOOKUP($A68,Hoja6!$A$3:$P$1124,3,FALSE),"")</f>
        <v>15469</v>
      </c>
      <c r="C68" s="39" t="str">
        <f>+UPPER(IFERROR(VLOOKUP($A68,Hoja6!$A$3:$P$1124,4,FALSE),""))</f>
        <v>MONIQUIRÁ</v>
      </c>
      <c r="D68" s="40">
        <f>+IFERROR(VLOOKUP($A68,Hoja6!$A$3:$P$1124,8,FALSE),"")</f>
        <v>260</v>
      </c>
      <c r="E68" s="40">
        <f>+IFERROR(VLOOKUP($A68,Hoja6!$A$3:$P$1124,9,FALSE),"")</f>
        <v>74</v>
      </c>
      <c r="F68" s="163">
        <f>+IFERROR(VLOOKUP($A68,Hoja6!$A$3:$P$1124,10,FALSE),"")</f>
        <v>0.2846153846153846</v>
      </c>
      <c r="G68" s="40">
        <f>+IFERROR(VLOOKUP($A68,Hoja6!$A$3:$P$1124,11,FALSE),"")</f>
        <v>252</v>
      </c>
      <c r="H68" s="40">
        <f>+IFERROR(VLOOKUP($A68,Hoja6!$A$3:$P$1124,12,FALSE),"")</f>
        <v>64</v>
      </c>
      <c r="I68" s="163">
        <f>+IFERROR(VLOOKUP($A68,Hoja6!$A$3:$P$1124,13,FALSE),"")</f>
        <v>0.25396825396825395</v>
      </c>
      <c r="J68" s="40">
        <f>+IFERROR(VLOOKUP($A68,Hoja6!$A$3:$P$1124,14,FALSE),"")</f>
        <v>269</v>
      </c>
      <c r="K68" s="149">
        <f>+IFERROR(VLOOKUP($A68,Hoja6!$A$3:$P$1124,15,FALSE),"")</f>
        <v>67</v>
      </c>
      <c r="L68" s="165">
        <f>+IFERROR(VLOOKUP($A68,Hoja6!$A$3:$P$1124,16,FALSE),"")</f>
        <v>0.24907063197026022</v>
      </c>
    </row>
    <row r="69" spans="1:12" x14ac:dyDescent="0.25">
      <c r="A69" s="145">
        <v>58</v>
      </c>
      <c r="B69" s="39">
        <f>+IFERROR(VLOOKUP($A69,Hoja6!$A$3:$P$1124,3,FALSE),"")</f>
        <v>15476</v>
      </c>
      <c r="C69" s="39" t="str">
        <f>+UPPER(IFERROR(VLOOKUP($A69,Hoja6!$A$3:$P$1124,4,FALSE),""))</f>
        <v>MOTAVITA</v>
      </c>
      <c r="D69" s="40">
        <f>+IFERROR(VLOOKUP($A69,Hoja6!$A$3:$P$1124,8,FALSE),"")</f>
        <v>61</v>
      </c>
      <c r="E69" s="40">
        <f>+IFERROR(VLOOKUP($A69,Hoja6!$A$3:$P$1124,9,FALSE),"")</f>
        <v>17</v>
      </c>
      <c r="F69" s="163">
        <f>+IFERROR(VLOOKUP($A69,Hoja6!$A$3:$P$1124,10,FALSE),"")</f>
        <v>0.27868852459016391</v>
      </c>
      <c r="G69" s="40">
        <f>+IFERROR(VLOOKUP($A69,Hoja6!$A$3:$P$1124,11,FALSE),"")</f>
        <v>68</v>
      </c>
      <c r="H69" s="40">
        <f>+IFERROR(VLOOKUP($A69,Hoja6!$A$3:$P$1124,12,FALSE),"")</f>
        <v>26</v>
      </c>
      <c r="I69" s="163">
        <f>+IFERROR(VLOOKUP($A69,Hoja6!$A$3:$P$1124,13,FALSE),"")</f>
        <v>0.38235294117647056</v>
      </c>
      <c r="J69" s="40">
        <f>+IFERROR(VLOOKUP($A69,Hoja6!$A$3:$P$1124,14,FALSE),"")</f>
        <v>65</v>
      </c>
      <c r="K69" s="149">
        <f>+IFERROR(VLOOKUP($A69,Hoja6!$A$3:$P$1124,15,FALSE),"")</f>
        <v>17</v>
      </c>
      <c r="L69" s="165">
        <f>+IFERROR(VLOOKUP($A69,Hoja6!$A$3:$P$1124,16,FALSE),"")</f>
        <v>0.26153846153846155</v>
      </c>
    </row>
    <row r="70" spans="1:12" x14ac:dyDescent="0.25">
      <c r="A70" s="145">
        <v>59</v>
      </c>
      <c r="B70" s="39">
        <f>+IFERROR(VLOOKUP($A70,Hoja6!$A$3:$P$1124,3,FALSE),"")</f>
        <v>15480</v>
      </c>
      <c r="C70" s="39" t="str">
        <f>+UPPER(IFERROR(VLOOKUP($A70,Hoja6!$A$3:$P$1124,4,FALSE),""))</f>
        <v>MUZO</v>
      </c>
      <c r="D70" s="40">
        <f>+IFERROR(VLOOKUP($A70,Hoja6!$A$3:$P$1124,8,FALSE),"")</f>
        <v>125</v>
      </c>
      <c r="E70" s="40">
        <f>+IFERROR(VLOOKUP($A70,Hoja6!$A$3:$P$1124,9,FALSE),"")</f>
        <v>30</v>
      </c>
      <c r="F70" s="163">
        <f>+IFERROR(VLOOKUP($A70,Hoja6!$A$3:$P$1124,10,FALSE),"")</f>
        <v>0.24</v>
      </c>
      <c r="G70" s="40">
        <f>+IFERROR(VLOOKUP($A70,Hoja6!$A$3:$P$1124,11,FALSE),"")</f>
        <v>129</v>
      </c>
      <c r="H70" s="40">
        <f>+IFERROR(VLOOKUP($A70,Hoja6!$A$3:$P$1124,12,FALSE),"")</f>
        <v>45</v>
      </c>
      <c r="I70" s="163">
        <f>+IFERROR(VLOOKUP($A70,Hoja6!$A$3:$P$1124,13,FALSE),"")</f>
        <v>0.34883720930232559</v>
      </c>
      <c r="J70" s="40">
        <f>+IFERROR(VLOOKUP($A70,Hoja6!$A$3:$P$1124,14,FALSE),"")</f>
        <v>96</v>
      </c>
      <c r="K70" s="149">
        <f>+IFERROR(VLOOKUP($A70,Hoja6!$A$3:$P$1124,15,FALSE),"")</f>
        <v>24</v>
      </c>
      <c r="L70" s="165">
        <f>+IFERROR(VLOOKUP($A70,Hoja6!$A$3:$P$1124,16,FALSE),"")</f>
        <v>0.25</v>
      </c>
    </row>
    <row r="71" spans="1:12" x14ac:dyDescent="0.25">
      <c r="A71" s="145">
        <v>60</v>
      </c>
      <c r="B71" s="39">
        <f>+IFERROR(VLOOKUP($A71,Hoja6!$A$3:$P$1124,3,FALSE),"")</f>
        <v>15491</v>
      </c>
      <c r="C71" s="39" t="str">
        <f>+UPPER(IFERROR(VLOOKUP($A71,Hoja6!$A$3:$P$1124,4,FALSE),""))</f>
        <v>NOBSA</v>
      </c>
      <c r="D71" s="40">
        <f>+IFERROR(VLOOKUP($A71,Hoja6!$A$3:$P$1124,8,FALSE),"")</f>
        <v>199</v>
      </c>
      <c r="E71" s="40">
        <f>+IFERROR(VLOOKUP($A71,Hoja6!$A$3:$P$1124,9,FALSE),"")</f>
        <v>113</v>
      </c>
      <c r="F71" s="163">
        <f>+IFERROR(VLOOKUP($A71,Hoja6!$A$3:$P$1124,10,FALSE),"")</f>
        <v>0.56783919597989951</v>
      </c>
      <c r="G71" s="40">
        <f>+IFERROR(VLOOKUP($A71,Hoja6!$A$3:$P$1124,11,FALSE),"")</f>
        <v>214</v>
      </c>
      <c r="H71" s="40">
        <f>+IFERROR(VLOOKUP($A71,Hoja6!$A$3:$P$1124,12,FALSE),"")</f>
        <v>134</v>
      </c>
      <c r="I71" s="163">
        <f>+IFERROR(VLOOKUP($A71,Hoja6!$A$3:$P$1124,13,FALSE),"")</f>
        <v>0.62616822429906538</v>
      </c>
      <c r="J71" s="40">
        <f>+IFERROR(VLOOKUP($A71,Hoja6!$A$3:$P$1124,14,FALSE),"")</f>
        <v>207</v>
      </c>
      <c r="K71" s="149">
        <f>+IFERROR(VLOOKUP($A71,Hoja6!$A$3:$P$1124,15,FALSE),"")</f>
        <v>115</v>
      </c>
      <c r="L71" s="165">
        <f>+IFERROR(VLOOKUP($A71,Hoja6!$A$3:$P$1124,16,FALSE),"")</f>
        <v>0.55555555555555558</v>
      </c>
    </row>
    <row r="72" spans="1:12" x14ac:dyDescent="0.25">
      <c r="A72" s="145">
        <v>61</v>
      </c>
      <c r="B72" s="39">
        <f>+IFERROR(VLOOKUP($A72,Hoja6!$A$3:$P$1124,3,FALSE),"")</f>
        <v>15494</v>
      </c>
      <c r="C72" s="39" t="str">
        <f>+UPPER(IFERROR(VLOOKUP($A72,Hoja6!$A$3:$P$1124,4,FALSE),""))</f>
        <v>NUEVO COLÓN</v>
      </c>
      <c r="D72" s="40">
        <f>+IFERROR(VLOOKUP($A72,Hoja6!$A$3:$P$1124,8,FALSE),"")</f>
        <v>65</v>
      </c>
      <c r="E72" s="40">
        <f>+IFERROR(VLOOKUP($A72,Hoja6!$A$3:$P$1124,9,FALSE),"")</f>
        <v>26</v>
      </c>
      <c r="F72" s="163">
        <f>+IFERROR(VLOOKUP($A72,Hoja6!$A$3:$P$1124,10,FALSE),"")</f>
        <v>0.4</v>
      </c>
      <c r="G72" s="40">
        <f>+IFERROR(VLOOKUP($A72,Hoja6!$A$3:$P$1124,11,FALSE),"")</f>
        <v>75</v>
      </c>
      <c r="H72" s="40">
        <f>+IFERROR(VLOOKUP($A72,Hoja6!$A$3:$P$1124,12,FALSE),"")</f>
        <v>31</v>
      </c>
      <c r="I72" s="163">
        <f>+IFERROR(VLOOKUP($A72,Hoja6!$A$3:$P$1124,13,FALSE),"")</f>
        <v>0.41333333333333333</v>
      </c>
      <c r="J72" s="40">
        <f>+IFERROR(VLOOKUP($A72,Hoja6!$A$3:$P$1124,14,FALSE),"")</f>
        <v>95</v>
      </c>
      <c r="K72" s="149">
        <f>+IFERROR(VLOOKUP($A72,Hoja6!$A$3:$P$1124,15,FALSE),"")</f>
        <v>24</v>
      </c>
      <c r="L72" s="165">
        <f>+IFERROR(VLOOKUP($A72,Hoja6!$A$3:$P$1124,16,FALSE),"")</f>
        <v>0.25263157894736843</v>
      </c>
    </row>
    <row r="73" spans="1:12" x14ac:dyDescent="0.25">
      <c r="A73" s="145">
        <v>62</v>
      </c>
      <c r="B73" s="39">
        <f>+IFERROR(VLOOKUP($A73,Hoja6!$A$3:$P$1124,3,FALSE),"")</f>
        <v>15500</v>
      </c>
      <c r="C73" s="39" t="str">
        <f>+UPPER(IFERROR(VLOOKUP($A73,Hoja6!$A$3:$P$1124,4,FALSE),""))</f>
        <v>OICATÁ</v>
      </c>
      <c r="D73" s="40">
        <f>+IFERROR(VLOOKUP($A73,Hoja6!$A$3:$P$1124,8,FALSE),"")</f>
        <v>25</v>
      </c>
      <c r="E73" s="40">
        <f>+IFERROR(VLOOKUP($A73,Hoja6!$A$3:$P$1124,9,FALSE),"")</f>
        <v>6</v>
      </c>
      <c r="F73" s="163">
        <f>+IFERROR(VLOOKUP($A73,Hoja6!$A$3:$P$1124,10,FALSE),"")</f>
        <v>0.24</v>
      </c>
      <c r="G73" s="40">
        <f>+IFERROR(VLOOKUP($A73,Hoja6!$A$3:$P$1124,11,FALSE),"")</f>
        <v>22</v>
      </c>
      <c r="H73" s="40">
        <f>+IFERROR(VLOOKUP($A73,Hoja6!$A$3:$P$1124,12,FALSE),"")</f>
        <v>8</v>
      </c>
      <c r="I73" s="163">
        <f>+IFERROR(VLOOKUP($A73,Hoja6!$A$3:$P$1124,13,FALSE),"")</f>
        <v>0.36363636363636365</v>
      </c>
      <c r="J73" s="40">
        <f>+IFERROR(VLOOKUP($A73,Hoja6!$A$3:$P$1124,14,FALSE),"")</f>
        <v>34</v>
      </c>
      <c r="K73" s="149">
        <f>+IFERROR(VLOOKUP($A73,Hoja6!$A$3:$P$1124,15,FALSE),"")</f>
        <v>15</v>
      </c>
      <c r="L73" s="165">
        <f>+IFERROR(VLOOKUP($A73,Hoja6!$A$3:$P$1124,16,FALSE),"")</f>
        <v>0.44117647058823528</v>
      </c>
    </row>
    <row r="74" spans="1:12" x14ac:dyDescent="0.25">
      <c r="A74" s="145">
        <v>63</v>
      </c>
      <c r="B74" s="39">
        <f>+IFERROR(VLOOKUP($A74,Hoja6!$A$3:$P$1124,3,FALSE),"")</f>
        <v>15507</v>
      </c>
      <c r="C74" s="39" t="str">
        <f>+UPPER(IFERROR(VLOOKUP($A74,Hoja6!$A$3:$P$1124,4,FALSE),""))</f>
        <v>OTANCHE</v>
      </c>
      <c r="D74" s="40">
        <f>+IFERROR(VLOOKUP($A74,Hoja6!$A$3:$P$1124,8,FALSE),"")</f>
        <v>106</v>
      </c>
      <c r="E74" s="40">
        <f>+IFERROR(VLOOKUP($A74,Hoja6!$A$3:$P$1124,9,FALSE),"")</f>
        <v>28</v>
      </c>
      <c r="F74" s="163">
        <f>+IFERROR(VLOOKUP($A74,Hoja6!$A$3:$P$1124,10,FALSE),"")</f>
        <v>0.26415094339622641</v>
      </c>
      <c r="G74" s="40">
        <f>+IFERROR(VLOOKUP($A74,Hoja6!$A$3:$P$1124,11,FALSE),"")</f>
        <v>88</v>
      </c>
      <c r="H74" s="40">
        <f>+IFERROR(VLOOKUP($A74,Hoja6!$A$3:$P$1124,12,FALSE),"")</f>
        <v>15</v>
      </c>
      <c r="I74" s="163">
        <f>+IFERROR(VLOOKUP($A74,Hoja6!$A$3:$P$1124,13,FALSE),"")</f>
        <v>0.17045454545454544</v>
      </c>
      <c r="J74" s="40">
        <f>+IFERROR(VLOOKUP($A74,Hoja6!$A$3:$P$1124,14,FALSE),"")</f>
        <v>116</v>
      </c>
      <c r="K74" s="149">
        <f>+IFERROR(VLOOKUP($A74,Hoja6!$A$3:$P$1124,15,FALSE),"")</f>
        <v>29</v>
      </c>
      <c r="L74" s="165">
        <f>+IFERROR(VLOOKUP($A74,Hoja6!$A$3:$P$1124,16,FALSE),"")</f>
        <v>0.25</v>
      </c>
    </row>
    <row r="75" spans="1:12" x14ac:dyDescent="0.25">
      <c r="A75" s="145">
        <v>64</v>
      </c>
      <c r="B75" s="39">
        <f>+IFERROR(VLOOKUP($A75,Hoja6!$A$3:$P$1124,3,FALSE),"")</f>
        <v>15511</v>
      </c>
      <c r="C75" s="39" t="str">
        <f>+UPPER(IFERROR(VLOOKUP($A75,Hoja6!$A$3:$P$1124,4,FALSE),""))</f>
        <v>PACHAVITA</v>
      </c>
      <c r="D75" s="40">
        <f>+IFERROR(VLOOKUP($A75,Hoja6!$A$3:$P$1124,8,FALSE),"")</f>
        <v>10</v>
      </c>
      <c r="E75" s="40">
        <f>+IFERROR(VLOOKUP($A75,Hoja6!$A$3:$P$1124,9,FALSE),"")</f>
        <v>5</v>
      </c>
      <c r="F75" s="163">
        <f>+IFERROR(VLOOKUP($A75,Hoja6!$A$3:$P$1124,10,FALSE),"")</f>
        <v>0.5</v>
      </c>
      <c r="G75" s="40">
        <f>+IFERROR(VLOOKUP($A75,Hoja6!$A$3:$P$1124,11,FALSE),"")</f>
        <v>24</v>
      </c>
      <c r="H75" s="40">
        <f>+IFERROR(VLOOKUP($A75,Hoja6!$A$3:$P$1124,12,FALSE),"")</f>
        <v>9</v>
      </c>
      <c r="I75" s="163">
        <f>+IFERROR(VLOOKUP($A75,Hoja6!$A$3:$P$1124,13,FALSE),"")</f>
        <v>0.375</v>
      </c>
      <c r="J75" s="40">
        <f>+IFERROR(VLOOKUP($A75,Hoja6!$A$3:$P$1124,14,FALSE),"")</f>
        <v>9</v>
      </c>
      <c r="K75" s="149">
        <f>+IFERROR(VLOOKUP($A75,Hoja6!$A$3:$P$1124,15,FALSE),"")</f>
        <v>3</v>
      </c>
      <c r="L75" s="165">
        <f>+IFERROR(VLOOKUP($A75,Hoja6!$A$3:$P$1124,16,FALSE),"")</f>
        <v>0.33333333333333331</v>
      </c>
    </row>
    <row r="76" spans="1:12" x14ac:dyDescent="0.25">
      <c r="A76" s="145">
        <v>65</v>
      </c>
      <c r="B76" s="39">
        <f>+IFERROR(VLOOKUP($A76,Hoja6!$A$3:$P$1124,3,FALSE),"")</f>
        <v>15514</v>
      </c>
      <c r="C76" s="39" t="str">
        <f>+UPPER(IFERROR(VLOOKUP($A76,Hoja6!$A$3:$P$1124,4,FALSE),""))</f>
        <v>PÁEZ</v>
      </c>
      <c r="D76" s="40">
        <f>+IFERROR(VLOOKUP($A76,Hoja6!$A$3:$P$1124,8,FALSE),"")</f>
        <v>46</v>
      </c>
      <c r="E76" s="40">
        <f>+IFERROR(VLOOKUP($A76,Hoja6!$A$3:$P$1124,9,FALSE),"")</f>
        <v>16</v>
      </c>
      <c r="F76" s="163">
        <f>+IFERROR(VLOOKUP($A76,Hoja6!$A$3:$P$1124,10,FALSE),"")</f>
        <v>0.34782608695652173</v>
      </c>
      <c r="G76" s="40">
        <f>+IFERROR(VLOOKUP($A76,Hoja6!$A$3:$P$1124,11,FALSE),"")</f>
        <v>36</v>
      </c>
      <c r="H76" s="40">
        <f>+IFERROR(VLOOKUP($A76,Hoja6!$A$3:$P$1124,12,FALSE),"")</f>
        <v>22</v>
      </c>
      <c r="I76" s="163">
        <f>+IFERROR(VLOOKUP($A76,Hoja6!$A$3:$P$1124,13,FALSE),"")</f>
        <v>0.61111111111111116</v>
      </c>
      <c r="J76" s="40">
        <f>+IFERROR(VLOOKUP($A76,Hoja6!$A$3:$P$1124,14,FALSE),"")</f>
        <v>47</v>
      </c>
      <c r="K76" s="149">
        <f>+IFERROR(VLOOKUP($A76,Hoja6!$A$3:$P$1124,15,FALSE),"")</f>
        <v>16</v>
      </c>
      <c r="L76" s="165">
        <f>+IFERROR(VLOOKUP($A76,Hoja6!$A$3:$P$1124,16,FALSE),"")</f>
        <v>0.34042553191489361</v>
      </c>
    </row>
    <row r="77" spans="1:12" x14ac:dyDescent="0.25">
      <c r="A77" s="145">
        <v>66</v>
      </c>
      <c r="B77" s="39">
        <f>+IFERROR(VLOOKUP($A77,Hoja6!$A$3:$P$1124,3,FALSE),"")</f>
        <v>15516</v>
      </c>
      <c r="C77" s="39" t="str">
        <f>+UPPER(IFERROR(VLOOKUP($A77,Hoja6!$A$3:$P$1124,4,FALSE),""))</f>
        <v>PAIPA</v>
      </c>
      <c r="D77" s="40">
        <f>+IFERROR(VLOOKUP($A77,Hoja6!$A$3:$P$1124,8,FALSE),"")</f>
        <v>408</v>
      </c>
      <c r="E77" s="40">
        <f>+IFERROR(VLOOKUP($A77,Hoja6!$A$3:$P$1124,9,FALSE),"")</f>
        <v>167</v>
      </c>
      <c r="F77" s="163">
        <f>+IFERROR(VLOOKUP($A77,Hoja6!$A$3:$P$1124,10,FALSE),"")</f>
        <v>0.40931372549019607</v>
      </c>
      <c r="G77" s="40">
        <f>+IFERROR(VLOOKUP($A77,Hoja6!$A$3:$P$1124,11,FALSE),"")</f>
        <v>461</v>
      </c>
      <c r="H77" s="40">
        <f>+IFERROR(VLOOKUP($A77,Hoja6!$A$3:$P$1124,12,FALSE),"")</f>
        <v>233</v>
      </c>
      <c r="I77" s="163">
        <f>+IFERROR(VLOOKUP($A77,Hoja6!$A$3:$P$1124,13,FALSE),"")</f>
        <v>0.50542299349240782</v>
      </c>
      <c r="J77" s="40">
        <f>+IFERROR(VLOOKUP($A77,Hoja6!$A$3:$P$1124,14,FALSE),"")</f>
        <v>464</v>
      </c>
      <c r="K77" s="149">
        <f>+IFERROR(VLOOKUP($A77,Hoja6!$A$3:$P$1124,15,FALSE),"")</f>
        <v>189</v>
      </c>
      <c r="L77" s="165">
        <f>+IFERROR(VLOOKUP($A77,Hoja6!$A$3:$P$1124,16,FALSE),"")</f>
        <v>0.40732758620689657</v>
      </c>
    </row>
    <row r="78" spans="1:12" x14ac:dyDescent="0.25">
      <c r="A78" s="145">
        <v>67</v>
      </c>
      <c r="B78" s="39">
        <f>+IFERROR(VLOOKUP($A78,Hoja6!$A$3:$P$1124,3,FALSE),"")</f>
        <v>15518</v>
      </c>
      <c r="C78" s="39" t="str">
        <f>+UPPER(IFERROR(VLOOKUP($A78,Hoja6!$A$3:$P$1124,4,FALSE),""))</f>
        <v>PAJARITO</v>
      </c>
      <c r="D78" s="40">
        <f>+IFERROR(VLOOKUP($A78,Hoja6!$A$3:$P$1124,8,FALSE),"")</f>
        <v>33</v>
      </c>
      <c r="E78" s="40">
        <f>+IFERROR(VLOOKUP($A78,Hoja6!$A$3:$P$1124,9,FALSE),"")</f>
        <v>17</v>
      </c>
      <c r="F78" s="163">
        <f>+IFERROR(VLOOKUP($A78,Hoja6!$A$3:$P$1124,10,FALSE),"")</f>
        <v>0.51515151515151514</v>
      </c>
      <c r="G78" s="40">
        <f>+IFERROR(VLOOKUP($A78,Hoja6!$A$3:$P$1124,11,FALSE),"")</f>
        <v>25</v>
      </c>
      <c r="H78" s="40">
        <f>+IFERROR(VLOOKUP($A78,Hoja6!$A$3:$P$1124,12,FALSE),"")</f>
        <v>9</v>
      </c>
      <c r="I78" s="163">
        <f>+IFERROR(VLOOKUP($A78,Hoja6!$A$3:$P$1124,13,FALSE),"")</f>
        <v>0.36</v>
      </c>
      <c r="J78" s="40">
        <f>+IFERROR(VLOOKUP($A78,Hoja6!$A$3:$P$1124,14,FALSE),"")</f>
        <v>31</v>
      </c>
      <c r="K78" s="149">
        <f>+IFERROR(VLOOKUP($A78,Hoja6!$A$3:$P$1124,15,FALSE),"")</f>
        <v>7</v>
      </c>
      <c r="L78" s="165">
        <f>+IFERROR(VLOOKUP($A78,Hoja6!$A$3:$P$1124,16,FALSE),"")</f>
        <v>0.22580645161290322</v>
      </c>
    </row>
    <row r="79" spans="1:12" x14ac:dyDescent="0.25">
      <c r="A79" s="145">
        <v>68</v>
      </c>
      <c r="B79" s="39">
        <f>+IFERROR(VLOOKUP($A79,Hoja6!$A$3:$P$1124,3,FALSE),"")</f>
        <v>15522</v>
      </c>
      <c r="C79" s="39" t="str">
        <f>+UPPER(IFERROR(VLOOKUP($A79,Hoja6!$A$3:$P$1124,4,FALSE),""))</f>
        <v>PANQUEBA</v>
      </c>
      <c r="D79" s="40">
        <f>+IFERROR(VLOOKUP($A79,Hoja6!$A$3:$P$1124,8,FALSE),"")</f>
        <v>47</v>
      </c>
      <c r="E79" s="40">
        <f>+IFERROR(VLOOKUP($A79,Hoja6!$A$3:$P$1124,9,FALSE),"")</f>
        <v>6</v>
      </c>
      <c r="F79" s="163">
        <f>+IFERROR(VLOOKUP($A79,Hoja6!$A$3:$P$1124,10,FALSE),"")</f>
        <v>0.1276595744680851</v>
      </c>
      <c r="G79" s="40">
        <f>+IFERROR(VLOOKUP($A79,Hoja6!$A$3:$P$1124,11,FALSE),"")</f>
        <v>40</v>
      </c>
      <c r="H79" s="40">
        <f>+IFERROR(VLOOKUP($A79,Hoja6!$A$3:$P$1124,12,FALSE),"")</f>
        <v>14</v>
      </c>
      <c r="I79" s="163">
        <f>+IFERROR(VLOOKUP($A79,Hoja6!$A$3:$P$1124,13,FALSE),"")</f>
        <v>0.35</v>
      </c>
      <c r="J79" s="40">
        <f>+IFERROR(VLOOKUP($A79,Hoja6!$A$3:$P$1124,14,FALSE),"")</f>
        <v>40</v>
      </c>
      <c r="K79" s="149">
        <f>+IFERROR(VLOOKUP($A79,Hoja6!$A$3:$P$1124,15,FALSE),"")</f>
        <v>9</v>
      </c>
      <c r="L79" s="165">
        <f>+IFERROR(VLOOKUP($A79,Hoja6!$A$3:$P$1124,16,FALSE),"")</f>
        <v>0.22500000000000001</v>
      </c>
    </row>
    <row r="80" spans="1:12" x14ac:dyDescent="0.25">
      <c r="A80" s="145">
        <v>69</v>
      </c>
      <c r="B80" s="39">
        <f>+IFERROR(VLOOKUP($A80,Hoja6!$A$3:$P$1124,3,FALSE),"")</f>
        <v>15531</v>
      </c>
      <c r="C80" s="39" t="str">
        <f>+UPPER(IFERROR(VLOOKUP($A80,Hoja6!$A$3:$P$1124,4,FALSE),""))</f>
        <v>PAUNA</v>
      </c>
      <c r="D80" s="40">
        <f>+IFERROR(VLOOKUP($A80,Hoja6!$A$3:$P$1124,8,FALSE),"")</f>
        <v>100</v>
      </c>
      <c r="E80" s="40">
        <f>+IFERROR(VLOOKUP($A80,Hoja6!$A$3:$P$1124,9,FALSE),"")</f>
        <v>20</v>
      </c>
      <c r="F80" s="163">
        <f>+IFERROR(VLOOKUP($A80,Hoja6!$A$3:$P$1124,10,FALSE),"")</f>
        <v>0.2</v>
      </c>
      <c r="G80" s="40">
        <f>+IFERROR(VLOOKUP($A80,Hoja6!$A$3:$P$1124,11,FALSE),"")</f>
        <v>113</v>
      </c>
      <c r="H80" s="40">
        <f>+IFERROR(VLOOKUP($A80,Hoja6!$A$3:$P$1124,12,FALSE),"")</f>
        <v>26</v>
      </c>
      <c r="I80" s="163">
        <f>+IFERROR(VLOOKUP($A80,Hoja6!$A$3:$P$1124,13,FALSE),"")</f>
        <v>0.23008849557522124</v>
      </c>
      <c r="J80" s="40">
        <f>+IFERROR(VLOOKUP($A80,Hoja6!$A$3:$P$1124,14,FALSE),"")</f>
        <v>114</v>
      </c>
      <c r="K80" s="149">
        <f>+IFERROR(VLOOKUP($A80,Hoja6!$A$3:$P$1124,15,FALSE),"")</f>
        <v>27</v>
      </c>
      <c r="L80" s="165">
        <f>+IFERROR(VLOOKUP($A80,Hoja6!$A$3:$P$1124,16,FALSE),"")</f>
        <v>0.23684210526315788</v>
      </c>
    </row>
    <row r="81" spans="1:12" x14ac:dyDescent="0.25">
      <c r="A81" s="145">
        <v>70</v>
      </c>
      <c r="B81" s="39">
        <f>+IFERROR(VLOOKUP($A81,Hoja6!$A$3:$P$1124,3,FALSE),"")</f>
        <v>15533</v>
      </c>
      <c r="C81" s="39" t="str">
        <f>+UPPER(IFERROR(VLOOKUP($A81,Hoja6!$A$3:$P$1124,4,FALSE),""))</f>
        <v>PAYA</v>
      </c>
      <c r="D81" s="40">
        <f>+IFERROR(VLOOKUP($A81,Hoja6!$A$3:$P$1124,8,FALSE),"")</f>
        <v>24</v>
      </c>
      <c r="E81" s="40">
        <f>+IFERROR(VLOOKUP($A81,Hoja6!$A$3:$P$1124,9,FALSE),"")</f>
        <v>10</v>
      </c>
      <c r="F81" s="163">
        <f>+IFERROR(VLOOKUP($A81,Hoja6!$A$3:$P$1124,10,FALSE),"")</f>
        <v>0.41666666666666669</v>
      </c>
      <c r="G81" s="40">
        <f>+IFERROR(VLOOKUP($A81,Hoja6!$A$3:$P$1124,11,FALSE),"")</f>
        <v>27</v>
      </c>
      <c r="H81" s="40">
        <f>+IFERROR(VLOOKUP($A81,Hoja6!$A$3:$P$1124,12,FALSE),"")</f>
        <v>10</v>
      </c>
      <c r="I81" s="163">
        <f>+IFERROR(VLOOKUP($A81,Hoja6!$A$3:$P$1124,13,FALSE),"")</f>
        <v>0.37037037037037035</v>
      </c>
      <c r="J81" s="40">
        <f>+IFERROR(VLOOKUP($A81,Hoja6!$A$3:$P$1124,14,FALSE),"")</f>
        <v>23</v>
      </c>
      <c r="K81" s="149">
        <f>+IFERROR(VLOOKUP($A81,Hoja6!$A$3:$P$1124,15,FALSE),"")</f>
        <v>9</v>
      </c>
      <c r="L81" s="165">
        <f>+IFERROR(VLOOKUP($A81,Hoja6!$A$3:$P$1124,16,FALSE),"")</f>
        <v>0.39130434782608697</v>
      </c>
    </row>
    <row r="82" spans="1:12" x14ac:dyDescent="0.25">
      <c r="A82" s="145">
        <v>71</v>
      </c>
      <c r="B82" s="39">
        <f>+IFERROR(VLOOKUP($A82,Hoja6!$A$3:$P$1124,3,FALSE),"")</f>
        <v>15537</v>
      </c>
      <c r="C82" s="39" t="str">
        <f>+UPPER(IFERROR(VLOOKUP($A82,Hoja6!$A$3:$P$1124,4,FALSE),""))</f>
        <v>PAZ DE RÍO</v>
      </c>
      <c r="D82" s="40">
        <f>+IFERROR(VLOOKUP($A82,Hoja6!$A$3:$P$1124,8,FALSE),"")</f>
        <v>61</v>
      </c>
      <c r="E82" s="40">
        <f>+IFERROR(VLOOKUP($A82,Hoja6!$A$3:$P$1124,9,FALSE),"")</f>
        <v>28</v>
      </c>
      <c r="F82" s="163">
        <f>+IFERROR(VLOOKUP($A82,Hoja6!$A$3:$P$1124,10,FALSE),"")</f>
        <v>0.45901639344262296</v>
      </c>
      <c r="G82" s="40">
        <f>+IFERROR(VLOOKUP($A82,Hoja6!$A$3:$P$1124,11,FALSE),"")</f>
        <v>52</v>
      </c>
      <c r="H82" s="40">
        <f>+IFERROR(VLOOKUP($A82,Hoja6!$A$3:$P$1124,12,FALSE),"")</f>
        <v>29</v>
      </c>
      <c r="I82" s="163">
        <f>+IFERROR(VLOOKUP($A82,Hoja6!$A$3:$P$1124,13,FALSE),"")</f>
        <v>0.55769230769230771</v>
      </c>
      <c r="J82" s="40">
        <f>+IFERROR(VLOOKUP($A82,Hoja6!$A$3:$P$1124,14,FALSE),"")</f>
        <v>57</v>
      </c>
      <c r="K82" s="149">
        <f>+IFERROR(VLOOKUP($A82,Hoja6!$A$3:$P$1124,15,FALSE),"")</f>
        <v>24</v>
      </c>
      <c r="L82" s="165">
        <f>+IFERROR(VLOOKUP($A82,Hoja6!$A$3:$P$1124,16,FALSE),"")</f>
        <v>0.42105263157894735</v>
      </c>
    </row>
    <row r="83" spans="1:12" x14ac:dyDescent="0.25">
      <c r="A83" s="145">
        <v>72</v>
      </c>
      <c r="B83" s="39">
        <f>+IFERROR(VLOOKUP($A83,Hoja6!$A$3:$P$1124,3,FALSE),"")</f>
        <v>15542</v>
      </c>
      <c r="C83" s="39" t="str">
        <f>+UPPER(IFERROR(VLOOKUP($A83,Hoja6!$A$3:$P$1124,4,FALSE),""))</f>
        <v>PESCA</v>
      </c>
      <c r="D83" s="40">
        <f>+IFERROR(VLOOKUP($A83,Hoja6!$A$3:$P$1124,8,FALSE),"")</f>
        <v>74</v>
      </c>
      <c r="E83" s="40">
        <f>+IFERROR(VLOOKUP($A83,Hoja6!$A$3:$P$1124,9,FALSE),"")</f>
        <v>15</v>
      </c>
      <c r="F83" s="163">
        <f>+IFERROR(VLOOKUP($A83,Hoja6!$A$3:$P$1124,10,FALSE),"")</f>
        <v>0.20270270270270271</v>
      </c>
      <c r="G83" s="40">
        <f>+IFERROR(VLOOKUP($A83,Hoja6!$A$3:$P$1124,11,FALSE),"")</f>
        <v>72</v>
      </c>
      <c r="H83" s="40">
        <f>+IFERROR(VLOOKUP($A83,Hoja6!$A$3:$P$1124,12,FALSE),"")</f>
        <v>27</v>
      </c>
      <c r="I83" s="163">
        <f>+IFERROR(VLOOKUP($A83,Hoja6!$A$3:$P$1124,13,FALSE),"")</f>
        <v>0.375</v>
      </c>
      <c r="J83" s="40">
        <f>+IFERROR(VLOOKUP($A83,Hoja6!$A$3:$P$1124,14,FALSE),"")</f>
        <v>62</v>
      </c>
      <c r="K83" s="149">
        <f>+IFERROR(VLOOKUP($A83,Hoja6!$A$3:$P$1124,15,FALSE),"")</f>
        <v>19</v>
      </c>
      <c r="L83" s="165">
        <f>+IFERROR(VLOOKUP($A83,Hoja6!$A$3:$P$1124,16,FALSE),"")</f>
        <v>0.30645161290322581</v>
      </c>
    </row>
    <row r="84" spans="1:12" x14ac:dyDescent="0.25">
      <c r="A84" s="145">
        <v>73</v>
      </c>
      <c r="B84" s="39">
        <f>+IFERROR(VLOOKUP($A84,Hoja6!$A$3:$P$1124,3,FALSE),"")</f>
        <v>15550</v>
      </c>
      <c r="C84" s="39" t="str">
        <f>+UPPER(IFERROR(VLOOKUP($A84,Hoja6!$A$3:$P$1124,4,FALSE),""))</f>
        <v>PISBA</v>
      </c>
      <c r="D84" s="40">
        <f>+IFERROR(VLOOKUP($A84,Hoja6!$A$3:$P$1124,8,FALSE),"")</f>
        <v>14</v>
      </c>
      <c r="E84" s="40">
        <f>+IFERROR(VLOOKUP($A84,Hoja6!$A$3:$P$1124,9,FALSE),"")</f>
        <v>4</v>
      </c>
      <c r="F84" s="163">
        <f>+IFERROR(VLOOKUP($A84,Hoja6!$A$3:$P$1124,10,FALSE),"")</f>
        <v>0.2857142857142857</v>
      </c>
      <c r="G84" s="40">
        <f>+IFERROR(VLOOKUP($A84,Hoja6!$A$3:$P$1124,11,FALSE),"")</f>
        <v>17</v>
      </c>
      <c r="H84" s="40">
        <f>+IFERROR(VLOOKUP($A84,Hoja6!$A$3:$P$1124,12,FALSE),"")</f>
        <v>4</v>
      </c>
      <c r="I84" s="163">
        <f>+IFERROR(VLOOKUP($A84,Hoja6!$A$3:$P$1124,13,FALSE),"")</f>
        <v>0.23529411764705882</v>
      </c>
      <c r="J84" s="40">
        <f>+IFERROR(VLOOKUP($A84,Hoja6!$A$3:$P$1124,14,FALSE),"")</f>
        <v>12</v>
      </c>
      <c r="K84" s="149">
        <f>+IFERROR(VLOOKUP($A84,Hoja6!$A$3:$P$1124,15,FALSE),"")</f>
        <v>2</v>
      </c>
      <c r="L84" s="165">
        <f>+IFERROR(VLOOKUP($A84,Hoja6!$A$3:$P$1124,16,FALSE),"")</f>
        <v>0.16666666666666666</v>
      </c>
    </row>
    <row r="85" spans="1:12" x14ac:dyDescent="0.25">
      <c r="A85" s="145">
        <v>74</v>
      </c>
      <c r="B85" s="39">
        <f>+IFERROR(VLOOKUP($A85,Hoja6!$A$3:$P$1124,3,FALSE),"")</f>
        <v>15572</v>
      </c>
      <c r="C85" s="39" t="str">
        <f>+UPPER(IFERROR(VLOOKUP($A85,Hoja6!$A$3:$P$1124,4,FALSE),""))</f>
        <v>PUERTO BOYACÁ</v>
      </c>
      <c r="D85" s="40">
        <f>+IFERROR(VLOOKUP($A85,Hoja6!$A$3:$P$1124,8,FALSE),"")</f>
        <v>518</v>
      </c>
      <c r="E85" s="40">
        <f>+IFERROR(VLOOKUP($A85,Hoja6!$A$3:$P$1124,9,FALSE),"")</f>
        <v>164</v>
      </c>
      <c r="F85" s="163">
        <f>+IFERROR(VLOOKUP($A85,Hoja6!$A$3:$P$1124,10,FALSE),"")</f>
        <v>0.31660231660231658</v>
      </c>
      <c r="G85" s="40">
        <f>+IFERROR(VLOOKUP($A85,Hoja6!$A$3:$P$1124,11,FALSE),"")</f>
        <v>554</v>
      </c>
      <c r="H85" s="40">
        <f>+IFERROR(VLOOKUP($A85,Hoja6!$A$3:$P$1124,12,FALSE),"")</f>
        <v>181</v>
      </c>
      <c r="I85" s="163">
        <f>+IFERROR(VLOOKUP($A85,Hoja6!$A$3:$P$1124,13,FALSE),"")</f>
        <v>0.3267148014440433</v>
      </c>
      <c r="J85" s="40">
        <f>+IFERROR(VLOOKUP($A85,Hoja6!$A$3:$P$1124,14,FALSE),"")</f>
        <v>556</v>
      </c>
      <c r="K85" s="149">
        <f>+IFERROR(VLOOKUP($A85,Hoja6!$A$3:$P$1124,15,FALSE),"")</f>
        <v>160</v>
      </c>
      <c r="L85" s="165">
        <f>+IFERROR(VLOOKUP($A85,Hoja6!$A$3:$P$1124,16,FALSE),"")</f>
        <v>0.28776978417266186</v>
      </c>
    </row>
    <row r="86" spans="1:12" x14ac:dyDescent="0.25">
      <c r="A86" s="145">
        <v>75</v>
      </c>
      <c r="B86" s="39">
        <f>+IFERROR(VLOOKUP($A86,Hoja6!$A$3:$P$1124,3,FALSE),"")</f>
        <v>15580</v>
      </c>
      <c r="C86" s="39" t="str">
        <f>+UPPER(IFERROR(VLOOKUP($A86,Hoja6!$A$3:$P$1124,4,FALSE),""))</f>
        <v>QUÍPAMA</v>
      </c>
      <c r="D86" s="40">
        <f>+IFERROR(VLOOKUP($A86,Hoja6!$A$3:$P$1124,8,FALSE),"")</f>
        <v>68</v>
      </c>
      <c r="E86" s="40">
        <f>+IFERROR(VLOOKUP($A86,Hoja6!$A$3:$P$1124,9,FALSE),"")</f>
        <v>22</v>
      </c>
      <c r="F86" s="163">
        <f>+IFERROR(VLOOKUP($A86,Hoja6!$A$3:$P$1124,10,FALSE),"")</f>
        <v>0.3235294117647059</v>
      </c>
      <c r="G86" s="40">
        <f>+IFERROR(VLOOKUP($A86,Hoja6!$A$3:$P$1124,11,FALSE),"")</f>
        <v>42</v>
      </c>
      <c r="H86" s="40">
        <f>+IFERROR(VLOOKUP($A86,Hoja6!$A$3:$P$1124,12,FALSE),"")</f>
        <v>16</v>
      </c>
      <c r="I86" s="163">
        <f>+IFERROR(VLOOKUP($A86,Hoja6!$A$3:$P$1124,13,FALSE),"")</f>
        <v>0.38095238095238093</v>
      </c>
      <c r="J86" s="40">
        <f>+IFERROR(VLOOKUP($A86,Hoja6!$A$3:$P$1124,14,FALSE),"")</f>
        <v>60</v>
      </c>
      <c r="K86" s="149">
        <f>+IFERROR(VLOOKUP($A86,Hoja6!$A$3:$P$1124,15,FALSE),"")</f>
        <v>26</v>
      </c>
      <c r="L86" s="165">
        <f>+IFERROR(VLOOKUP($A86,Hoja6!$A$3:$P$1124,16,FALSE),"")</f>
        <v>0.43333333333333335</v>
      </c>
    </row>
    <row r="87" spans="1:12" x14ac:dyDescent="0.25">
      <c r="A87" s="145">
        <v>76</v>
      </c>
      <c r="B87" s="39">
        <f>+IFERROR(VLOOKUP($A87,Hoja6!$A$3:$P$1124,3,FALSE),"")</f>
        <v>15599</v>
      </c>
      <c r="C87" s="39" t="str">
        <f>+UPPER(IFERROR(VLOOKUP($A87,Hoja6!$A$3:$P$1124,4,FALSE),""))</f>
        <v>RAMIRIQUÍ</v>
      </c>
      <c r="D87" s="40">
        <f>+IFERROR(VLOOKUP($A87,Hoja6!$A$3:$P$1124,8,FALSE),"")</f>
        <v>150</v>
      </c>
      <c r="E87" s="40">
        <f>+IFERROR(VLOOKUP($A87,Hoja6!$A$3:$P$1124,9,FALSE),"")</f>
        <v>55</v>
      </c>
      <c r="F87" s="163">
        <f>+IFERROR(VLOOKUP($A87,Hoja6!$A$3:$P$1124,10,FALSE),"")</f>
        <v>0.36666666666666664</v>
      </c>
      <c r="G87" s="40">
        <f>+IFERROR(VLOOKUP($A87,Hoja6!$A$3:$P$1124,11,FALSE),"")</f>
        <v>147</v>
      </c>
      <c r="H87" s="40">
        <f>+IFERROR(VLOOKUP($A87,Hoja6!$A$3:$P$1124,12,FALSE),"")</f>
        <v>53</v>
      </c>
      <c r="I87" s="163">
        <f>+IFERROR(VLOOKUP($A87,Hoja6!$A$3:$P$1124,13,FALSE),"")</f>
        <v>0.36054421768707484</v>
      </c>
      <c r="J87" s="40">
        <f>+IFERROR(VLOOKUP($A87,Hoja6!$A$3:$P$1124,14,FALSE),"")</f>
        <v>162</v>
      </c>
      <c r="K87" s="149">
        <f>+IFERROR(VLOOKUP($A87,Hoja6!$A$3:$P$1124,15,FALSE),"")</f>
        <v>59</v>
      </c>
      <c r="L87" s="165">
        <f>+IFERROR(VLOOKUP($A87,Hoja6!$A$3:$P$1124,16,FALSE),"")</f>
        <v>0.36419753086419754</v>
      </c>
    </row>
    <row r="88" spans="1:12" x14ac:dyDescent="0.25">
      <c r="A88" s="145">
        <v>77</v>
      </c>
      <c r="B88" s="39">
        <f>+IFERROR(VLOOKUP($A88,Hoja6!$A$3:$P$1124,3,FALSE),"")</f>
        <v>15600</v>
      </c>
      <c r="C88" s="39" t="str">
        <f>+UPPER(IFERROR(VLOOKUP($A88,Hoja6!$A$3:$P$1124,4,FALSE),""))</f>
        <v>RÁQUIRA</v>
      </c>
      <c r="D88" s="40">
        <f>+IFERROR(VLOOKUP($A88,Hoja6!$A$3:$P$1124,8,FALSE),"")</f>
        <v>60</v>
      </c>
      <c r="E88" s="40">
        <f>+IFERROR(VLOOKUP($A88,Hoja6!$A$3:$P$1124,9,FALSE),"")</f>
        <v>14</v>
      </c>
      <c r="F88" s="163">
        <f>+IFERROR(VLOOKUP($A88,Hoja6!$A$3:$P$1124,10,FALSE),"")</f>
        <v>0.23333333333333334</v>
      </c>
      <c r="G88" s="40">
        <f>+IFERROR(VLOOKUP($A88,Hoja6!$A$3:$P$1124,11,FALSE),"")</f>
        <v>55</v>
      </c>
      <c r="H88" s="40">
        <f>+IFERROR(VLOOKUP($A88,Hoja6!$A$3:$P$1124,12,FALSE),"")</f>
        <v>14</v>
      </c>
      <c r="I88" s="163">
        <f>+IFERROR(VLOOKUP($A88,Hoja6!$A$3:$P$1124,13,FALSE),"")</f>
        <v>0.25454545454545452</v>
      </c>
      <c r="J88" s="40">
        <f>+IFERROR(VLOOKUP($A88,Hoja6!$A$3:$P$1124,14,FALSE),"")</f>
        <v>50</v>
      </c>
      <c r="K88" s="149">
        <f>+IFERROR(VLOOKUP($A88,Hoja6!$A$3:$P$1124,15,FALSE),"")</f>
        <v>10</v>
      </c>
      <c r="L88" s="165">
        <f>+IFERROR(VLOOKUP($A88,Hoja6!$A$3:$P$1124,16,FALSE),"")</f>
        <v>0.2</v>
      </c>
    </row>
    <row r="89" spans="1:12" x14ac:dyDescent="0.25">
      <c r="A89" s="145">
        <v>78</v>
      </c>
      <c r="B89" s="39">
        <f>+IFERROR(VLOOKUP($A89,Hoja6!$A$3:$P$1124,3,FALSE),"")</f>
        <v>15621</v>
      </c>
      <c r="C89" s="39" t="str">
        <f>+UPPER(IFERROR(VLOOKUP($A89,Hoja6!$A$3:$P$1124,4,FALSE),""))</f>
        <v>RONDÓN</v>
      </c>
      <c r="D89" s="40">
        <f>+IFERROR(VLOOKUP($A89,Hoja6!$A$3:$P$1124,8,FALSE),"")</f>
        <v>32</v>
      </c>
      <c r="E89" s="40">
        <f>+IFERROR(VLOOKUP($A89,Hoja6!$A$3:$P$1124,9,FALSE),"")</f>
        <v>13</v>
      </c>
      <c r="F89" s="163">
        <f>+IFERROR(VLOOKUP($A89,Hoja6!$A$3:$P$1124,10,FALSE),"")</f>
        <v>0.40625</v>
      </c>
      <c r="G89" s="40">
        <f>+IFERROR(VLOOKUP($A89,Hoja6!$A$3:$P$1124,11,FALSE),"")</f>
        <v>31</v>
      </c>
      <c r="H89" s="40">
        <f>+IFERROR(VLOOKUP($A89,Hoja6!$A$3:$P$1124,12,FALSE),"")</f>
        <v>13</v>
      </c>
      <c r="I89" s="163">
        <f>+IFERROR(VLOOKUP($A89,Hoja6!$A$3:$P$1124,13,FALSE),"")</f>
        <v>0.41935483870967744</v>
      </c>
      <c r="J89" s="40">
        <f>+IFERROR(VLOOKUP($A89,Hoja6!$A$3:$P$1124,14,FALSE),"")</f>
        <v>37</v>
      </c>
      <c r="K89" s="149">
        <f>+IFERROR(VLOOKUP($A89,Hoja6!$A$3:$P$1124,15,FALSE),"")</f>
        <v>8</v>
      </c>
      <c r="L89" s="165">
        <f>+IFERROR(VLOOKUP($A89,Hoja6!$A$3:$P$1124,16,FALSE),"")</f>
        <v>0.21621621621621623</v>
      </c>
    </row>
    <row r="90" spans="1:12" x14ac:dyDescent="0.25">
      <c r="A90" s="145">
        <v>79</v>
      </c>
      <c r="B90" s="39">
        <f>+IFERROR(VLOOKUP($A90,Hoja6!$A$3:$P$1124,3,FALSE),"")</f>
        <v>15632</v>
      </c>
      <c r="C90" s="39" t="str">
        <f>+UPPER(IFERROR(VLOOKUP($A90,Hoja6!$A$3:$P$1124,4,FALSE),""))</f>
        <v>SABOYÁ</v>
      </c>
      <c r="D90" s="40">
        <f>+IFERROR(VLOOKUP($A90,Hoja6!$A$3:$P$1124,8,FALSE),"")</f>
        <v>176</v>
      </c>
      <c r="E90" s="40">
        <f>+IFERROR(VLOOKUP($A90,Hoja6!$A$3:$P$1124,9,FALSE),"")</f>
        <v>24</v>
      </c>
      <c r="F90" s="163">
        <f>+IFERROR(VLOOKUP($A90,Hoja6!$A$3:$P$1124,10,FALSE),"")</f>
        <v>0.13636363636363635</v>
      </c>
      <c r="G90" s="40">
        <f>+IFERROR(VLOOKUP($A90,Hoja6!$A$3:$P$1124,11,FALSE),"")</f>
        <v>221</v>
      </c>
      <c r="H90" s="40">
        <f>+IFERROR(VLOOKUP($A90,Hoja6!$A$3:$P$1124,12,FALSE),"")</f>
        <v>41</v>
      </c>
      <c r="I90" s="163">
        <f>+IFERROR(VLOOKUP($A90,Hoja6!$A$3:$P$1124,13,FALSE),"")</f>
        <v>0.18552036199095023</v>
      </c>
      <c r="J90" s="40">
        <f>+IFERROR(VLOOKUP($A90,Hoja6!$A$3:$P$1124,14,FALSE),"")</f>
        <v>178</v>
      </c>
      <c r="K90" s="149">
        <f>+IFERROR(VLOOKUP($A90,Hoja6!$A$3:$P$1124,15,FALSE),"")</f>
        <v>27</v>
      </c>
      <c r="L90" s="165">
        <f>+IFERROR(VLOOKUP($A90,Hoja6!$A$3:$P$1124,16,FALSE),"")</f>
        <v>0.15168539325842698</v>
      </c>
    </row>
    <row r="91" spans="1:12" x14ac:dyDescent="0.25">
      <c r="A91" s="145">
        <v>80</v>
      </c>
      <c r="B91" s="39">
        <f>+IFERROR(VLOOKUP($A91,Hoja6!$A$3:$P$1124,3,FALSE),"")</f>
        <v>15638</v>
      </c>
      <c r="C91" s="39" t="str">
        <f>+UPPER(IFERROR(VLOOKUP($A91,Hoja6!$A$3:$P$1124,4,FALSE),""))</f>
        <v>SÁCHICA</v>
      </c>
      <c r="D91" s="40">
        <f>+IFERROR(VLOOKUP($A91,Hoja6!$A$3:$P$1124,8,FALSE),"")</f>
        <v>48</v>
      </c>
      <c r="E91" s="40">
        <f>+IFERROR(VLOOKUP($A91,Hoja6!$A$3:$P$1124,9,FALSE),"")</f>
        <v>24</v>
      </c>
      <c r="F91" s="163">
        <f>+IFERROR(VLOOKUP($A91,Hoja6!$A$3:$P$1124,10,FALSE),"")</f>
        <v>0.5</v>
      </c>
      <c r="G91" s="40">
        <f>+IFERROR(VLOOKUP($A91,Hoja6!$A$3:$P$1124,11,FALSE),"")</f>
        <v>52</v>
      </c>
      <c r="H91" s="40">
        <f>+IFERROR(VLOOKUP($A91,Hoja6!$A$3:$P$1124,12,FALSE),"")</f>
        <v>19</v>
      </c>
      <c r="I91" s="163">
        <f>+IFERROR(VLOOKUP($A91,Hoja6!$A$3:$P$1124,13,FALSE),"")</f>
        <v>0.36538461538461536</v>
      </c>
      <c r="J91" s="40">
        <f>+IFERROR(VLOOKUP($A91,Hoja6!$A$3:$P$1124,14,FALSE),"")</f>
        <v>50</v>
      </c>
      <c r="K91" s="149">
        <f>+IFERROR(VLOOKUP($A91,Hoja6!$A$3:$P$1124,15,FALSE),"")</f>
        <v>15</v>
      </c>
      <c r="L91" s="165">
        <f>+IFERROR(VLOOKUP($A91,Hoja6!$A$3:$P$1124,16,FALSE),"")</f>
        <v>0.3</v>
      </c>
    </row>
    <row r="92" spans="1:12" x14ac:dyDescent="0.25">
      <c r="A92" s="145">
        <v>81</v>
      </c>
      <c r="B92" s="39">
        <f>+IFERROR(VLOOKUP($A92,Hoja6!$A$3:$P$1124,3,FALSE),"")</f>
        <v>15646</v>
      </c>
      <c r="C92" s="39" t="str">
        <f>+UPPER(IFERROR(VLOOKUP($A92,Hoja6!$A$3:$P$1124,4,FALSE),""))</f>
        <v>SAMACÁ</v>
      </c>
      <c r="D92" s="40">
        <f>+IFERROR(VLOOKUP($A92,Hoja6!$A$3:$P$1124,8,FALSE),"")</f>
        <v>235</v>
      </c>
      <c r="E92" s="40">
        <f>+IFERROR(VLOOKUP($A92,Hoja6!$A$3:$P$1124,9,FALSE),"")</f>
        <v>63</v>
      </c>
      <c r="F92" s="163">
        <f>+IFERROR(VLOOKUP($A92,Hoja6!$A$3:$P$1124,10,FALSE),"")</f>
        <v>0.26808510638297872</v>
      </c>
      <c r="G92" s="40">
        <f>+IFERROR(VLOOKUP($A92,Hoja6!$A$3:$P$1124,11,FALSE),"")</f>
        <v>229</v>
      </c>
      <c r="H92" s="40">
        <f>+IFERROR(VLOOKUP($A92,Hoja6!$A$3:$P$1124,12,FALSE),"")</f>
        <v>87</v>
      </c>
      <c r="I92" s="163">
        <f>+IFERROR(VLOOKUP($A92,Hoja6!$A$3:$P$1124,13,FALSE),"")</f>
        <v>0.37991266375545851</v>
      </c>
      <c r="J92" s="40">
        <f>+IFERROR(VLOOKUP($A92,Hoja6!$A$3:$P$1124,14,FALSE),"")</f>
        <v>248</v>
      </c>
      <c r="K92" s="149">
        <f>+IFERROR(VLOOKUP($A92,Hoja6!$A$3:$P$1124,15,FALSE),"")</f>
        <v>77</v>
      </c>
      <c r="L92" s="165">
        <f>+IFERROR(VLOOKUP($A92,Hoja6!$A$3:$P$1124,16,FALSE),"")</f>
        <v>0.31048387096774194</v>
      </c>
    </row>
    <row r="93" spans="1:12" x14ac:dyDescent="0.25">
      <c r="A93" s="145">
        <v>82</v>
      </c>
      <c r="B93" s="39">
        <f>+IFERROR(VLOOKUP($A93,Hoja6!$A$3:$P$1124,3,FALSE),"")</f>
        <v>15660</v>
      </c>
      <c r="C93" s="39" t="str">
        <f>+UPPER(IFERROR(VLOOKUP($A93,Hoja6!$A$3:$P$1124,4,FALSE),""))</f>
        <v>SAN EDUARDO</v>
      </c>
      <c r="D93" s="40">
        <f>+IFERROR(VLOOKUP($A93,Hoja6!$A$3:$P$1124,8,FALSE),"")</f>
        <v>21</v>
      </c>
      <c r="E93" s="40">
        <f>+IFERROR(VLOOKUP($A93,Hoja6!$A$3:$P$1124,9,FALSE),"")</f>
        <v>8</v>
      </c>
      <c r="F93" s="163">
        <f>+IFERROR(VLOOKUP($A93,Hoja6!$A$3:$P$1124,10,FALSE),"")</f>
        <v>0.38095238095238093</v>
      </c>
      <c r="G93" s="40">
        <f>+IFERROR(VLOOKUP($A93,Hoja6!$A$3:$P$1124,11,FALSE),"")</f>
        <v>17</v>
      </c>
      <c r="H93" s="40">
        <f>+IFERROR(VLOOKUP($A93,Hoja6!$A$3:$P$1124,12,FALSE),"")</f>
        <v>6</v>
      </c>
      <c r="I93" s="163">
        <f>+IFERROR(VLOOKUP($A93,Hoja6!$A$3:$P$1124,13,FALSE),"")</f>
        <v>0.35294117647058826</v>
      </c>
      <c r="J93" s="40">
        <f>+IFERROR(VLOOKUP($A93,Hoja6!$A$3:$P$1124,14,FALSE),"")</f>
        <v>34</v>
      </c>
      <c r="K93" s="149">
        <f>+IFERROR(VLOOKUP($A93,Hoja6!$A$3:$P$1124,15,FALSE),"")</f>
        <v>17</v>
      </c>
      <c r="L93" s="165">
        <f>+IFERROR(VLOOKUP($A93,Hoja6!$A$3:$P$1124,16,FALSE),"")</f>
        <v>0.5</v>
      </c>
    </row>
    <row r="94" spans="1:12" x14ac:dyDescent="0.25">
      <c r="A94" s="145">
        <v>83</v>
      </c>
      <c r="B94" s="39">
        <f>+IFERROR(VLOOKUP($A94,Hoja6!$A$3:$P$1124,3,FALSE),"")</f>
        <v>15664</v>
      </c>
      <c r="C94" s="39" t="str">
        <f>+UPPER(IFERROR(VLOOKUP($A94,Hoja6!$A$3:$P$1124,4,FALSE),""))</f>
        <v>SAN JOSÉ DE PARE</v>
      </c>
      <c r="D94" s="40">
        <f>+IFERROR(VLOOKUP($A94,Hoja6!$A$3:$P$1124,8,FALSE),"")</f>
        <v>41</v>
      </c>
      <c r="E94" s="40">
        <f>+IFERROR(VLOOKUP($A94,Hoja6!$A$3:$P$1124,9,FALSE),"")</f>
        <v>7</v>
      </c>
      <c r="F94" s="163">
        <f>+IFERROR(VLOOKUP($A94,Hoja6!$A$3:$P$1124,10,FALSE),"")</f>
        <v>0.17073170731707318</v>
      </c>
      <c r="G94" s="40">
        <f>+IFERROR(VLOOKUP($A94,Hoja6!$A$3:$P$1124,11,FALSE),"")</f>
        <v>46</v>
      </c>
      <c r="H94" s="40">
        <f>+IFERROR(VLOOKUP($A94,Hoja6!$A$3:$P$1124,12,FALSE),"")</f>
        <v>6</v>
      </c>
      <c r="I94" s="163">
        <f>+IFERROR(VLOOKUP($A94,Hoja6!$A$3:$P$1124,13,FALSE),"")</f>
        <v>0.13043478260869565</v>
      </c>
      <c r="J94" s="40">
        <f>+IFERROR(VLOOKUP($A94,Hoja6!$A$3:$P$1124,14,FALSE),"")</f>
        <v>45</v>
      </c>
      <c r="K94" s="149">
        <f>+IFERROR(VLOOKUP($A94,Hoja6!$A$3:$P$1124,15,FALSE),"")</f>
        <v>6</v>
      </c>
      <c r="L94" s="165">
        <f>+IFERROR(VLOOKUP($A94,Hoja6!$A$3:$P$1124,16,FALSE),"")</f>
        <v>0.13333333333333333</v>
      </c>
    </row>
    <row r="95" spans="1:12" x14ac:dyDescent="0.25">
      <c r="A95" s="145">
        <v>84</v>
      </c>
      <c r="B95" s="39">
        <f>+IFERROR(VLOOKUP($A95,Hoja6!$A$3:$P$1124,3,FALSE),"")</f>
        <v>15667</v>
      </c>
      <c r="C95" s="39" t="str">
        <f>+UPPER(IFERROR(VLOOKUP($A95,Hoja6!$A$3:$P$1124,4,FALSE),""))</f>
        <v>SAN LUIS DE GACENO</v>
      </c>
      <c r="D95" s="40">
        <f>+IFERROR(VLOOKUP($A95,Hoja6!$A$3:$P$1124,8,FALSE),"")</f>
        <v>63</v>
      </c>
      <c r="E95" s="40">
        <f>+IFERROR(VLOOKUP($A95,Hoja6!$A$3:$P$1124,9,FALSE),"")</f>
        <v>24</v>
      </c>
      <c r="F95" s="163">
        <f>+IFERROR(VLOOKUP($A95,Hoja6!$A$3:$P$1124,10,FALSE),"")</f>
        <v>0.38095238095238093</v>
      </c>
      <c r="G95" s="40">
        <f>+IFERROR(VLOOKUP($A95,Hoja6!$A$3:$P$1124,11,FALSE),"")</f>
        <v>58</v>
      </c>
      <c r="H95" s="40">
        <f>+IFERROR(VLOOKUP($A95,Hoja6!$A$3:$P$1124,12,FALSE),"")</f>
        <v>27</v>
      </c>
      <c r="I95" s="163">
        <f>+IFERROR(VLOOKUP($A95,Hoja6!$A$3:$P$1124,13,FALSE),"")</f>
        <v>0.46551724137931033</v>
      </c>
      <c r="J95" s="40">
        <f>+IFERROR(VLOOKUP($A95,Hoja6!$A$3:$P$1124,14,FALSE),"")</f>
        <v>66</v>
      </c>
      <c r="K95" s="149">
        <f>+IFERROR(VLOOKUP($A95,Hoja6!$A$3:$P$1124,15,FALSE),"")</f>
        <v>25</v>
      </c>
      <c r="L95" s="165">
        <f>+IFERROR(VLOOKUP($A95,Hoja6!$A$3:$P$1124,16,FALSE),"")</f>
        <v>0.37878787878787878</v>
      </c>
    </row>
    <row r="96" spans="1:12" x14ac:dyDescent="0.25">
      <c r="A96" s="145">
        <v>85</v>
      </c>
      <c r="B96" s="39">
        <f>+IFERROR(VLOOKUP($A96,Hoja6!$A$3:$P$1124,3,FALSE),"")</f>
        <v>15673</v>
      </c>
      <c r="C96" s="39" t="str">
        <f>+UPPER(IFERROR(VLOOKUP($A96,Hoja6!$A$3:$P$1124,4,FALSE),""))</f>
        <v>SAN MATEO</v>
      </c>
      <c r="D96" s="40">
        <f>+IFERROR(VLOOKUP($A96,Hoja6!$A$3:$P$1124,8,FALSE),"")</f>
        <v>45</v>
      </c>
      <c r="E96" s="40">
        <f>+IFERROR(VLOOKUP($A96,Hoja6!$A$3:$P$1124,9,FALSE),"")</f>
        <v>9</v>
      </c>
      <c r="F96" s="163">
        <f>+IFERROR(VLOOKUP($A96,Hoja6!$A$3:$P$1124,10,FALSE),"")</f>
        <v>0.2</v>
      </c>
      <c r="G96" s="40">
        <f>+IFERROR(VLOOKUP($A96,Hoja6!$A$3:$P$1124,11,FALSE),"")</f>
        <v>53</v>
      </c>
      <c r="H96" s="40">
        <f>+IFERROR(VLOOKUP($A96,Hoja6!$A$3:$P$1124,12,FALSE),"")</f>
        <v>14</v>
      </c>
      <c r="I96" s="163">
        <f>+IFERROR(VLOOKUP($A96,Hoja6!$A$3:$P$1124,13,FALSE),"")</f>
        <v>0.26415094339622641</v>
      </c>
      <c r="J96" s="40">
        <f>+IFERROR(VLOOKUP($A96,Hoja6!$A$3:$P$1124,14,FALSE),"")</f>
        <v>49</v>
      </c>
      <c r="K96" s="149">
        <f>+IFERROR(VLOOKUP($A96,Hoja6!$A$3:$P$1124,15,FALSE),"")</f>
        <v>12</v>
      </c>
      <c r="L96" s="165">
        <f>+IFERROR(VLOOKUP($A96,Hoja6!$A$3:$P$1124,16,FALSE),"")</f>
        <v>0.24489795918367346</v>
      </c>
    </row>
    <row r="97" spans="1:12" x14ac:dyDescent="0.25">
      <c r="A97" s="145">
        <v>86</v>
      </c>
      <c r="B97" s="39">
        <f>+IFERROR(VLOOKUP($A97,Hoja6!$A$3:$P$1124,3,FALSE),"")</f>
        <v>15676</v>
      </c>
      <c r="C97" s="39" t="str">
        <f>+UPPER(IFERROR(VLOOKUP($A97,Hoja6!$A$3:$P$1124,4,FALSE),""))</f>
        <v>SAN MIGUEL DE SEMA</v>
      </c>
      <c r="D97" s="40">
        <f>+IFERROR(VLOOKUP($A97,Hoja6!$A$3:$P$1124,8,FALSE),"")</f>
        <v>43</v>
      </c>
      <c r="E97" s="40">
        <f>+IFERROR(VLOOKUP($A97,Hoja6!$A$3:$P$1124,9,FALSE),"")</f>
        <v>3</v>
      </c>
      <c r="F97" s="163">
        <f>+IFERROR(VLOOKUP($A97,Hoja6!$A$3:$P$1124,10,FALSE),"")</f>
        <v>6.9767441860465115E-2</v>
      </c>
      <c r="G97" s="40">
        <f>+IFERROR(VLOOKUP($A97,Hoja6!$A$3:$P$1124,11,FALSE),"")</f>
        <v>51</v>
      </c>
      <c r="H97" s="40">
        <f>+IFERROR(VLOOKUP($A97,Hoja6!$A$3:$P$1124,12,FALSE),"")</f>
        <v>6</v>
      </c>
      <c r="I97" s="163">
        <f>+IFERROR(VLOOKUP($A97,Hoja6!$A$3:$P$1124,13,FALSE),"")</f>
        <v>0.11764705882352941</v>
      </c>
      <c r="J97" s="40">
        <f>+IFERROR(VLOOKUP($A97,Hoja6!$A$3:$P$1124,14,FALSE),"")</f>
        <v>48</v>
      </c>
      <c r="K97" s="149">
        <f>+IFERROR(VLOOKUP($A97,Hoja6!$A$3:$P$1124,15,FALSE),"")</f>
        <v>8</v>
      </c>
      <c r="L97" s="165">
        <f>+IFERROR(VLOOKUP($A97,Hoja6!$A$3:$P$1124,16,FALSE),"")</f>
        <v>0.16666666666666666</v>
      </c>
    </row>
    <row r="98" spans="1:12" x14ac:dyDescent="0.25">
      <c r="A98" s="145">
        <v>87</v>
      </c>
      <c r="B98" s="39">
        <f>+IFERROR(VLOOKUP($A98,Hoja6!$A$3:$P$1124,3,FALSE),"")</f>
        <v>15681</v>
      </c>
      <c r="C98" s="39" t="str">
        <f>+UPPER(IFERROR(VLOOKUP($A98,Hoja6!$A$3:$P$1124,4,FALSE),""))</f>
        <v>SAN PABLO DE BORBUR</v>
      </c>
      <c r="D98" s="40">
        <f>+IFERROR(VLOOKUP($A98,Hoja6!$A$3:$P$1124,8,FALSE),"")</f>
        <v>90</v>
      </c>
      <c r="E98" s="40">
        <f>+IFERROR(VLOOKUP($A98,Hoja6!$A$3:$P$1124,9,FALSE),"")</f>
        <v>18</v>
      </c>
      <c r="F98" s="163">
        <f>+IFERROR(VLOOKUP($A98,Hoja6!$A$3:$P$1124,10,FALSE),"")</f>
        <v>0.2</v>
      </c>
      <c r="G98" s="40">
        <f>+IFERROR(VLOOKUP($A98,Hoja6!$A$3:$P$1124,11,FALSE),"")</f>
        <v>114</v>
      </c>
      <c r="H98" s="40">
        <f>+IFERROR(VLOOKUP($A98,Hoja6!$A$3:$P$1124,12,FALSE),"")</f>
        <v>27</v>
      </c>
      <c r="I98" s="163">
        <f>+IFERROR(VLOOKUP($A98,Hoja6!$A$3:$P$1124,13,FALSE),"")</f>
        <v>0.23684210526315788</v>
      </c>
      <c r="J98" s="40">
        <f>+IFERROR(VLOOKUP($A98,Hoja6!$A$3:$P$1124,14,FALSE),"")</f>
        <v>93</v>
      </c>
      <c r="K98" s="149">
        <f>+IFERROR(VLOOKUP($A98,Hoja6!$A$3:$P$1124,15,FALSE),"")</f>
        <v>21</v>
      </c>
      <c r="L98" s="165">
        <f>+IFERROR(VLOOKUP($A98,Hoja6!$A$3:$P$1124,16,FALSE),"")</f>
        <v>0.22580645161290322</v>
      </c>
    </row>
    <row r="99" spans="1:12" x14ac:dyDescent="0.25">
      <c r="A99" s="145">
        <v>88</v>
      </c>
      <c r="B99" s="39">
        <f>+IFERROR(VLOOKUP($A99,Hoja6!$A$3:$P$1124,3,FALSE),"")</f>
        <v>15686</v>
      </c>
      <c r="C99" s="39" t="str">
        <f>+UPPER(IFERROR(VLOOKUP($A99,Hoja6!$A$3:$P$1124,4,FALSE),""))</f>
        <v>SANTANA</v>
      </c>
      <c r="D99" s="40">
        <f>+IFERROR(VLOOKUP($A99,Hoja6!$A$3:$P$1124,8,FALSE),"")</f>
        <v>101</v>
      </c>
      <c r="E99" s="40">
        <f>+IFERROR(VLOOKUP($A99,Hoja6!$A$3:$P$1124,9,FALSE),"")</f>
        <v>20</v>
      </c>
      <c r="F99" s="163">
        <f>+IFERROR(VLOOKUP($A99,Hoja6!$A$3:$P$1124,10,FALSE),"")</f>
        <v>0.19801980198019803</v>
      </c>
      <c r="G99" s="40">
        <f>+IFERROR(VLOOKUP($A99,Hoja6!$A$3:$P$1124,11,FALSE),"")</f>
        <v>93</v>
      </c>
      <c r="H99" s="40">
        <f>+IFERROR(VLOOKUP($A99,Hoja6!$A$3:$P$1124,12,FALSE),"")</f>
        <v>23</v>
      </c>
      <c r="I99" s="163">
        <f>+IFERROR(VLOOKUP($A99,Hoja6!$A$3:$P$1124,13,FALSE),"")</f>
        <v>0.24731182795698925</v>
      </c>
      <c r="J99" s="40">
        <f>+IFERROR(VLOOKUP($A99,Hoja6!$A$3:$P$1124,14,FALSE),"")</f>
        <v>109</v>
      </c>
      <c r="K99" s="149">
        <f>+IFERROR(VLOOKUP($A99,Hoja6!$A$3:$P$1124,15,FALSE),"")</f>
        <v>25</v>
      </c>
      <c r="L99" s="165">
        <f>+IFERROR(VLOOKUP($A99,Hoja6!$A$3:$P$1124,16,FALSE),"")</f>
        <v>0.22935779816513763</v>
      </c>
    </row>
    <row r="100" spans="1:12" x14ac:dyDescent="0.25">
      <c r="A100" s="145">
        <v>89</v>
      </c>
      <c r="B100" s="39">
        <f>+IFERROR(VLOOKUP($A100,Hoja6!$A$3:$P$1124,3,FALSE),"")</f>
        <v>15690</v>
      </c>
      <c r="C100" s="39" t="str">
        <f>+UPPER(IFERROR(VLOOKUP($A100,Hoja6!$A$3:$P$1124,4,FALSE),""))</f>
        <v>SANTA MARÍA</v>
      </c>
      <c r="D100" s="40">
        <f>+IFERROR(VLOOKUP($A100,Hoja6!$A$3:$P$1124,8,FALSE),"")</f>
        <v>42</v>
      </c>
      <c r="E100" s="40">
        <f>+IFERROR(VLOOKUP($A100,Hoja6!$A$3:$P$1124,9,FALSE),"")</f>
        <v>12</v>
      </c>
      <c r="F100" s="163">
        <f>+IFERROR(VLOOKUP($A100,Hoja6!$A$3:$P$1124,10,FALSE),"")</f>
        <v>0.2857142857142857</v>
      </c>
      <c r="G100" s="40">
        <f>+IFERROR(VLOOKUP($A100,Hoja6!$A$3:$P$1124,11,FALSE),"")</f>
        <v>49</v>
      </c>
      <c r="H100" s="40">
        <f>+IFERROR(VLOOKUP($A100,Hoja6!$A$3:$P$1124,12,FALSE),"")</f>
        <v>27</v>
      </c>
      <c r="I100" s="163">
        <f>+IFERROR(VLOOKUP($A100,Hoja6!$A$3:$P$1124,13,FALSE),"")</f>
        <v>0.55102040816326525</v>
      </c>
      <c r="J100" s="40">
        <f>+IFERROR(VLOOKUP($A100,Hoja6!$A$3:$P$1124,14,FALSE),"")</f>
        <v>55</v>
      </c>
      <c r="K100" s="149">
        <f>+IFERROR(VLOOKUP($A100,Hoja6!$A$3:$P$1124,15,FALSE),"")</f>
        <v>23</v>
      </c>
      <c r="L100" s="165">
        <f>+IFERROR(VLOOKUP($A100,Hoja6!$A$3:$P$1124,16,FALSE),"")</f>
        <v>0.41818181818181815</v>
      </c>
    </row>
    <row r="101" spans="1:12" x14ac:dyDescent="0.25">
      <c r="A101" s="145">
        <v>90</v>
      </c>
      <c r="B101" s="39">
        <f>+IFERROR(VLOOKUP($A101,Hoja6!$A$3:$P$1124,3,FALSE),"")</f>
        <v>15693</v>
      </c>
      <c r="C101" s="39" t="str">
        <f>+UPPER(IFERROR(VLOOKUP($A101,Hoja6!$A$3:$P$1124,4,FALSE),""))</f>
        <v>SANTA ROSA DE VITERBO</v>
      </c>
      <c r="D101" s="40">
        <f>+IFERROR(VLOOKUP($A101,Hoja6!$A$3:$P$1124,8,FALSE),"")</f>
        <v>150</v>
      </c>
      <c r="E101" s="40">
        <f>+IFERROR(VLOOKUP($A101,Hoja6!$A$3:$P$1124,9,FALSE),"")</f>
        <v>71</v>
      </c>
      <c r="F101" s="163">
        <f>+IFERROR(VLOOKUP($A101,Hoja6!$A$3:$P$1124,10,FALSE),"")</f>
        <v>0.47333333333333333</v>
      </c>
      <c r="G101" s="40">
        <f>+IFERROR(VLOOKUP($A101,Hoja6!$A$3:$P$1124,11,FALSE),"")</f>
        <v>147</v>
      </c>
      <c r="H101" s="40">
        <f>+IFERROR(VLOOKUP($A101,Hoja6!$A$3:$P$1124,12,FALSE),"")</f>
        <v>71</v>
      </c>
      <c r="I101" s="163">
        <f>+IFERROR(VLOOKUP($A101,Hoja6!$A$3:$P$1124,13,FALSE),"")</f>
        <v>0.48299319727891155</v>
      </c>
      <c r="J101" s="40">
        <f>+IFERROR(VLOOKUP($A101,Hoja6!$A$3:$P$1124,14,FALSE),"")</f>
        <v>138</v>
      </c>
      <c r="K101" s="149">
        <f>+IFERROR(VLOOKUP($A101,Hoja6!$A$3:$P$1124,15,FALSE),"")</f>
        <v>76</v>
      </c>
      <c r="L101" s="165">
        <f>+IFERROR(VLOOKUP($A101,Hoja6!$A$3:$P$1124,16,FALSE),"")</f>
        <v>0.55072463768115942</v>
      </c>
    </row>
    <row r="102" spans="1:12" x14ac:dyDescent="0.25">
      <c r="A102" s="145">
        <v>91</v>
      </c>
      <c r="B102" s="39">
        <f>+IFERROR(VLOOKUP($A102,Hoja6!$A$3:$P$1124,3,FALSE),"")</f>
        <v>15696</v>
      </c>
      <c r="C102" s="39" t="str">
        <f>+UPPER(IFERROR(VLOOKUP($A102,Hoja6!$A$3:$P$1124,4,FALSE),""))</f>
        <v>SANTA SOFÍA</v>
      </c>
      <c r="D102" s="40">
        <f>+IFERROR(VLOOKUP($A102,Hoja6!$A$3:$P$1124,8,FALSE),"")</f>
        <v>45</v>
      </c>
      <c r="E102" s="40">
        <f>+IFERROR(VLOOKUP($A102,Hoja6!$A$3:$P$1124,9,FALSE),"")</f>
        <v>4</v>
      </c>
      <c r="F102" s="163">
        <f>+IFERROR(VLOOKUP($A102,Hoja6!$A$3:$P$1124,10,FALSE),"")</f>
        <v>8.8888888888888892E-2</v>
      </c>
      <c r="G102" s="40">
        <f>+IFERROR(VLOOKUP($A102,Hoja6!$A$3:$P$1124,11,FALSE),"")</f>
        <v>32</v>
      </c>
      <c r="H102" s="40">
        <f>+IFERROR(VLOOKUP($A102,Hoja6!$A$3:$P$1124,12,FALSE),"")</f>
        <v>3</v>
      </c>
      <c r="I102" s="163">
        <f>+IFERROR(VLOOKUP($A102,Hoja6!$A$3:$P$1124,13,FALSE),"")</f>
        <v>9.375E-2</v>
      </c>
      <c r="J102" s="40">
        <f>+IFERROR(VLOOKUP($A102,Hoja6!$A$3:$P$1124,14,FALSE),"")</f>
        <v>40</v>
      </c>
      <c r="K102" s="149">
        <f>+IFERROR(VLOOKUP($A102,Hoja6!$A$3:$P$1124,15,FALSE),"")</f>
        <v>7</v>
      </c>
      <c r="L102" s="165">
        <f>+IFERROR(VLOOKUP($A102,Hoja6!$A$3:$P$1124,16,FALSE),"")</f>
        <v>0.17499999999999999</v>
      </c>
    </row>
    <row r="103" spans="1:12" x14ac:dyDescent="0.25">
      <c r="A103" s="145">
        <v>92</v>
      </c>
      <c r="B103" s="39">
        <f>+IFERROR(VLOOKUP($A103,Hoja6!$A$3:$P$1124,3,FALSE),"")</f>
        <v>15720</v>
      </c>
      <c r="C103" s="39" t="str">
        <f>+UPPER(IFERROR(VLOOKUP($A103,Hoja6!$A$3:$P$1124,4,FALSE),""))</f>
        <v>SATIVANORTE</v>
      </c>
      <c r="D103" s="40">
        <f>+IFERROR(VLOOKUP($A103,Hoja6!$A$3:$P$1124,8,FALSE),"")</f>
        <v>26</v>
      </c>
      <c r="E103" s="40">
        <f>+IFERROR(VLOOKUP($A103,Hoja6!$A$3:$P$1124,9,FALSE),"")</f>
        <v>6</v>
      </c>
      <c r="F103" s="163">
        <f>+IFERROR(VLOOKUP($A103,Hoja6!$A$3:$P$1124,10,FALSE),"")</f>
        <v>0.23076923076923078</v>
      </c>
      <c r="G103" s="40">
        <f>+IFERROR(VLOOKUP($A103,Hoja6!$A$3:$P$1124,11,FALSE),"")</f>
        <v>23</v>
      </c>
      <c r="H103" s="40">
        <f>+IFERROR(VLOOKUP($A103,Hoja6!$A$3:$P$1124,12,FALSE),"")</f>
        <v>5</v>
      </c>
      <c r="I103" s="163">
        <f>+IFERROR(VLOOKUP($A103,Hoja6!$A$3:$P$1124,13,FALSE),"")</f>
        <v>0.21739130434782608</v>
      </c>
      <c r="J103" s="40">
        <f>+IFERROR(VLOOKUP($A103,Hoja6!$A$3:$P$1124,14,FALSE),"")</f>
        <v>30</v>
      </c>
      <c r="K103" s="149">
        <f>+IFERROR(VLOOKUP($A103,Hoja6!$A$3:$P$1124,15,FALSE),"")</f>
        <v>8</v>
      </c>
      <c r="L103" s="165">
        <f>+IFERROR(VLOOKUP($A103,Hoja6!$A$3:$P$1124,16,FALSE),"")</f>
        <v>0.26666666666666666</v>
      </c>
    </row>
    <row r="104" spans="1:12" x14ac:dyDescent="0.25">
      <c r="A104" s="145">
        <v>93</v>
      </c>
      <c r="B104" s="39">
        <f>+IFERROR(VLOOKUP($A104,Hoja6!$A$3:$P$1124,3,FALSE),"")</f>
        <v>15723</v>
      </c>
      <c r="C104" s="39" t="str">
        <f>+UPPER(IFERROR(VLOOKUP($A104,Hoja6!$A$3:$P$1124,4,FALSE),""))</f>
        <v>SATIVASUR</v>
      </c>
      <c r="D104" s="40">
        <f>+IFERROR(VLOOKUP($A104,Hoja6!$A$3:$P$1124,8,FALSE),"")</f>
        <v>20</v>
      </c>
      <c r="E104" s="40">
        <f>+IFERROR(VLOOKUP($A104,Hoja6!$A$3:$P$1124,9,FALSE),"")</f>
        <v>7</v>
      </c>
      <c r="F104" s="163">
        <f>+IFERROR(VLOOKUP($A104,Hoja6!$A$3:$P$1124,10,FALSE),"")</f>
        <v>0.35</v>
      </c>
      <c r="G104" s="40">
        <f>+IFERROR(VLOOKUP($A104,Hoja6!$A$3:$P$1124,11,FALSE),"")</f>
        <v>20</v>
      </c>
      <c r="H104" s="40">
        <f>+IFERROR(VLOOKUP($A104,Hoja6!$A$3:$P$1124,12,FALSE),"")</f>
        <v>9</v>
      </c>
      <c r="I104" s="163">
        <f>+IFERROR(VLOOKUP($A104,Hoja6!$A$3:$P$1124,13,FALSE),"")</f>
        <v>0.45</v>
      </c>
      <c r="J104" s="40">
        <f>+IFERROR(VLOOKUP($A104,Hoja6!$A$3:$P$1124,14,FALSE),"")</f>
        <v>19</v>
      </c>
      <c r="K104" s="149">
        <f>+IFERROR(VLOOKUP($A104,Hoja6!$A$3:$P$1124,15,FALSE),"")</f>
        <v>3</v>
      </c>
      <c r="L104" s="165">
        <f>+IFERROR(VLOOKUP($A104,Hoja6!$A$3:$P$1124,16,FALSE),"")</f>
        <v>0.15789473684210525</v>
      </c>
    </row>
    <row r="105" spans="1:12" x14ac:dyDescent="0.25">
      <c r="A105" s="145">
        <v>94</v>
      </c>
      <c r="B105" s="39">
        <f>+IFERROR(VLOOKUP($A105,Hoja6!$A$3:$P$1124,3,FALSE),"")</f>
        <v>15740</v>
      </c>
      <c r="C105" s="39" t="str">
        <f>+UPPER(IFERROR(VLOOKUP($A105,Hoja6!$A$3:$P$1124,4,FALSE),""))</f>
        <v>SIACHOQUE</v>
      </c>
      <c r="D105" s="40">
        <f>+IFERROR(VLOOKUP($A105,Hoja6!$A$3:$P$1124,8,FALSE),"")</f>
        <v>90</v>
      </c>
      <c r="E105" s="40">
        <f>+IFERROR(VLOOKUP($A105,Hoja6!$A$3:$P$1124,9,FALSE),"")</f>
        <v>30</v>
      </c>
      <c r="F105" s="163">
        <f>+IFERROR(VLOOKUP($A105,Hoja6!$A$3:$P$1124,10,FALSE),"")</f>
        <v>0.33333333333333331</v>
      </c>
      <c r="G105" s="40">
        <f>+IFERROR(VLOOKUP($A105,Hoja6!$A$3:$P$1124,11,FALSE),"")</f>
        <v>108</v>
      </c>
      <c r="H105" s="40">
        <f>+IFERROR(VLOOKUP($A105,Hoja6!$A$3:$P$1124,12,FALSE),"")</f>
        <v>44</v>
      </c>
      <c r="I105" s="163">
        <f>+IFERROR(VLOOKUP($A105,Hoja6!$A$3:$P$1124,13,FALSE),"")</f>
        <v>0.40740740740740738</v>
      </c>
      <c r="J105" s="40">
        <f>+IFERROR(VLOOKUP($A105,Hoja6!$A$3:$P$1124,14,FALSE),"")</f>
        <v>137</v>
      </c>
      <c r="K105" s="149">
        <f>+IFERROR(VLOOKUP($A105,Hoja6!$A$3:$P$1124,15,FALSE),"")</f>
        <v>48</v>
      </c>
      <c r="L105" s="165">
        <f>+IFERROR(VLOOKUP($A105,Hoja6!$A$3:$P$1124,16,FALSE),"")</f>
        <v>0.35036496350364965</v>
      </c>
    </row>
    <row r="106" spans="1:12" x14ac:dyDescent="0.25">
      <c r="A106" s="145">
        <v>95</v>
      </c>
      <c r="B106" s="39">
        <f>+IFERROR(VLOOKUP($A106,Hoja6!$A$3:$P$1124,3,FALSE),"")</f>
        <v>15753</v>
      </c>
      <c r="C106" s="39" t="str">
        <f>+UPPER(IFERROR(VLOOKUP($A106,Hoja6!$A$3:$P$1124,4,FALSE),""))</f>
        <v>SOATÁ</v>
      </c>
      <c r="D106" s="40">
        <f>+IFERROR(VLOOKUP($A106,Hoja6!$A$3:$P$1124,8,FALSE),"")</f>
        <v>121</v>
      </c>
      <c r="E106" s="40">
        <f>+IFERROR(VLOOKUP($A106,Hoja6!$A$3:$P$1124,9,FALSE),"")</f>
        <v>54</v>
      </c>
      <c r="F106" s="163">
        <f>+IFERROR(VLOOKUP($A106,Hoja6!$A$3:$P$1124,10,FALSE),"")</f>
        <v>0.4462809917355372</v>
      </c>
      <c r="G106" s="40">
        <f>+IFERROR(VLOOKUP($A106,Hoja6!$A$3:$P$1124,11,FALSE),"")</f>
        <v>128</v>
      </c>
      <c r="H106" s="40">
        <f>+IFERROR(VLOOKUP($A106,Hoja6!$A$3:$P$1124,12,FALSE),"")</f>
        <v>51</v>
      </c>
      <c r="I106" s="163">
        <f>+IFERROR(VLOOKUP($A106,Hoja6!$A$3:$P$1124,13,FALSE),"")</f>
        <v>0.3984375</v>
      </c>
      <c r="J106" s="40">
        <f>+IFERROR(VLOOKUP($A106,Hoja6!$A$3:$P$1124,14,FALSE),"")</f>
        <v>170</v>
      </c>
      <c r="K106" s="149">
        <f>+IFERROR(VLOOKUP($A106,Hoja6!$A$3:$P$1124,15,FALSE),"")</f>
        <v>62</v>
      </c>
      <c r="L106" s="165">
        <f>+IFERROR(VLOOKUP($A106,Hoja6!$A$3:$P$1124,16,FALSE),"")</f>
        <v>0.36470588235294116</v>
      </c>
    </row>
    <row r="107" spans="1:12" x14ac:dyDescent="0.25">
      <c r="A107" s="145">
        <v>96</v>
      </c>
      <c r="B107" s="39">
        <f>+IFERROR(VLOOKUP($A107,Hoja6!$A$3:$P$1124,3,FALSE),"")</f>
        <v>15755</v>
      </c>
      <c r="C107" s="39" t="str">
        <f>+UPPER(IFERROR(VLOOKUP($A107,Hoja6!$A$3:$P$1124,4,FALSE),""))</f>
        <v>SOCOTÁ</v>
      </c>
      <c r="D107" s="40">
        <f>+IFERROR(VLOOKUP($A107,Hoja6!$A$3:$P$1124,8,FALSE),"")</f>
        <v>76</v>
      </c>
      <c r="E107" s="40">
        <f>+IFERROR(VLOOKUP($A107,Hoja6!$A$3:$P$1124,9,FALSE),"")</f>
        <v>20</v>
      </c>
      <c r="F107" s="163">
        <f>+IFERROR(VLOOKUP($A107,Hoja6!$A$3:$P$1124,10,FALSE),"")</f>
        <v>0.26315789473684209</v>
      </c>
      <c r="G107" s="40">
        <f>+IFERROR(VLOOKUP($A107,Hoja6!$A$3:$P$1124,11,FALSE),"")</f>
        <v>75</v>
      </c>
      <c r="H107" s="40">
        <f>+IFERROR(VLOOKUP($A107,Hoja6!$A$3:$P$1124,12,FALSE),"")</f>
        <v>31</v>
      </c>
      <c r="I107" s="163">
        <f>+IFERROR(VLOOKUP($A107,Hoja6!$A$3:$P$1124,13,FALSE),"")</f>
        <v>0.41333333333333333</v>
      </c>
      <c r="J107" s="40">
        <f>+IFERROR(VLOOKUP($A107,Hoja6!$A$3:$P$1124,14,FALSE),"")</f>
        <v>54</v>
      </c>
      <c r="K107" s="149">
        <f>+IFERROR(VLOOKUP($A107,Hoja6!$A$3:$P$1124,15,FALSE),"")</f>
        <v>20</v>
      </c>
      <c r="L107" s="165">
        <f>+IFERROR(VLOOKUP($A107,Hoja6!$A$3:$P$1124,16,FALSE),"")</f>
        <v>0.37037037037037035</v>
      </c>
    </row>
    <row r="108" spans="1:12" x14ac:dyDescent="0.25">
      <c r="A108" s="145">
        <v>97</v>
      </c>
      <c r="B108" s="39">
        <f>+IFERROR(VLOOKUP($A108,Hoja6!$A$3:$P$1124,3,FALSE),"")</f>
        <v>15757</v>
      </c>
      <c r="C108" s="39" t="str">
        <f>+UPPER(IFERROR(VLOOKUP($A108,Hoja6!$A$3:$P$1124,4,FALSE),""))</f>
        <v>SOCHA</v>
      </c>
      <c r="D108" s="40">
        <f>+IFERROR(VLOOKUP($A108,Hoja6!$A$3:$P$1124,8,FALSE),"")</f>
        <v>116</v>
      </c>
      <c r="E108" s="40">
        <f>+IFERROR(VLOOKUP($A108,Hoja6!$A$3:$P$1124,9,FALSE),"")</f>
        <v>33</v>
      </c>
      <c r="F108" s="163">
        <f>+IFERROR(VLOOKUP($A108,Hoja6!$A$3:$P$1124,10,FALSE),"")</f>
        <v>0.28448275862068967</v>
      </c>
      <c r="G108" s="40">
        <f>+IFERROR(VLOOKUP($A108,Hoja6!$A$3:$P$1124,11,FALSE),"")</f>
        <v>96</v>
      </c>
      <c r="H108" s="40">
        <f>+IFERROR(VLOOKUP($A108,Hoja6!$A$3:$P$1124,12,FALSE),"")</f>
        <v>35</v>
      </c>
      <c r="I108" s="163">
        <f>+IFERROR(VLOOKUP($A108,Hoja6!$A$3:$P$1124,13,FALSE),"")</f>
        <v>0.36458333333333331</v>
      </c>
      <c r="J108" s="40">
        <f>+IFERROR(VLOOKUP($A108,Hoja6!$A$3:$P$1124,14,FALSE),"")</f>
        <v>103</v>
      </c>
      <c r="K108" s="149">
        <f>+IFERROR(VLOOKUP($A108,Hoja6!$A$3:$P$1124,15,FALSE),"")</f>
        <v>41</v>
      </c>
      <c r="L108" s="165">
        <f>+IFERROR(VLOOKUP($A108,Hoja6!$A$3:$P$1124,16,FALSE),"")</f>
        <v>0.39805825242718446</v>
      </c>
    </row>
    <row r="109" spans="1:12" x14ac:dyDescent="0.25">
      <c r="A109" s="145">
        <v>98</v>
      </c>
      <c r="B109" s="39">
        <f>+IFERROR(VLOOKUP($A109,Hoja6!$A$3:$P$1124,3,FALSE),"")</f>
        <v>15759</v>
      </c>
      <c r="C109" s="39" t="str">
        <f>+UPPER(IFERROR(VLOOKUP($A109,Hoja6!$A$3:$P$1124,4,FALSE),""))</f>
        <v>SOGAMOSO</v>
      </c>
      <c r="D109" s="40">
        <f>+IFERROR(VLOOKUP($A109,Hoja6!$A$3:$P$1124,8,FALSE),"")</f>
        <v>1771</v>
      </c>
      <c r="E109" s="40">
        <f>+IFERROR(VLOOKUP($A109,Hoja6!$A$3:$P$1124,9,FALSE),"")</f>
        <v>1066</v>
      </c>
      <c r="F109" s="163">
        <f>+IFERROR(VLOOKUP($A109,Hoja6!$A$3:$P$1124,10,FALSE),"")</f>
        <v>0.6019198193111237</v>
      </c>
      <c r="G109" s="40">
        <f>+IFERROR(VLOOKUP($A109,Hoja6!$A$3:$P$1124,11,FALSE),"")</f>
        <v>1766</v>
      </c>
      <c r="H109" s="40">
        <f>+IFERROR(VLOOKUP($A109,Hoja6!$A$3:$P$1124,12,FALSE),"")</f>
        <v>1069</v>
      </c>
      <c r="I109" s="163">
        <f>+IFERROR(VLOOKUP($A109,Hoja6!$A$3:$P$1124,13,FALSE),"")</f>
        <v>0.60532276330690826</v>
      </c>
      <c r="J109" s="40">
        <f>+IFERROR(VLOOKUP($A109,Hoja6!$A$3:$P$1124,14,FALSE),"")</f>
        <v>1841</v>
      </c>
      <c r="K109" s="149">
        <f>+IFERROR(VLOOKUP($A109,Hoja6!$A$3:$P$1124,15,FALSE),"")</f>
        <v>1037</v>
      </c>
      <c r="L109" s="165">
        <f>+IFERROR(VLOOKUP($A109,Hoja6!$A$3:$P$1124,16,FALSE),"")</f>
        <v>0.56328082563824011</v>
      </c>
    </row>
    <row r="110" spans="1:12" x14ac:dyDescent="0.25">
      <c r="A110" s="145">
        <v>99</v>
      </c>
      <c r="B110" s="39">
        <f>+IFERROR(VLOOKUP($A110,Hoja6!$A$3:$P$1124,3,FALSE),"")</f>
        <v>15761</v>
      </c>
      <c r="C110" s="39" t="str">
        <f>+UPPER(IFERROR(VLOOKUP($A110,Hoja6!$A$3:$P$1124,4,FALSE),""))</f>
        <v>SOMONDOCO</v>
      </c>
      <c r="D110" s="40">
        <f>+IFERROR(VLOOKUP($A110,Hoja6!$A$3:$P$1124,8,FALSE),"")</f>
        <v>63</v>
      </c>
      <c r="E110" s="40">
        <f>+IFERROR(VLOOKUP($A110,Hoja6!$A$3:$P$1124,9,FALSE),"")</f>
        <v>22</v>
      </c>
      <c r="F110" s="163">
        <f>+IFERROR(VLOOKUP($A110,Hoja6!$A$3:$P$1124,10,FALSE),"")</f>
        <v>0.34920634920634919</v>
      </c>
      <c r="G110" s="40">
        <f>+IFERROR(VLOOKUP($A110,Hoja6!$A$3:$P$1124,11,FALSE),"")</f>
        <v>40</v>
      </c>
      <c r="H110" s="40">
        <f>+IFERROR(VLOOKUP($A110,Hoja6!$A$3:$P$1124,12,FALSE),"")</f>
        <v>9</v>
      </c>
      <c r="I110" s="163">
        <f>+IFERROR(VLOOKUP($A110,Hoja6!$A$3:$P$1124,13,FALSE),"")</f>
        <v>0.22500000000000001</v>
      </c>
      <c r="J110" s="40">
        <f>+IFERROR(VLOOKUP($A110,Hoja6!$A$3:$P$1124,14,FALSE),"")</f>
        <v>46</v>
      </c>
      <c r="K110" s="149">
        <f>+IFERROR(VLOOKUP($A110,Hoja6!$A$3:$P$1124,15,FALSE),"")</f>
        <v>8</v>
      </c>
      <c r="L110" s="165">
        <f>+IFERROR(VLOOKUP($A110,Hoja6!$A$3:$P$1124,16,FALSE),"")</f>
        <v>0.17391304347826086</v>
      </c>
    </row>
    <row r="111" spans="1:12" x14ac:dyDescent="0.25">
      <c r="A111" s="145">
        <v>100</v>
      </c>
      <c r="B111" s="39">
        <f>+IFERROR(VLOOKUP($A111,Hoja6!$A$3:$P$1124,3,FALSE),"")</f>
        <v>15762</v>
      </c>
      <c r="C111" s="39" t="str">
        <f>+UPPER(IFERROR(VLOOKUP($A111,Hoja6!$A$3:$P$1124,4,FALSE),""))</f>
        <v>SORA</v>
      </c>
      <c r="D111" s="40">
        <f>+IFERROR(VLOOKUP($A111,Hoja6!$A$3:$P$1124,8,FALSE),"")</f>
        <v>48</v>
      </c>
      <c r="E111" s="40">
        <f>+IFERROR(VLOOKUP($A111,Hoja6!$A$3:$P$1124,9,FALSE),"")</f>
        <v>29</v>
      </c>
      <c r="F111" s="163">
        <f>+IFERROR(VLOOKUP($A111,Hoja6!$A$3:$P$1124,10,FALSE),"")</f>
        <v>0.60416666666666663</v>
      </c>
      <c r="G111" s="40">
        <f>+IFERROR(VLOOKUP($A111,Hoja6!$A$3:$P$1124,11,FALSE),"")</f>
        <v>46</v>
      </c>
      <c r="H111" s="40">
        <f>+IFERROR(VLOOKUP($A111,Hoja6!$A$3:$P$1124,12,FALSE),"")</f>
        <v>14</v>
      </c>
      <c r="I111" s="163">
        <f>+IFERROR(VLOOKUP($A111,Hoja6!$A$3:$P$1124,13,FALSE),"")</f>
        <v>0.30434782608695654</v>
      </c>
      <c r="J111" s="40">
        <f>+IFERROR(VLOOKUP($A111,Hoja6!$A$3:$P$1124,14,FALSE),"")</f>
        <v>33</v>
      </c>
      <c r="K111" s="149">
        <f>+IFERROR(VLOOKUP($A111,Hoja6!$A$3:$P$1124,15,FALSE),"")</f>
        <v>15</v>
      </c>
      <c r="L111" s="165">
        <f>+IFERROR(VLOOKUP($A111,Hoja6!$A$3:$P$1124,16,FALSE),"")</f>
        <v>0.45454545454545453</v>
      </c>
    </row>
    <row r="112" spans="1:12" x14ac:dyDescent="0.25">
      <c r="A112" s="145">
        <v>101</v>
      </c>
      <c r="B112" s="39">
        <f>+IFERROR(VLOOKUP($A112,Hoja6!$A$3:$P$1124,3,FALSE),"")</f>
        <v>15763</v>
      </c>
      <c r="C112" s="39" t="str">
        <f>+UPPER(IFERROR(VLOOKUP($A112,Hoja6!$A$3:$P$1124,4,FALSE),""))</f>
        <v>SOTAQUIRÁ</v>
      </c>
      <c r="D112" s="40">
        <f>+IFERROR(VLOOKUP($A112,Hoja6!$A$3:$P$1124,8,FALSE),"")</f>
        <v>84</v>
      </c>
      <c r="E112" s="40">
        <f>+IFERROR(VLOOKUP($A112,Hoja6!$A$3:$P$1124,9,FALSE),"")</f>
        <v>24</v>
      </c>
      <c r="F112" s="163">
        <f>+IFERROR(VLOOKUP($A112,Hoja6!$A$3:$P$1124,10,FALSE),"")</f>
        <v>0.2857142857142857</v>
      </c>
      <c r="G112" s="40">
        <f>+IFERROR(VLOOKUP($A112,Hoja6!$A$3:$P$1124,11,FALSE),"")</f>
        <v>81</v>
      </c>
      <c r="H112" s="40">
        <f>+IFERROR(VLOOKUP($A112,Hoja6!$A$3:$P$1124,12,FALSE),"")</f>
        <v>35</v>
      </c>
      <c r="I112" s="163">
        <f>+IFERROR(VLOOKUP($A112,Hoja6!$A$3:$P$1124,13,FALSE),"")</f>
        <v>0.43209876543209874</v>
      </c>
      <c r="J112" s="40">
        <f>+IFERROR(VLOOKUP($A112,Hoja6!$A$3:$P$1124,14,FALSE),"")</f>
        <v>89</v>
      </c>
      <c r="K112" s="149">
        <f>+IFERROR(VLOOKUP($A112,Hoja6!$A$3:$P$1124,15,FALSE),"")</f>
        <v>37</v>
      </c>
      <c r="L112" s="165">
        <f>+IFERROR(VLOOKUP($A112,Hoja6!$A$3:$P$1124,16,FALSE),"")</f>
        <v>0.4157303370786517</v>
      </c>
    </row>
    <row r="113" spans="1:12" x14ac:dyDescent="0.25">
      <c r="A113" s="145">
        <v>102</v>
      </c>
      <c r="B113" s="39">
        <f>+IFERROR(VLOOKUP($A113,Hoja6!$A$3:$P$1124,3,FALSE),"")</f>
        <v>15764</v>
      </c>
      <c r="C113" s="39" t="str">
        <f>+UPPER(IFERROR(VLOOKUP($A113,Hoja6!$A$3:$P$1124,4,FALSE),""))</f>
        <v>SORACÁ</v>
      </c>
      <c r="D113" s="40">
        <f>+IFERROR(VLOOKUP($A113,Hoja6!$A$3:$P$1124,8,FALSE),"")</f>
        <v>84</v>
      </c>
      <c r="E113" s="40">
        <f>+IFERROR(VLOOKUP($A113,Hoja6!$A$3:$P$1124,9,FALSE),"")</f>
        <v>21</v>
      </c>
      <c r="F113" s="163">
        <f>+IFERROR(VLOOKUP($A113,Hoja6!$A$3:$P$1124,10,FALSE),"")</f>
        <v>0.25</v>
      </c>
      <c r="G113" s="40">
        <f>+IFERROR(VLOOKUP($A113,Hoja6!$A$3:$P$1124,11,FALSE),"")</f>
        <v>81</v>
      </c>
      <c r="H113" s="40">
        <f>+IFERROR(VLOOKUP($A113,Hoja6!$A$3:$P$1124,12,FALSE),"")</f>
        <v>47</v>
      </c>
      <c r="I113" s="163">
        <f>+IFERROR(VLOOKUP($A113,Hoja6!$A$3:$P$1124,13,FALSE),"")</f>
        <v>0.58024691358024694</v>
      </c>
      <c r="J113" s="40">
        <f>+IFERROR(VLOOKUP($A113,Hoja6!$A$3:$P$1124,14,FALSE),"")</f>
        <v>76</v>
      </c>
      <c r="K113" s="149">
        <f>+IFERROR(VLOOKUP($A113,Hoja6!$A$3:$P$1124,15,FALSE),"")</f>
        <v>25</v>
      </c>
      <c r="L113" s="165">
        <f>+IFERROR(VLOOKUP($A113,Hoja6!$A$3:$P$1124,16,FALSE),"")</f>
        <v>0.32894736842105265</v>
      </c>
    </row>
    <row r="114" spans="1:12" x14ac:dyDescent="0.25">
      <c r="A114" s="145">
        <v>103</v>
      </c>
      <c r="B114" s="39">
        <f>+IFERROR(VLOOKUP($A114,Hoja6!$A$3:$P$1124,3,FALSE),"")</f>
        <v>15774</v>
      </c>
      <c r="C114" s="39" t="str">
        <f>+UPPER(IFERROR(VLOOKUP($A114,Hoja6!$A$3:$P$1124,4,FALSE),""))</f>
        <v>SUSACÓN</v>
      </c>
      <c r="D114" s="40">
        <f>+IFERROR(VLOOKUP($A114,Hoja6!$A$3:$P$1124,8,FALSE),"")</f>
        <v>21</v>
      </c>
      <c r="E114" s="40">
        <f>+IFERROR(VLOOKUP($A114,Hoja6!$A$3:$P$1124,9,FALSE),"")</f>
        <v>7</v>
      </c>
      <c r="F114" s="163">
        <f>+IFERROR(VLOOKUP($A114,Hoja6!$A$3:$P$1124,10,FALSE),"")</f>
        <v>0.33333333333333331</v>
      </c>
      <c r="G114" s="40">
        <f>+IFERROR(VLOOKUP($A114,Hoja6!$A$3:$P$1124,11,FALSE),"")</f>
        <v>33</v>
      </c>
      <c r="H114" s="40">
        <f>+IFERROR(VLOOKUP($A114,Hoja6!$A$3:$P$1124,12,FALSE),"")</f>
        <v>10</v>
      </c>
      <c r="I114" s="163">
        <f>+IFERROR(VLOOKUP($A114,Hoja6!$A$3:$P$1124,13,FALSE),"")</f>
        <v>0.30303030303030304</v>
      </c>
      <c r="J114" s="40">
        <f>+IFERROR(VLOOKUP($A114,Hoja6!$A$3:$P$1124,14,FALSE),"")</f>
        <v>25</v>
      </c>
      <c r="K114" s="149">
        <f>+IFERROR(VLOOKUP($A114,Hoja6!$A$3:$P$1124,15,FALSE),"")</f>
        <v>10</v>
      </c>
      <c r="L114" s="165">
        <f>+IFERROR(VLOOKUP($A114,Hoja6!$A$3:$P$1124,16,FALSE),"")</f>
        <v>0.4</v>
      </c>
    </row>
    <row r="115" spans="1:12" x14ac:dyDescent="0.25">
      <c r="A115" s="145">
        <v>104</v>
      </c>
      <c r="B115" s="39">
        <f>+IFERROR(VLOOKUP($A115,Hoja6!$A$3:$P$1124,3,FALSE),"")</f>
        <v>15776</v>
      </c>
      <c r="C115" s="39" t="str">
        <f>+UPPER(IFERROR(VLOOKUP($A115,Hoja6!$A$3:$P$1124,4,FALSE),""))</f>
        <v>SUTAMARCHÁN</v>
      </c>
      <c r="D115" s="40">
        <f>+IFERROR(VLOOKUP($A115,Hoja6!$A$3:$P$1124,8,FALSE),"")</f>
        <v>87</v>
      </c>
      <c r="E115" s="40">
        <f>+IFERROR(VLOOKUP($A115,Hoja6!$A$3:$P$1124,9,FALSE),"")</f>
        <v>24</v>
      </c>
      <c r="F115" s="163">
        <f>+IFERROR(VLOOKUP($A115,Hoja6!$A$3:$P$1124,10,FALSE),"")</f>
        <v>0.27586206896551724</v>
      </c>
      <c r="G115" s="40">
        <f>+IFERROR(VLOOKUP($A115,Hoja6!$A$3:$P$1124,11,FALSE),"")</f>
        <v>75</v>
      </c>
      <c r="H115" s="40">
        <f>+IFERROR(VLOOKUP($A115,Hoja6!$A$3:$P$1124,12,FALSE),"")</f>
        <v>25</v>
      </c>
      <c r="I115" s="163">
        <f>+IFERROR(VLOOKUP($A115,Hoja6!$A$3:$P$1124,13,FALSE),"")</f>
        <v>0.33333333333333331</v>
      </c>
      <c r="J115" s="40">
        <f>+IFERROR(VLOOKUP($A115,Hoja6!$A$3:$P$1124,14,FALSE),"")</f>
        <v>81</v>
      </c>
      <c r="K115" s="149">
        <f>+IFERROR(VLOOKUP($A115,Hoja6!$A$3:$P$1124,15,FALSE),"")</f>
        <v>17</v>
      </c>
      <c r="L115" s="165">
        <f>+IFERROR(VLOOKUP($A115,Hoja6!$A$3:$P$1124,16,FALSE),"")</f>
        <v>0.20987654320987653</v>
      </c>
    </row>
    <row r="116" spans="1:12" x14ac:dyDescent="0.25">
      <c r="A116" s="145">
        <v>105</v>
      </c>
      <c r="B116" s="39">
        <f>+IFERROR(VLOOKUP($A116,Hoja6!$A$3:$P$1124,3,FALSE),"")</f>
        <v>15778</v>
      </c>
      <c r="C116" s="39" t="str">
        <f>+UPPER(IFERROR(VLOOKUP($A116,Hoja6!$A$3:$P$1124,4,FALSE),""))</f>
        <v>SUTATENZA</v>
      </c>
      <c r="D116" s="40">
        <f>+IFERROR(VLOOKUP($A116,Hoja6!$A$3:$P$1124,8,FALSE),"")</f>
        <v>41</v>
      </c>
      <c r="E116" s="40">
        <f>+IFERROR(VLOOKUP($A116,Hoja6!$A$3:$P$1124,9,FALSE),"")</f>
        <v>8</v>
      </c>
      <c r="F116" s="163">
        <f>+IFERROR(VLOOKUP($A116,Hoja6!$A$3:$P$1124,10,FALSE),"")</f>
        <v>0.1951219512195122</v>
      </c>
      <c r="G116" s="40">
        <f>+IFERROR(VLOOKUP($A116,Hoja6!$A$3:$P$1124,11,FALSE),"")</f>
        <v>48</v>
      </c>
      <c r="H116" s="40">
        <f>+IFERROR(VLOOKUP($A116,Hoja6!$A$3:$P$1124,12,FALSE),"")</f>
        <v>8</v>
      </c>
      <c r="I116" s="163">
        <f>+IFERROR(VLOOKUP($A116,Hoja6!$A$3:$P$1124,13,FALSE),"")</f>
        <v>0.16666666666666666</v>
      </c>
      <c r="J116" s="40">
        <f>+IFERROR(VLOOKUP($A116,Hoja6!$A$3:$P$1124,14,FALSE),"")</f>
        <v>41</v>
      </c>
      <c r="K116" s="149">
        <f>+IFERROR(VLOOKUP($A116,Hoja6!$A$3:$P$1124,15,FALSE),"")</f>
        <v>9</v>
      </c>
      <c r="L116" s="165">
        <f>+IFERROR(VLOOKUP($A116,Hoja6!$A$3:$P$1124,16,FALSE),"")</f>
        <v>0.21951219512195122</v>
      </c>
    </row>
    <row r="117" spans="1:12" x14ac:dyDescent="0.25">
      <c r="A117" s="145">
        <v>106</v>
      </c>
      <c r="B117" s="39">
        <f>+IFERROR(VLOOKUP($A117,Hoja6!$A$3:$P$1124,3,FALSE),"")</f>
        <v>15790</v>
      </c>
      <c r="C117" s="39" t="str">
        <f>+UPPER(IFERROR(VLOOKUP($A117,Hoja6!$A$3:$P$1124,4,FALSE),""))</f>
        <v>TASCO</v>
      </c>
      <c r="D117" s="40">
        <f>+IFERROR(VLOOKUP($A117,Hoja6!$A$3:$P$1124,8,FALSE),"")</f>
        <v>61</v>
      </c>
      <c r="E117" s="40">
        <f>+IFERROR(VLOOKUP($A117,Hoja6!$A$3:$P$1124,9,FALSE),"")</f>
        <v>14</v>
      </c>
      <c r="F117" s="163">
        <f>+IFERROR(VLOOKUP($A117,Hoja6!$A$3:$P$1124,10,FALSE),"")</f>
        <v>0.22950819672131148</v>
      </c>
      <c r="G117" s="40">
        <f>+IFERROR(VLOOKUP($A117,Hoja6!$A$3:$P$1124,11,FALSE),"")</f>
        <v>76</v>
      </c>
      <c r="H117" s="40">
        <f>+IFERROR(VLOOKUP($A117,Hoja6!$A$3:$P$1124,12,FALSE),"")</f>
        <v>30</v>
      </c>
      <c r="I117" s="163">
        <f>+IFERROR(VLOOKUP($A117,Hoja6!$A$3:$P$1124,13,FALSE),"")</f>
        <v>0.39473684210526316</v>
      </c>
      <c r="J117" s="40">
        <f>+IFERROR(VLOOKUP($A117,Hoja6!$A$3:$P$1124,14,FALSE),"")</f>
        <v>69</v>
      </c>
      <c r="K117" s="149">
        <f>+IFERROR(VLOOKUP($A117,Hoja6!$A$3:$P$1124,15,FALSE),"")</f>
        <v>29</v>
      </c>
      <c r="L117" s="165">
        <f>+IFERROR(VLOOKUP($A117,Hoja6!$A$3:$P$1124,16,FALSE),"")</f>
        <v>0.42028985507246375</v>
      </c>
    </row>
    <row r="118" spans="1:12" x14ac:dyDescent="0.25">
      <c r="A118" s="145">
        <v>107</v>
      </c>
      <c r="B118" s="39">
        <f>+IFERROR(VLOOKUP($A118,Hoja6!$A$3:$P$1124,3,FALSE),"")</f>
        <v>15798</v>
      </c>
      <c r="C118" s="39" t="str">
        <f>+UPPER(IFERROR(VLOOKUP($A118,Hoja6!$A$3:$P$1124,4,FALSE),""))</f>
        <v>TENZA</v>
      </c>
      <c r="D118" s="40">
        <f>+IFERROR(VLOOKUP($A118,Hoja6!$A$3:$P$1124,8,FALSE),"")</f>
        <v>37</v>
      </c>
      <c r="E118" s="40">
        <f>+IFERROR(VLOOKUP($A118,Hoja6!$A$3:$P$1124,9,FALSE),"")</f>
        <v>13</v>
      </c>
      <c r="F118" s="163">
        <f>+IFERROR(VLOOKUP($A118,Hoja6!$A$3:$P$1124,10,FALSE),"")</f>
        <v>0.35135135135135137</v>
      </c>
      <c r="G118" s="40">
        <f>+IFERROR(VLOOKUP($A118,Hoja6!$A$3:$P$1124,11,FALSE),"")</f>
        <v>45</v>
      </c>
      <c r="H118" s="40">
        <f>+IFERROR(VLOOKUP($A118,Hoja6!$A$3:$P$1124,12,FALSE),"")</f>
        <v>25</v>
      </c>
      <c r="I118" s="163">
        <f>+IFERROR(VLOOKUP($A118,Hoja6!$A$3:$P$1124,13,FALSE),"")</f>
        <v>0.55555555555555558</v>
      </c>
      <c r="J118" s="40">
        <f>+IFERROR(VLOOKUP($A118,Hoja6!$A$3:$P$1124,14,FALSE),"")</f>
        <v>45</v>
      </c>
      <c r="K118" s="149">
        <f>+IFERROR(VLOOKUP($A118,Hoja6!$A$3:$P$1124,15,FALSE),"")</f>
        <v>23</v>
      </c>
      <c r="L118" s="165">
        <f>+IFERROR(VLOOKUP($A118,Hoja6!$A$3:$P$1124,16,FALSE),"")</f>
        <v>0.51111111111111107</v>
      </c>
    </row>
    <row r="119" spans="1:12" x14ac:dyDescent="0.25">
      <c r="A119" s="145">
        <v>108</v>
      </c>
      <c r="B119" s="39">
        <f>+IFERROR(VLOOKUP($A119,Hoja6!$A$3:$P$1124,3,FALSE),"")</f>
        <v>15804</v>
      </c>
      <c r="C119" s="39" t="str">
        <f>+UPPER(IFERROR(VLOOKUP($A119,Hoja6!$A$3:$P$1124,4,FALSE),""))</f>
        <v>TIBANÁ</v>
      </c>
      <c r="D119" s="40">
        <f>+IFERROR(VLOOKUP($A119,Hoja6!$A$3:$P$1124,8,FALSE),"")</f>
        <v>117</v>
      </c>
      <c r="E119" s="40">
        <f>+IFERROR(VLOOKUP($A119,Hoja6!$A$3:$P$1124,9,FALSE),"")</f>
        <v>38</v>
      </c>
      <c r="F119" s="163">
        <f>+IFERROR(VLOOKUP($A119,Hoja6!$A$3:$P$1124,10,FALSE),"")</f>
        <v>0.3247863247863248</v>
      </c>
      <c r="G119" s="40">
        <f>+IFERROR(VLOOKUP($A119,Hoja6!$A$3:$P$1124,11,FALSE),"")</f>
        <v>96</v>
      </c>
      <c r="H119" s="40">
        <f>+IFERROR(VLOOKUP($A119,Hoja6!$A$3:$P$1124,12,FALSE),"")</f>
        <v>29</v>
      </c>
      <c r="I119" s="163">
        <f>+IFERROR(VLOOKUP($A119,Hoja6!$A$3:$P$1124,13,FALSE),"")</f>
        <v>0.30208333333333331</v>
      </c>
      <c r="J119" s="40">
        <f>+IFERROR(VLOOKUP($A119,Hoja6!$A$3:$P$1124,14,FALSE),"")</f>
        <v>112</v>
      </c>
      <c r="K119" s="149">
        <f>+IFERROR(VLOOKUP($A119,Hoja6!$A$3:$P$1124,15,FALSE),"")</f>
        <v>23</v>
      </c>
      <c r="L119" s="165">
        <f>+IFERROR(VLOOKUP($A119,Hoja6!$A$3:$P$1124,16,FALSE),"")</f>
        <v>0.20535714285714285</v>
      </c>
    </row>
    <row r="120" spans="1:12" x14ac:dyDescent="0.25">
      <c r="A120" s="145">
        <v>109</v>
      </c>
      <c r="B120" s="39">
        <f>+IFERROR(VLOOKUP($A120,Hoja6!$A$3:$P$1124,3,FALSE),"")</f>
        <v>15806</v>
      </c>
      <c r="C120" s="39" t="str">
        <f>+UPPER(IFERROR(VLOOKUP($A120,Hoja6!$A$3:$P$1124,4,FALSE),""))</f>
        <v>TIBASOSA</v>
      </c>
      <c r="D120" s="40">
        <f>+IFERROR(VLOOKUP($A120,Hoja6!$A$3:$P$1124,8,FALSE),"")</f>
        <v>137</v>
      </c>
      <c r="E120" s="40">
        <f>+IFERROR(VLOOKUP($A120,Hoja6!$A$3:$P$1124,9,FALSE),"")</f>
        <v>70</v>
      </c>
      <c r="F120" s="163">
        <f>+IFERROR(VLOOKUP($A120,Hoja6!$A$3:$P$1124,10,FALSE),"")</f>
        <v>0.51094890510948909</v>
      </c>
      <c r="G120" s="40">
        <f>+IFERROR(VLOOKUP($A120,Hoja6!$A$3:$P$1124,11,FALSE),"")</f>
        <v>114</v>
      </c>
      <c r="H120" s="40">
        <f>+IFERROR(VLOOKUP($A120,Hoja6!$A$3:$P$1124,12,FALSE),"")</f>
        <v>59</v>
      </c>
      <c r="I120" s="163">
        <f>+IFERROR(VLOOKUP($A120,Hoja6!$A$3:$P$1124,13,FALSE),"")</f>
        <v>0.51754385964912286</v>
      </c>
      <c r="J120" s="40">
        <f>+IFERROR(VLOOKUP($A120,Hoja6!$A$3:$P$1124,14,FALSE),"")</f>
        <v>140</v>
      </c>
      <c r="K120" s="149">
        <f>+IFERROR(VLOOKUP($A120,Hoja6!$A$3:$P$1124,15,FALSE),"")</f>
        <v>71</v>
      </c>
      <c r="L120" s="165">
        <f>+IFERROR(VLOOKUP($A120,Hoja6!$A$3:$P$1124,16,FALSE),"")</f>
        <v>0.50714285714285712</v>
      </c>
    </row>
    <row r="121" spans="1:12" x14ac:dyDescent="0.25">
      <c r="A121" s="145">
        <v>110</v>
      </c>
      <c r="B121" s="39">
        <f>+IFERROR(VLOOKUP($A121,Hoja6!$A$3:$P$1124,3,FALSE),"")</f>
        <v>15808</v>
      </c>
      <c r="C121" s="39" t="str">
        <f>+UPPER(IFERROR(VLOOKUP($A121,Hoja6!$A$3:$P$1124,4,FALSE),""))</f>
        <v>TINJACÁ</v>
      </c>
      <c r="D121" s="40">
        <f>+IFERROR(VLOOKUP($A121,Hoja6!$A$3:$P$1124,8,FALSE),"")</f>
        <v>15</v>
      </c>
      <c r="E121" s="40">
        <f>+IFERROR(VLOOKUP($A121,Hoja6!$A$3:$P$1124,9,FALSE),"")</f>
        <v>8</v>
      </c>
      <c r="F121" s="163">
        <f>+IFERROR(VLOOKUP($A121,Hoja6!$A$3:$P$1124,10,FALSE),"")</f>
        <v>0.53333333333333333</v>
      </c>
      <c r="G121" s="40">
        <f>+IFERROR(VLOOKUP($A121,Hoja6!$A$3:$P$1124,11,FALSE),"")</f>
        <v>37</v>
      </c>
      <c r="H121" s="40">
        <f>+IFERROR(VLOOKUP($A121,Hoja6!$A$3:$P$1124,12,FALSE),"")</f>
        <v>12</v>
      </c>
      <c r="I121" s="163">
        <f>+IFERROR(VLOOKUP($A121,Hoja6!$A$3:$P$1124,13,FALSE),"")</f>
        <v>0.32432432432432434</v>
      </c>
      <c r="J121" s="40">
        <f>+IFERROR(VLOOKUP($A121,Hoja6!$A$3:$P$1124,14,FALSE),"")</f>
        <v>27</v>
      </c>
      <c r="K121" s="149">
        <f>+IFERROR(VLOOKUP($A121,Hoja6!$A$3:$P$1124,15,FALSE),"")</f>
        <v>8</v>
      </c>
      <c r="L121" s="165">
        <f>+IFERROR(VLOOKUP($A121,Hoja6!$A$3:$P$1124,16,FALSE),"")</f>
        <v>0.29629629629629628</v>
      </c>
    </row>
    <row r="122" spans="1:12" x14ac:dyDescent="0.25">
      <c r="A122" s="145">
        <v>111</v>
      </c>
      <c r="B122" s="39">
        <f>+IFERROR(VLOOKUP($A122,Hoja6!$A$3:$P$1124,3,FALSE),"")</f>
        <v>15810</v>
      </c>
      <c r="C122" s="39" t="str">
        <f>+UPPER(IFERROR(VLOOKUP($A122,Hoja6!$A$3:$P$1124,4,FALSE),""))</f>
        <v>TIPACOQUE</v>
      </c>
      <c r="D122" s="40">
        <f>+IFERROR(VLOOKUP($A122,Hoja6!$A$3:$P$1124,8,FALSE),"")</f>
        <v>42</v>
      </c>
      <c r="E122" s="40">
        <f>+IFERROR(VLOOKUP($A122,Hoja6!$A$3:$P$1124,9,FALSE),"")</f>
        <v>8</v>
      </c>
      <c r="F122" s="163">
        <f>+IFERROR(VLOOKUP($A122,Hoja6!$A$3:$P$1124,10,FALSE),"")</f>
        <v>0.19047619047619047</v>
      </c>
      <c r="G122" s="40">
        <f>+IFERROR(VLOOKUP($A122,Hoja6!$A$3:$P$1124,11,FALSE),"")</f>
        <v>41</v>
      </c>
      <c r="H122" s="40">
        <f>+IFERROR(VLOOKUP($A122,Hoja6!$A$3:$P$1124,12,FALSE),"")</f>
        <v>9</v>
      </c>
      <c r="I122" s="163">
        <f>+IFERROR(VLOOKUP($A122,Hoja6!$A$3:$P$1124,13,FALSE),"")</f>
        <v>0.21951219512195122</v>
      </c>
      <c r="J122" s="40">
        <f>+IFERROR(VLOOKUP($A122,Hoja6!$A$3:$P$1124,14,FALSE),"")</f>
        <v>53</v>
      </c>
      <c r="K122" s="149">
        <f>+IFERROR(VLOOKUP($A122,Hoja6!$A$3:$P$1124,15,FALSE),"")</f>
        <v>9</v>
      </c>
      <c r="L122" s="165">
        <f>+IFERROR(VLOOKUP($A122,Hoja6!$A$3:$P$1124,16,FALSE),"")</f>
        <v>0.16981132075471697</v>
      </c>
    </row>
    <row r="123" spans="1:12" x14ac:dyDescent="0.25">
      <c r="A123" s="145">
        <v>112</v>
      </c>
      <c r="B123" s="39">
        <f>+IFERROR(VLOOKUP($A123,Hoja6!$A$3:$P$1124,3,FALSE),"")</f>
        <v>15814</v>
      </c>
      <c r="C123" s="39" t="str">
        <f>+UPPER(IFERROR(VLOOKUP($A123,Hoja6!$A$3:$P$1124,4,FALSE),""))</f>
        <v>TOCA</v>
      </c>
      <c r="D123" s="40">
        <f>+IFERROR(VLOOKUP($A123,Hoja6!$A$3:$P$1124,8,FALSE),"")</f>
        <v>142</v>
      </c>
      <c r="E123" s="40">
        <f>+IFERROR(VLOOKUP($A123,Hoja6!$A$3:$P$1124,9,FALSE),"")</f>
        <v>53</v>
      </c>
      <c r="F123" s="163">
        <f>+IFERROR(VLOOKUP($A123,Hoja6!$A$3:$P$1124,10,FALSE),"")</f>
        <v>0.37323943661971831</v>
      </c>
      <c r="G123" s="40">
        <f>+IFERROR(VLOOKUP($A123,Hoja6!$A$3:$P$1124,11,FALSE),"")</f>
        <v>143</v>
      </c>
      <c r="H123" s="40">
        <f>+IFERROR(VLOOKUP($A123,Hoja6!$A$3:$P$1124,12,FALSE),"")</f>
        <v>36</v>
      </c>
      <c r="I123" s="163">
        <f>+IFERROR(VLOOKUP($A123,Hoja6!$A$3:$P$1124,13,FALSE),"")</f>
        <v>0.25174825174825177</v>
      </c>
      <c r="J123" s="40">
        <f>+IFERROR(VLOOKUP($A123,Hoja6!$A$3:$P$1124,14,FALSE),"")</f>
        <v>142</v>
      </c>
      <c r="K123" s="149">
        <f>+IFERROR(VLOOKUP($A123,Hoja6!$A$3:$P$1124,15,FALSE),"")</f>
        <v>55</v>
      </c>
      <c r="L123" s="165">
        <f>+IFERROR(VLOOKUP($A123,Hoja6!$A$3:$P$1124,16,FALSE),"")</f>
        <v>0.38732394366197181</v>
      </c>
    </row>
    <row r="124" spans="1:12" x14ac:dyDescent="0.25">
      <c r="A124" s="145">
        <v>113</v>
      </c>
      <c r="B124" s="39">
        <f>+IFERROR(VLOOKUP($A124,Hoja6!$A$3:$P$1124,3,FALSE),"")</f>
        <v>15816</v>
      </c>
      <c r="C124" s="39" t="str">
        <f>+UPPER(IFERROR(VLOOKUP($A124,Hoja6!$A$3:$P$1124,4,FALSE),""))</f>
        <v>TOGÜÍ</v>
      </c>
      <c r="D124" s="40">
        <f>+IFERROR(VLOOKUP($A124,Hoja6!$A$3:$P$1124,8,FALSE),"")</f>
        <v>38</v>
      </c>
      <c r="E124" s="40">
        <f>+IFERROR(VLOOKUP($A124,Hoja6!$A$3:$P$1124,9,FALSE),"")</f>
        <v>7</v>
      </c>
      <c r="F124" s="163">
        <f>+IFERROR(VLOOKUP($A124,Hoja6!$A$3:$P$1124,10,FALSE),"")</f>
        <v>0.18421052631578946</v>
      </c>
      <c r="G124" s="40">
        <f>+IFERROR(VLOOKUP($A124,Hoja6!$A$3:$P$1124,11,FALSE),"")</f>
        <v>45</v>
      </c>
      <c r="H124" s="40">
        <f>+IFERROR(VLOOKUP($A124,Hoja6!$A$3:$P$1124,12,FALSE),"")</f>
        <v>7</v>
      </c>
      <c r="I124" s="163">
        <f>+IFERROR(VLOOKUP($A124,Hoja6!$A$3:$P$1124,13,FALSE),"")</f>
        <v>0.15555555555555556</v>
      </c>
      <c r="J124" s="40">
        <f>+IFERROR(VLOOKUP($A124,Hoja6!$A$3:$P$1124,14,FALSE),"")</f>
        <v>46</v>
      </c>
      <c r="K124" s="149">
        <f>+IFERROR(VLOOKUP($A124,Hoja6!$A$3:$P$1124,15,FALSE),"")</f>
        <v>13</v>
      </c>
      <c r="L124" s="165">
        <f>+IFERROR(VLOOKUP($A124,Hoja6!$A$3:$P$1124,16,FALSE),"")</f>
        <v>0.28260869565217389</v>
      </c>
    </row>
    <row r="125" spans="1:12" x14ac:dyDescent="0.25">
      <c r="A125" s="145">
        <v>114</v>
      </c>
      <c r="B125" s="39">
        <f>+IFERROR(VLOOKUP($A125,Hoja6!$A$3:$P$1124,3,FALSE),"")</f>
        <v>15820</v>
      </c>
      <c r="C125" s="39" t="str">
        <f>+UPPER(IFERROR(VLOOKUP($A125,Hoja6!$A$3:$P$1124,4,FALSE),""))</f>
        <v>TÓPAGA</v>
      </c>
      <c r="D125" s="40">
        <f>+IFERROR(VLOOKUP($A125,Hoja6!$A$3:$P$1124,8,FALSE),"")</f>
        <v>44</v>
      </c>
      <c r="E125" s="40">
        <f>+IFERROR(VLOOKUP($A125,Hoja6!$A$3:$P$1124,9,FALSE),"")</f>
        <v>15</v>
      </c>
      <c r="F125" s="163">
        <f>+IFERROR(VLOOKUP($A125,Hoja6!$A$3:$P$1124,10,FALSE),"")</f>
        <v>0.34090909090909088</v>
      </c>
      <c r="G125" s="40">
        <f>+IFERROR(VLOOKUP($A125,Hoja6!$A$3:$P$1124,11,FALSE),"")</f>
        <v>44</v>
      </c>
      <c r="H125" s="40">
        <f>+IFERROR(VLOOKUP($A125,Hoja6!$A$3:$P$1124,12,FALSE),"")</f>
        <v>20</v>
      </c>
      <c r="I125" s="163">
        <f>+IFERROR(VLOOKUP($A125,Hoja6!$A$3:$P$1124,13,FALSE),"")</f>
        <v>0.45454545454545453</v>
      </c>
      <c r="J125" s="40">
        <f>+IFERROR(VLOOKUP($A125,Hoja6!$A$3:$P$1124,14,FALSE),"")</f>
        <v>47</v>
      </c>
      <c r="K125" s="149">
        <f>+IFERROR(VLOOKUP($A125,Hoja6!$A$3:$P$1124,15,FALSE),"")</f>
        <v>11</v>
      </c>
      <c r="L125" s="165">
        <f>+IFERROR(VLOOKUP($A125,Hoja6!$A$3:$P$1124,16,FALSE),"")</f>
        <v>0.23404255319148937</v>
      </c>
    </row>
    <row r="126" spans="1:12" x14ac:dyDescent="0.25">
      <c r="A126" s="145">
        <v>115</v>
      </c>
      <c r="B126" s="39">
        <f>+IFERROR(VLOOKUP($A126,Hoja6!$A$3:$P$1124,3,FALSE),"")</f>
        <v>15822</v>
      </c>
      <c r="C126" s="39" t="str">
        <f>+UPPER(IFERROR(VLOOKUP($A126,Hoja6!$A$3:$P$1124,4,FALSE),""))</f>
        <v>TOTA</v>
      </c>
      <c r="D126" s="40">
        <f>+IFERROR(VLOOKUP($A126,Hoja6!$A$3:$P$1124,8,FALSE),"")</f>
        <v>86</v>
      </c>
      <c r="E126" s="40">
        <f>+IFERROR(VLOOKUP($A126,Hoja6!$A$3:$P$1124,9,FALSE),"")</f>
        <v>38</v>
      </c>
      <c r="F126" s="163">
        <f>+IFERROR(VLOOKUP($A126,Hoja6!$A$3:$P$1124,10,FALSE),"")</f>
        <v>0.44186046511627908</v>
      </c>
      <c r="G126" s="40">
        <f>+IFERROR(VLOOKUP($A126,Hoja6!$A$3:$P$1124,11,FALSE),"")</f>
        <v>78</v>
      </c>
      <c r="H126" s="40">
        <f>+IFERROR(VLOOKUP($A126,Hoja6!$A$3:$P$1124,12,FALSE),"")</f>
        <v>24</v>
      </c>
      <c r="I126" s="163">
        <f>+IFERROR(VLOOKUP($A126,Hoja6!$A$3:$P$1124,13,FALSE),"")</f>
        <v>0.30769230769230771</v>
      </c>
      <c r="J126" s="40">
        <f>+IFERROR(VLOOKUP($A126,Hoja6!$A$3:$P$1124,14,FALSE),"")</f>
        <v>74</v>
      </c>
      <c r="K126" s="149">
        <f>+IFERROR(VLOOKUP($A126,Hoja6!$A$3:$P$1124,15,FALSE),"")</f>
        <v>25</v>
      </c>
      <c r="L126" s="165">
        <f>+IFERROR(VLOOKUP($A126,Hoja6!$A$3:$P$1124,16,FALSE),"")</f>
        <v>0.33783783783783783</v>
      </c>
    </row>
    <row r="127" spans="1:12" x14ac:dyDescent="0.25">
      <c r="A127" s="145">
        <v>116</v>
      </c>
      <c r="B127" s="39">
        <f>+IFERROR(VLOOKUP($A127,Hoja6!$A$3:$P$1124,3,FALSE),"")</f>
        <v>15832</v>
      </c>
      <c r="C127" s="39" t="str">
        <f>+UPPER(IFERROR(VLOOKUP($A127,Hoja6!$A$3:$P$1124,4,FALSE),""))</f>
        <v>TUNUNGUÁ</v>
      </c>
      <c r="D127" s="40">
        <f>+IFERROR(VLOOKUP($A127,Hoja6!$A$3:$P$1124,8,FALSE),"")</f>
        <v>20</v>
      </c>
      <c r="E127" s="40">
        <f>+IFERROR(VLOOKUP($A127,Hoja6!$A$3:$P$1124,9,FALSE),"")</f>
        <v>2</v>
      </c>
      <c r="F127" s="163">
        <f>+IFERROR(VLOOKUP($A127,Hoja6!$A$3:$P$1124,10,FALSE),"")</f>
        <v>0.1</v>
      </c>
      <c r="G127" s="40">
        <f>+IFERROR(VLOOKUP($A127,Hoja6!$A$3:$P$1124,11,FALSE),"")</f>
        <v>23</v>
      </c>
      <c r="H127" s="40">
        <f>+IFERROR(VLOOKUP($A127,Hoja6!$A$3:$P$1124,12,FALSE),"")</f>
        <v>6</v>
      </c>
      <c r="I127" s="163">
        <f>+IFERROR(VLOOKUP($A127,Hoja6!$A$3:$P$1124,13,FALSE),"")</f>
        <v>0.2608695652173913</v>
      </c>
      <c r="J127" s="40">
        <f>+IFERROR(VLOOKUP($A127,Hoja6!$A$3:$P$1124,14,FALSE),"")</f>
        <v>20</v>
      </c>
      <c r="K127" s="149">
        <f>+IFERROR(VLOOKUP($A127,Hoja6!$A$3:$P$1124,15,FALSE),"")</f>
        <v>5</v>
      </c>
      <c r="L127" s="165">
        <f>+IFERROR(VLOOKUP($A127,Hoja6!$A$3:$P$1124,16,FALSE),"")</f>
        <v>0.25</v>
      </c>
    </row>
    <row r="128" spans="1:12" x14ac:dyDescent="0.25">
      <c r="A128" s="145">
        <v>117</v>
      </c>
      <c r="B128" s="39">
        <f>+IFERROR(VLOOKUP($A128,Hoja6!$A$3:$P$1124,3,FALSE),"")</f>
        <v>15835</v>
      </c>
      <c r="C128" s="39" t="str">
        <f>+UPPER(IFERROR(VLOOKUP($A128,Hoja6!$A$3:$P$1124,4,FALSE),""))</f>
        <v>TURMEQUÉ</v>
      </c>
      <c r="D128" s="40">
        <f>+IFERROR(VLOOKUP($A128,Hoja6!$A$3:$P$1124,8,FALSE),"")</f>
        <v>131</v>
      </c>
      <c r="E128" s="40">
        <f>+IFERROR(VLOOKUP($A128,Hoja6!$A$3:$P$1124,9,FALSE),"")</f>
        <v>52</v>
      </c>
      <c r="F128" s="163">
        <f>+IFERROR(VLOOKUP($A128,Hoja6!$A$3:$P$1124,10,FALSE),"")</f>
        <v>0.39694656488549618</v>
      </c>
      <c r="G128" s="40">
        <f>+IFERROR(VLOOKUP($A128,Hoja6!$A$3:$P$1124,11,FALSE),"")</f>
        <v>136</v>
      </c>
      <c r="H128" s="40">
        <f>+IFERROR(VLOOKUP($A128,Hoja6!$A$3:$P$1124,12,FALSE),"")</f>
        <v>51</v>
      </c>
      <c r="I128" s="163">
        <f>+IFERROR(VLOOKUP($A128,Hoja6!$A$3:$P$1124,13,FALSE),"")</f>
        <v>0.375</v>
      </c>
      <c r="J128" s="40">
        <f>+IFERROR(VLOOKUP($A128,Hoja6!$A$3:$P$1124,14,FALSE),"")</f>
        <v>142</v>
      </c>
      <c r="K128" s="149">
        <f>+IFERROR(VLOOKUP($A128,Hoja6!$A$3:$P$1124,15,FALSE),"")</f>
        <v>48</v>
      </c>
      <c r="L128" s="165">
        <f>+IFERROR(VLOOKUP($A128,Hoja6!$A$3:$P$1124,16,FALSE),"")</f>
        <v>0.3380281690140845</v>
      </c>
    </row>
    <row r="129" spans="1:12" x14ac:dyDescent="0.25">
      <c r="A129" s="145">
        <v>118</v>
      </c>
      <c r="B129" s="39">
        <f>+IFERROR(VLOOKUP($A129,Hoja6!$A$3:$P$1124,3,FALSE),"")</f>
        <v>15837</v>
      </c>
      <c r="C129" s="39" t="str">
        <f>+UPPER(IFERROR(VLOOKUP($A129,Hoja6!$A$3:$P$1124,4,FALSE),""))</f>
        <v>TUTA</v>
      </c>
      <c r="D129" s="40">
        <f>+IFERROR(VLOOKUP($A129,Hoja6!$A$3:$P$1124,8,FALSE),"")</f>
        <v>136</v>
      </c>
      <c r="E129" s="40">
        <f>+IFERROR(VLOOKUP($A129,Hoja6!$A$3:$P$1124,9,FALSE),"")</f>
        <v>47</v>
      </c>
      <c r="F129" s="163">
        <f>+IFERROR(VLOOKUP($A129,Hoja6!$A$3:$P$1124,10,FALSE),"")</f>
        <v>0.34558823529411764</v>
      </c>
      <c r="G129" s="40">
        <f>+IFERROR(VLOOKUP($A129,Hoja6!$A$3:$P$1124,11,FALSE),"")</f>
        <v>123</v>
      </c>
      <c r="H129" s="40">
        <f>+IFERROR(VLOOKUP($A129,Hoja6!$A$3:$P$1124,12,FALSE),"")</f>
        <v>46</v>
      </c>
      <c r="I129" s="163">
        <f>+IFERROR(VLOOKUP($A129,Hoja6!$A$3:$P$1124,13,FALSE),"")</f>
        <v>0.37398373983739835</v>
      </c>
      <c r="J129" s="40">
        <f>+IFERROR(VLOOKUP($A129,Hoja6!$A$3:$P$1124,14,FALSE),"")</f>
        <v>127</v>
      </c>
      <c r="K129" s="149">
        <f>+IFERROR(VLOOKUP($A129,Hoja6!$A$3:$P$1124,15,FALSE),"")</f>
        <v>58</v>
      </c>
      <c r="L129" s="165">
        <f>+IFERROR(VLOOKUP($A129,Hoja6!$A$3:$P$1124,16,FALSE),"")</f>
        <v>0.45669291338582679</v>
      </c>
    </row>
    <row r="130" spans="1:12" x14ac:dyDescent="0.25">
      <c r="A130" s="145">
        <v>119</v>
      </c>
      <c r="B130" s="39">
        <f>+IFERROR(VLOOKUP($A130,Hoja6!$A$3:$P$1124,3,FALSE),"")</f>
        <v>15839</v>
      </c>
      <c r="C130" s="39" t="str">
        <f>+UPPER(IFERROR(VLOOKUP($A130,Hoja6!$A$3:$P$1124,4,FALSE),""))</f>
        <v>TUTAZÁ</v>
      </c>
      <c r="D130" s="40">
        <f>+IFERROR(VLOOKUP($A130,Hoja6!$A$3:$P$1124,8,FALSE),"")</f>
        <v>35</v>
      </c>
      <c r="E130" s="40">
        <f>+IFERROR(VLOOKUP($A130,Hoja6!$A$3:$P$1124,9,FALSE),"")</f>
        <v>14</v>
      </c>
      <c r="F130" s="163">
        <f>+IFERROR(VLOOKUP($A130,Hoja6!$A$3:$P$1124,10,FALSE),"")</f>
        <v>0.4</v>
      </c>
      <c r="G130" s="40">
        <f>+IFERROR(VLOOKUP($A130,Hoja6!$A$3:$P$1124,11,FALSE),"")</f>
        <v>29</v>
      </c>
      <c r="H130" s="40">
        <f>+IFERROR(VLOOKUP($A130,Hoja6!$A$3:$P$1124,12,FALSE),"")</f>
        <v>9</v>
      </c>
      <c r="I130" s="163">
        <f>+IFERROR(VLOOKUP($A130,Hoja6!$A$3:$P$1124,13,FALSE),"")</f>
        <v>0.31034482758620691</v>
      </c>
      <c r="J130" s="40">
        <f>+IFERROR(VLOOKUP($A130,Hoja6!$A$3:$P$1124,14,FALSE),"")</f>
        <v>35</v>
      </c>
      <c r="K130" s="149">
        <f>+IFERROR(VLOOKUP($A130,Hoja6!$A$3:$P$1124,15,FALSE),"")</f>
        <v>9</v>
      </c>
      <c r="L130" s="165">
        <f>+IFERROR(VLOOKUP($A130,Hoja6!$A$3:$P$1124,16,FALSE),"")</f>
        <v>0.25714285714285712</v>
      </c>
    </row>
    <row r="131" spans="1:12" x14ac:dyDescent="0.25">
      <c r="A131" s="145">
        <v>120</v>
      </c>
      <c r="B131" s="39">
        <f>+IFERROR(VLOOKUP($A131,Hoja6!$A$3:$P$1124,3,FALSE),"")</f>
        <v>15842</v>
      </c>
      <c r="C131" s="39" t="str">
        <f>+UPPER(IFERROR(VLOOKUP($A131,Hoja6!$A$3:$P$1124,4,FALSE),""))</f>
        <v>UMBITA</v>
      </c>
      <c r="D131" s="40">
        <f>+IFERROR(VLOOKUP($A131,Hoja6!$A$3:$P$1124,8,FALSE),"")</f>
        <v>95</v>
      </c>
      <c r="E131" s="40">
        <f>+IFERROR(VLOOKUP($A131,Hoja6!$A$3:$P$1124,9,FALSE),"")</f>
        <v>22</v>
      </c>
      <c r="F131" s="163">
        <f>+IFERROR(VLOOKUP($A131,Hoja6!$A$3:$P$1124,10,FALSE),"")</f>
        <v>0.23157894736842105</v>
      </c>
      <c r="G131" s="40">
        <f>+IFERROR(VLOOKUP($A131,Hoja6!$A$3:$P$1124,11,FALSE),"")</f>
        <v>116</v>
      </c>
      <c r="H131" s="40">
        <f>+IFERROR(VLOOKUP($A131,Hoja6!$A$3:$P$1124,12,FALSE),"")</f>
        <v>30</v>
      </c>
      <c r="I131" s="163">
        <f>+IFERROR(VLOOKUP($A131,Hoja6!$A$3:$P$1124,13,FALSE),"")</f>
        <v>0.25862068965517243</v>
      </c>
      <c r="J131" s="40">
        <f>+IFERROR(VLOOKUP($A131,Hoja6!$A$3:$P$1124,14,FALSE),"")</f>
        <v>106</v>
      </c>
      <c r="K131" s="149">
        <f>+IFERROR(VLOOKUP($A131,Hoja6!$A$3:$P$1124,15,FALSE),"")</f>
        <v>28</v>
      </c>
      <c r="L131" s="165">
        <f>+IFERROR(VLOOKUP($A131,Hoja6!$A$3:$P$1124,16,FALSE),"")</f>
        <v>0.26415094339622641</v>
      </c>
    </row>
    <row r="132" spans="1:12" x14ac:dyDescent="0.25">
      <c r="A132" s="145">
        <v>121</v>
      </c>
      <c r="B132" s="39">
        <f>+IFERROR(VLOOKUP($A132,Hoja6!$A$3:$P$1124,3,FALSE),"")</f>
        <v>15861</v>
      </c>
      <c r="C132" s="39" t="str">
        <f>+UPPER(IFERROR(VLOOKUP($A132,Hoja6!$A$3:$P$1124,4,FALSE),""))</f>
        <v>VENTAQUEMADA</v>
      </c>
      <c r="D132" s="40">
        <f>+IFERROR(VLOOKUP($A132,Hoja6!$A$3:$P$1124,8,FALSE),"")</f>
        <v>192</v>
      </c>
      <c r="E132" s="40">
        <f>+IFERROR(VLOOKUP($A132,Hoja6!$A$3:$P$1124,9,FALSE),"")</f>
        <v>81</v>
      </c>
      <c r="F132" s="163">
        <f>+IFERROR(VLOOKUP($A132,Hoja6!$A$3:$P$1124,10,FALSE),"")</f>
        <v>0.421875</v>
      </c>
      <c r="G132" s="40">
        <f>+IFERROR(VLOOKUP($A132,Hoja6!$A$3:$P$1124,11,FALSE),"")</f>
        <v>172</v>
      </c>
      <c r="H132" s="40">
        <f>+IFERROR(VLOOKUP($A132,Hoja6!$A$3:$P$1124,12,FALSE),"")</f>
        <v>48</v>
      </c>
      <c r="I132" s="163">
        <f>+IFERROR(VLOOKUP($A132,Hoja6!$A$3:$P$1124,13,FALSE),"")</f>
        <v>0.27906976744186046</v>
      </c>
      <c r="J132" s="40">
        <f>+IFERROR(VLOOKUP($A132,Hoja6!$A$3:$P$1124,14,FALSE),"")</f>
        <v>242</v>
      </c>
      <c r="K132" s="149">
        <f>+IFERROR(VLOOKUP($A132,Hoja6!$A$3:$P$1124,15,FALSE),"")</f>
        <v>67</v>
      </c>
      <c r="L132" s="165">
        <f>+IFERROR(VLOOKUP($A132,Hoja6!$A$3:$P$1124,16,FALSE),"")</f>
        <v>0.27685950413223143</v>
      </c>
    </row>
    <row r="133" spans="1:12" x14ac:dyDescent="0.25">
      <c r="A133" s="145">
        <v>122</v>
      </c>
      <c r="B133" s="39">
        <f>+IFERROR(VLOOKUP($A133,Hoja6!$A$3:$P$1124,3,FALSE),"")</f>
        <v>15879</v>
      </c>
      <c r="C133" s="39" t="str">
        <f>+UPPER(IFERROR(VLOOKUP($A133,Hoja6!$A$3:$P$1124,4,FALSE),""))</f>
        <v>VIRACACHÁ</v>
      </c>
      <c r="D133" s="40">
        <f>+IFERROR(VLOOKUP($A133,Hoja6!$A$3:$P$1124,8,FALSE),"")</f>
        <v>29</v>
      </c>
      <c r="E133" s="40">
        <f>+IFERROR(VLOOKUP($A133,Hoja6!$A$3:$P$1124,9,FALSE),"")</f>
        <v>11</v>
      </c>
      <c r="F133" s="163">
        <f>+IFERROR(VLOOKUP($A133,Hoja6!$A$3:$P$1124,10,FALSE),"")</f>
        <v>0.37931034482758619</v>
      </c>
      <c r="G133" s="40">
        <f>+IFERROR(VLOOKUP($A133,Hoja6!$A$3:$P$1124,11,FALSE),"")</f>
        <v>34</v>
      </c>
      <c r="H133" s="40">
        <f>+IFERROR(VLOOKUP($A133,Hoja6!$A$3:$P$1124,12,FALSE),"")</f>
        <v>8</v>
      </c>
      <c r="I133" s="163">
        <f>+IFERROR(VLOOKUP($A133,Hoja6!$A$3:$P$1124,13,FALSE),"")</f>
        <v>0.23529411764705882</v>
      </c>
      <c r="J133" s="40">
        <f>+IFERROR(VLOOKUP($A133,Hoja6!$A$3:$P$1124,14,FALSE),"")</f>
        <v>22</v>
      </c>
      <c r="K133" s="149">
        <f>+IFERROR(VLOOKUP($A133,Hoja6!$A$3:$P$1124,15,FALSE),"")</f>
        <v>9</v>
      </c>
      <c r="L133" s="165">
        <f>+IFERROR(VLOOKUP($A133,Hoja6!$A$3:$P$1124,16,FALSE),"")</f>
        <v>0.40909090909090912</v>
      </c>
    </row>
    <row r="134" spans="1:12" x14ac:dyDescent="0.25">
      <c r="A134" s="145">
        <v>123</v>
      </c>
      <c r="B134" s="39">
        <f>+IFERROR(VLOOKUP($A134,Hoja6!$A$3:$P$1124,3,FALSE),"")</f>
        <v>15897</v>
      </c>
      <c r="C134" s="39" t="str">
        <f>+UPPER(IFERROR(VLOOKUP($A134,Hoja6!$A$3:$P$1124,4,FALSE),""))</f>
        <v>ZETAQUIRA</v>
      </c>
      <c r="D134" s="40">
        <f>+IFERROR(VLOOKUP($A134,Hoja6!$A$3:$P$1124,8,FALSE),"")</f>
        <v>77</v>
      </c>
      <c r="E134" s="40">
        <f>+IFERROR(VLOOKUP($A134,Hoja6!$A$3:$P$1124,9,FALSE),"")</f>
        <v>21</v>
      </c>
      <c r="F134" s="163">
        <f>+IFERROR(VLOOKUP($A134,Hoja6!$A$3:$P$1124,10,FALSE),"")</f>
        <v>0.27272727272727271</v>
      </c>
      <c r="G134" s="40">
        <f>+IFERROR(VLOOKUP($A134,Hoja6!$A$3:$P$1124,11,FALSE),"")</f>
        <v>78</v>
      </c>
      <c r="H134" s="40">
        <f>+IFERROR(VLOOKUP($A134,Hoja6!$A$3:$P$1124,12,FALSE),"")</f>
        <v>29</v>
      </c>
      <c r="I134" s="163">
        <f>+IFERROR(VLOOKUP($A134,Hoja6!$A$3:$P$1124,13,FALSE),"")</f>
        <v>0.37179487179487181</v>
      </c>
      <c r="J134" s="40">
        <f>+IFERROR(VLOOKUP($A134,Hoja6!$A$3:$P$1124,14,FALSE),"")</f>
        <v>67</v>
      </c>
      <c r="K134" s="149">
        <f>+IFERROR(VLOOKUP($A134,Hoja6!$A$3:$P$1124,15,FALSE),"")</f>
        <v>28</v>
      </c>
      <c r="L134" s="165">
        <f>+IFERROR(VLOOKUP($A134,Hoja6!$A$3:$P$1124,16,FALSE),"")</f>
        <v>0.41791044776119401</v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1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2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3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4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5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6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7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8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9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10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11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12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13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14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15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16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17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18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19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19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19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19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19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19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19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19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19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19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19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19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19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19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19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19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19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19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19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19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19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19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19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19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19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19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19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19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19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19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19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19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19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19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19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19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19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19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19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19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19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19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19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19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19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19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19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19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19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19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19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19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19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19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19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19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19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19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19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19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19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19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19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19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19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19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19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19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19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19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19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19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19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19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19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19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19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19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19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19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19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19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19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19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19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19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19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19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19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19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19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19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19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19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19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19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19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19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19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19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19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19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19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19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19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19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19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19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19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19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19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19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19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19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19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19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19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19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19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19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19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19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19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19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19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19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19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19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19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19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19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19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19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19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19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19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19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19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19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19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19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19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19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19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19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19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19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19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19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19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19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19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19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19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19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19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19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19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19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19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19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19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19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19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19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19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19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19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19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19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19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19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19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19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19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19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19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19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19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19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19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19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19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19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19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19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19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19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19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19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19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19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19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19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19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19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19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19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19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19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19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19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19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19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19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19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19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19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19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19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19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19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19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19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19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19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19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19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19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19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19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19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19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19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19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19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19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19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19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19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19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19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19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19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19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19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19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19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19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19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19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19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19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19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19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19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19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19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19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19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19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19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19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19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19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19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19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19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19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19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19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19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19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19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19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19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19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19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19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19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19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19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19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19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19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19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19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19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19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19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19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19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19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19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19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19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19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19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19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19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19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19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19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19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19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19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19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19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19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19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19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19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19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19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19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19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19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19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19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19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19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19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19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19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19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19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19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19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19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19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19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19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19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19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19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19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19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19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19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19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19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19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19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19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19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19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19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19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19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19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19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19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19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19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19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19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19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19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19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19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19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19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19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19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19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19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19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19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19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19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19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19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19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19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19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19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19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19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19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19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19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19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19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19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19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19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19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19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19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19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19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19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19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19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19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19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19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19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19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19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19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19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19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19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19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19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19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19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19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19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19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19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19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19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19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19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19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19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19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19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19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19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19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19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19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19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19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19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19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19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19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19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19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19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19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19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19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19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19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19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19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19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19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19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19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19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19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19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19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19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19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19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19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19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19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19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19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19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19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19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19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19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19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19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19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19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19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19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19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19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19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19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19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19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19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19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19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19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19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19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19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19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19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19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19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19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19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19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19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19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19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19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19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19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19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19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19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19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19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19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19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19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19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19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19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19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19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1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2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3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4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5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6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7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8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9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10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11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12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13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14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15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16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17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18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19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20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21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22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23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24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25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26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27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28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29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30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31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32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33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34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35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36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37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38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39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40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41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42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43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44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45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46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47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48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49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50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51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52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53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54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55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56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57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58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59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60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61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62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63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64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65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66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67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68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69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70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71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72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73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74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75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76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77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78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79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80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81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82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83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84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85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86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87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88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89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90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91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92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93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94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95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96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97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98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99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100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101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102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103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104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105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106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107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108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109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110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111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112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112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112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112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112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112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112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112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112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112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112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112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112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112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112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112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112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112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112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112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112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112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112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112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112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112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112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112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112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112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112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112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112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112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112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112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112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112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112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112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112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112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112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112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112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112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112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112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112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112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112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112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112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112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112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112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112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112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112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112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112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112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112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112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112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112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112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112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112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112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112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112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112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112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112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112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112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112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112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112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112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112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112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112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112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112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112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112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112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112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112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112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112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112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112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112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112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112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112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112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112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112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112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112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112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112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112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112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112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112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112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112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112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112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112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112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112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112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112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112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112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112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112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112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112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112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112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112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112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112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112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112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112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112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112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112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112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112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112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112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112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112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112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112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112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112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112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112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112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112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112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112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112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112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112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112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112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112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112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112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112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112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112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112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112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112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112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112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112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112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112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112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112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112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112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112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112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112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112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112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112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112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112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112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112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112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112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112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112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112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112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112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112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112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112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112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112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112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112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112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112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112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112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112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112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112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112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112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112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112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112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112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112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112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112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112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112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112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112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112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112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112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112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112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112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112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112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112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112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112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112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112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112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112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112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112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112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112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112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112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112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112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112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112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112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112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112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112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112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112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112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112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112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112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112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112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112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112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112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112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112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112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112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112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112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112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112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112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112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112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112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112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112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112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112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112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112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112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112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112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112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112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112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112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112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112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112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112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112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112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112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112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112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112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112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112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112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112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112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112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112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112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112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112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112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112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112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112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112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112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112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112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112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112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112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112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112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112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112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112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112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112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112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112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112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112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112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112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112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112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112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112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112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112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112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112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112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112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112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112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112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112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112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112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112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112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112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112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112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112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112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112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112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112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112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112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112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112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112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112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112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112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112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112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112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112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112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112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112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112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112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112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112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112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112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112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112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112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112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112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112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112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112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112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112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112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112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112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112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112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112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112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112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112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112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112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112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112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112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112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112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112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112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112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112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112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112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112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112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112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112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112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112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112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112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112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112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112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112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112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112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112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112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112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112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112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112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112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112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112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112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112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112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112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112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112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112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112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112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112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112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112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112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112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112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112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112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112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112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112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112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112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112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112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112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112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112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112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112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112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112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112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112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112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112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112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112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112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112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112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112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112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112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112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112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112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112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112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112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112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112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112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112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112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112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112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112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112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112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112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112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112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112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112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112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112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112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112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112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112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112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112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112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112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112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112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112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112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112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112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112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112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112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112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112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112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112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112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112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112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112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112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112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112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112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112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112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112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112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112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112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112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112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112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112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112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112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112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112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112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112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112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112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112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112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112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112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112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112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112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112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112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112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112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112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112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112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112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112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112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112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112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112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112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112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112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112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112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112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112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112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112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112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112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112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112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112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112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112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112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112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112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112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112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112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112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112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112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112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112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112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112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112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112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112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112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112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112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112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112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112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112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112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112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112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112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112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112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112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112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112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112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112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112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112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112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112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112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112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112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112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112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112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112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112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112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112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112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112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112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112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112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112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112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112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112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112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112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112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112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112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112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112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112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112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112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112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112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112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112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112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112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112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112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112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112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112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112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112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112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112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112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112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112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112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112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112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112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112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112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112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112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112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112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112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112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112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112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112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112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112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112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112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112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112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112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112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112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112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112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112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112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112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112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112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112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112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112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112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112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112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112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112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112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112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112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112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112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112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112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112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112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112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112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112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112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112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112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112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112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112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112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112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112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112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112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112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112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112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112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112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112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112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112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112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112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112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112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112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112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112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112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112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112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112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112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112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112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1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2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3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4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5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6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7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8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9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10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11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12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13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14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15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16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17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18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19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20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21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22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23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24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25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26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27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28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29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30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31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32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33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34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35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36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37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38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39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40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41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42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43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44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45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46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47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48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49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50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51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52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53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54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55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56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57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58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59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60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61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62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63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64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65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66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67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68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69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70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71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72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73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74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75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76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77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78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79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80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81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82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83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84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85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86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87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88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89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90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91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92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93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94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95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96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97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98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99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100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101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102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103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104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105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106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107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108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109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110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111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112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113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114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115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116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117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118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119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120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121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122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123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123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123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123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123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123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123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123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123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123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123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123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123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123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123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123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123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123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123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123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123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123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123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123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123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123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123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123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123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123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123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123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123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123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123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123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123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123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123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123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123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123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123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123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123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123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123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123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123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123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123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123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123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123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123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123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123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123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123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123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123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123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123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123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123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123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123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123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123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123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123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123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123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123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123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123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123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123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123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123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123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123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123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123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123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123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123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123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123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123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123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123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123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123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123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123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123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123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123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123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123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123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123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123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123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123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123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123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123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123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123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123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123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123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123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123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123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123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123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123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123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123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123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123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123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123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123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123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123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123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123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123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123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123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123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123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123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123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123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123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123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123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123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123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123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123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123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123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123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123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123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123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123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123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123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123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123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123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123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123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123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123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123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123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123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123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123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123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123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123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123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123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123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123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123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123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123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123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123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123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123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123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123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123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123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123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123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123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123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123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123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123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123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123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123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123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123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123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123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123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123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123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123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123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123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123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123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123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123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123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123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123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123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123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123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123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123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123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123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123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123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123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123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123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123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123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123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123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123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123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123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123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123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123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123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123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123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123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123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123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123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123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123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123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123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123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123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123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123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123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123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123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123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123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123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123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123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123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123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123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123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123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123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123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123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123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123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123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123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123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123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123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123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123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123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123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123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123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123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123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123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123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123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123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123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123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123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123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123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123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123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123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123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123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123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123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123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123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123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123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123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123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123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123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123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123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123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123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123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123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123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123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123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123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123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123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123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123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123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123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123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123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123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123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123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123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123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123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123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123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123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123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123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123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123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123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123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123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123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123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123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123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123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123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123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123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123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123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123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123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123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123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123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123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123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123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123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123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123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123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123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123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123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123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123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123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123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123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123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123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123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123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123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123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123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123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123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123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123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123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123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123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123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123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123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123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123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123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123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123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123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123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123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123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123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123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123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123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123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123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123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123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123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123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123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123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123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123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123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123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123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123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123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123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123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123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123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123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123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123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123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123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123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123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123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123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123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123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123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123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123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123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123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123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123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123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123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123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123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123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123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123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123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123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123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123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123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123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123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123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123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123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123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123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123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123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123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123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123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123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123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123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123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123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123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123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123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123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123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123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123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123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123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123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123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123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123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123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123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123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123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123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123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123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123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123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123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123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123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123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123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123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123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123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123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123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123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123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123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123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123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123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123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123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123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123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123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123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123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123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123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123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123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123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123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123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123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123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123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123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123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123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123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123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123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123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123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123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123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123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123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123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123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123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123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123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123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123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123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123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123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123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123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123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123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123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123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123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123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123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123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123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123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123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123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123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123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123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123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123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123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123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123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123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123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123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123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123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123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123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123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123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123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123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123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123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123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123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123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123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123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123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123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123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123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123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123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123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123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123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123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123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123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123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123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123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123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123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123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123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123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123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123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123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123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123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123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123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123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123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123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123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123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123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123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123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123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123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123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123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123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123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123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123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123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123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123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123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123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123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123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123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123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123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123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123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123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123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123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123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123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123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123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123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123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123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123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123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123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123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123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123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123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123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123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123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123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123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123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123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123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123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123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123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123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123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123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123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123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123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123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123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123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123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123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123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123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123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123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123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123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123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123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123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123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123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123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123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123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123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123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123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123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123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123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123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123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123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123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123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123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123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123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123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123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123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123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123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123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123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123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123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123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123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123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123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123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123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123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123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123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123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123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123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123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123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123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123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123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123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123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123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123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123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123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123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123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123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123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123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123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123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123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123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123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123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123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123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123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123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123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123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123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123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123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123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123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123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123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123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123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123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123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123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123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123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123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123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123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123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123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123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123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123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123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123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123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123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123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123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123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123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123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123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123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123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123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123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123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123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123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123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123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123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123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123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123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123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123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123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123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123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123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123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123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1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2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3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4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5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6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7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8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9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10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11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12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13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14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15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16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17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18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19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20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21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22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23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24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25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26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27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28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29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30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31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32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33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34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35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36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37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38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39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40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41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42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43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44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45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46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47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48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49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50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51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52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53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54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55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56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57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58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59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60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61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62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63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64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65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66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67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68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69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70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71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72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73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74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75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76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77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78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79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80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81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82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83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84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85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86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87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88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89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90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91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92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93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94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95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96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97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98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99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100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101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102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103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104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105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106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107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108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109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110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111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112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113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114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115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116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117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118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119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120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121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122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123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123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123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123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123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123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123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123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123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123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123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123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123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123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123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123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123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123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123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123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123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123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123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123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123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123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123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123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123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123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123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123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123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123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123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123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123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123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123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123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123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123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123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123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123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123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123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123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123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123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123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123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123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123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123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123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123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123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123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123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123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123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123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123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123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123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123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123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123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123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123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123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123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123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123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123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123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123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123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123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123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123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123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123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123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123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123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123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123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123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123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123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123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123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123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123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123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123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123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123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123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123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123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123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123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123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123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123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123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123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123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123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123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123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123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123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123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123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123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123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123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123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123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123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123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123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123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123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123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123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123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123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123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123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123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123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123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123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123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123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123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123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123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123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123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123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123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123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123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123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123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123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123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123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123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123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123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123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123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123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123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123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123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123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123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123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123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123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123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123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123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123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123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123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123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123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123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123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123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123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123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123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123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123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123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123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123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123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123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123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123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123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123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123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123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123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123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123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123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123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123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123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123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123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123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123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123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123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123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123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123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123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123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123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123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123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123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123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123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123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123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123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123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123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123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123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123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123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123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123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123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123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123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123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123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123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123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123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123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123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123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123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123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123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123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123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123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123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123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123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123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123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123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123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123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123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123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123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123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123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123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123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123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123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123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123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123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123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123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123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123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123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123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123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123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123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123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123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123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123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123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123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123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123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123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123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123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123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123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123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123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123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123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123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123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123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123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123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123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123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123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123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123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123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123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123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123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123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123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123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123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123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123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123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123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123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123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123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123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123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123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123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123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123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123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123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123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123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123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123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123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123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123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123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123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123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123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123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123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123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123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123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123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123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123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123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123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123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123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123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123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123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123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123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123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123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123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123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123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123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123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123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123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123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123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123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123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123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123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123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123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123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123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123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123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123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123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123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123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123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123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123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123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123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123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123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123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123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123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123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123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123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123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123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123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123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123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123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123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123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123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123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123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123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123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123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123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123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123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123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123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123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123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123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123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123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123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123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123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123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123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123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123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123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123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123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123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123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123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123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123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123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123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123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123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123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123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123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123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123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123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123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123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123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123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123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123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123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123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123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123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123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123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123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123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123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123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123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123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123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123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123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123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123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123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123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123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123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123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123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123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123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123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123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123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123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123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123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123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123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123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123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123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123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123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123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123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123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123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123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123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123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123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123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123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123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123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123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123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123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123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123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123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123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123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123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123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123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123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123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123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123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123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123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123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123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123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123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123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123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123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123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123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123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123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123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123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123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123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123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123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123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123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123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123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123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123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123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123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123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123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123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123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123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123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123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123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123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123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123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123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123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123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123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123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123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123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123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123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123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123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123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123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123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123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123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123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123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123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123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123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123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123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123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123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123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123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123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123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123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123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123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123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123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123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123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123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123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123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123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123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123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123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123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123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123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123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123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123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123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123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123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123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123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123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123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123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123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123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123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123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123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123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123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123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123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123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123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123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123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123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123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123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123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123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123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123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123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123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123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123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123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123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123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123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123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123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123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123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123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123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123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123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123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123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123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123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123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123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123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123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123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123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123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123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123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123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123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123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123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123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123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123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123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123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123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123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123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123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123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123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123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123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123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123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123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123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123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123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123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123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123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123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123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123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123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123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123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123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123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123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123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123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123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123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123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123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123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123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123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123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123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123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123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123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123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123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123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123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123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123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123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123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123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123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123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123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123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123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123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123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123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123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123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123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123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123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123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123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123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123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123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123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123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123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123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123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123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123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123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123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123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123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123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123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123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123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123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123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123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123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123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123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123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123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123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123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123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123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123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123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123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123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123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123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123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123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123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123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123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123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123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123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123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123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123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123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123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123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123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123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123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123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123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123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123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123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123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123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123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123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123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123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123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123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123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123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123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123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123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123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123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123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123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123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2020-03-03T19:17:32Z</dcterms:modified>
</cp:coreProperties>
</file>