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mc:AlternateContent xmlns:mc="http://schemas.openxmlformats.org/markup-compatibility/2006">
    <mc:Choice Requires="x15">
      <x15ac:absPath xmlns:x15ac="http://schemas.microsoft.com/office/spreadsheetml/2010/11/ac" url="D:\Downloads\"/>
    </mc:Choice>
  </mc:AlternateContent>
  <xr:revisionPtr revIDLastSave="0" documentId="13_ncr:1_{6588CE08-C269-476A-9138-5B3D127EEB98}" xr6:coauthVersionLast="47" xr6:coauthVersionMax="47" xr10:uidLastSave="{00000000-0000-0000-0000-000000000000}"/>
  <bookViews>
    <workbookView xWindow="-120" yWindow="-120" windowWidth="20730" windowHeight="11040" activeTab="1" xr2:uid="{00000000-000D-0000-FFFF-FFFF00000000}"/>
  </bookViews>
  <sheets>
    <sheet name="SINTESIS MACRORREGION PACIFICO" sheetId="1" r:id="rId1"/>
    <sheet name="IES 1 INTEP" sheetId="2" r:id="rId2"/>
    <sheet name="EQUIPO PROYECT MACRORREGION" sheetId="3" r:id="rId3"/>
    <sheet name="DATOS IEM MACRORREGION"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K5Cm0w95Nf7MBOCR/8bNTRej06vCFUOY424hrzYoY/g="/>
    </ext>
  </extLst>
</workbook>
</file>

<file path=xl/calcChain.xml><?xml version="1.0" encoding="utf-8"?>
<calcChain xmlns="http://schemas.openxmlformats.org/spreadsheetml/2006/main">
  <c r="E66" i="2" l="1"/>
  <c r="O55" i="4"/>
  <c r="H55" i="4"/>
  <c r="G55" i="4"/>
  <c r="F55" i="4"/>
  <c r="P53" i="4"/>
  <c r="P46" i="4"/>
  <c r="P34" i="4"/>
  <c r="N22" i="4"/>
  <c r="V16" i="4"/>
  <c r="X13" i="4"/>
  <c r="P13" i="4"/>
  <c r="X12" i="4"/>
  <c r="X11" i="4"/>
  <c r="V9" i="4"/>
  <c r="X6" i="4"/>
  <c r="Y6" i="4" s="1"/>
  <c r="Y5" i="4"/>
  <c r="H12" i="3"/>
  <c r="G12" i="3"/>
  <c r="F12" i="3"/>
  <c r="E12" i="3"/>
  <c r="D12" i="3"/>
  <c r="I12" i="3" s="1"/>
  <c r="H11" i="3"/>
  <c r="G11" i="3"/>
  <c r="F11" i="3"/>
  <c r="E11" i="3"/>
  <c r="D11" i="3"/>
  <c r="I11" i="3" s="1"/>
  <c r="H10" i="3"/>
  <c r="G10" i="3"/>
  <c r="F10" i="3"/>
  <c r="E10" i="3"/>
  <c r="D10" i="3"/>
  <c r="I10" i="3" s="1"/>
  <c r="H9" i="3"/>
  <c r="G9" i="3"/>
  <c r="F9" i="3"/>
  <c r="E9" i="3"/>
  <c r="D9" i="3"/>
  <c r="I9" i="3" s="1"/>
  <c r="H8" i="3"/>
  <c r="G8" i="3"/>
  <c r="F8" i="3"/>
  <c r="E8" i="3"/>
  <c r="D8" i="3"/>
  <c r="I8" i="3" s="1"/>
  <c r="H7" i="3"/>
  <c r="G7" i="3"/>
  <c r="F7" i="3"/>
  <c r="E7" i="3"/>
  <c r="D7" i="3"/>
  <c r="I7" i="3" s="1"/>
  <c r="H6" i="3"/>
  <c r="G6" i="3"/>
  <c r="F6" i="3"/>
  <c r="E6" i="3"/>
  <c r="D6" i="3"/>
  <c r="I6" i="3" s="1"/>
  <c r="H5" i="3"/>
  <c r="G5" i="3"/>
  <c r="F5" i="3"/>
  <c r="E5" i="3"/>
  <c r="D5" i="3"/>
  <c r="I5" i="3" s="1"/>
  <c r="I3" i="3"/>
  <c r="I2" i="3"/>
  <c r="C82" i="2"/>
  <c r="B82" i="2"/>
  <c r="C78" i="2"/>
  <c r="B78" i="2"/>
  <c r="C77" i="2"/>
  <c r="B77" i="2"/>
  <c r="C76" i="2"/>
  <c r="B76" i="2"/>
  <c r="C75" i="2"/>
  <c r="C80" i="2" s="1"/>
  <c r="B75" i="2"/>
  <c r="F74" i="2"/>
  <c r="C72" i="2"/>
  <c r="B72" i="2"/>
  <c r="C71" i="2"/>
  <c r="B71" i="2"/>
  <c r="D79" i="2"/>
  <c r="D60" i="2"/>
  <c r="E59" i="2"/>
  <c r="D78" i="2" s="1"/>
  <c r="E50" i="2"/>
  <c r="D77" i="2" s="1"/>
  <c r="D42" i="2"/>
  <c r="E41" i="2"/>
  <c r="D76" i="2" s="1"/>
  <c r="D33" i="2"/>
  <c r="E32" i="2"/>
  <c r="C20" i="1"/>
  <c r="D19" i="1"/>
  <c r="D18" i="1"/>
  <c r="D17" i="1"/>
  <c r="D16" i="1"/>
  <c r="D75" i="2" l="1"/>
  <c r="E67" i="2"/>
  <c r="N55" i="4"/>
  <c r="V17" i="4" s="1"/>
  <c r="W8" i="4" s="1"/>
  <c r="P22" i="4"/>
  <c r="AA13" i="4" l="1"/>
  <c r="AA14" i="4" s="1"/>
  <c r="AA15" i="4" s="1"/>
  <c r="W10" i="4"/>
  <c r="D80" i="2"/>
  <c r="C83" i="2" s="1"/>
  <c r="D15" i="1"/>
  <c r="D20" i="1" s="1"/>
</calcChain>
</file>

<file path=xl/sharedStrings.xml><?xml version="1.0" encoding="utf-8"?>
<sst xmlns="http://schemas.openxmlformats.org/spreadsheetml/2006/main" count="466" uniqueCount="250">
  <si>
    <t xml:space="preserve">MINISTERIO DE EDUCACIÓN NACIONAL </t>
  </si>
  <si>
    <t xml:space="preserve">VICEMINISTERIO DE EDUCACIÓN NACIONAL </t>
  </si>
  <si>
    <t xml:space="preserve">DIRECCIÓN DE FOMENTO DE LA EDUCACIÓN SUPERIOR </t>
  </si>
  <si>
    <t xml:space="preserve">SUBDIRECCIÓN DE APOYO A LA GESTIÓN A LAS INSTITUCIONES DE EDUCACIÓN SUPERIOR </t>
  </si>
  <si>
    <t>PROGRAMA PARA MEJORAR EL ACCESO Y GRADUACIÓN EN EDUCACIÓN SUPERIOR</t>
  </si>
  <si>
    <t>CONTRATO DE PRÉSTAMO BID 5850/OC-CO (CO-L1288)
DISEÑO DEL PROGRAMA DE TRÁNSITO
 INMEDIATO A LA EDUCACIÓN SUPERIOR</t>
  </si>
  <si>
    <t xml:space="preserve"> MACRORREGIÓN </t>
  </si>
  <si>
    <t>PACÍFICO</t>
  </si>
  <si>
    <t>SÍNTESIS DE LA EVALUACIÓN TÉCNICA</t>
  </si>
  <si>
    <t>CRITERIOS</t>
  </si>
  <si>
    <t>PUNTAJE MÁXIMO POSIBLE</t>
  </si>
  <si>
    <t>IES 1</t>
  </si>
  <si>
    <t>INTEP</t>
  </si>
  <si>
    <t>CRITERIO 1: Calidad y coherencia de la propuesta de trabajo metodológico y el cronograma de ejecución</t>
  </si>
  <si>
    <t>CRITERIO 2: Propuesta financiera</t>
  </si>
  <si>
    <t>CRITERIO 3:  Experiencia en articulación entre la educación media y la educación 
superior</t>
  </si>
  <si>
    <t>CRITERIO 4:  Aprobación tránsito inmediato participantes PTIES y oferta de nivelación de aprendizajes y competencias</t>
  </si>
  <si>
    <t>CRITERIO 5:  Aporte institucional al tránsito inmediato de participantes PTIES</t>
  </si>
  <si>
    <t xml:space="preserve">TOTAL - PUNTAJE EVALUACIÓN TÉCNICA </t>
  </si>
  <si>
    <t xml:space="preserve">(CO-L1288)
</t>
  </si>
  <si>
    <t>CONTRATO DE PRÉSTAMO BID 5850/OC-CO
DISEÑO DEL PROGRAMA DE TRÁNSITO
 INMEDIATO A LA EDUCACIÓN SUPERIOR</t>
  </si>
  <si>
    <t xml:space="preserve">FORMATO DE EVALUACIÓN PROPUESTA </t>
  </si>
  <si>
    <t>Nombre Institución de Educación Superior Proponente</t>
  </si>
  <si>
    <t>INSTITUTO DE EDUCACIÓN TÉCNICA PROFESIONAL DE ROLDANILLO, VALLE -INTEP</t>
  </si>
  <si>
    <t>Nombre de la Macrorregión PTIES</t>
  </si>
  <si>
    <t>PACIFICO</t>
  </si>
  <si>
    <t xml:space="preserve">Nombre del profesional Evaluador de la propuesta </t>
  </si>
  <si>
    <t>Información básicas de la propuesta</t>
  </si>
  <si>
    <t>Observaciones:</t>
  </si>
  <si>
    <t>Presentó</t>
  </si>
  <si>
    <t>No Presentó</t>
  </si>
  <si>
    <t xml:space="preserve">La propuesta se circunscribirse en una de las cinco macrorregiones propuestas </t>
  </si>
  <si>
    <t>Macrorregión Pacifico</t>
  </si>
  <si>
    <t>X</t>
  </si>
  <si>
    <r>
      <rPr>
        <sz val="11"/>
        <color theme="1"/>
        <rFont val="Arial"/>
      </rPr>
      <t xml:space="preserve">Presenta  Comunicación firmada por el Representante Legal de la IES manifestando su interés  en participar en la convocatoria (Anexo 3). </t>
    </r>
    <r>
      <rPr>
        <sz val="8"/>
        <color theme="1"/>
        <rFont val="Arial"/>
      </rPr>
      <t xml:space="preserve">(Las IES deben allegar una comunicación firmada por su representante legal dirigida a la Dirección de Fomento de la Educación Superior con asunto “Convocatoria Implementación del Programa de Tránsito Inmediato a la Educación Superior en el marco del Documento CONPES 4122 y el Contrato de Préstamo No. 5850/OC-CO” manifestando su interés en participar en la convocatoria. </t>
    </r>
  </si>
  <si>
    <r>
      <rPr>
        <b/>
        <i/>
        <u/>
        <sz val="11"/>
        <color rgb="FF000000"/>
        <rFont val="Arial"/>
      </rPr>
      <t>D-211</t>
    </r>
    <r>
      <rPr>
        <i/>
        <u/>
        <sz val="11"/>
        <color rgb="FF000000"/>
        <rFont val="Arial"/>
      </rPr>
      <t xml:space="preserve"> Dirigido a Luis Alvaro Gallardo Eraso - Director de Fomento ES Pties</t>
    </r>
    <r>
      <rPr>
        <sz val="11"/>
        <color rgb="FF000000"/>
        <rFont val="Arial"/>
      </rPr>
      <t xml:space="preserve">
La comunicación cuenta con los detalles solicitados:
✓ Firmada por el rep. Legal
✓Manifiesto de interes participación convocatoria
✓Certifica Flujo disponible para iniciar implementacion del Pties
✓Cumple con el asunto
✓Sí esta dirigida al Diector de la direccion de fomento</t>
    </r>
  </si>
  <si>
    <t>Presenta Propuesta técnica (Anexo 4)</t>
  </si>
  <si>
    <r>
      <rPr>
        <b/>
        <i/>
        <u/>
        <sz val="11"/>
        <color rgb="FF000000"/>
        <rFont val="Arial"/>
      </rPr>
      <t>ANEXO 1.</t>
    </r>
    <r>
      <rPr>
        <i/>
        <u/>
        <sz val="11"/>
        <color rgb="FF000000"/>
        <rFont val="Arial"/>
      </rPr>
      <t xml:space="preserve"> PROPUESTA TÉCNICA</t>
    </r>
  </si>
  <si>
    <t>Presenta Propuesta metodológica y cronograma de ejecución (Anexo 4.1)</t>
  </si>
  <si>
    <r>
      <rPr>
        <b/>
        <i/>
        <u/>
        <sz val="11"/>
        <color rgb="FF000000"/>
        <rFont val="Arial"/>
      </rPr>
      <t>ANEXO 1.2</t>
    </r>
    <r>
      <rPr>
        <b/>
        <i/>
        <u/>
        <sz val="11"/>
        <color rgb="FF000000"/>
        <rFont val="Arial"/>
      </rPr>
      <t xml:space="preserve"> </t>
    </r>
    <r>
      <rPr>
        <i/>
        <u/>
        <sz val="11"/>
        <color rgb="FF000000"/>
        <rFont val="Arial"/>
      </rPr>
      <t>PROPUESTA METODOLÓGICA Y CRONOGRAMA DE EJECUCIÓN</t>
    </r>
  </si>
  <si>
    <t>Presenta Propuesta Financiera (Anexo 5) y documento descriptivo que desarrollar y detalla la propuesta financiera.</t>
  </si>
  <si>
    <r>
      <rPr>
        <b/>
        <i/>
        <u/>
        <sz val="11"/>
        <color rgb="FF000000"/>
        <rFont val="Arial"/>
      </rPr>
      <t>ANEXO 2.</t>
    </r>
    <r>
      <rPr>
        <i/>
        <u/>
        <sz val="11"/>
        <color rgb="FF000000"/>
        <rFont val="Arial"/>
      </rPr>
      <t xml:space="preserve"> PROPUESTA FINANCIERA</t>
    </r>
  </si>
  <si>
    <t xml:space="preserve">Presenta contratos o certificaciones emitidas por el contratante que evidencien que la IES ha ejecutado a satisfacción proyectos de articulación entre la educación media y la educación superior. </t>
  </si>
  <si>
    <r>
      <rPr>
        <b/>
        <i/>
        <u/>
        <sz val="11"/>
        <color rgb="FF000000"/>
        <rFont val="Arial"/>
      </rPr>
      <t>ANEXO 1.3</t>
    </r>
    <r>
      <rPr>
        <i/>
        <u/>
        <sz val="11"/>
        <color rgb="FF000000"/>
        <rFont val="Arial"/>
      </rPr>
      <t xml:space="preserve"> EXPERIENCIA EN ARTICULACIÓN</t>
    </r>
  </si>
  <si>
    <t>Criterio Habilitante (equipo Mínimo requerido)</t>
  </si>
  <si>
    <t>Cumple</t>
  </si>
  <si>
    <t>No Cumple</t>
  </si>
  <si>
    <t>Para la evaluación de los criterios habilitantes, el MEN verificará el cumplimiento del equipo mínimo requerido conforme lo establecido en el literal a) de la sección 5.2. Este requisito será evaluado como Cumple / No cumple. En el primer caso, el comité de evaluación procederá a revisar y valorar los criterios de evaluación establecidos. En caso de ser evaluada como No cumple la propuesta presentada por la IES será rechazada y el MEN no continuará con la evaluación de los demás criterios establecidos en esta convocatoria.</t>
  </si>
  <si>
    <t xml:space="preserve">Cumple cantidad de personas por roles de equipo mínimo
Cumple perfiles de formación para todos los roles 
Cumple experiencia para todos los roles </t>
  </si>
  <si>
    <t xml:space="preserve">Director(a) del Programa </t>
  </si>
  <si>
    <t>Cumple con formación y experiencia requerida para el Rol</t>
  </si>
  <si>
    <t>Profesional de Monitoreo y Evaluación</t>
  </si>
  <si>
    <t>Cumplen con formación y experiencia requerida para el Rol</t>
  </si>
  <si>
    <t>Especialista en Planeación Curricular</t>
  </si>
  <si>
    <t>Coordinador(a) de Programa IEM</t>
  </si>
  <si>
    <t>Especialista en Matemáticas</t>
  </si>
  <si>
    <t>Especialista en Lenguaje</t>
  </si>
  <si>
    <t xml:space="preserve">Profesional para el apoyo psicosocial </t>
  </si>
  <si>
    <t>Docente Universitario</t>
  </si>
  <si>
    <t xml:space="preserve">Puntaje Técnico mínimo para pasar    </t>
  </si>
  <si>
    <t xml:space="preserve">CRITERIO DE EVALAUCIÓN </t>
  </si>
  <si>
    <t xml:space="preserve">DESCRIPCIÓN DE LA EVALAUCIÓN </t>
  </si>
  <si>
    <t xml:space="preserve">PUNTAJE MAXIMO </t>
  </si>
  <si>
    <t xml:space="preserve">PUNTAJE OBTENIDO </t>
  </si>
  <si>
    <t>CRITERIO 1:Calidad y coherencia de la propuesta de trabajo metodológico y el cronograma de ejecución</t>
  </si>
  <si>
    <t>Criterio 1, Subcriterio 1</t>
  </si>
  <si>
    <t>Parámetros de Evaluación Criterio 1, Subcriterio 1</t>
  </si>
  <si>
    <r>
      <rPr>
        <b/>
        <sz val="11"/>
        <color rgb="FF000000"/>
        <rFont val="Arial"/>
      </rPr>
      <t>Muy Buena:</t>
    </r>
    <r>
      <rPr>
        <sz val="11"/>
        <color rgb="FF000000"/>
        <rFont val="Arial"/>
      </rPr>
      <t xml:space="preserve"> La propuesta de trabajo metodológico comprende los 
cuatro elementos establecidos en literal e) del numeral 5.2, está 
claramente desarrollada y es coherente con el diseño del PTIES (Anexo 1). 
El cronograma de trabajo es claro, realista y cubre la mayor parte 
de las actividades necesarias para la implementación efectiva del 
PTIES: 35 puntos</t>
    </r>
  </si>
  <si>
    <r>
      <rPr>
        <sz val="10"/>
        <color rgb="FF000000"/>
        <rFont val="Arial"/>
      </rPr>
      <t xml:space="preserve">La propuesta se considera </t>
    </r>
    <r>
      <rPr>
        <b/>
        <sz val="10"/>
        <color rgb="FF000000"/>
        <rFont val="Arial"/>
      </rPr>
      <t>Muy buena,</t>
    </r>
    <r>
      <rPr>
        <sz val="10"/>
        <color rgb="FF000000"/>
        <rFont val="Arial"/>
      </rPr>
      <t xml:space="preserve"> es clara, desarrollo los distintos componentes solicitados  y se articula con el cronograma que describe de manera realista las actividades a realizar,evidencia planificación para la implementación. Propone procesos de caracterización integral de los estudiantes y diagnósticos de las IEM, es clara en  la aplicación de instrumentos para analisis, seguimiento de eficiencia y evidencias. Cumple con los criterios establecidos en el literal e) del numeral 5.2. del documento de la convocatoria: Propuesta de trabajo metodológico, y f) Cronograma de ejecución de actividades. La propuesta contempla los requisitos solicitados: 
La propuesta se considera Muy Buena, 
La propuesta se considera Muy buena, es clara y se articula con el cronograma, evidencia planificación para la implementación. Propone procesos de caracterización integral de los estudiantes y diagnósticos de las IEM, es clara en  la aplicación de instrumentos para análisis, seguimiento de eficiencia y evidencias. Cumple con los criterios establecidos en el literal e) del numeral 5.2. del documento de la convocatoria: Propuesta de trabajo metodológica y cronograma de ejecución de actividades. La propuesta contempla los requisitos solicitados: 
Diagnóstico inicial con las IEM.
EL INTEP además de programar la aplicación de las herramientas diagnósticas entregadas por el MEN propone usar para el diagnóstico inicial, instrumentos de caracterización e identificación de recursos, necesidades, condición actual de las IEM y diagnósticos socioeconómicos que den cuenta de la comunidad educativa y el  territorio y permitan orientar la oferta de fortalecimiento y tránsito con pertinencia territorial. 
Desarrollo de los tres ejes del programa
El INTEP propone que a partir de los resultados del diagnóstico inicial, se profundice en el diseño y ejecución de estrategias encaminadas a brindar apoyo psicosocial y académico a los/as estudiantes de la IEMs; que apunte al fortalecimiento de competencias básicas y socioemocionales, el fortalecimiento de las relaciones entre la familia – escuela - comunidad y la orientación socio ocupacional tendiente a garantizar el tránsito hacia la educación superior. .
Propone de manera clara el desarrollo de las estrategias para cada uno de los ejes y presentan propuestas diferenciadas para estudiantes de décimo y estudiantes de Once:
En la propuesta se evidencia la  propuesta para cada uno de los ejes y estrategias, según los requerimientos del Ministerio, señalando las metodologías a implementar en cada una de ellas.
EJE ARTICULACIÓN ARMONIOSA
ESTRATEGIA 1: FORTALECIMIENTO DE APRENDIZAJE Y COMPETENCIAS : Se presenta una ruta clara en el Plan de Formación a Docentes a través de un diplomado y una guía para el fortalecimiento de competencias en el estudiante en el que se detallan las metodologías propuestas.
ESTRATEGIA 2: ORIENTACIÓN SOCIO OCUPACIONAL: Proyecta actividades para el acompañamiento a los estudiantes como parte de su proyecto de vida (autoconocimiento, toma de decisiones y resiliencia), reconocimiento de realidades y oportunidades locales. 
ESTRATEGIA 3: “RELACIÓN FAMILIA - ESCUELA - COMUNIDAD” 
EJE TRÁNSITO ANTICIPADO: ESTRATEGIA 1. OFERTA ACADÉMICA: 
ESTRATEGIA 2. INTRODUCCIÓN A LA VIDA UNIVERSITARIA
EJE ACTIVIDADES TRANSVERSALES 
Tutorías académicas
Diseño de acciones de apoyo y seguimiento a partir de las entrevistas de caracterización.
Acompañamiento psicológico. 
Intervenciones grupales e individuales. 
Estrategia pedagógica “SANAMENTE” 
Estrategia de evaluación y recolección de evidencias
La IES aporta un anexo que establece una ruta clara de evaluación y recolección de evidencias.
En general se considera una propuesta sólida que responde  a lo solicitado. 
</t>
    </r>
  </si>
  <si>
    <t>Criterio 1, Subcriterio 2</t>
  </si>
  <si>
    <t>Parámetros de Evaluación Criterio 1, Subcriterio 2</t>
  </si>
  <si>
    <r>
      <rPr>
        <b/>
        <sz val="11"/>
        <color rgb="FF000000"/>
        <rFont val="Arial"/>
      </rPr>
      <t>Buena:</t>
    </r>
    <r>
      <rPr>
        <sz val="11"/>
        <color rgb="FF000000"/>
        <rFont val="Arial"/>
      </rPr>
      <t xml:space="preserve"> La propuesta de trabajo metodológico comprende tres (3) de 
los cuatro (4) elementos establecidos en el literal e) del numeral 5.2, 
los desarrolla con suficiente claridad y son coherentes con el diseño 
del PTIES (Anexo 1). 
El cronograma de trabajo es adecuado y cubre la 
mayor parte de las actividades necesarias para la implementación 
efectiva del PTIES, aunque algunas requieren mayor especificidad: 
25 puntos</t>
    </r>
  </si>
  <si>
    <t>Criterio 1, Subcriterio 3</t>
  </si>
  <si>
    <r>
      <rPr>
        <b/>
        <sz val="11"/>
        <color theme="1"/>
        <rFont val="Arial"/>
      </rPr>
      <t>Regular:</t>
    </r>
    <r>
      <rPr>
        <sz val="11"/>
        <color theme="1"/>
        <rFont val="Arial"/>
      </rPr>
      <t xml:space="preserve"> La propuesta de trabajo metodológico comprende dos (2) de 
los cuatro (4) elementos establecidos en el literal e) del numeral 5.2, 
los desarrolla con alguna claridad y son coherentes con el diseño del 
PTIES (Anexo 1). 
El cronograma de trabajo es limitado y cubre solo parte de las actividades necesarias para la implementación efectiva 
del PTIES: 
10 puntos.</t>
    </r>
  </si>
  <si>
    <t>Criterio 1, Subcriterio 4</t>
  </si>
  <si>
    <r>
      <rPr>
        <b/>
        <sz val="11"/>
        <color theme="1"/>
        <rFont val="Arial"/>
      </rPr>
      <t>Insatisfactoria</t>
    </r>
    <r>
      <rPr>
        <sz val="11"/>
        <color theme="1"/>
        <rFont val="Arial"/>
      </rPr>
      <t>: La propuesta de trabajo metodológico no incluye los 
elementos establecidos en el literal e) del numeral 5.2, es débil y
genérica. 
El cronograma de trabajo es deficiente, incompleto o poco 
claro, y no permite visualizar una implementación viable del PTIES:
0 puntos.</t>
    </r>
  </si>
  <si>
    <t>CRITERIO 2:Propuesta financiera</t>
  </si>
  <si>
    <t>Criterio 2, Subcriterio 1</t>
  </si>
  <si>
    <t>Parámetros de Evaluación Criterio 2, Subcriterio 1</t>
  </si>
  <si>
    <r>
      <rPr>
        <b/>
        <sz val="11"/>
        <color theme="1"/>
        <rFont val="Arial"/>
      </rPr>
      <t xml:space="preserve">Muy Buena: </t>
    </r>
    <r>
      <rPr>
        <sz val="11"/>
        <color theme="1"/>
        <rFont val="Arial"/>
      </rPr>
      <t>La propuesta financiera cumple con todos los 
requerimientos establecidos en el numeral 5.3 y el Anexo 5, 
se justifica claramente el monto solicitado: 
20 puntos</t>
    </r>
  </si>
  <si>
    <t>Criterio 2, Subcriterio 2</t>
  </si>
  <si>
    <t>Parámetros de Evaluación Criterio 2, Subcriterio 2</t>
  </si>
  <si>
    <r>
      <rPr>
        <b/>
        <sz val="11"/>
        <color rgb="FF000000"/>
        <rFont val="Arial"/>
      </rPr>
      <t>Buena:</t>
    </r>
    <r>
      <rPr>
        <sz val="11"/>
        <color rgb="FF000000"/>
        <rFont val="Arial"/>
      </rPr>
      <t xml:space="preserve"> La propuesta financiera cumple con todos los requerimientos 
establecidos en el numeral 5.3 y el Anexo 5, 
se justifica el monto solicitado, pero existen algunos aspectos no desarrollados suficientemente: 
10 puntos.</t>
    </r>
  </si>
  <si>
    <t xml:space="preserve">La propuesta financiera se considera Buena y se califica con 10 puntos,   
Se evidencia una distribución lógica de los recursos, coherente con el cronograma y requerimientos de las actividades propuestas, aportan las cotizaciones para los gastos propuestos y en el caso de honorarios de equipo mínimo aportan la resolución para docente hora cátedra, aunque no aporta documento adicional descriptivo con análisis de precios unitarios,  son suficientemente claros y descriptivos en la justificación de los gastos dentro del anexo formato de Excel suministrado por la convocatoria, así como en la aportación de las cotizaciones por lo cual se pudo hacer un análisis de la coherencia pertinencia y claridad del presupuesto considerándose que alcanzan el criterio de Buena.  </t>
  </si>
  <si>
    <t>Criterio 2, Subcriterio 3</t>
  </si>
  <si>
    <t>Parámetros de Evaluación Criterio 2, Subcriterio 3</t>
  </si>
  <si>
    <r>
      <rPr>
        <b/>
        <sz val="11"/>
        <color theme="1"/>
        <rFont val="Arial"/>
      </rPr>
      <t xml:space="preserve">Regular: </t>
    </r>
    <r>
      <rPr>
        <sz val="11"/>
        <color theme="1"/>
        <rFont val="Arial"/>
      </rPr>
      <t>La propuesta financiera cumple con los requerimientos 
establecidos en el numeral 5.3 y el Anexo 5,
pero los antecedentes no permiten justificar completamente el monto solicitado: 5 puntos.</t>
    </r>
  </si>
  <si>
    <t>Criterio 2, Subcriterio 4</t>
  </si>
  <si>
    <t>Parámetros de Evaluación Criterio 2, Subcriterio 4</t>
  </si>
  <si>
    <r>
      <rPr>
        <b/>
        <sz val="11"/>
        <color theme="1"/>
        <rFont val="Arial"/>
      </rPr>
      <t xml:space="preserve">Insatisfactoria: </t>
    </r>
    <r>
      <rPr>
        <sz val="11"/>
        <color theme="1"/>
        <rFont val="Arial"/>
      </rPr>
      <t>La propuesta financiera cumple con los 
requerimientos establecidos en el numeral 5.3 y el Anexo 5, 
pero los antecedentes de la propuesta no justifican el monto solicitado: 
0 puntos.</t>
    </r>
  </si>
  <si>
    <t xml:space="preserve">Criterio 3, Subcriterio 1:  </t>
  </si>
  <si>
    <t>Parámetros de Evaluación Criterio 3, Subcriterio 1</t>
  </si>
  <si>
    <r>
      <rPr>
        <b/>
        <sz val="11"/>
        <color theme="1"/>
        <rFont val="Arial"/>
      </rPr>
      <t>Muy Buena:</t>
    </r>
    <r>
      <rPr>
        <sz val="11"/>
        <color theme="1"/>
        <rFont val="Arial"/>
      </rPr>
      <t xml:space="preserve"> La IES cuenta con más de cinco (5) años de experiencia 
comprobada en la ejecución de proyectos de articulación entre la 
educación media y la educación superior: 
10 puntos.</t>
    </r>
  </si>
  <si>
    <t>Criterio 3, Subcriterio 2</t>
  </si>
  <si>
    <t>Parámetros de Evaluación Criterio 3, Subcriterio 2</t>
  </si>
  <si>
    <r>
      <rPr>
        <b/>
        <sz val="11"/>
        <color theme="1"/>
        <rFont val="Arial"/>
      </rPr>
      <t>Buena:</t>
    </r>
    <r>
      <rPr>
        <sz val="11"/>
        <color theme="1"/>
        <rFont val="Arial"/>
      </rPr>
      <t xml:space="preserve"> La IES tiene entre tres (3) y cinco (5) años de experiencia 
comprobada en la ejecución de proyectos de articulación entre la 
educación media y la educación superior: 
5 puntos.</t>
    </r>
  </si>
  <si>
    <r>
      <rPr>
        <sz val="11"/>
        <color rgb="FF000000"/>
        <rFont val="Arial"/>
      </rPr>
      <t xml:space="preserve">La experiencia se considera </t>
    </r>
    <r>
      <rPr>
        <b/>
        <sz val="11"/>
        <color rgb="FF000000"/>
        <rFont val="Arial"/>
      </rPr>
      <t>Buena</t>
    </r>
    <r>
      <rPr>
        <sz val="11"/>
        <color rgb="FF000000"/>
        <rFont val="Arial"/>
      </rPr>
      <t xml:space="preserve"> la IES relaciona y evidencia a través de soportes la experiencia certificada de entre 3 y 5 años de experiencia en proyectos de articulación entre la educación media y la educación superior. Soportan experiencia desde el año 2020 hasta el 2024 para la atención de estudiantes de la educación media en acceso a programas de nivel técnico profesional, para formación técnica y tecnológica a egresados bachilleres del departamento y convenio para el fortalecimiento de la educación media a la educación terciaria con la Gobernación del Valle del Cauca-</t>
    </r>
  </si>
  <si>
    <t>Criterio 3, Subcriterio 3</t>
  </si>
  <si>
    <t>Parámetros de Evaluación Criterio 3, Subcriterio 3</t>
  </si>
  <si>
    <r>
      <rPr>
        <b/>
        <sz val="11"/>
        <color theme="1"/>
        <rFont val="Arial"/>
      </rPr>
      <t xml:space="preserve">Regular: </t>
    </r>
    <r>
      <rPr>
        <sz val="11"/>
        <color theme="1"/>
        <rFont val="Arial"/>
      </rPr>
      <t>La IES tiene entre uno (1) y tres (3) años de experiencia 
comprobada en la ejecución de proyectos de articulación entre la 
educación media y la educación superior: 
3 puntos.</t>
    </r>
  </si>
  <si>
    <t>Criterio 3, Subcriterio 4</t>
  </si>
  <si>
    <t>Parámetros de Evaluación Criterio 3, Subcriterio 4</t>
  </si>
  <si>
    <r>
      <rPr>
        <b/>
        <sz val="11"/>
        <color theme="1"/>
        <rFont val="Arial"/>
      </rPr>
      <t xml:space="preserve">Insatisfactoria: </t>
    </r>
    <r>
      <rPr>
        <sz val="11"/>
        <color theme="1"/>
        <rFont val="Arial"/>
      </rPr>
      <t>La IES tiene menos de un (1) año de experiencia 
comprobada en la ejecución de proyectos de articulación entre la 
educación media y la educación superior: 
0 puntos.</t>
    </r>
  </si>
  <si>
    <t>CRITERIO 4:  Aprobación tránsito inmediato participantes PTIES y oferta de 
nivelación de aprendizajes y competencias</t>
  </si>
  <si>
    <t xml:space="preserve">Criterio 4, Subcriterio 1:  </t>
  </si>
  <si>
    <t>Parámetros de Evaluación Criterio 4, Subcriterio 1</t>
  </si>
  <si>
    <r>
      <rPr>
        <b/>
        <sz val="11"/>
        <color theme="1"/>
        <rFont val="Arial"/>
      </rPr>
      <t xml:space="preserve">Dos aspectos: </t>
    </r>
    <r>
      <rPr>
        <sz val="11"/>
        <color theme="1"/>
        <rFont val="Arial"/>
      </rPr>
      <t>La IES aporta evidencia de haber aprobado el tránsito 
inmediato de mínimo el 40% de los participantes del PTIES habilitados y de contar con oferta de nivelación de aprendizajes y competencias para los estudiantes de primer semestre conforme lo establecido en los literales b) y c) del numeral 5.2: 
25 puntos.</t>
    </r>
  </si>
  <si>
    <t>Cumple la IES oferta el 40% no tiene puntuación adicional.
Cumple, expresa la disposición para nivelar las competencias básicas exigidas lenguaje y matemáticas y las otras que sean necesarias y acordadas con la IEM según avances en plan de trabajo, procesos de articulación curricular e intereses en carreras por parte de los estudiantes según diagnósticos.</t>
  </si>
  <si>
    <t>Criterio 4, Subcriterio 2</t>
  </si>
  <si>
    <t>Parámetros de Evaluación Criterio 4, Subcriterio 2</t>
  </si>
  <si>
    <r>
      <rPr>
        <b/>
        <sz val="11"/>
        <color theme="1"/>
        <rFont val="Arial"/>
      </rPr>
      <t xml:space="preserve">Un aspecto: </t>
    </r>
    <r>
      <rPr>
        <sz val="11"/>
        <color theme="1"/>
        <rFont val="Arial"/>
      </rPr>
      <t>La IES aporta evidencia de haber aprobado el tránsito 
inmediato de mínimo el 40% de los participantes del PTIES habilitados o 
de contar con oferta de nivelación de aprendizajes y competencias 
para los estudiantes de primer semestre conforme lo establecido en 
los literales b) y c) del numeral 5.2: 
10 puntos.</t>
    </r>
  </si>
  <si>
    <t>Criterio 4, Subcriterio 3</t>
  </si>
  <si>
    <t>Parámetros de Evaluación Criterio 4, Subcriterio 3</t>
  </si>
  <si>
    <r>
      <rPr>
        <b/>
        <sz val="11"/>
        <color theme="1"/>
        <rFont val="Arial"/>
      </rPr>
      <t>Ningún aspecto:</t>
    </r>
    <r>
      <rPr>
        <b/>
        <sz val="11"/>
        <color rgb="FFFF0000"/>
        <rFont val="Arial"/>
      </rPr>
      <t xml:space="preserve"> </t>
    </r>
    <r>
      <rPr>
        <sz val="11"/>
        <color theme="1"/>
        <rFont val="Arial"/>
      </rPr>
      <t xml:space="preserve"> La IES NO aporta evidencia de haber aprobado el 
tránsito inmediato de mínimo el 40% de los participantes del PTIES 
habilitados o 
de contar con oferta de nivelación de aprendizajes y 
competencias para los estudiantes de primer semestre conforme lo 
establecido en los literales b) y c) del numeral 5.2: 
0 puntos. </t>
    </r>
  </si>
  <si>
    <t xml:space="preserve">Coloque el procentaje adicional (el número) de aporte de la IES al 40% de tránsito inmediato. Ej: si la IES propone el 60%, quiere decir que aporta un 20% adicional: coloque en la celda D66 el número 20, sin procentaje. </t>
  </si>
  <si>
    <t>TOTAL PUNTAJE</t>
  </si>
  <si>
    <t>RESUMEN DE LA EVALUACIÓN TÉCNICA</t>
  </si>
  <si>
    <t>% de tránsito anticipado ofertado por a IES</t>
  </si>
  <si>
    <t>%Aporte mínimo PTIES</t>
  </si>
  <si>
    <t>Denominador</t>
  </si>
  <si>
    <t>Factor</t>
  </si>
  <si>
    <t>Criterios</t>
  </si>
  <si>
    <t>Puntaje máximo posible</t>
  </si>
  <si>
    <t>Puntaje de la IES</t>
  </si>
  <si>
    <t xml:space="preserve">TOTAL - EVALUACIÓN TÉCNICA </t>
  </si>
  <si>
    <t>PUNTAJE TÉCNICO FINAL</t>
  </si>
  <si>
    <t>Reúne mínimo 70 Puntos</t>
  </si>
  <si>
    <t>SI</t>
  </si>
  <si>
    <t>AMAZONIA</t>
  </si>
  <si>
    <t>ANDINA</t>
  </si>
  <si>
    <t>CARIBE</t>
  </si>
  <si>
    <t>ORINOQUIA</t>
  </si>
  <si>
    <t>TOTAL</t>
  </si>
  <si>
    <t>META TOTAL DE ESTUDIANTES</t>
  </si>
  <si>
    <t>NUMERO DE IEM POR MACRORREGION</t>
  </si>
  <si>
    <t>Director(a) del Programa</t>
  </si>
  <si>
    <t>MACROREGION</t>
  </si>
  <si>
    <t>IEM</t>
  </si>
  <si>
    <t>Profesional para el apoyo psicosocial</t>
  </si>
  <si>
    <t>POBLACIÓN PROYECTADA PARTICIPANTES CONVOCATORIA PTIES 2026</t>
  </si>
  <si>
    <t>DESAGREGADO MATRÍCULA PROYECTADA POR GRADO</t>
  </si>
  <si>
    <r>
      <rPr>
        <sz val="10"/>
        <color rgb="FF000000"/>
        <rFont val="Arial"/>
      </rPr>
      <t>A.</t>
    </r>
    <r>
      <rPr>
        <sz val="7"/>
        <color rgb="FF000000"/>
        <rFont val="Times New Roman"/>
      </rPr>
      <t xml:space="preserve">     </t>
    </r>
    <r>
      <rPr>
        <sz val="10"/>
        <color rgb="FF000000"/>
        <rFont val="Arial"/>
      </rPr>
      <t xml:space="preserve">Macrorregión Andina </t>
    </r>
  </si>
  <si>
    <t>Departamento</t>
  </si>
  <si>
    <t>Municipio</t>
  </si>
  <si>
    <t>Cantidad de IEM</t>
  </si>
  <si>
    <t>Nombres IEM</t>
  </si>
  <si>
    <t>Meta total de participantes PTIES</t>
  </si>
  <si>
    <t>Matrícula aproximada</t>
  </si>
  <si>
    <t>Participantes adicionales a vincular por parte de la IES</t>
  </si>
  <si>
    <t>Agregado 25 -26</t>
  </si>
  <si>
    <t>10° y 11° IEM</t>
  </si>
  <si>
    <t>10°</t>
  </si>
  <si>
    <t>11°</t>
  </si>
  <si>
    <t>Meta</t>
  </si>
  <si>
    <t>Antioquia</t>
  </si>
  <si>
    <t>Anorí</t>
  </si>
  <si>
    <t>I.E. Anorí</t>
  </si>
  <si>
    <t>Real</t>
  </si>
  <si>
    <t>Abejorral</t>
  </si>
  <si>
    <t>I. E. Manuel Canuto Restrepo</t>
  </si>
  <si>
    <t>Cundinamarca</t>
  </si>
  <si>
    <t>Viotá</t>
  </si>
  <si>
    <t>I.E.Departamental San Gabriel</t>
  </si>
  <si>
    <t>I.E. Departamental San Gabriel</t>
  </si>
  <si>
    <t>Población nuevos grado 10 simat octubre</t>
  </si>
  <si>
    <t>Huila</t>
  </si>
  <si>
    <t>Acevedo</t>
  </si>
  <si>
    <t>I.E. Bateas</t>
  </si>
  <si>
    <t>Diferencia proyectado vs real 2025</t>
  </si>
  <si>
    <t>Norte de Santander</t>
  </si>
  <si>
    <t>Convención</t>
  </si>
  <si>
    <t>I.E. Colegio Guillermo Quintero Calderón</t>
  </si>
  <si>
    <t>Diferencia nuevos proyectado 2026 vs SIMAT</t>
  </si>
  <si>
    <t>Tibú</t>
  </si>
  <si>
    <t>I.E. Integrado Campo Dos</t>
  </si>
  <si>
    <t xml:space="preserve">Población Adicional a convocar IES </t>
  </si>
  <si>
    <t>Tolima</t>
  </si>
  <si>
    <t>Rioblanco</t>
  </si>
  <si>
    <t>I.E. Técnica Agropecuaria San Rafael</t>
  </si>
  <si>
    <t>Población esperada Matrícula 10 y 11</t>
  </si>
  <si>
    <t>Total</t>
  </si>
  <si>
    <t>-</t>
  </si>
  <si>
    <t>Población de grado 11 en 2025</t>
  </si>
  <si>
    <r>
      <rPr>
        <sz val="10"/>
        <color rgb="FF000000"/>
        <rFont val="Arial"/>
      </rPr>
      <t>B.</t>
    </r>
    <r>
      <rPr>
        <sz val="7"/>
        <color rgb="FF000000"/>
        <rFont val="Times New Roman"/>
      </rPr>
      <t xml:space="preserve">     </t>
    </r>
    <r>
      <rPr>
        <sz val="10"/>
        <color rgb="FF000000"/>
        <rFont val="Arial"/>
      </rPr>
      <t>Macrorregión Amazonía</t>
    </r>
  </si>
  <si>
    <t>Restar los de 11</t>
  </si>
  <si>
    <t>o Restar los de 10?</t>
  </si>
  <si>
    <t>Caquetá</t>
  </si>
  <si>
    <t>Cartagena del Chairá</t>
  </si>
  <si>
    <t>I.E.Agroecológico Amazónico</t>
  </si>
  <si>
    <t>I.E. Agroecológico Amazónico</t>
  </si>
  <si>
    <t>Amazonas</t>
  </si>
  <si>
    <t>Leticia</t>
  </si>
  <si>
    <t>I.E. Sagrado Corazón de Jesús</t>
  </si>
  <si>
    <t>Estudiantes</t>
  </si>
  <si>
    <t>Putumayo</t>
  </si>
  <si>
    <t>Puerto Guzmán</t>
  </si>
  <si>
    <t>I.E.R. Rafael Reyes</t>
  </si>
  <si>
    <t>Hombres</t>
  </si>
  <si>
    <t>San Miguel</t>
  </si>
  <si>
    <t>I.E.R. Agua Clara</t>
  </si>
  <si>
    <t>Mujeres</t>
  </si>
  <si>
    <t>Indígenas</t>
  </si>
  <si>
    <t>Afros</t>
  </si>
  <si>
    <r>
      <rPr>
        <sz val="10"/>
        <color rgb="FF000000"/>
        <rFont val="Arial"/>
      </rPr>
      <t>C.</t>
    </r>
    <r>
      <rPr>
        <sz val="7"/>
        <color rgb="FF000000"/>
        <rFont val="Times New Roman"/>
      </rPr>
      <t xml:space="preserve">     </t>
    </r>
    <r>
      <rPr>
        <sz val="10"/>
        <color rgb="FF000000"/>
        <rFont val="Arial"/>
      </rPr>
      <t>Macrorregión Caribe</t>
    </r>
  </si>
  <si>
    <t>Cesar</t>
  </si>
  <si>
    <t>Chimichagua</t>
  </si>
  <si>
    <t>I.E. Lorenza Bustamante</t>
  </si>
  <si>
    <t>Córdoba</t>
  </si>
  <si>
    <t>Puerto Libertador</t>
  </si>
  <si>
    <t>I.E. German Gómez Peláez</t>
  </si>
  <si>
    <t>Valencia</t>
  </si>
  <si>
    <t>I.E. Catalino Gulfo</t>
  </si>
  <si>
    <t>Bolívar</t>
  </si>
  <si>
    <t>Mompós</t>
  </si>
  <si>
    <t>I.E.T. Colegio Nacional Pinillos</t>
  </si>
  <si>
    <t>La Guajira</t>
  </si>
  <si>
    <t>Dibulla</t>
  </si>
  <si>
    <t>I.E.T Rural Agropecuaria de Mingueo</t>
  </si>
  <si>
    <t>Sucre</t>
  </si>
  <si>
    <t>Palmito</t>
  </si>
  <si>
    <t>I.E. Indígena San Antonio Abad</t>
  </si>
  <si>
    <t>San Onofre</t>
  </si>
  <si>
    <t>I.E.T. Agro San Onofre de Torobe</t>
  </si>
  <si>
    <r>
      <rPr>
        <sz val="10"/>
        <color rgb="FF000000"/>
        <rFont val="Arial"/>
      </rPr>
      <t>D.</t>
    </r>
    <r>
      <rPr>
        <sz val="7"/>
        <color rgb="FF000000"/>
        <rFont val="Times New Roman"/>
      </rPr>
      <t xml:space="preserve">     </t>
    </r>
    <r>
      <rPr>
        <sz val="10"/>
        <color rgb="FF000000"/>
        <rFont val="Arial"/>
      </rPr>
      <t>Macrorregión Pacífica</t>
    </r>
  </si>
  <si>
    <t>Cauca</t>
  </si>
  <si>
    <t>López de Micay</t>
  </si>
  <si>
    <t>I.E. Pablo VI</t>
  </si>
  <si>
    <t>Timbiquí</t>
  </si>
  <si>
    <t>I.E. Comercial Santa Clara de Asís</t>
  </si>
  <si>
    <t>Chocó</t>
  </si>
  <si>
    <t>Riosucio</t>
  </si>
  <si>
    <t>I.E. Antonio Ricaure</t>
  </si>
  <si>
    <t>Nariño</t>
  </si>
  <si>
    <t>Barbacoas</t>
  </si>
  <si>
    <t>I.E. Normal Superior La Inmaculada</t>
  </si>
  <si>
    <t>Valle del Cauca</t>
  </si>
  <si>
    <t>La Unión</t>
  </si>
  <si>
    <t>I.E. Magdalena Ortega</t>
  </si>
  <si>
    <t>Obando</t>
  </si>
  <si>
    <t>I.E. San José</t>
  </si>
  <si>
    <t>Riofrío</t>
  </si>
  <si>
    <t>I.E. Nemesio Rodriguez Escobar</t>
  </si>
  <si>
    <r>
      <rPr>
        <sz val="10"/>
        <color rgb="FF000000"/>
        <rFont val="Arial"/>
      </rPr>
      <t>E.</t>
    </r>
    <r>
      <rPr>
        <sz val="7"/>
        <color rgb="FF000000"/>
        <rFont val="Times New Roman"/>
      </rPr>
      <t xml:space="preserve">     </t>
    </r>
    <r>
      <rPr>
        <sz val="10"/>
        <color rgb="FF000000"/>
        <rFont val="Arial"/>
      </rPr>
      <t>Macrorregión Orinoquía</t>
    </r>
  </si>
  <si>
    <t>Arauca</t>
  </si>
  <si>
    <t>Arauquita</t>
  </si>
  <si>
    <t>I.E. Aguachica</t>
  </si>
  <si>
    <t>Vichada</t>
  </si>
  <si>
    <t>Cumaribo</t>
  </si>
  <si>
    <t>SUBTTOTALES</t>
  </si>
  <si>
    <t>JORGE EDUARDO CORRALES AMAYA, JUAN CARLOS GONZALEZ GONZALES Y RUTH ALEXANDRARINCÓN MÉNDEZ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</si>
</sst>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46">
    <font>
      <sz val="11"/>
      <color theme="1"/>
      <name val="Calibri"/>
      <scheme val="minor"/>
    </font>
    <font>
      <b/>
      <sz val="11"/>
      <color theme="1"/>
      <name val="Arial"/>
    </font>
    <font>
      <sz val="11"/>
      <name val="Calibri"/>
    </font>
    <font>
      <b/>
      <sz val="14"/>
      <color theme="1"/>
      <name val="Calibri"/>
    </font>
    <font>
      <b/>
      <sz val="16"/>
      <color theme="1"/>
      <name val="Calibri"/>
    </font>
    <font>
      <sz val="11"/>
      <color theme="1"/>
      <name val="Calibri"/>
    </font>
    <font>
      <b/>
      <sz val="10"/>
      <color theme="1"/>
      <name val="Arial"/>
    </font>
    <font>
      <sz val="11"/>
      <color theme="1"/>
      <name val="Arial"/>
    </font>
    <font>
      <b/>
      <sz val="11"/>
      <color rgb="FF000000"/>
      <name val="Arial"/>
    </font>
    <font>
      <b/>
      <sz val="12"/>
      <color theme="1"/>
      <name val="Arial"/>
    </font>
    <font>
      <sz val="11"/>
      <color rgb="FF000000"/>
      <name val="Arial"/>
    </font>
    <font>
      <i/>
      <u/>
      <sz val="11"/>
      <color rgb="FF000000"/>
      <name val="Arial"/>
    </font>
    <font>
      <b/>
      <sz val="11"/>
      <color theme="0"/>
      <name val="Arial"/>
    </font>
    <font>
      <b/>
      <sz val="14"/>
      <color rgb="FFFFFFFF"/>
      <name val="Arial"/>
    </font>
    <font>
      <b/>
      <sz val="16"/>
      <color theme="1"/>
      <name val="Arial"/>
    </font>
    <font>
      <b/>
      <sz val="11"/>
      <color rgb="FFD6E3BC"/>
      <name val="Arial"/>
    </font>
    <font>
      <i/>
      <sz val="11"/>
      <color rgb="FF7F7F7F"/>
      <name val="Arial"/>
    </font>
    <font>
      <i/>
      <sz val="11"/>
      <color rgb="FFA5A5A5"/>
      <name val="Arial"/>
    </font>
    <font>
      <b/>
      <sz val="18"/>
      <color theme="1"/>
      <name val="Arial"/>
    </font>
    <font>
      <sz val="18"/>
      <color theme="1"/>
      <name val="Arial"/>
    </font>
    <font>
      <sz val="16"/>
      <color theme="1"/>
      <name val="Arial"/>
    </font>
    <font>
      <b/>
      <i/>
      <sz val="16"/>
      <color theme="1"/>
      <name val="Arial"/>
    </font>
    <font>
      <sz val="12"/>
      <color theme="1"/>
      <name val="Aptos"/>
    </font>
    <font>
      <b/>
      <sz val="14"/>
      <color theme="1"/>
      <name val="Arial"/>
    </font>
    <font>
      <sz val="12"/>
      <color theme="1"/>
      <name val="Calibri"/>
    </font>
    <font>
      <b/>
      <sz val="16"/>
      <color theme="0"/>
      <name val="Arial"/>
    </font>
    <font>
      <b/>
      <sz val="14"/>
      <color theme="0"/>
      <name val="Arial"/>
    </font>
    <font>
      <sz val="14"/>
      <color theme="1"/>
      <name val="Arial"/>
    </font>
    <font>
      <b/>
      <sz val="11"/>
      <color rgb="FF7F7F7F"/>
      <name val="Arial"/>
    </font>
    <font>
      <b/>
      <sz val="12"/>
      <color theme="1"/>
      <name val="Calibri"/>
    </font>
    <font>
      <b/>
      <sz val="11"/>
      <color theme="1"/>
      <name val="Calibri"/>
    </font>
    <font>
      <sz val="9"/>
      <color theme="1"/>
      <name val="Calibri"/>
    </font>
    <font>
      <sz val="10"/>
      <color rgb="FF000000"/>
      <name val="Arial"/>
    </font>
    <font>
      <b/>
      <sz val="8"/>
      <color theme="1"/>
      <name val="Calibri"/>
    </font>
    <font>
      <b/>
      <sz val="8"/>
      <color rgb="FF000000"/>
      <name val="Arial"/>
    </font>
    <font>
      <sz val="8"/>
      <color theme="1"/>
      <name val="Calibri"/>
    </font>
    <font>
      <sz val="8"/>
      <color rgb="FF000000"/>
      <name val="Arial"/>
    </font>
    <font>
      <sz val="11"/>
      <color theme="1"/>
      <name val="Calibri"/>
      <scheme val="minor"/>
    </font>
    <font>
      <sz val="11"/>
      <color rgb="FF000000"/>
      <name val="Calibri"/>
    </font>
    <font>
      <sz val="8"/>
      <color theme="1"/>
      <name val="Arial"/>
    </font>
    <font>
      <b/>
      <i/>
      <u/>
      <sz val="11"/>
      <color rgb="FF000000"/>
      <name val="Arial"/>
    </font>
    <font>
      <b/>
      <sz val="11"/>
      <color rgb="FFFF0000"/>
      <name val="Arial"/>
    </font>
    <font>
      <sz val="7"/>
      <color rgb="FF000000"/>
      <name val="Times New Roman"/>
    </font>
    <font>
      <b/>
      <sz val="10"/>
      <color rgb="FF000000"/>
      <name val="Arial"/>
    </font>
    <font>
      <b/>
      <sz val="11"/>
      <name val="Arial"/>
      <family val="2"/>
    </font>
    <font>
      <sz val="11"/>
      <name val="Calibri"/>
      <family val="2"/>
    </font>
  </fonts>
  <fills count="18">
    <fill>
      <patternFill patternType="none"/>
    </fill>
    <fill>
      <patternFill patternType="gray125"/>
    </fill>
    <fill>
      <patternFill patternType="solid">
        <fgColor rgb="FFC2D69B"/>
        <bgColor rgb="FFC2D69B"/>
      </patternFill>
    </fill>
    <fill>
      <patternFill patternType="solid">
        <fgColor rgb="FFD99594"/>
        <bgColor rgb="FFD99594"/>
      </patternFill>
    </fill>
    <fill>
      <patternFill patternType="solid">
        <fgColor theme="0"/>
        <bgColor theme="0"/>
      </patternFill>
    </fill>
    <fill>
      <patternFill patternType="solid">
        <fgColor rgb="FFEEECE1"/>
        <bgColor rgb="FFEEECE1"/>
      </patternFill>
    </fill>
    <fill>
      <patternFill patternType="solid">
        <fgColor rgb="FF4F6128"/>
        <bgColor rgb="FF4F6128"/>
      </patternFill>
    </fill>
    <fill>
      <patternFill patternType="solid">
        <fgColor rgb="FF76923C"/>
        <bgColor rgb="FF76923C"/>
      </patternFill>
    </fill>
    <fill>
      <patternFill patternType="solid">
        <fgColor rgb="FFEAF1DD"/>
        <bgColor rgb="FFEAF1DD"/>
      </patternFill>
    </fill>
    <fill>
      <patternFill patternType="solid">
        <fgColor rgb="FFFFFF00"/>
        <bgColor rgb="FFFFFF00"/>
      </patternFill>
    </fill>
    <fill>
      <patternFill patternType="solid">
        <fgColor rgb="FF7F7F7F"/>
        <bgColor rgb="FF7F7F7F"/>
      </patternFill>
    </fill>
    <fill>
      <patternFill patternType="solid">
        <fgColor rgb="FFD6E3BC"/>
        <bgColor rgb="FFD6E3BC"/>
      </patternFill>
    </fill>
    <fill>
      <patternFill patternType="solid">
        <fgColor rgb="FFB6DDE8"/>
        <bgColor rgb="FFB6DDE8"/>
      </patternFill>
    </fill>
    <fill>
      <patternFill patternType="solid">
        <fgColor rgb="FFFFFFFF"/>
        <bgColor rgb="FFFFFFFF"/>
      </patternFill>
    </fill>
    <fill>
      <patternFill patternType="solid">
        <fgColor rgb="FFE5DFEC"/>
        <bgColor rgb="FFE5DFEC"/>
      </patternFill>
    </fill>
    <fill>
      <patternFill patternType="solid">
        <fgColor rgb="FFFFC000"/>
        <bgColor rgb="FFFFC000"/>
      </patternFill>
    </fill>
    <fill>
      <patternFill patternType="solid">
        <fgColor rgb="FF92D050"/>
        <bgColor rgb="FF92D050"/>
      </patternFill>
    </fill>
    <fill>
      <patternFill patternType="solid">
        <fgColor theme="0"/>
        <bgColor indexed="64"/>
      </patternFill>
    </fill>
  </fills>
  <borders count="47">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diagonal/>
    </border>
    <border>
      <left style="thin">
        <color rgb="FF000000"/>
      </left>
      <right style="medium">
        <color rgb="FF000000"/>
      </right>
      <top style="thin">
        <color rgb="FF000000"/>
      </top>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rgb="FF000000"/>
      </right>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diagonal/>
    </border>
    <border>
      <left/>
      <right style="medium">
        <color rgb="FF000000"/>
      </right>
      <top style="thin">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diagonal/>
    </border>
    <border>
      <left/>
      <right/>
      <top style="thin">
        <color rgb="FF000000"/>
      </top>
      <bottom/>
      <diagonal/>
    </border>
  </borders>
  <cellStyleXfs count="1">
    <xf numFmtId="0" fontId="0" fillId="0" borderId="0"/>
  </cellStyleXfs>
  <cellXfs count="205">
    <xf numFmtId="0" fontId="0" fillId="0" borderId="0" xfId="0"/>
    <xf numFmtId="0" fontId="5" fillId="0" borderId="0" xfId="0" applyFont="1" applyAlignment="1">
      <alignment horizontal="center"/>
    </xf>
    <xf numFmtId="0" fontId="4" fillId="0" borderId="0" xfId="0" applyFont="1"/>
    <xf numFmtId="0" fontId="6" fillId="3" borderId="10" xfId="0" applyFont="1" applyFill="1" applyBorder="1" applyAlignment="1">
      <alignment horizontal="center" vertical="center"/>
    </xf>
    <xf numFmtId="0" fontId="6" fillId="3" borderId="10" xfId="0" applyFont="1" applyFill="1" applyBorder="1" applyAlignment="1">
      <alignment horizontal="center" vertical="center" wrapText="1"/>
    </xf>
    <xf numFmtId="0" fontId="1" fillId="0" borderId="10" xfId="0" applyFont="1" applyBorder="1" applyAlignment="1">
      <alignment horizontal="left" vertical="center" wrapText="1"/>
    </xf>
    <xf numFmtId="3" fontId="7" fillId="0" borderId="10" xfId="0" applyNumberFormat="1" applyFont="1" applyBorder="1" applyAlignment="1">
      <alignment horizontal="center" vertical="center"/>
    </xf>
    <xf numFmtId="3" fontId="7" fillId="4" borderId="10" xfId="0" applyNumberFormat="1" applyFont="1" applyFill="1" applyBorder="1" applyAlignment="1">
      <alignment horizontal="center" vertical="center"/>
    </xf>
    <xf numFmtId="0" fontId="1" fillId="2" borderId="10" xfId="0" applyFont="1" applyFill="1" applyBorder="1" applyAlignment="1">
      <alignment horizontal="center" vertical="center" wrapText="1"/>
    </xf>
    <xf numFmtId="3" fontId="1" fillId="2" borderId="10" xfId="0" applyNumberFormat="1" applyFont="1" applyFill="1" applyBorder="1" applyAlignment="1">
      <alignment horizontal="center" vertical="center"/>
    </xf>
    <xf numFmtId="3" fontId="1" fillId="3" borderId="10" xfId="0" applyNumberFormat="1" applyFont="1" applyFill="1" applyBorder="1" applyAlignment="1">
      <alignment horizontal="center" vertical="center"/>
    </xf>
    <xf numFmtId="0" fontId="1" fillId="5" borderId="10" xfId="0" applyFont="1" applyFill="1" applyBorder="1" applyAlignment="1">
      <alignment horizontal="left" vertical="center" wrapText="1"/>
    </xf>
    <xf numFmtId="0" fontId="9" fillId="5" borderId="14" xfId="0" applyFont="1" applyFill="1" applyBorder="1" applyAlignment="1">
      <alignment horizontal="left" vertical="center" wrapText="1"/>
    </xf>
    <xf numFmtId="9" fontId="9" fillId="5" borderId="10" xfId="0" applyNumberFormat="1" applyFont="1" applyFill="1" applyBorder="1" applyAlignment="1">
      <alignment horizontal="left" vertical="center"/>
    </xf>
    <xf numFmtId="9" fontId="9" fillId="5" borderId="10" xfId="0" applyNumberFormat="1" applyFont="1" applyFill="1" applyBorder="1" applyAlignment="1">
      <alignment horizontal="center" vertical="center"/>
    </xf>
    <xf numFmtId="0" fontId="7" fillId="0" borderId="10" xfId="0" applyFont="1" applyBorder="1" applyAlignment="1">
      <alignment vertical="top" wrapText="1"/>
    </xf>
    <xf numFmtId="0" fontId="10" fillId="0" borderId="10" xfId="0" applyFont="1" applyBorder="1" applyAlignment="1">
      <alignment horizontal="left" vertical="center"/>
    </xf>
    <xf numFmtId="9" fontId="7" fillId="0" borderId="10" xfId="0" applyNumberFormat="1" applyFont="1" applyBorder="1" applyAlignment="1">
      <alignment horizontal="center" vertical="center"/>
    </xf>
    <xf numFmtId="0" fontId="10" fillId="0" borderId="10" xfId="0" applyFont="1" applyBorder="1" applyAlignment="1">
      <alignment horizontal="left" vertical="center" wrapText="1"/>
    </xf>
    <xf numFmtId="0" fontId="11" fillId="0" borderId="10" xfId="0" applyFont="1" applyBorder="1" applyAlignment="1">
      <alignment horizontal="left" vertical="center" wrapText="1"/>
    </xf>
    <xf numFmtId="0" fontId="9" fillId="5" borderId="10" xfId="0" applyFont="1" applyFill="1" applyBorder="1" applyAlignment="1">
      <alignment horizontal="left" vertical="center" wrapText="1"/>
    </xf>
    <xf numFmtId="0" fontId="7" fillId="0" borderId="10" xfId="0" applyFont="1" applyBorder="1" applyAlignment="1">
      <alignment horizontal="center" vertical="center"/>
    </xf>
    <xf numFmtId="0" fontId="7" fillId="0" borderId="10" xfId="0" applyFont="1" applyBorder="1" applyAlignment="1">
      <alignment vertical="center"/>
    </xf>
    <xf numFmtId="0" fontId="7" fillId="0" borderId="10" xfId="0" applyFont="1" applyBorder="1"/>
    <xf numFmtId="0" fontId="7" fillId="0" borderId="10" xfId="0" applyFont="1" applyBorder="1" applyAlignment="1">
      <alignment wrapText="1"/>
    </xf>
    <xf numFmtId="0" fontId="12" fillId="6" borderId="15" xfId="0" applyFont="1" applyFill="1" applyBorder="1" applyAlignment="1">
      <alignment vertical="center"/>
    </xf>
    <xf numFmtId="0" fontId="12" fillId="6" borderId="16" xfId="0" applyFont="1" applyFill="1" applyBorder="1" applyAlignment="1">
      <alignment vertical="center"/>
    </xf>
    <xf numFmtId="4" fontId="13" fillId="6" borderId="16" xfId="0" applyNumberFormat="1" applyFont="1" applyFill="1" applyBorder="1" applyAlignment="1">
      <alignment horizontal="center" vertical="center"/>
    </xf>
    <xf numFmtId="9" fontId="12" fillId="6" borderId="17" xfId="0" applyNumberFormat="1" applyFont="1" applyFill="1" applyBorder="1" applyAlignment="1">
      <alignment horizontal="center" vertical="center"/>
    </xf>
    <xf numFmtId="0" fontId="13" fillId="7" borderId="18" xfId="0" applyFont="1" applyFill="1" applyBorder="1" applyAlignment="1">
      <alignment horizontal="center" vertical="center" wrapText="1"/>
    </xf>
    <xf numFmtId="0" fontId="13" fillId="7" borderId="19" xfId="0" applyFont="1" applyFill="1" applyBorder="1" applyAlignment="1">
      <alignment horizontal="center" vertical="center" wrapText="1"/>
    </xf>
    <xf numFmtId="164" fontId="13" fillId="7" borderId="19" xfId="0" applyNumberFormat="1" applyFont="1" applyFill="1" applyBorder="1" applyAlignment="1">
      <alignment horizontal="center" vertical="center" wrapText="1"/>
    </xf>
    <xf numFmtId="0" fontId="13" fillId="7" borderId="20" xfId="0" applyFont="1" applyFill="1" applyBorder="1" applyAlignment="1">
      <alignment horizontal="center" vertical="center" wrapText="1"/>
    </xf>
    <xf numFmtId="3" fontId="14" fillId="8" borderId="23" xfId="0" applyNumberFormat="1" applyFont="1" applyFill="1" applyBorder="1" applyAlignment="1">
      <alignment horizontal="center" vertical="center"/>
    </xf>
    <xf numFmtId="0" fontId="1" fillId="8" borderId="24" xfId="0" applyFont="1" applyFill="1" applyBorder="1" applyAlignment="1">
      <alignment vertical="center" wrapText="1"/>
    </xf>
    <xf numFmtId="0" fontId="1" fillId="8" borderId="9" xfId="0" applyFont="1" applyFill="1" applyBorder="1" applyAlignment="1">
      <alignment horizontal="left" vertical="center" wrapText="1"/>
    </xf>
    <xf numFmtId="3" fontId="15" fillId="8" borderId="10" xfId="0" applyNumberFormat="1" applyFont="1" applyFill="1" applyBorder="1" applyAlignment="1">
      <alignment horizontal="center" vertical="center"/>
    </xf>
    <xf numFmtId="4" fontId="1" fillId="8" borderId="10" xfId="0" applyNumberFormat="1" applyFont="1" applyFill="1" applyBorder="1" applyAlignment="1">
      <alignment horizontal="center" vertical="center"/>
    </xf>
    <xf numFmtId="4" fontId="17" fillId="10" borderId="10" xfId="0" applyNumberFormat="1" applyFont="1" applyFill="1" applyBorder="1" applyAlignment="1">
      <alignment horizontal="center" vertical="center" wrapText="1"/>
    </xf>
    <xf numFmtId="0" fontId="1" fillId="11" borderId="10" xfId="0" applyFont="1" applyFill="1" applyBorder="1" applyAlignment="1">
      <alignment horizontal="left" vertical="center" wrapText="1"/>
    </xf>
    <xf numFmtId="3" fontId="1" fillId="11" borderId="10" xfId="0" applyNumberFormat="1" applyFont="1" applyFill="1" applyBorder="1" applyAlignment="1">
      <alignment horizontal="center" vertical="center"/>
    </xf>
    <xf numFmtId="0" fontId="7" fillId="0" borderId="25" xfId="0" applyFont="1" applyBorder="1" applyAlignment="1">
      <alignment horizontal="left" vertical="center" wrapText="1"/>
    </xf>
    <xf numFmtId="0" fontId="7" fillId="0" borderId="26" xfId="0" applyFont="1" applyBorder="1" applyAlignment="1">
      <alignment horizontal="left" vertical="center" wrapText="1"/>
    </xf>
    <xf numFmtId="4" fontId="16" fillId="0" borderId="11" xfId="0" applyNumberFormat="1" applyFont="1" applyBorder="1" applyAlignment="1">
      <alignment horizontal="center" vertical="center" wrapText="1"/>
    </xf>
    <xf numFmtId="4" fontId="17" fillId="10" borderId="27" xfId="0" applyNumberFormat="1" applyFont="1" applyFill="1" applyBorder="1" applyAlignment="1">
      <alignment horizontal="center" vertical="center" wrapText="1"/>
    </xf>
    <xf numFmtId="4" fontId="1" fillId="11" borderId="10" xfId="0" applyNumberFormat="1" applyFont="1" applyFill="1" applyBorder="1" applyAlignment="1">
      <alignment horizontal="center" vertical="center"/>
    </xf>
    <xf numFmtId="0" fontId="7" fillId="0" borderId="9" xfId="0" applyFont="1" applyBorder="1" applyAlignment="1">
      <alignment horizontal="left" vertical="center" wrapText="1"/>
    </xf>
    <xf numFmtId="4" fontId="16" fillId="0" borderId="10" xfId="0" applyNumberFormat="1" applyFont="1" applyBorder="1" applyAlignment="1">
      <alignment horizontal="center" vertical="center" wrapText="1"/>
    </xf>
    <xf numFmtId="0" fontId="7" fillId="0" borderId="0" xfId="0" applyFont="1"/>
    <xf numFmtId="3" fontId="18" fillId="11" borderId="23" xfId="0" applyNumberFormat="1" applyFont="1" applyFill="1" applyBorder="1" applyAlignment="1">
      <alignment horizontal="center" vertical="center"/>
    </xf>
    <xf numFmtId="4" fontId="18" fillId="11" borderId="28" xfId="0" applyNumberFormat="1" applyFont="1" applyFill="1" applyBorder="1" applyAlignment="1">
      <alignment horizontal="center" vertical="center"/>
    </xf>
    <xf numFmtId="0" fontId="19" fillId="0" borderId="0" xfId="0" applyFont="1"/>
    <xf numFmtId="0" fontId="1" fillId="11" borderId="24" xfId="0" applyFont="1" applyFill="1" applyBorder="1" applyAlignment="1">
      <alignment vertical="center" wrapText="1"/>
    </xf>
    <xf numFmtId="4" fontId="15" fillId="11" borderId="10" xfId="0" applyNumberFormat="1" applyFont="1" applyFill="1" applyBorder="1" applyAlignment="1">
      <alignment horizontal="center" vertical="center"/>
    </xf>
    <xf numFmtId="0" fontId="7" fillId="0" borderId="10" xfId="0" applyFont="1" applyBorder="1" applyAlignment="1">
      <alignment horizontal="left" vertical="center" wrapText="1"/>
    </xf>
    <xf numFmtId="4" fontId="17" fillId="10" borderId="29" xfId="0" applyNumberFormat="1" applyFont="1" applyFill="1" applyBorder="1" applyAlignment="1">
      <alignment horizontal="center" vertical="center" wrapText="1"/>
    </xf>
    <xf numFmtId="3" fontId="14" fillId="12" borderId="23" xfId="0" applyNumberFormat="1" applyFont="1" applyFill="1" applyBorder="1" applyAlignment="1">
      <alignment horizontal="center" vertical="center"/>
    </xf>
    <xf numFmtId="0" fontId="20" fillId="0" borderId="0" xfId="0" applyFont="1"/>
    <xf numFmtId="0" fontId="1" fillId="12" borderId="24" xfId="0" applyFont="1" applyFill="1" applyBorder="1" applyAlignment="1">
      <alignment vertical="center"/>
    </xf>
    <xf numFmtId="0" fontId="1" fillId="12" borderId="10" xfId="0" applyFont="1" applyFill="1" applyBorder="1" applyAlignment="1">
      <alignment horizontal="left" vertical="center" wrapText="1"/>
    </xf>
    <xf numFmtId="3" fontId="15" fillId="12" borderId="10" xfId="0" applyNumberFormat="1" applyFont="1" applyFill="1" applyBorder="1" applyAlignment="1">
      <alignment horizontal="center" vertical="center"/>
    </xf>
    <xf numFmtId="4" fontId="1" fillId="12" borderId="10" xfId="0" applyNumberFormat="1" applyFont="1" applyFill="1" applyBorder="1" applyAlignment="1">
      <alignment horizontal="center" vertical="center"/>
    </xf>
    <xf numFmtId="9" fontId="7" fillId="0" borderId="0" xfId="0" applyNumberFormat="1" applyFont="1"/>
    <xf numFmtId="0" fontId="1" fillId="12" borderId="24" xfId="0" applyFont="1" applyFill="1" applyBorder="1" applyAlignment="1">
      <alignment vertical="center" wrapText="1"/>
    </xf>
    <xf numFmtId="3" fontId="1" fillId="12" borderId="10" xfId="0" applyNumberFormat="1" applyFont="1" applyFill="1" applyBorder="1" applyAlignment="1">
      <alignment horizontal="center" vertical="center"/>
    </xf>
    <xf numFmtId="0" fontId="10" fillId="13" borderId="0" xfId="0" applyFont="1" applyFill="1" applyAlignment="1">
      <alignment horizontal="left" wrapText="1"/>
    </xf>
    <xf numFmtId="3" fontId="1" fillId="8" borderId="23" xfId="0" applyNumberFormat="1" applyFont="1" applyFill="1" applyBorder="1" applyAlignment="1">
      <alignment horizontal="center" vertical="center"/>
    </xf>
    <xf numFmtId="0" fontId="1" fillId="8" borderId="24" xfId="0" applyFont="1" applyFill="1" applyBorder="1" applyAlignment="1">
      <alignment vertical="center"/>
    </xf>
    <xf numFmtId="0" fontId="1" fillId="8" borderId="10" xfId="0" applyFont="1" applyFill="1" applyBorder="1" applyAlignment="1">
      <alignment horizontal="left" vertical="center" wrapText="1"/>
    </xf>
    <xf numFmtId="0" fontId="10" fillId="13" borderId="0" xfId="0" applyFont="1" applyFill="1" applyAlignment="1">
      <alignment horizontal="left" vertical="center" wrapText="1"/>
    </xf>
    <xf numFmtId="3" fontId="1" fillId="8" borderId="10" xfId="0" applyNumberFormat="1" applyFont="1" applyFill="1" applyBorder="1" applyAlignment="1">
      <alignment horizontal="center" vertical="center"/>
    </xf>
    <xf numFmtId="4" fontId="16" fillId="0" borderId="9" xfId="0" applyNumberFormat="1" applyFont="1" applyBorder="1" applyAlignment="1">
      <alignment horizontal="center" vertical="center" wrapText="1"/>
    </xf>
    <xf numFmtId="0" fontId="14" fillId="2" borderId="24" xfId="0" applyFont="1" applyFill="1" applyBorder="1" applyAlignment="1">
      <alignment vertical="center" wrapText="1"/>
    </xf>
    <xf numFmtId="0" fontId="1" fillId="2" borderId="10" xfId="0" applyFont="1" applyFill="1" applyBorder="1" applyAlignment="1">
      <alignment horizontal="left" vertical="center" wrapText="1"/>
    </xf>
    <xf numFmtId="3" fontId="1" fillId="2" borderId="24" xfId="0" applyNumberFormat="1" applyFont="1" applyFill="1" applyBorder="1" applyAlignment="1">
      <alignment horizontal="center" vertical="center" wrapText="1"/>
    </xf>
    <xf numFmtId="1" fontId="5" fillId="15" borderId="10" xfId="0" applyNumberFormat="1" applyFont="1" applyFill="1" applyBorder="1" applyAlignment="1">
      <alignment horizontal="center"/>
    </xf>
    <xf numFmtId="0" fontId="9" fillId="0" borderId="0" xfId="0" applyFont="1" applyAlignment="1">
      <alignment vertical="center"/>
    </xf>
    <xf numFmtId="1" fontId="5" fillId="0" borderId="10" xfId="0" applyNumberFormat="1" applyFont="1" applyBorder="1" applyAlignment="1">
      <alignment horizontal="center"/>
    </xf>
    <xf numFmtId="0" fontId="7" fillId="0" borderId="0" xfId="0" applyFont="1" applyAlignment="1">
      <alignment vertical="center"/>
    </xf>
    <xf numFmtId="0" fontId="23" fillId="0" borderId="31" xfId="0" applyFont="1" applyBorder="1" applyAlignment="1">
      <alignment vertical="center"/>
    </xf>
    <xf numFmtId="0" fontId="23" fillId="0" borderId="32" xfId="0" applyFont="1" applyBorder="1" applyAlignment="1">
      <alignment horizontal="center" vertical="center"/>
    </xf>
    <xf numFmtId="0" fontId="23" fillId="0" borderId="33" xfId="0" applyFont="1" applyBorder="1" applyAlignment="1">
      <alignment horizontal="center" vertical="center"/>
    </xf>
    <xf numFmtId="0" fontId="7" fillId="4" borderId="34" xfId="0" applyFont="1" applyFill="1" applyBorder="1" applyAlignment="1">
      <alignment wrapText="1"/>
    </xf>
    <xf numFmtId="3" fontId="7" fillId="0" borderId="13" xfId="0" applyNumberFormat="1" applyFont="1" applyBorder="1" applyAlignment="1">
      <alignment horizontal="center" vertical="center"/>
    </xf>
    <xf numFmtId="3" fontId="7" fillId="0" borderId="35" xfId="0" applyNumberFormat="1" applyFont="1" applyBorder="1" applyAlignment="1">
      <alignment horizontal="center" vertical="center"/>
    </xf>
    <xf numFmtId="0" fontId="7" fillId="4" borderId="36" xfId="0" applyFont="1" applyFill="1" applyBorder="1" applyAlignment="1">
      <alignment wrapText="1"/>
    </xf>
    <xf numFmtId="3" fontId="7" fillId="0" borderId="0" xfId="0" applyNumberFormat="1" applyFont="1" applyAlignment="1">
      <alignment horizontal="center" vertical="center"/>
    </xf>
    <xf numFmtId="0" fontId="25" fillId="7" borderId="15" xfId="0" applyFont="1" applyFill="1" applyBorder="1" applyAlignment="1">
      <alignment vertical="center"/>
    </xf>
    <xf numFmtId="3" fontId="25" fillId="7" borderId="16" xfId="0" applyNumberFormat="1" applyFont="1" applyFill="1" applyBorder="1" applyAlignment="1">
      <alignment horizontal="center" vertical="center"/>
    </xf>
    <xf numFmtId="3" fontId="25" fillId="7" borderId="37" xfId="0" applyNumberFormat="1" applyFont="1" applyFill="1" applyBorder="1" applyAlignment="1">
      <alignment horizontal="center" vertical="center"/>
    </xf>
    <xf numFmtId="3" fontId="7" fillId="0" borderId="0" xfId="0" applyNumberFormat="1" applyFont="1" applyAlignment="1">
      <alignment horizontal="right"/>
    </xf>
    <xf numFmtId="0" fontId="26" fillId="7" borderId="19" xfId="0" applyFont="1" applyFill="1" applyBorder="1" applyAlignment="1">
      <alignment horizontal="left" vertical="center"/>
    </xf>
    <xf numFmtId="3" fontId="13" fillId="7" borderId="20" xfId="0" applyNumberFormat="1" applyFont="1" applyFill="1" applyBorder="1" applyAlignment="1">
      <alignment horizontal="center" vertical="center"/>
    </xf>
    <xf numFmtId="3" fontId="27" fillId="0" borderId="0" xfId="0" applyNumberFormat="1" applyFont="1" applyAlignment="1">
      <alignment horizontal="center" vertical="center"/>
    </xf>
    <xf numFmtId="2" fontId="13" fillId="6" borderId="38" xfId="0" applyNumberFormat="1" applyFont="1" applyFill="1" applyBorder="1" applyAlignment="1">
      <alignment horizontal="right" vertical="center"/>
    </xf>
    <xf numFmtId="3" fontId="26" fillId="6" borderId="39" xfId="0" applyNumberFormat="1" applyFont="1" applyFill="1" applyBorder="1" applyAlignment="1">
      <alignment horizontal="center"/>
    </xf>
    <xf numFmtId="0" fontId="7" fillId="0" borderId="2" xfId="0" applyFont="1" applyBorder="1"/>
    <xf numFmtId="0" fontId="7" fillId="0" borderId="3" xfId="0" applyFont="1" applyBorder="1" applyAlignment="1">
      <alignment horizontal="center" vertical="center"/>
    </xf>
    <xf numFmtId="0" fontId="7" fillId="0" borderId="0" xfId="0" applyFont="1" applyAlignment="1">
      <alignment horizontal="center" vertical="center"/>
    </xf>
    <xf numFmtId="0" fontId="23" fillId="0" borderId="40" xfId="0" applyFont="1" applyBorder="1"/>
    <xf numFmtId="0" fontId="28" fillId="0" borderId="28" xfId="0" applyFont="1" applyBorder="1" applyAlignment="1">
      <alignment horizontal="center" vertical="center"/>
    </xf>
    <xf numFmtId="0" fontId="5" fillId="0" borderId="0" xfId="0" applyFont="1"/>
    <xf numFmtId="0" fontId="29" fillId="0" borderId="10" xfId="0" applyFont="1" applyBorder="1" applyAlignment="1">
      <alignment horizontal="center" vertical="center"/>
    </xf>
    <xf numFmtId="0" fontId="5" fillId="0" borderId="10" xfId="0" applyFont="1" applyBorder="1" applyAlignment="1">
      <alignment horizontal="center" vertical="center"/>
    </xf>
    <xf numFmtId="0" fontId="30" fillId="9" borderId="41" xfId="0" applyFont="1" applyFill="1" applyBorder="1" applyAlignment="1">
      <alignment horizontal="center" vertical="center"/>
    </xf>
    <xf numFmtId="0" fontId="30" fillId="9" borderId="42" xfId="0" applyFont="1" applyFill="1" applyBorder="1" applyAlignment="1">
      <alignment horizontal="center" vertical="center"/>
    </xf>
    <xf numFmtId="0" fontId="30" fillId="4" borderId="10" xfId="0" applyFont="1" applyFill="1" applyBorder="1" applyAlignment="1">
      <alignment horizontal="center" vertical="center" wrapText="1"/>
    </xf>
    <xf numFmtId="0" fontId="31" fillId="0" borderId="10" xfId="0" applyFont="1" applyBorder="1" applyAlignment="1">
      <alignment vertical="center" wrapText="1"/>
    </xf>
    <xf numFmtId="0" fontId="5" fillId="0" borderId="10" xfId="0" applyFont="1" applyBorder="1" applyAlignment="1">
      <alignment horizontal="center" vertical="center" wrapText="1"/>
    </xf>
    <xf numFmtId="0" fontId="5" fillId="9" borderId="42" xfId="0" applyFont="1" applyFill="1" applyBorder="1" applyAlignment="1">
      <alignment horizontal="center" vertical="center"/>
    </xf>
    <xf numFmtId="0" fontId="5" fillId="0" borderId="10" xfId="0" applyFont="1" applyBorder="1" applyAlignment="1">
      <alignment horizontal="center"/>
    </xf>
    <xf numFmtId="0" fontId="30" fillId="0" borderId="0" xfId="0" applyFont="1"/>
    <xf numFmtId="0" fontId="32" fillId="0" borderId="0" xfId="0" applyFont="1" applyAlignment="1">
      <alignment vertical="center"/>
    </xf>
    <xf numFmtId="0" fontId="33" fillId="0" borderId="10" xfId="0" applyFont="1" applyBorder="1" applyAlignment="1">
      <alignment horizontal="center" vertical="center" wrapText="1"/>
    </xf>
    <xf numFmtId="0" fontId="34" fillId="0" borderId="9" xfId="0" applyFont="1" applyBorder="1" applyAlignment="1">
      <alignment horizontal="center" vertical="center" wrapText="1"/>
    </xf>
    <xf numFmtId="0" fontId="30" fillId="0" borderId="0" xfId="0" applyFont="1" applyAlignment="1">
      <alignment horizontal="center"/>
    </xf>
    <xf numFmtId="0" fontId="34" fillId="0" borderId="10" xfId="0" applyFont="1" applyBorder="1" applyAlignment="1">
      <alignment horizontal="center" vertical="center" wrapText="1"/>
    </xf>
    <xf numFmtId="0" fontId="35" fillId="0" borderId="10" xfId="0" applyFont="1" applyBorder="1" applyAlignment="1">
      <alignment vertical="center" wrapText="1"/>
    </xf>
    <xf numFmtId="0" fontId="35" fillId="0" borderId="10" xfId="0" applyFont="1" applyBorder="1" applyAlignment="1">
      <alignment horizontal="center" vertical="center" wrapText="1"/>
    </xf>
    <xf numFmtId="0" fontId="36" fillId="0" borderId="10" xfId="0" applyFont="1" applyBorder="1" applyAlignment="1">
      <alignment vertical="center" wrapText="1"/>
    </xf>
    <xf numFmtId="0" fontId="36" fillId="0" borderId="12" xfId="0" applyFont="1" applyBorder="1" applyAlignment="1">
      <alignment horizontal="center" vertical="center" wrapText="1"/>
    </xf>
    <xf numFmtId="0" fontId="36" fillId="13" borderId="42" xfId="0" applyFont="1" applyFill="1" applyBorder="1" applyAlignment="1">
      <alignment horizontal="center" vertical="center" wrapText="1"/>
    </xf>
    <xf numFmtId="0" fontId="36" fillId="9" borderId="42" xfId="0" applyFont="1" applyFill="1" applyBorder="1" applyAlignment="1">
      <alignment horizontal="center" vertical="center" wrapText="1"/>
    </xf>
    <xf numFmtId="0" fontId="5" fillId="9" borderId="45" xfId="0" applyFont="1" applyFill="1" applyBorder="1" applyAlignment="1">
      <alignment horizontal="center"/>
    </xf>
    <xf numFmtId="0" fontId="35" fillId="0" borderId="10" xfId="0" applyFont="1" applyBorder="1" applyAlignment="1">
      <alignment vertical="center"/>
    </xf>
    <xf numFmtId="0" fontId="5" fillId="0" borderId="0" xfId="0" applyFont="1" applyAlignment="1">
      <alignment wrapText="1"/>
    </xf>
    <xf numFmtId="0" fontId="5" fillId="0" borderId="0" xfId="0" applyFont="1" applyAlignment="1">
      <alignment vertical="center"/>
    </xf>
    <xf numFmtId="0" fontId="5" fillId="0" borderId="0" xfId="0" applyFont="1" applyAlignment="1">
      <alignment horizontal="left" vertical="center"/>
    </xf>
    <xf numFmtId="3" fontId="5" fillId="0" borderId="0" xfId="0" applyNumberFormat="1" applyFont="1" applyAlignment="1">
      <alignment horizontal="center"/>
    </xf>
    <xf numFmtId="0" fontId="33" fillId="16" borderId="10" xfId="0" applyFont="1" applyFill="1" applyBorder="1" applyAlignment="1">
      <alignment horizontal="center" vertical="center" wrapText="1"/>
    </xf>
    <xf numFmtId="0" fontId="34" fillId="0" borderId="11" xfId="0" applyFont="1" applyBorder="1" applyAlignment="1">
      <alignment horizontal="center" vertical="center" wrapText="1"/>
    </xf>
    <xf numFmtId="0" fontId="5" fillId="16" borderId="45" xfId="0" applyFont="1" applyFill="1" applyBorder="1" applyAlignment="1">
      <alignment horizontal="center" vertical="center"/>
    </xf>
    <xf numFmtId="0" fontId="37" fillId="0" borderId="0" xfId="0" applyFont="1"/>
    <xf numFmtId="0" fontId="32" fillId="0" borderId="0" xfId="0" applyFont="1" applyAlignment="1">
      <alignment horizontal="left" vertical="center"/>
    </xf>
    <xf numFmtId="0" fontId="38" fillId="0" borderId="0" xfId="0" applyFont="1"/>
    <xf numFmtId="0" fontId="36" fillId="0" borderId="10" xfId="0" applyFont="1" applyBorder="1" applyAlignment="1">
      <alignment horizontal="center" vertical="center" wrapText="1"/>
    </xf>
    <xf numFmtId="0" fontId="36" fillId="0" borderId="12" xfId="0" applyFont="1" applyBorder="1" applyAlignment="1">
      <alignment vertical="center" wrapText="1"/>
    </xf>
    <xf numFmtId="0" fontId="38" fillId="0" borderId="10" xfId="0" applyFont="1" applyBorder="1" applyAlignment="1">
      <alignment horizontal="center"/>
    </xf>
    <xf numFmtId="0" fontId="30" fillId="0" borderId="0" xfId="0" applyFont="1" applyAlignment="1">
      <alignment vertical="center"/>
    </xf>
    <xf numFmtId="0" fontId="30" fillId="0" borderId="0" xfId="0" applyFont="1" applyAlignment="1">
      <alignment horizontal="right"/>
    </xf>
    <xf numFmtId="3" fontId="35" fillId="0" borderId="10" xfId="0" applyNumberFormat="1" applyFont="1" applyBorder="1" applyAlignment="1">
      <alignment horizontal="center" vertical="center" wrapText="1"/>
    </xf>
    <xf numFmtId="3" fontId="35" fillId="16" borderId="10" xfId="0" applyNumberFormat="1" applyFont="1" applyFill="1" applyBorder="1" applyAlignment="1">
      <alignment horizontal="center" vertical="center" wrapText="1"/>
    </xf>
    <xf numFmtId="0" fontId="38" fillId="0" borderId="46" xfId="0" applyFont="1" applyBorder="1"/>
    <xf numFmtId="0" fontId="35" fillId="0" borderId="10" xfId="0" applyFont="1" applyBorder="1" applyAlignment="1">
      <alignment horizontal="left" vertical="center" wrapText="1"/>
    </xf>
    <xf numFmtId="0" fontId="36" fillId="9" borderId="10" xfId="0" applyFont="1" applyFill="1" applyBorder="1" applyAlignment="1">
      <alignment horizontal="center" vertical="center" wrapText="1"/>
    </xf>
    <xf numFmtId="0" fontId="36" fillId="13" borderId="10" xfId="0" applyFont="1" applyFill="1" applyBorder="1" applyAlignment="1">
      <alignment vertical="center" wrapText="1"/>
    </xf>
    <xf numFmtId="3" fontId="33" fillId="0" borderId="10" xfId="0" applyNumberFormat="1" applyFont="1" applyBorder="1" applyAlignment="1">
      <alignment horizontal="center" vertical="center" wrapText="1"/>
    </xf>
    <xf numFmtId="3" fontId="33" fillId="16" borderId="10" xfId="0" applyNumberFormat="1" applyFont="1" applyFill="1" applyBorder="1" applyAlignment="1">
      <alignment horizontal="center" vertical="center" wrapText="1"/>
    </xf>
    <xf numFmtId="0" fontId="10" fillId="0" borderId="12" xfId="0" applyFont="1" applyBorder="1" applyAlignment="1">
      <alignment vertical="top" wrapText="1"/>
    </xf>
    <xf numFmtId="9" fontId="11" fillId="0" borderId="10" xfId="0" applyNumberFormat="1" applyFont="1" applyBorder="1" applyAlignment="1">
      <alignment horizontal="left" vertical="center" wrapText="1"/>
    </xf>
    <xf numFmtId="0" fontId="1" fillId="8" borderId="34" xfId="0" applyFont="1" applyFill="1" applyBorder="1" applyAlignment="1">
      <alignment vertical="center" wrapText="1"/>
    </xf>
    <xf numFmtId="4" fontId="1" fillId="11" borderId="42" xfId="0" applyNumberFormat="1" applyFont="1" applyFill="1" applyBorder="1" applyAlignment="1">
      <alignment horizontal="center" vertical="center"/>
    </xf>
    <xf numFmtId="0" fontId="9" fillId="0" borderId="36" xfId="0" applyFont="1" applyBorder="1" applyAlignment="1">
      <alignment vertical="center"/>
    </xf>
    <xf numFmtId="0" fontId="7" fillId="0" borderId="30" xfId="0" applyFont="1" applyBorder="1" applyAlignment="1">
      <alignment vertical="center"/>
    </xf>
    <xf numFmtId="0" fontId="7" fillId="0" borderId="36" xfId="0" applyFont="1" applyBorder="1" applyAlignment="1">
      <alignment vertical="center"/>
    </xf>
    <xf numFmtId="0" fontId="7" fillId="0" borderId="36" xfId="0" applyFont="1" applyBorder="1" applyAlignment="1">
      <alignment horizontal="right"/>
    </xf>
    <xf numFmtId="3" fontId="7" fillId="0" borderId="30" xfId="0" applyNumberFormat="1" applyFont="1" applyBorder="1" applyAlignment="1">
      <alignment horizontal="center" vertical="center"/>
    </xf>
    <xf numFmtId="0" fontId="10" fillId="0" borderId="25" xfId="0" applyFont="1" applyBorder="1" applyAlignment="1">
      <alignment horizontal="left" vertical="center" wrapText="1"/>
    </xf>
    <xf numFmtId="4" fontId="16" fillId="0" borderId="45" xfId="0" applyNumberFormat="1" applyFont="1" applyBorder="1" applyAlignment="1">
      <alignment horizontal="center" vertical="center" wrapText="1"/>
    </xf>
    <xf numFmtId="0" fontId="1" fillId="11" borderId="11" xfId="0" applyFont="1" applyFill="1" applyBorder="1" applyAlignment="1">
      <alignment horizontal="left" vertical="center" wrapText="1"/>
    </xf>
    <xf numFmtId="0" fontId="32" fillId="17" borderId="10" xfId="0" applyFont="1" applyFill="1" applyBorder="1" applyAlignment="1">
      <alignment horizontal="left" vertical="center" wrapText="1"/>
    </xf>
    <xf numFmtId="4" fontId="7" fillId="2" borderId="10" xfId="0" applyNumberFormat="1" applyFont="1" applyFill="1" applyBorder="1" applyAlignment="1">
      <alignment horizontal="center" vertical="center"/>
    </xf>
    <xf numFmtId="3" fontId="14" fillId="14" borderId="10" xfId="0" applyNumberFormat="1" applyFont="1" applyFill="1" applyBorder="1" applyAlignment="1">
      <alignment horizontal="center" vertical="center"/>
    </xf>
    <xf numFmtId="0" fontId="3" fillId="0" borderId="4" xfId="0" applyFont="1" applyBorder="1" applyAlignment="1">
      <alignment horizontal="center" vertical="center"/>
    </xf>
    <xf numFmtId="0" fontId="6" fillId="2" borderId="9" xfId="0" applyFont="1" applyFill="1" applyBorder="1" applyAlignment="1">
      <alignment horizontal="center" vertical="center" wrapText="1"/>
    </xf>
    <xf numFmtId="0" fontId="2" fillId="0" borderId="11" xfId="0" applyFont="1" applyBorder="1"/>
    <xf numFmtId="0" fontId="3" fillId="0" borderId="5" xfId="0" applyFont="1" applyBorder="1" applyAlignment="1">
      <alignment horizontal="center" vertical="center"/>
    </xf>
    <xf numFmtId="0" fontId="2" fillId="0" borderId="17" xfId="0" applyFont="1" applyBorder="1" applyAlignment="1">
      <alignment vertical="center"/>
    </xf>
    <xf numFmtId="0" fontId="4" fillId="0" borderId="6" xfId="0" applyFont="1" applyBorder="1" applyAlignment="1">
      <alignment horizontal="center" vertical="center" wrapText="1"/>
    </xf>
    <xf numFmtId="0" fontId="2" fillId="0" borderId="7" xfId="0" applyFont="1" applyBorder="1" applyAlignment="1">
      <alignment vertical="center"/>
    </xf>
    <xf numFmtId="0" fontId="2" fillId="0" borderId="8" xfId="0" applyFont="1" applyBorder="1" applyAlignment="1">
      <alignment vertical="center"/>
    </xf>
    <xf numFmtId="0" fontId="1" fillId="0" borderId="1" xfId="0" applyFont="1" applyBorder="1" applyAlignment="1">
      <alignment horizontal="center"/>
    </xf>
    <xf numFmtId="0" fontId="2" fillId="0" borderId="2" xfId="0" applyFont="1" applyBorder="1"/>
    <xf numFmtId="0" fontId="2" fillId="0" borderId="3" xfId="0" applyFont="1" applyBorder="1"/>
    <xf numFmtId="0" fontId="1" fillId="0" borderId="36" xfId="0" applyFont="1" applyBorder="1" applyAlignment="1">
      <alignment horizontal="center" vertical="center"/>
    </xf>
    <xf numFmtId="0" fontId="0" fillId="0" borderId="0" xfId="0"/>
    <xf numFmtId="0" fontId="2" fillId="0" borderId="30" xfId="0" applyFont="1" applyBorder="1"/>
    <xf numFmtId="0" fontId="1" fillId="0" borderId="36" xfId="0" applyFont="1" applyBorder="1" applyAlignment="1">
      <alignment horizontal="center" vertical="center" wrapText="1"/>
    </xf>
    <xf numFmtId="0" fontId="1" fillId="0" borderId="15" xfId="0" applyFont="1" applyBorder="1" applyAlignment="1">
      <alignment horizontal="center" vertical="center" wrapText="1"/>
    </xf>
    <xf numFmtId="0" fontId="2" fillId="0" borderId="16" xfId="0" applyFont="1" applyBorder="1"/>
    <xf numFmtId="0" fontId="2" fillId="0" borderId="17" xfId="0" applyFont="1" applyBorder="1"/>
    <xf numFmtId="0" fontId="1" fillId="0" borderId="1" xfId="0" applyFont="1" applyBorder="1" applyAlignment="1">
      <alignment horizontal="center" vertical="center"/>
    </xf>
    <xf numFmtId="0" fontId="14" fillId="8" borderId="21" xfId="0" applyFont="1" applyFill="1" applyBorder="1" applyAlignment="1">
      <alignment horizontal="left" vertical="center" wrapText="1"/>
    </xf>
    <xf numFmtId="0" fontId="2" fillId="0" borderId="22" xfId="0" applyFont="1" applyBorder="1"/>
    <xf numFmtId="0" fontId="21" fillId="14" borderId="12" xfId="0" applyFont="1" applyFill="1" applyBorder="1" applyAlignment="1">
      <alignment horizontal="center" vertical="center"/>
    </xf>
    <xf numFmtId="0" fontId="2" fillId="0" borderId="13" xfId="0" applyFont="1" applyBorder="1"/>
    <xf numFmtId="0" fontId="2" fillId="0" borderId="42" xfId="0" applyFont="1" applyBorder="1"/>
    <xf numFmtId="0" fontId="14" fillId="2" borderId="36" xfId="0" applyFont="1" applyFill="1" applyBorder="1" applyAlignment="1">
      <alignment horizontal="center" vertical="center" wrapText="1"/>
    </xf>
    <xf numFmtId="0" fontId="2" fillId="0" borderId="45" xfId="0" applyFont="1" applyBorder="1"/>
    <xf numFmtId="0" fontId="8" fillId="0" borderId="12" xfId="0" applyFont="1" applyBorder="1" applyAlignment="1">
      <alignment horizontal="left" vertical="center"/>
    </xf>
    <xf numFmtId="0" fontId="14" fillId="8" borderId="21" xfId="0" applyFont="1" applyFill="1" applyBorder="1" applyAlignment="1">
      <alignment horizontal="left" vertical="center"/>
    </xf>
    <xf numFmtId="0" fontId="14" fillId="11" borderId="21" xfId="0" applyFont="1" applyFill="1" applyBorder="1" applyAlignment="1">
      <alignment horizontal="left" vertical="center"/>
    </xf>
    <xf numFmtId="0" fontId="14" fillId="12" borderId="21" xfId="0" applyFont="1" applyFill="1" applyBorder="1" applyAlignment="1">
      <alignment horizontal="left" vertical="center" wrapText="1"/>
    </xf>
    <xf numFmtId="0" fontId="22" fillId="0" borderId="12" xfId="0" applyFont="1" applyBorder="1" applyAlignment="1">
      <alignment horizontal="left" wrapText="1"/>
    </xf>
    <xf numFmtId="0" fontId="24" fillId="16" borderId="12" xfId="0" applyFont="1" applyFill="1" applyBorder="1" applyAlignment="1">
      <alignment horizontal="center" vertical="center"/>
    </xf>
    <xf numFmtId="0" fontId="30" fillId="5" borderId="12" xfId="0" applyFont="1" applyFill="1" applyBorder="1" applyAlignment="1">
      <alignment horizontal="right" vertical="center" wrapText="1"/>
    </xf>
    <xf numFmtId="0" fontId="30" fillId="0" borderId="13" xfId="0" applyFont="1" applyBorder="1" applyAlignment="1">
      <alignment horizontal="right" vertical="center" wrapText="1"/>
    </xf>
    <xf numFmtId="0" fontId="30" fillId="5" borderId="43" xfId="0" applyFont="1" applyFill="1" applyBorder="1" applyAlignment="1">
      <alignment horizontal="center" vertical="center" wrapText="1"/>
    </xf>
    <xf numFmtId="0" fontId="2" fillId="0" borderId="44" xfId="0" applyFont="1" applyBorder="1"/>
    <xf numFmtId="0" fontId="34" fillId="0" borderId="9" xfId="0" applyFont="1" applyBorder="1" applyAlignment="1">
      <alignment horizontal="center" vertical="center" wrapText="1"/>
    </xf>
    <xf numFmtId="0" fontId="34" fillId="0" borderId="12" xfId="0" applyFont="1" applyBorder="1" applyAlignment="1">
      <alignment horizontal="center" vertical="center" wrapText="1"/>
    </xf>
    <xf numFmtId="0" fontId="33" fillId="0" borderId="9" xfId="0" applyFont="1" applyBorder="1" applyAlignment="1">
      <alignment horizontal="center" vertical="center" wrapText="1"/>
    </xf>
    <xf numFmtId="0" fontId="44" fillId="0" borderId="12" xfId="0" applyFont="1" applyBorder="1" applyAlignment="1">
      <alignment horizontal="left" vertical="center"/>
    </xf>
    <xf numFmtId="0" fontId="45" fillId="0" borderId="13" xfId="0" applyFont="1" applyBorder="1"/>
    <xf numFmtId="0" fontId="45" fillId="0" borderId="42"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13"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2:D20"/>
  <sheetViews>
    <sheetView topLeftCell="A14" workbookViewId="0">
      <selection activeCell="F12" sqref="F12"/>
    </sheetView>
  </sheetViews>
  <sheetFormatPr baseColWidth="10" defaultColWidth="14.42578125" defaultRowHeight="15" customHeight="1"/>
  <cols>
    <col min="1" max="1" width="10.7109375" customWidth="1"/>
    <col min="2" max="2" width="58.140625" customWidth="1"/>
    <col min="3" max="3" width="19" customWidth="1"/>
    <col min="4" max="4" width="31.140625" customWidth="1"/>
    <col min="5" max="23" width="10.7109375" customWidth="1"/>
  </cols>
  <sheetData>
    <row r="2" spans="2:4" ht="19.5" customHeight="1">
      <c r="B2" s="171" t="s">
        <v>0</v>
      </c>
      <c r="C2" s="172"/>
      <c r="D2" s="173"/>
    </row>
    <row r="3" spans="2:4">
      <c r="B3" s="174" t="s">
        <v>1</v>
      </c>
      <c r="C3" s="175"/>
      <c r="D3" s="176"/>
    </row>
    <row r="4" spans="2:4">
      <c r="B4" s="174" t="s">
        <v>2</v>
      </c>
      <c r="C4" s="175"/>
      <c r="D4" s="176"/>
    </row>
    <row r="5" spans="2:4">
      <c r="B5" s="174" t="s">
        <v>3</v>
      </c>
      <c r="C5" s="175"/>
      <c r="D5" s="176"/>
    </row>
    <row r="6" spans="2:4">
      <c r="B6" s="174" t="s">
        <v>4</v>
      </c>
      <c r="C6" s="175"/>
      <c r="D6" s="176"/>
    </row>
    <row r="7" spans="2:4">
      <c r="B7" s="177" t="s">
        <v>5</v>
      </c>
      <c r="C7" s="175"/>
      <c r="D7" s="176"/>
    </row>
    <row r="8" spans="2:4">
      <c r="B8" s="178"/>
      <c r="C8" s="179"/>
      <c r="D8" s="180"/>
    </row>
    <row r="9" spans="2:4" ht="22.5" customHeight="1">
      <c r="B9" s="163" t="s">
        <v>6</v>
      </c>
      <c r="C9" s="166" t="s">
        <v>7</v>
      </c>
      <c r="D9" s="167"/>
    </row>
    <row r="10" spans="2:4" ht="27.75" customHeight="1">
      <c r="B10" s="168" t="s">
        <v>8</v>
      </c>
      <c r="C10" s="169"/>
      <c r="D10" s="170"/>
    </row>
    <row r="11" spans="2:4" ht="5.25" customHeight="1">
      <c r="C11" s="1"/>
      <c r="D11" s="1"/>
    </row>
    <row r="12" spans="2:4" ht="21">
      <c r="B12" s="2"/>
      <c r="C12" s="1"/>
      <c r="D12" s="1"/>
    </row>
    <row r="13" spans="2:4">
      <c r="B13" s="164" t="s">
        <v>9</v>
      </c>
      <c r="C13" s="164" t="s">
        <v>10</v>
      </c>
      <c r="D13" s="3" t="s">
        <v>11</v>
      </c>
    </row>
    <row r="14" spans="2:4" ht="51.75" customHeight="1">
      <c r="B14" s="165"/>
      <c r="C14" s="165"/>
      <c r="D14" s="4" t="s">
        <v>12</v>
      </c>
    </row>
    <row r="15" spans="2:4" ht="38.25" customHeight="1">
      <c r="B15" s="5" t="s">
        <v>13</v>
      </c>
      <c r="C15" s="6">
        <v>35</v>
      </c>
      <c r="D15" s="7">
        <f>'IES 1 INTEP'!D75</f>
        <v>35</v>
      </c>
    </row>
    <row r="16" spans="2:4" ht="27" customHeight="1">
      <c r="B16" s="5" t="s">
        <v>14</v>
      </c>
      <c r="C16" s="6">
        <v>35</v>
      </c>
      <c r="D16" s="7">
        <f>'IES 1 INTEP'!D76</f>
        <v>10</v>
      </c>
    </row>
    <row r="17" spans="2:4" ht="57" customHeight="1">
      <c r="B17" s="5" t="s">
        <v>15</v>
      </c>
      <c r="C17" s="6">
        <v>15</v>
      </c>
      <c r="D17" s="7">
        <f>'IES 1 INTEP'!D77</f>
        <v>5</v>
      </c>
    </row>
    <row r="18" spans="2:4" ht="45.75" customHeight="1">
      <c r="B18" s="5" t="s">
        <v>16</v>
      </c>
      <c r="C18" s="6">
        <v>5</v>
      </c>
      <c r="D18" s="7">
        <f>'IES 1 INTEP'!D78</f>
        <v>25</v>
      </c>
    </row>
    <row r="19" spans="2:4" ht="45.75" customHeight="1">
      <c r="B19" s="5" t="s">
        <v>17</v>
      </c>
      <c r="C19" s="6">
        <v>10</v>
      </c>
      <c r="D19" s="7">
        <f>'IES 1 INTEP'!D79</f>
        <v>0</v>
      </c>
    </row>
    <row r="20" spans="2:4" ht="35.25" customHeight="1">
      <c r="B20" s="8" t="s">
        <v>18</v>
      </c>
      <c r="C20" s="9">
        <f t="shared" ref="C20:D20" si="0">SUM(C15:C19)</f>
        <v>100</v>
      </c>
      <c r="D20" s="10">
        <f t="shared" si="0"/>
        <v>75</v>
      </c>
    </row>
  </sheetData>
  <mergeCells count="11">
    <mergeCell ref="B13:B14"/>
    <mergeCell ref="C13:C14"/>
    <mergeCell ref="C9:D9"/>
    <mergeCell ref="B10:D10"/>
    <mergeCell ref="B2:D2"/>
    <mergeCell ref="B3:D3"/>
    <mergeCell ref="B4:D4"/>
    <mergeCell ref="B5:D5"/>
    <mergeCell ref="B6:D6"/>
    <mergeCell ref="B7:D7"/>
    <mergeCell ref="B8:D8"/>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53734"/>
  </sheetPr>
  <dimension ref="B2:J85"/>
  <sheetViews>
    <sheetView tabSelected="1" topLeftCell="A80" workbookViewId="0">
      <selection activeCell="B9" sqref="B9:E9"/>
    </sheetView>
  </sheetViews>
  <sheetFormatPr baseColWidth="10" defaultColWidth="14.42578125" defaultRowHeight="15" customHeight="1"/>
  <cols>
    <col min="1" max="1" width="4.140625" customWidth="1"/>
    <col min="2" max="2" width="69.85546875" customWidth="1"/>
    <col min="3" max="3" width="113.5703125" customWidth="1"/>
    <col min="4" max="4" width="32.28515625" customWidth="1"/>
    <col min="5" max="5" width="33.5703125" customWidth="1"/>
    <col min="6" max="9" width="9" customWidth="1"/>
    <col min="10" max="10" width="9" hidden="1" customWidth="1"/>
    <col min="11" max="26" width="9" customWidth="1"/>
  </cols>
  <sheetData>
    <row r="2" spans="2:5" ht="14.25" customHeight="1">
      <c r="B2" s="181" t="s">
        <v>0</v>
      </c>
      <c r="C2" s="172"/>
      <c r="D2" s="172"/>
      <c r="E2" s="173"/>
    </row>
    <row r="3" spans="2:5" ht="14.25" customHeight="1">
      <c r="B3" s="174" t="s">
        <v>1</v>
      </c>
      <c r="C3" s="175"/>
      <c r="D3" s="175"/>
      <c r="E3" s="176"/>
    </row>
    <row r="4" spans="2:5" ht="14.25" customHeight="1">
      <c r="B4" s="174" t="s">
        <v>2</v>
      </c>
      <c r="C4" s="175"/>
      <c r="D4" s="175"/>
      <c r="E4" s="176"/>
    </row>
    <row r="5" spans="2:5" ht="14.25" customHeight="1">
      <c r="B5" s="174" t="s">
        <v>3</v>
      </c>
      <c r="C5" s="175"/>
      <c r="D5" s="175"/>
      <c r="E5" s="176"/>
    </row>
    <row r="6" spans="2:5" ht="14.25" customHeight="1">
      <c r="B6" s="174" t="s">
        <v>4</v>
      </c>
      <c r="C6" s="175"/>
      <c r="D6" s="175"/>
      <c r="E6" s="176"/>
    </row>
    <row r="7" spans="2:5" ht="21.75" customHeight="1">
      <c r="B7" s="174" t="s">
        <v>19</v>
      </c>
      <c r="C7" s="175"/>
      <c r="D7" s="175"/>
      <c r="E7" s="176"/>
    </row>
    <row r="8" spans="2:5" ht="45.75" customHeight="1">
      <c r="B8" s="177" t="s">
        <v>20</v>
      </c>
      <c r="C8" s="175"/>
      <c r="D8" s="175"/>
      <c r="E8" s="176"/>
    </row>
    <row r="9" spans="2:5" ht="45.75" customHeight="1">
      <c r="B9" s="177" t="s">
        <v>21</v>
      </c>
      <c r="C9" s="175"/>
      <c r="D9" s="175"/>
      <c r="E9" s="176"/>
    </row>
    <row r="10" spans="2:5" ht="15.75" customHeight="1">
      <c r="B10" s="11" t="s">
        <v>22</v>
      </c>
      <c r="C10" s="189" t="s">
        <v>23</v>
      </c>
      <c r="D10" s="185"/>
      <c r="E10" s="186"/>
    </row>
    <row r="11" spans="2:5" ht="14.25" customHeight="1">
      <c r="B11" s="11" t="s">
        <v>24</v>
      </c>
      <c r="C11" s="189" t="s">
        <v>25</v>
      </c>
      <c r="D11" s="185"/>
      <c r="E11" s="186"/>
    </row>
    <row r="12" spans="2:5" ht="15.75" customHeight="1">
      <c r="B12" s="11" t="s">
        <v>26</v>
      </c>
      <c r="C12" s="202" t="s">
        <v>249</v>
      </c>
      <c r="D12" s="203"/>
      <c r="E12" s="204"/>
    </row>
    <row r="13" spans="2:5" ht="26.25" customHeight="1">
      <c r="B13" s="12" t="s">
        <v>27</v>
      </c>
      <c r="C13" s="13" t="s">
        <v>28</v>
      </c>
      <c r="D13" s="14" t="s">
        <v>29</v>
      </c>
      <c r="E13" s="14" t="s">
        <v>30</v>
      </c>
    </row>
    <row r="14" spans="2:5" ht="33" customHeight="1">
      <c r="B14" s="15" t="s">
        <v>31</v>
      </c>
      <c r="C14" s="16" t="s">
        <v>32</v>
      </c>
      <c r="D14" s="17" t="s">
        <v>33</v>
      </c>
      <c r="E14" s="17"/>
    </row>
    <row r="15" spans="2:5" ht="114" customHeight="1">
      <c r="B15" s="15" t="s">
        <v>34</v>
      </c>
      <c r="C15" s="18" t="s">
        <v>35</v>
      </c>
      <c r="D15" s="17" t="s">
        <v>33</v>
      </c>
      <c r="E15" s="17"/>
    </row>
    <row r="16" spans="2:5" ht="26.25" customHeight="1">
      <c r="B16" s="15" t="s">
        <v>36</v>
      </c>
      <c r="C16" s="19" t="s">
        <v>37</v>
      </c>
      <c r="D16" s="17" t="s">
        <v>33</v>
      </c>
      <c r="E16" s="17"/>
    </row>
    <row r="17" spans="2:5" ht="28.5">
      <c r="B17" s="15" t="s">
        <v>38</v>
      </c>
      <c r="C17" s="149" t="s">
        <v>39</v>
      </c>
      <c r="D17" s="17" t="s">
        <v>33</v>
      </c>
      <c r="E17" s="17"/>
    </row>
    <row r="18" spans="2:5" ht="39.75" customHeight="1">
      <c r="B18" s="15" t="s">
        <v>40</v>
      </c>
      <c r="C18" s="149" t="s">
        <v>41</v>
      </c>
      <c r="D18" s="17" t="s">
        <v>33</v>
      </c>
      <c r="E18" s="17"/>
    </row>
    <row r="19" spans="2:5" ht="51" customHeight="1">
      <c r="B19" s="15" t="s">
        <v>42</v>
      </c>
      <c r="C19" s="149" t="s">
        <v>43</v>
      </c>
      <c r="D19" s="17" t="s">
        <v>33</v>
      </c>
      <c r="E19" s="17"/>
    </row>
    <row r="20" spans="2:5" ht="26.25" customHeight="1">
      <c r="B20" s="20" t="s">
        <v>44</v>
      </c>
      <c r="C20" s="13" t="s">
        <v>28</v>
      </c>
      <c r="D20" s="14" t="s">
        <v>45</v>
      </c>
      <c r="E20" s="14" t="s">
        <v>46</v>
      </c>
    </row>
    <row r="21" spans="2:5" ht="125.25" customHeight="1">
      <c r="B21" s="15" t="s">
        <v>47</v>
      </c>
      <c r="C21" s="18" t="s">
        <v>48</v>
      </c>
      <c r="D21" s="21" t="s">
        <v>33</v>
      </c>
      <c r="E21" s="17"/>
    </row>
    <row r="22" spans="2:5">
      <c r="B22" s="22" t="s">
        <v>49</v>
      </c>
      <c r="C22" s="18" t="s">
        <v>50</v>
      </c>
      <c r="D22" s="17" t="s">
        <v>33</v>
      </c>
      <c r="E22" s="17"/>
    </row>
    <row r="23" spans="2:5" ht="14.25" customHeight="1">
      <c r="B23" s="23" t="s">
        <v>51</v>
      </c>
      <c r="C23" s="18" t="s">
        <v>52</v>
      </c>
      <c r="D23" s="21" t="s">
        <v>33</v>
      </c>
      <c r="E23" s="17"/>
    </row>
    <row r="24" spans="2:5" ht="14.25" customHeight="1">
      <c r="B24" s="23" t="s">
        <v>53</v>
      </c>
      <c r="C24" s="18" t="s">
        <v>52</v>
      </c>
      <c r="D24" s="21" t="s">
        <v>33</v>
      </c>
      <c r="E24" s="17"/>
    </row>
    <row r="25" spans="2:5" ht="14.25" customHeight="1">
      <c r="B25" s="23" t="s">
        <v>54</v>
      </c>
      <c r="C25" s="18" t="s">
        <v>52</v>
      </c>
      <c r="D25" s="21" t="s">
        <v>33</v>
      </c>
      <c r="E25" s="17"/>
    </row>
    <row r="26" spans="2:5" ht="14.25" customHeight="1">
      <c r="B26" s="23" t="s">
        <v>55</v>
      </c>
      <c r="C26" s="18" t="s">
        <v>52</v>
      </c>
      <c r="D26" s="21" t="s">
        <v>33</v>
      </c>
      <c r="E26" s="17"/>
    </row>
    <row r="27" spans="2:5" ht="14.25" customHeight="1">
      <c r="B27" s="23" t="s">
        <v>56</v>
      </c>
      <c r="C27" s="18" t="s">
        <v>52</v>
      </c>
      <c r="D27" s="21" t="s">
        <v>33</v>
      </c>
      <c r="E27" s="17"/>
    </row>
    <row r="28" spans="2:5" ht="14.25" customHeight="1">
      <c r="B28" s="24" t="s">
        <v>57</v>
      </c>
      <c r="C28" s="18" t="s">
        <v>52</v>
      </c>
      <c r="D28" s="21" t="s">
        <v>33</v>
      </c>
      <c r="E28" s="17"/>
    </row>
    <row r="29" spans="2:5" ht="14.25" customHeight="1">
      <c r="B29" s="23" t="s">
        <v>58</v>
      </c>
      <c r="C29" s="18" t="s">
        <v>52</v>
      </c>
      <c r="D29" s="21" t="s">
        <v>33</v>
      </c>
      <c r="E29" s="17"/>
    </row>
    <row r="30" spans="2:5" ht="39" customHeight="1">
      <c r="B30" s="25" t="s">
        <v>59</v>
      </c>
      <c r="C30" s="26"/>
      <c r="D30" s="27">
        <v>70</v>
      </c>
      <c r="E30" s="28"/>
    </row>
    <row r="31" spans="2:5" ht="36.75" customHeight="1">
      <c r="B31" s="29" t="s">
        <v>60</v>
      </c>
      <c r="C31" s="30" t="s">
        <v>61</v>
      </c>
      <c r="D31" s="31" t="s">
        <v>62</v>
      </c>
      <c r="E31" s="32" t="s">
        <v>63</v>
      </c>
    </row>
    <row r="32" spans="2:5" ht="33.75" customHeight="1">
      <c r="B32" s="190" t="s">
        <v>64</v>
      </c>
      <c r="C32" s="183"/>
      <c r="D32" s="33">
        <v>35</v>
      </c>
      <c r="E32" s="33">
        <f>D34++D36+D38+D40</f>
        <v>35</v>
      </c>
    </row>
    <row r="33" spans="2:10" ht="14.25" customHeight="1">
      <c r="B33" s="34" t="s">
        <v>65</v>
      </c>
      <c r="C33" s="35" t="s">
        <v>66</v>
      </c>
      <c r="D33" s="36">
        <f>+SUM(D34,D36,D38,D40)</f>
        <v>35</v>
      </c>
      <c r="E33" s="37"/>
    </row>
    <row r="34" spans="2:10" ht="409.5">
      <c r="B34" s="148" t="s">
        <v>67</v>
      </c>
      <c r="C34" s="160" t="s">
        <v>68</v>
      </c>
      <c r="D34" s="158">
        <v>35</v>
      </c>
      <c r="E34" s="38">
        <v>35</v>
      </c>
    </row>
    <row r="35" spans="2:10" ht="14.25" customHeight="1">
      <c r="B35" s="150" t="s">
        <v>69</v>
      </c>
      <c r="C35" s="159" t="s">
        <v>70</v>
      </c>
      <c r="D35" s="40">
        <v>25</v>
      </c>
      <c r="E35" s="151"/>
    </row>
    <row r="36" spans="2:10" ht="114.75">
      <c r="B36" s="157" t="s">
        <v>71</v>
      </c>
      <c r="C36" s="42"/>
      <c r="D36" s="43"/>
      <c r="E36" s="44"/>
    </row>
    <row r="37" spans="2:10" ht="14.25" customHeight="1">
      <c r="B37" s="34" t="s">
        <v>72</v>
      </c>
      <c r="C37" s="39" t="s">
        <v>70</v>
      </c>
      <c r="D37" s="40">
        <v>10</v>
      </c>
      <c r="E37" s="45"/>
    </row>
    <row r="38" spans="2:10" ht="120" customHeight="1">
      <c r="B38" s="41" t="s">
        <v>73</v>
      </c>
      <c r="C38" s="46"/>
      <c r="D38" s="47"/>
      <c r="E38" s="44"/>
      <c r="F38" s="48"/>
      <c r="G38" s="48"/>
      <c r="H38" s="48"/>
      <c r="I38" s="48"/>
      <c r="J38" s="48"/>
    </row>
    <row r="39" spans="2:10" ht="14.25" customHeight="1">
      <c r="B39" s="34" t="s">
        <v>74</v>
      </c>
      <c r="C39" s="39" t="s">
        <v>70</v>
      </c>
      <c r="D39" s="40">
        <v>0</v>
      </c>
      <c r="E39" s="45"/>
      <c r="F39" s="48"/>
      <c r="G39" s="48"/>
      <c r="H39" s="48"/>
      <c r="I39" s="48"/>
      <c r="J39" s="48"/>
    </row>
    <row r="40" spans="2:10" ht="90" customHeight="1">
      <c r="B40" s="41" t="s">
        <v>75</v>
      </c>
      <c r="C40" s="46"/>
      <c r="D40" s="47"/>
      <c r="E40" s="44"/>
      <c r="F40" s="48"/>
      <c r="G40" s="48"/>
      <c r="H40" s="48"/>
      <c r="I40" s="48"/>
      <c r="J40" s="48"/>
    </row>
    <row r="41" spans="2:10" ht="35.25" customHeight="1">
      <c r="B41" s="191" t="s">
        <v>76</v>
      </c>
      <c r="C41" s="183"/>
      <c r="D41" s="49">
        <v>20</v>
      </c>
      <c r="E41" s="50">
        <f>D43+D45+D47+D49</f>
        <v>10</v>
      </c>
      <c r="F41" s="51"/>
      <c r="G41" s="51"/>
      <c r="H41" s="51"/>
      <c r="I41" s="51"/>
      <c r="J41" s="51"/>
    </row>
    <row r="42" spans="2:10" ht="14.25" customHeight="1">
      <c r="B42" s="52" t="s">
        <v>77</v>
      </c>
      <c r="C42" s="39" t="s">
        <v>78</v>
      </c>
      <c r="D42" s="53">
        <f>+SUM(D43,D45,D47,D49)</f>
        <v>10</v>
      </c>
      <c r="E42" s="45"/>
      <c r="F42" s="48"/>
      <c r="G42" s="48"/>
      <c r="H42" s="48"/>
      <c r="I42" s="48"/>
      <c r="J42" s="48"/>
    </row>
    <row r="43" spans="2:10" ht="63.75" customHeight="1">
      <c r="B43" s="15" t="s">
        <v>79</v>
      </c>
      <c r="C43" s="54"/>
      <c r="D43" s="47"/>
      <c r="E43" s="55"/>
      <c r="F43" s="48"/>
      <c r="G43" s="48"/>
      <c r="H43" s="48"/>
      <c r="I43" s="48"/>
      <c r="J43" s="48"/>
    </row>
    <row r="44" spans="2:10" ht="26.25" customHeight="1">
      <c r="B44" s="52" t="s">
        <v>80</v>
      </c>
      <c r="C44" s="39" t="s">
        <v>81</v>
      </c>
      <c r="D44" s="40"/>
      <c r="E44" s="40"/>
      <c r="F44" s="48"/>
      <c r="G44" s="48"/>
      <c r="H44" s="48"/>
      <c r="I44" s="48"/>
      <c r="J44" s="48"/>
    </row>
    <row r="45" spans="2:10" ht="114">
      <c r="B45" s="157" t="s">
        <v>82</v>
      </c>
      <c r="C45" s="18" t="s">
        <v>83</v>
      </c>
      <c r="D45" s="47">
        <v>10</v>
      </c>
      <c r="E45" s="44">
        <v>10</v>
      </c>
      <c r="F45" s="48"/>
      <c r="G45" s="48"/>
      <c r="H45" s="48"/>
      <c r="I45" s="48"/>
      <c r="J45" s="48"/>
    </row>
    <row r="46" spans="2:10" ht="20.25" customHeight="1">
      <c r="B46" s="52" t="s">
        <v>84</v>
      </c>
      <c r="C46" s="39" t="s">
        <v>85</v>
      </c>
      <c r="D46" s="40"/>
      <c r="E46" s="45"/>
      <c r="F46" s="48"/>
      <c r="G46" s="48"/>
      <c r="H46" s="48"/>
      <c r="I46" s="48"/>
      <c r="J46" s="48"/>
    </row>
    <row r="47" spans="2:10" ht="57.75">
      <c r="B47" s="41" t="s">
        <v>86</v>
      </c>
      <c r="C47" s="18"/>
      <c r="D47" s="47"/>
      <c r="E47" s="44"/>
      <c r="F47" s="48"/>
      <c r="G47" s="48"/>
      <c r="H47" s="48"/>
      <c r="I47" s="48"/>
      <c r="J47" s="48"/>
    </row>
    <row r="48" spans="2:10" ht="18" customHeight="1">
      <c r="B48" s="52" t="s">
        <v>87</v>
      </c>
      <c r="C48" s="39" t="s">
        <v>88</v>
      </c>
      <c r="D48" s="40"/>
      <c r="E48" s="45"/>
      <c r="F48" s="48"/>
      <c r="G48" s="48"/>
      <c r="H48" s="48"/>
      <c r="I48" s="48"/>
      <c r="J48" s="48"/>
    </row>
    <row r="49" spans="2:10" ht="78.75" customHeight="1">
      <c r="B49" s="41" t="s">
        <v>89</v>
      </c>
      <c r="C49" s="46"/>
      <c r="D49" s="47"/>
      <c r="E49" s="44"/>
      <c r="F49" s="48"/>
      <c r="G49" s="48"/>
      <c r="H49" s="48"/>
      <c r="I49" s="48"/>
      <c r="J49" s="48"/>
    </row>
    <row r="50" spans="2:10" ht="59.25" customHeight="1">
      <c r="B50" s="192" t="s">
        <v>15</v>
      </c>
      <c r="C50" s="183"/>
      <c r="D50" s="56">
        <v>10</v>
      </c>
      <c r="E50" s="56">
        <f>D52+D54+D56+D58</f>
        <v>5</v>
      </c>
      <c r="F50" s="57"/>
      <c r="G50" s="57"/>
      <c r="H50" s="57"/>
      <c r="I50" s="57"/>
      <c r="J50" s="57"/>
    </row>
    <row r="51" spans="2:10" ht="14.25" customHeight="1">
      <c r="B51" s="58" t="s">
        <v>90</v>
      </c>
      <c r="C51" s="59" t="s">
        <v>91</v>
      </c>
      <c r="D51" s="60">
        <v>15</v>
      </c>
      <c r="E51" s="61"/>
      <c r="F51" s="48"/>
      <c r="G51" s="48"/>
      <c r="H51" s="48"/>
      <c r="I51" s="48"/>
      <c r="J51" s="62">
        <v>0.15</v>
      </c>
    </row>
    <row r="52" spans="2:10" ht="68.25" customHeight="1">
      <c r="B52" s="15" t="s">
        <v>92</v>
      </c>
      <c r="C52" s="54"/>
      <c r="D52" s="47"/>
      <c r="E52" s="55"/>
      <c r="F52" s="48"/>
      <c r="G52" s="48"/>
      <c r="H52" s="48"/>
      <c r="I52" s="48"/>
      <c r="J52" s="62">
        <v>0.1</v>
      </c>
    </row>
    <row r="53" spans="2:10" ht="30.75" customHeight="1">
      <c r="B53" s="63" t="s">
        <v>93</v>
      </c>
      <c r="C53" s="59" t="s">
        <v>94</v>
      </c>
      <c r="D53" s="64">
        <v>5</v>
      </c>
      <c r="E53" s="61"/>
      <c r="F53" s="48"/>
      <c r="G53" s="48"/>
      <c r="H53" s="48"/>
      <c r="I53" s="48"/>
      <c r="J53" s="62">
        <v>0.05</v>
      </c>
    </row>
    <row r="54" spans="2:10" ht="120.75" customHeight="1">
      <c r="B54" s="41" t="s">
        <v>95</v>
      </c>
      <c r="C54" s="65" t="s">
        <v>96</v>
      </c>
      <c r="D54" s="47">
        <v>5</v>
      </c>
      <c r="E54" s="44">
        <v>5</v>
      </c>
      <c r="F54" s="48"/>
      <c r="G54" s="48"/>
      <c r="H54" s="48"/>
      <c r="I54" s="48"/>
      <c r="J54" s="62">
        <v>0</v>
      </c>
    </row>
    <row r="55" spans="2:10" ht="31.5" customHeight="1">
      <c r="B55" s="63" t="s">
        <v>97</v>
      </c>
      <c r="C55" s="59" t="s">
        <v>98</v>
      </c>
      <c r="D55" s="64">
        <v>3</v>
      </c>
      <c r="E55" s="61"/>
      <c r="F55" s="48"/>
      <c r="G55" s="48"/>
      <c r="H55" s="48"/>
      <c r="I55" s="48"/>
      <c r="J55" s="62"/>
    </row>
    <row r="56" spans="2:10" ht="80.25" customHeight="1">
      <c r="B56" s="41" t="s">
        <v>99</v>
      </c>
      <c r="C56" s="46"/>
      <c r="D56" s="47"/>
      <c r="E56" s="44"/>
      <c r="F56" s="48"/>
      <c r="G56" s="48"/>
      <c r="H56" s="48"/>
      <c r="I56" s="48"/>
      <c r="J56" s="62"/>
    </row>
    <row r="57" spans="2:10" ht="25.5" customHeight="1">
      <c r="B57" s="63" t="s">
        <v>100</v>
      </c>
      <c r="C57" s="59" t="s">
        <v>101</v>
      </c>
      <c r="D57" s="64">
        <v>0</v>
      </c>
      <c r="E57" s="61"/>
      <c r="F57" s="48"/>
      <c r="G57" s="48"/>
      <c r="H57" s="48"/>
      <c r="I57" s="48"/>
      <c r="J57" s="48"/>
    </row>
    <row r="58" spans="2:10" ht="69" customHeight="1">
      <c r="B58" s="41" t="s">
        <v>102</v>
      </c>
      <c r="C58" s="46"/>
      <c r="D58" s="47"/>
      <c r="E58" s="44"/>
      <c r="F58" s="48"/>
      <c r="G58" s="48"/>
      <c r="H58" s="48"/>
      <c r="I58" s="48"/>
      <c r="J58" s="48"/>
    </row>
    <row r="59" spans="2:10" ht="50.25" customHeight="1">
      <c r="B59" s="182" t="s">
        <v>103</v>
      </c>
      <c r="C59" s="183"/>
      <c r="D59" s="66">
        <v>25</v>
      </c>
      <c r="E59" s="66">
        <f>D61+D63+D65</f>
        <v>25</v>
      </c>
      <c r="F59" s="48"/>
      <c r="G59" s="48"/>
      <c r="H59" s="48"/>
      <c r="I59" s="48"/>
      <c r="J59" s="62">
        <v>0.05</v>
      </c>
    </row>
    <row r="60" spans="2:10" ht="14.25" customHeight="1">
      <c r="B60" s="67" t="s">
        <v>104</v>
      </c>
      <c r="C60" s="68" t="s">
        <v>105</v>
      </c>
      <c r="D60" s="36">
        <f>+SUM(D61,D63,D65)</f>
        <v>25</v>
      </c>
      <c r="E60" s="37"/>
      <c r="F60" s="48"/>
      <c r="G60" s="48"/>
      <c r="H60" s="48"/>
      <c r="I60" s="48"/>
      <c r="J60" s="62">
        <v>0.03</v>
      </c>
    </row>
    <row r="61" spans="2:10" ht="111" customHeight="1">
      <c r="B61" s="15" t="s">
        <v>106</v>
      </c>
      <c r="C61" s="69" t="s">
        <v>107</v>
      </c>
      <c r="D61" s="47">
        <v>25</v>
      </c>
      <c r="E61" s="55">
        <v>25</v>
      </c>
      <c r="F61" s="48"/>
      <c r="G61" s="48"/>
      <c r="H61" s="48"/>
      <c r="I61" s="48"/>
      <c r="J61" s="62">
        <v>0</v>
      </c>
    </row>
    <row r="62" spans="2:10" ht="14.25" customHeight="1">
      <c r="B62" s="34" t="s">
        <v>108</v>
      </c>
      <c r="C62" s="68" t="s">
        <v>109</v>
      </c>
      <c r="D62" s="70">
        <v>3</v>
      </c>
      <c r="E62" s="37"/>
      <c r="F62" s="48"/>
      <c r="G62" s="48"/>
      <c r="H62" s="48"/>
      <c r="I62" s="48"/>
      <c r="J62" s="48"/>
    </row>
    <row r="63" spans="2:10" ht="112.5" customHeight="1">
      <c r="B63" s="41" t="s">
        <v>110</v>
      </c>
      <c r="C63" s="46"/>
      <c r="D63" s="47"/>
      <c r="E63" s="44"/>
      <c r="F63" s="48"/>
      <c r="G63" s="48"/>
      <c r="H63" s="48"/>
      <c r="I63" s="48"/>
      <c r="J63" s="48"/>
    </row>
    <row r="64" spans="2:10" ht="14.25" customHeight="1">
      <c r="B64" s="34" t="s">
        <v>111</v>
      </c>
      <c r="C64" s="68" t="s">
        <v>112</v>
      </c>
      <c r="D64" s="70">
        <v>0</v>
      </c>
      <c r="E64" s="37"/>
      <c r="F64" s="48"/>
      <c r="G64" s="48"/>
      <c r="H64" s="48"/>
      <c r="I64" s="48"/>
      <c r="J64" s="48"/>
    </row>
    <row r="65" spans="2:9" ht="109.5" customHeight="1">
      <c r="B65" s="41" t="s">
        <v>113</v>
      </c>
      <c r="C65" s="46"/>
      <c r="D65" s="71"/>
      <c r="E65" s="44"/>
      <c r="F65" s="48"/>
      <c r="G65" s="48"/>
      <c r="H65" s="48"/>
    </row>
    <row r="66" spans="2:9" ht="53.25" customHeight="1">
      <c r="B66" s="72" t="s">
        <v>17</v>
      </c>
      <c r="C66" s="73" t="s">
        <v>114</v>
      </c>
      <c r="D66" s="74">
        <v>0</v>
      </c>
      <c r="E66" s="161">
        <f>F74</f>
        <v>0</v>
      </c>
      <c r="F66" s="48"/>
      <c r="G66" s="48"/>
      <c r="H66" s="48"/>
    </row>
    <row r="67" spans="2:9" ht="36" customHeight="1">
      <c r="B67" s="184" t="s">
        <v>115</v>
      </c>
      <c r="C67" s="185"/>
      <c r="D67" s="186"/>
      <c r="E67" s="162">
        <f>E32+E41+E50+E59+E66</f>
        <v>75</v>
      </c>
      <c r="F67" s="48"/>
      <c r="G67" s="48"/>
      <c r="H67" s="48"/>
    </row>
    <row r="70" spans="2:9" ht="39.75" customHeight="1">
      <c r="B70" s="187" t="s">
        <v>116</v>
      </c>
      <c r="C70" s="188"/>
      <c r="D70" s="176"/>
      <c r="F70" s="193" t="s">
        <v>117</v>
      </c>
      <c r="G70" s="185"/>
      <c r="H70" s="186"/>
      <c r="I70" s="75">
        <v>40</v>
      </c>
    </row>
    <row r="71" spans="2:9" ht="25.5" customHeight="1">
      <c r="B71" s="152" t="str">
        <f t="shared" ref="B71:B72" si="0">+B10</f>
        <v>Nombre Institución de Educación Superior Proponente</v>
      </c>
      <c r="C71" s="76" t="str">
        <f>C10</f>
        <v>INSTITUTO DE EDUCACIÓN TÉCNICA PROFESIONAL DE ROLDANILLO, VALLE -INTEP</v>
      </c>
      <c r="D71" s="153"/>
      <c r="F71" s="193" t="s">
        <v>118</v>
      </c>
      <c r="G71" s="185"/>
      <c r="H71" s="186"/>
      <c r="I71" s="77">
        <v>40</v>
      </c>
    </row>
    <row r="72" spans="2:9" ht="21" customHeight="1">
      <c r="B72" s="152" t="str">
        <f t="shared" si="0"/>
        <v>Nombre de la Macrorregión PTIES</v>
      </c>
      <c r="C72" s="76" t="str">
        <f>+C11</f>
        <v>PACIFICO</v>
      </c>
      <c r="D72" s="153"/>
      <c r="F72" s="193" t="s">
        <v>119</v>
      </c>
      <c r="G72" s="185"/>
      <c r="H72" s="186"/>
      <c r="I72" s="77">
        <v>60</v>
      </c>
    </row>
    <row r="73" spans="2:9" ht="14.25" customHeight="1">
      <c r="B73" s="154"/>
      <c r="C73" s="78"/>
      <c r="D73" s="153"/>
      <c r="F73" s="193" t="s">
        <v>120</v>
      </c>
      <c r="G73" s="185"/>
      <c r="H73" s="186"/>
      <c r="I73" s="77">
        <v>10</v>
      </c>
    </row>
    <row r="74" spans="2:9" ht="31.5" customHeight="1">
      <c r="B74" s="79" t="s">
        <v>121</v>
      </c>
      <c r="C74" s="80" t="s">
        <v>122</v>
      </c>
      <c r="D74" s="81" t="s">
        <v>123</v>
      </c>
      <c r="F74" s="194">
        <f>((I70-I71)/I72)*I73</f>
        <v>0</v>
      </c>
      <c r="G74" s="185"/>
      <c r="H74" s="185"/>
      <c r="I74" s="186"/>
    </row>
    <row r="75" spans="2:9" ht="14.25" customHeight="1">
      <c r="B75" s="82" t="str">
        <f>B32</f>
        <v>CRITERIO 1:Calidad y coherencia de la propuesta de trabajo metodológico y el cronograma de ejecución</v>
      </c>
      <c r="C75" s="83">
        <f t="shared" ref="C75:D75" si="1">D32</f>
        <v>35</v>
      </c>
      <c r="D75" s="84">
        <f t="shared" si="1"/>
        <v>35</v>
      </c>
    </row>
    <row r="76" spans="2:9" ht="14.25" customHeight="1">
      <c r="B76" s="82" t="str">
        <f>B41</f>
        <v>CRITERIO 2:Propuesta financiera</v>
      </c>
      <c r="C76" s="83">
        <f t="shared" ref="C76:D76" si="2">D41</f>
        <v>20</v>
      </c>
      <c r="D76" s="84">
        <f t="shared" si="2"/>
        <v>10</v>
      </c>
    </row>
    <row r="77" spans="2:9" ht="14.25" customHeight="1">
      <c r="B77" s="82" t="str">
        <f>B50</f>
        <v>CRITERIO 3:  Experiencia en articulación entre la educación media y la educación 
superior</v>
      </c>
      <c r="C77" s="83">
        <f t="shared" ref="C77:D77" si="3">D50</f>
        <v>10</v>
      </c>
      <c r="D77" s="84">
        <f t="shared" si="3"/>
        <v>5</v>
      </c>
    </row>
    <row r="78" spans="2:9" ht="14.25" customHeight="1">
      <c r="B78" s="82" t="str">
        <f>B59</f>
        <v>CRITERIO 4:  Aprobación tránsito inmediato participantes PTIES y oferta de 
nivelación de aprendizajes y competencias</v>
      </c>
      <c r="C78" s="83">
        <f t="shared" ref="C78:D78" si="4">D59</f>
        <v>25</v>
      </c>
      <c r="D78" s="84">
        <f t="shared" si="4"/>
        <v>25</v>
      </c>
    </row>
    <row r="79" spans="2:9" ht="14.25" customHeight="1">
      <c r="B79" s="85" t="s">
        <v>17</v>
      </c>
      <c r="C79" s="86">
        <v>10</v>
      </c>
      <c r="D79" s="84">
        <f>E66</f>
        <v>0</v>
      </c>
    </row>
    <row r="80" spans="2:9" ht="30" customHeight="1">
      <c r="B80" s="87" t="s">
        <v>124</v>
      </c>
      <c r="C80" s="88">
        <f t="shared" ref="C80:D80" si="5">SUM(C75:C79)</f>
        <v>100</v>
      </c>
      <c r="D80" s="89">
        <f t="shared" si="5"/>
        <v>75</v>
      </c>
    </row>
    <row r="81" spans="2:4" ht="14.25" customHeight="1">
      <c r="B81" s="155"/>
      <c r="C81" s="90"/>
      <c r="D81" s="156"/>
    </row>
    <row r="82" spans="2:4" ht="39.75" customHeight="1">
      <c r="B82" s="91" t="str">
        <f>B12</f>
        <v xml:space="preserve">Nombre del profesional Evaluador de la propuesta </v>
      </c>
      <c r="C82" s="92" t="str">
        <f>+C12</f>
        <v>JORGE EDUARDO CORRALES AMAYA, JUAN CARLOS GONZALEZ GONZALES Y RUTH ALEXANDRARINCÓN MÉNDEZ</v>
      </c>
      <c r="D82" s="93"/>
    </row>
    <row r="83" spans="2:4" ht="24.75" customHeight="1">
      <c r="B83" s="94" t="s">
        <v>125</v>
      </c>
      <c r="C83" s="95">
        <f>D80</f>
        <v>75</v>
      </c>
      <c r="D83" s="93"/>
    </row>
    <row r="84" spans="2:4" ht="14.25" customHeight="1">
      <c r="B84" s="96"/>
      <c r="C84" s="97"/>
      <c r="D84" s="98"/>
    </row>
    <row r="85" spans="2:4" ht="25.5" customHeight="1">
      <c r="B85" s="99" t="s">
        <v>126</v>
      </c>
      <c r="C85" s="100" t="s">
        <v>127</v>
      </c>
      <c r="D85" s="98"/>
    </row>
  </sheetData>
  <mergeCells count="22">
    <mergeCell ref="F70:H70"/>
    <mergeCell ref="F71:H71"/>
    <mergeCell ref="F72:H72"/>
    <mergeCell ref="F73:H73"/>
    <mergeCell ref="F74:I74"/>
    <mergeCell ref="B7:E7"/>
    <mergeCell ref="B8:E8"/>
    <mergeCell ref="B59:C59"/>
    <mergeCell ref="B67:D67"/>
    <mergeCell ref="B70:D70"/>
    <mergeCell ref="B9:E9"/>
    <mergeCell ref="C10:E10"/>
    <mergeCell ref="C11:E11"/>
    <mergeCell ref="C12:E12"/>
    <mergeCell ref="B32:C32"/>
    <mergeCell ref="B41:C41"/>
    <mergeCell ref="B50:C50"/>
    <mergeCell ref="B2:E2"/>
    <mergeCell ref="B3:E3"/>
    <mergeCell ref="B4:E4"/>
    <mergeCell ref="B5:E5"/>
    <mergeCell ref="B6:E6"/>
  </mergeCells>
  <dataValidations count="3">
    <dataValidation type="list" allowBlank="1" showErrorMessage="1" sqref="E51 E53 E55 E57" xr:uid="{00000000-0002-0000-0100-000000000000}">
      <formula1>$J$51:$J$54</formula1>
    </dataValidation>
    <dataValidation type="list" allowBlank="1" showErrorMessage="1" sqref="E35 E37 E39 E42 E48" xr:uid="{00000000-0002-0000-0100-000001000000}">
      <formula1>$K$34:$K$37</formula1>
    </dataValidation>
    <dataValidation type="list" allowBlank="1" showErrorMessage="1" sqref="E60 E62 E64" xr:uid="{00000000-0002-0000-0100-000002000000}">
      <formula1>$J$59:$J$61</formula1>
    </dataValidation>
  </dataValidation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2"/>
  <sheetViews>
    <sheetView workbookViewId="0"/>
  </sheetViews>
  <sheetFormatPr baseColWidth="10" defaultColWidth="14.42578125" defaultRowHeight="15" customHeight="1"/>
  <cols>
    <col min="1" max="1" width="23.140625" customWidth="1"/>
    <col min="2" max="2" width="19" customWidth="1"/>
    <col min="3" max="3" width="30.85546875" customWidth="1"/>
    <col min="4" max="4" width="16.7109375" customWidth="1"/>
    <col min="5" max="5" width="13.140625" customWidth="1"/>
    <col min="6" max="6" width="14.5703125" customWidth="1"/>
    <col min="7" max="7" width="11.7109375" customWidth="1"/>
    <col min="8" max="8" width="13.5703125" customWidth="1"/>
    <col min="9" max="9" width="15.140625" customWidth="1"/>
    <col min="10" max="11" width="10.7109375" customWidth="1"/>
    <col min="12" max="12" width="47" customWidth="1"/>
    <col min="13" max="13" width="14" customWidth="1"/>
    <col min="14" max="14" width="15.140625" customWidth="1"/>
    <col min="15" max="15" width="17.140625" customWidth="1"/>
    <col min="16" max="26" width="10.7109375" customWidth="1"/>
  </cols>
  <sheetData>
    <row r="1" spans="1:9" ht="27.75" customHeight="1">
      <c r="C1" s="101"/>
      <c r="D1" s="102" t="s">
        <v>128</v>
      </c>
      <c r="E1" s="102" t="s">
        <v>129</v>
      </c>
      <c r="F1" s="102" t="s">
        <v>130</v>
      </c>
      <c r="G1" s="102" t="s">
        <v>7</v>
      </c>
      <c r="H1" s="102" t="s">
        <v>131</v>
      </c>
      <c r="I1" s="102" t="s">
        <v>132</v>
      </c>
    </row>
    <row r="2" spans="1:9" ht="30" customHeight="1">
      <c r="A2" s="195" t="s">
        <v>133</v>
      </c>
      <c r="B2" s="185"/>
      <c r="C2" s="186"/>
      <c r="D2" s="103">
        <v>775</v>
      </c>
      <c r="E2" s="103">
        <v>1004</v>
      </c>
      <c r="F2" s="103">
        <v>2201</v>
      </c>
      <c r="G2" s="103">
        <v>1559</v>
      </c>
      <c r="H2" s="103">
        <v>376</v>
      </c>
      <c r="I2" s="104">
        <f t="shared" ref="I2:I3" si="0">SUM(D2:H2)</f>
        <v>5915</v>
      </c>
    </row>
    <row r="3" spans="1:9" ht="30" customHeight="1">
      <c r="A3" s="196" t="s">
        <v>134</v>
      </c>
      <c r="B3" s="185"/>
      <c r="C3" s="186"/>
      <c r="D3" s="103">
        <v>4</v>
      </c>
      <c r="E3" s="103">
        <v>7</v>
      </c>
      <c r="F3" s="103">
        <v>7</v>
      </c>
      <c r="G3" s="103">
        <v>7</v>
      </c>
      <c r="H3" s="103">
        <v>2</v>
      </c>
      <c r="I3" s="105">
        <f t="shared" si="0"/>
        <v>27</v>
      </c>
    </row>
    <row r="4" spans="1:9" ht="31.5" customHeight="1">
      <c r="A4" s="197"/>
      <c r="B4" s="188"/>
      <c r="C4" s="188"/>
      <c r="D4" s="188"/>
      <c r="E4" s="188"/>
      <c r="F4" s="188"/>
      <c r="G4" s="188"/>
      <c r="H4" s="188"/>
      <c r="I4" s="198"/>
    </row>
    <row r="5" spans="1:9" ht="24">
      <c r="A5" s="106">
        <v>1</v>
      </c>
      <c r="B5" s="107" t="s">
        <v>135</v>
      </c>
      <c r="C5" s="108" t="s">
        <v>136</v>
      </c>
      <c r="D5" s="108">
        <f>A5</f>
        <v>1</v>
      </c>
      <c r="E5" s="103">
        <f>A5</f>
        <v>1</v>
      </c>
      <c r="F5" s="103">
        <f>A5</f>
        <v>1</v>
      </c>
      <c r="G5" s="103">
        <f>A5</f>
        <v>1</v>
      </c>
      <c r="H5" s="103">
        <f>A5</f>
        <v>1</v>
      </c>
      <c r="I5" s="109">
        <f t="shared" ref="I5:I12" si="1">SUM(D5:H5)</f>
        <v>5</v>
      </c>
    </row>
    <row r="6" spans="1:9" ht="36">
      <c r="A6" s="108">
        <v>1</v>
      </c>
      <c r="B6" s="107" t="s">
        <v>51</v>
      </c>
      <c r="C6" s="108" t="s">
        <v>137</v>
      </c>
      <c r="D6" s="108">
        <f t="shared" ref="D6:H6" si="2">$A$6*D3</f>
        <v>4</v>
      </c>
      <c r="E6" s="108">
        <f t="shared" si="2"/>
        <v>7</v>
      </c>
      <c r="F6" s="108">
        <f t="shared" si="2"/>
        <v>7</v>
      </c>
      <c r="G6" s="108">
        <f t="shared" si="2"/>
        <v>7</v>
      </c>
      <c r="H6" s="108">
        <f t="shared" si="2"/>
        <v>2</v>
      </c>
      <c r="I6" s="109">
        <f t="shared" si="1"/>
        <v>27</v>
      </c>
    </row>
    <row r="7" spans="1:9" ht="24">
      <c r="A7" s="108">
        <v>1</v>
      </c>
      <c r="B7" s="107" t="s">
        <v>53</v>
      </c>
      <c r="C7" s="108" t="s">
        <v>137</v>
      </c>
      <c r="D7" s="108">
        <f t="shared" ref="D7:H7" si="3">$A$7*D3</f>
        <v>4</v>
      </c>
      <c r="E7" s="108">
        <f t="shared" si="3"/>
        <v>7</v>
      </c>
      <c r="F7" s="108">
        <f t="shared" si="3"/>
        <v>7</v>
      </c>
      <c r="G7" s="108">
        <f t="shared" si="3"/>
        <v>7</v>
      </c>
      <c r="H7" s="108">
        <f t="shared" si="3"/>
        <v>2</v>
      </c>
      <c r="I7" s="109">
        <f t="shared" si="1"/>
        <v>27</v>
      </c>
    </row>
    <row r="8" spans="1:9" ht="24">
      <c r="A8" s="108">
        <v>1</v>
      </c>
      <c r="B8" s="107" t="s">
        <v>54</v>
      </c>
      <c r="C8" s="108" t="s">
        <v>137</v>
      </c>
      <c r="D8" s="108">
        <f t="shared" ref="D8:H8" si="4">$A$8*D3</f>
        <v>4</v>
      </c>
      <c r="E8" s="108">
        <f t="shared" si="4"/>
        <v>7</v>
      </c>
      <c r="F8" s="108">
        <f t="shared" si="4"/>
        <v>7</v>
      </c>
      <c r="G8" s="108">
        <f t="shared" si="4"/>
        <v>7</v>
      </c>
      <c r="H8" s="108">
        <f t="shared" si="4"/>
        <v>2</v>
      </c>
      <c r="I8" s="109">
        <f t="shared" si="1"/>
        <v>27</v>
      </c>
    </row>
    <row r="9" spans="1:9" ht="24">
      <c r="A9" s="108">
        <v>1</v>
      </c>
      <c r="B9" s="107" t="s">
        <v>55</v>
      </c>
      <c r="C9" s="108">
        <v>50</v>
      </c>
      <c r="D9" s="108">
        <f t="shared" ref="D9:H9" si="5">D2/$C$9</f>
        <v>15.5</v>
      </c>
      <c r="E9" s="108">
        <f t="shared" si="5"/>
        <v>20.079999999999998</v>
      </c>
      <c r="F9" s="108">
        <f t="shared" si="5"/>
        <v>44.02</v>
      </c>
      <c r="G9" s="108">
        <f t="shared" si="5"/>
        <v>31.18</v>
      </c>
      <c r="H9" s="108">
        <f t="shared" si="5"/>
        <v>7.52</v>
      </c>
      <c r="I9" s="109">
        <f t="shared" si="1"/>
        <v>118.3</v>
      </c>
    </row>
    <row r="10" spans="1:9" ht="24">
      <c r="A10" s="108">
        <v>1</v>
      </c>
      <c r="B10" s="107" t="s">
        <v>56</v>
      </c>
      <c r="C10" s="108">
        <v>50</v>
      </c>
      <c r="D10" s="108">
        <f t="shared" ref="D10:H10" si="6">D2/$C$10</f>
        <v>15.5</v>
      </c>
      <c r="E10" s="108">
        <f t="shared" si="6"/>
        <v>20.079999999999998</v>
      </c>
      <c r="F10" s="108">
        <f t="shared" si="6"/>
        <v>44.02</v>
      </c>
      <c r="G10" s="108">
        <f t="shared" si="6"/>
        <v>31.18</v>
      </c>
      <c r="H10" s="108">
        <f t="shared" si="6"/>
        <v>7.52</v>
      </c>
      <c r="I10" s="109">
        <f t="shared" si="1"/>
        <v>118.3</v>
      </c>
    </row>
    <row r="11" spans="1:9" ht="37.5" customHeight="1">
      <c r="A11" s="110">
        <v>1</v>
      </c>
      <c r="B11" s="107" t="s">
        <v>138</v>
      </c>
      <c r="C11" s="108">
        <v>50</v>
      </c>
      <c r="D11" s="108">
        <f t="shared" ref="D11:H11" si="7">D2/$C$11</f>
        <v>15.5</v>
      </c>
      <c r="E11" s="108">
        <f t="shared" si="7"/>
        <v>20.079999999999998</v>
      </c>
      <c r="F11" s="108">
        <f t="shared" si="7"/>
        <v>44.02</v>
      </c>
      <c r="G11" s="108">
        <f t="shared" si="7"/>
        <v>31.18</v>
      </c>
      <c r="H11" s="108">
        <f t="shared" si="7"/>
        <v>7.52</v>
      </c>
      <c r="I11" s="109">
        <f t="shared" si="1"/>
        <v>118.3</v>
      </c>
    </row>
    <row r="12" spans="1:9" ht="30.75" customHeight="1">
      <c r="A12" s="110">
        <v>1</v>
      </c>
      <c r="B12" s="107" t="s">
        <v>58</v>
      </c>
      <c r="C12" s="108">
        <v>50</v>
      </c>
      <c r="D12" s="103">
        <f t="shared" ref="D12:H12" si="8">D2/$C$12</f>
        <v>15.5</v>
      </c>
      <c r="E12" s="103">
        <f t="shared" si="8"/>
        <v>20.079999999999998</v>
      </c>
      <c r="F12" s="103">
        <f t="shared" si="8"/>
        <v>44.02</v>
      </c>
      <c r="G12" s="103">
        <f t="shared" si="8"/>
        <v>31.18</v>
      </c>
      <c r="H12" s="103">
        <f t="shared" si="8"/>
        <v>7.52</v>
      </c>
      <c r="I12" s="109">
        <f t="shared" si="1"/>
        <v>118.3</v>
      </c>
    </row>
  </sheetData>
  <mergeCells count="3">
    <mergeCell ref="A2:C2"/>
    <mergeCell ref="A3:C3"/>
    <mergeCell ref="A4:I4"/>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A57"/>
  <sheetViews>
    <sheetView workbookViewId="0"/>
  </sheetViews>
  <sheetFormatPr baseColWidth="10" defaultColWidth="14.42578125" defaultRowHeight="15" customHeight="1"/>
  <cols>
    <col min="1" max="1" width="7.42578125" customWidth="1"/>
    <col min="2" max="2" width="19.28515625" customWidth="1"/>
    <col min="3" max="3" width="10.7109375" customWidth="1"/>
    <col min="4" max="4" width="8.7109375" customWidth="1"/>
    <col min="5" max="5" width="25.7109375" customWidth="1"/>
    <col min="6" max="6" width="15.140625" customWidth="1"/>
    <col min="7" max="7" width="14.5703125" customWidth="1"/>
    <col min="8" max="8" width="14.140625" customWidth="1"/>
    <col min="9" max="9" width="10.7109375" customWidth="1"/>
    <col min="10" max="10" width="11.85546875" customWidth="1"/>
    <col min="11" max="12" width="10.7109375" customWidth="1"/>
    <col min="13" max="13" width="30.7109375" customWidth="1"/>
    <col min="14" max="16" width="10.7109375" customWidth="1"/>
    <col min="21" max="21" width="41.7109375" customWidth="1"/>
  </cols>
  <sheetData>
    <row r="1" spans="2:27" ht="36.75" customHeight="1">
      <c r="B1" s="2" t="s">
        <v>139</v>
      </c>
      <c r="J1" s="111" t="s">
        <v>140</v>
      </c>
    </row>
    <row r="3" spans="2:27" ht="15" customHeight="1">
      <c r="B3" s="112" t="s">
        <v>141</v>
      </c>
      <c r="J3" s="112" t="s">
        <v>141</v>
      </c>
      <c r="K3" s="112"/>
      <c r="L3" s="112"/>
      <c r="M3" s="112"/>
      <c r="N3" s="112"/>
      <c r="O3" s="112"/>
    </row>
    <row r="4" spans="2:27" ht="23.25" customHeight="1">
      <c r="B4" s="201" t="s">
        <v>142</v>
      </c>
      <c r="C4" s="201" t="s">
        <v>143</v>
      </c>
      <c r="D4" s="201" t="s">
        <v>144</v>
      </c>
      <c r="E4" s="201" t="s">
        <v>145</v>
      </c>
      <c r="F4" s="201" t="s">
        <v>146</v>
      </c>
      <c r="G4" s="113" t="s">
        <v>147</v>
      </c>
      <c r="H4" s="201" t="s">
        <v>148</v>
      </c>
      <c r="J4" s="199" t="s">
        <v>142</v>
      </c>
      <c r="K4" s="199" t="s">
        <v>143</v>
      </c>
      <c r="L4" s="199" t="s">
        <v>144</v>
      </c>
      <c r="M4" s="199" t="s">
        <v>145</v>
      </c>
      <c r="N4" s="200" t="s">
        <v>147</v>
      </c>
      <c r="O4" s="186"/>
      <c r="V4" s="115">
        <v>2025</v>
      </c>
      <c r="W4" s="115">
        <v>2026</v>
      </c>
      <c r="X4" s="115" t="s">
        <v>149</v>
      </c>
    </row>
    <row r="5" spans="2:27">
      <c r="B5" s="165"/>
      <c r="C5" s="165"/>
      <c r="D5" s="165"/>
      <c r="E5" s="165"/>
      <c r="F5" s="165"/>
      <c r="G5" s="113" t="s">
        <v>150</v>
      </c>
      <c r="H5" s="165"/>
      <c r="J5" s="165"/>
      <c r="K5" s="165"/>
      <c r="L5" s="165"/>
      <c r="M5" s="165"/>
      <c r="N5" s="114" t="s">
        <v>151</v>
      </c>
      <c r="O5" s="116" t="s">
        <v>152</v>
      </c>
      <c r="U5" s="111" t="s">
        <v>153</v>
      </c>
      <c r="V5" s="1">
        <v>4900</v>
      </c>
      <c r="W5" s="1">
        <v>2950</v>
      </c>
      <c r="Y5" s="1">
        <f>V5+W5</f>
        <v>7850</v>
      </c>
    </row>
    <row r="6" spans="2:27" ht="15.75" customHeight="1">
      <c r="B6" s="117" t="s">
        <v>154</v>
      </c>
      <c r="C6" s="117" t="s">
        <v>155</v>
      </c>
      <c r="D6" s="118">
        <v>1</v>
      </c>
      <c r="E6" s="117" t="s">
        <v>156</v>
      </c>
      <c r="F6" s="118">
        <v>302</v>
      </c>
      <c r="G6" s="118">
        <v>220</v>
      </c>
      <c r="H6" s="118">
        <v>82</v>
      </c>
      <c r="J6" s="119" t="s">
        <v>154</v>
      </c>
      <c r="K6" s="119" t="s">
        <v>155</v>
      </c>
      <c r="L6" s="120">
        <v>1</v>
      </c>
      <c r="M6" s="119" t="s">
        <v>156</v>
      </c>
      <c r="N6" s="121">
        <v>129</v>
      </c>
      <c r="O6" s="122">
        <v>91</v>
      </c>
      <c r="U6" s="111" t="s">
        <v>157</v>
      </c>
      <c r="V6" s="1">
        <v>3443</v>
      </c>
      <c r="W6" s="1"/>
      <c r="X6" s="123">
        <f>V5-V6+W5</f>
        <v>4407</v>
      </c>
      <c r="Y6" s="1">
        <f>V6+X6</f>
        <v>7850</v>
      </c>
    </row>
    <row r="7" spans="2:27">
      <c r="B7" s="117" t="s">
        <v>154</v>
      </c>
      <c r="C7" s="117" t="s">
        <v>158</v>
      </c>
      <c r="D7" s="118">
        <v>1</v>
      </c>
      <c r="E7" s="124" t="s">
        <v>159</v>
      </c>
      <c r="F7" s="118">
        <v>89</v>
      </c>
      <c r="G7" s="118">
        <v>61</v>
      </c>
      <c r="H7" s="118">
        <v>28</v>
      </c>
      <c r="J7" s="119" t="s">
        <v>154</v>
      </c>
      <c r="K7" s="119" t="s">
        <v>158</v>
      </c>
      <c r="L7" s="120">
        <v>1</v>
      </c>
      <c r="M7" s="119" t="s">
        <v>159</v>
      </c>
      <c r="N7" s="121">
        <v>25</v>
      </c>
      <c r="O7" s="122">
        <v>36</v>
      </c>
    </row>
    <row r="8" spans="2:27" ht="15" customHeight="1">
      <c r="B8" s="117" t="s">
        <v>160</v>
      </c>
      <c r="C8" s="117" t="s">
        <v>161</v>
      </c>
      <c r="D8" s="118">
        <v>1</v>
      </c>
      <c r="E8" s="117" t="s">
        <v>162</v>
      </c>
      <c r="F8" s="118">
        <v>63</v>
      </c>
      <c r="G8" s="118">
        <v>42</v>
      </c>
      <c r="H8" s="118">
        <v>21</v>
      </c>
      <c r="J8" s="119" t="s">
        <v>160</v>
      </c>
      <c r="K8" s="119" t="s">
        <v>161</v>
      </c>
      <c r="L8" s="120">
        <v>1</v>
      </c>
      <c r="M8" s="119" t="s">
        <v>163</v>
      </c>
      <c r="N8" s="121">
        <v>23</v>
      </c>
      <c r="O8" s="122">
        <v>19</v>
      </c>
      <c r="U8" s="125" t="s">
        <v>164</v>
      </c>
      <c r="W8" s="1">
        <f>V17</f>
        <v>2438</v>
      </c>
      <c r="AA8" s="126"/>
    </row>
    <row r="9" spans="2:27" ht="15" customHeight="1">
      <c r="B9" s="117" t="s">
        <v>165</v>
      </c>
      <c r="C9" s="117" t="s">
        <v>166</v>
      </c>
      <c r="D9" s="118">
        <v>1</v>
      </c>
      <c r="E9" s="117" t="s">
        <v>167</v>
      </c>
      <c r="F9" s="118">
        <v>68</v>
      </c>
      <c r="G9" s="118">
        <v>47</v>
      </c>
      <c r="H9" s="118">
        <v>21</v>
      </c>
      <c r="J9" s="119" t="s">
        <v>165</v>
      </c>
      <c r="K9" s="119" t="s">
        <v>166</v>
      </c>
      <c r="L9" s="120">
        <v>1</v>
      </c>
      <c r="M9" s="119" t="s">
        <v>167</v>
      </c>
      <c r="N9" s="121">
        <v>34</v>
      </c>
      <c r="O9" s="122">
        <v>13</v>
      </c>
      <c r="U9" s="101" t="s">
        <v>168</v>
      </c>
      <c r="V9" s="1">
        <f>V5-V6</f>
        <v>1457</v>
      </c>
      <c r="X9" s="1"/>
      <c r="AA9" s="127"/>
    </row>
    <row r="10" spans="2:27" ht="27" customHeight="1">
      <c r="B10" s="117" t="s">
        <v>169</v>
      </c>
      <c r="C10" s="117" t="s">
        <v>170</v>
      </c>
      <c r="D10" s="118">
        <v>1</v>
      </c>
      <c r="E10" s="117" t="s">
        <v>171</v>
      </c>
      <c r="F10" s="118">
        <v>121</v>
      </c>
      <c r="G10" s="118">
        <v>88</v>
      </c>
      <c r="H10" s="118">
        <v>33</v>
      </c>
      <c r="J10" s="119" t="s">
        <v>169</v>
      </c>
      <c r="K10" s="119" t="s">
        <v>170</v>
      </c>
      <c r="L10" s="120">
        <v>1</v>
      </c>
      <c r="M10" s="119" t="s">
        <v>171</v>
      </c>
      <c r="N10" s="121">
        <v>47</v>
      </c>
      <c r="O10" s="122">
        <v>41</v>
      </c>
      <c r="U10" s="101" t="s">
        <v>172</v>
      </c>
      <c r="W10" s="1">
        <f>W5-W8</f>
        <v>512</v>
      </c>
      <c r="X10" s="1"/>
    </row>
    <row r="11" spans="2:27" ht="30" customHeight="1">
      <c r="B11" s="117" t="s">
        <v>169</v>
      </c>
      <c r="C11" s="117" t="s">
        <v>173</v>
      </c>
      <c r="D11" s="118">
        <v>1</v>
      </c>
      <c r="E11" s="117" t="s">
        <v>174</v>
      </c>
      <c r="F11" s="118">
        <v>234</v>
      </c>
      <c r="G11" s="118">
        <v>171</v>
      </c>
      <c r="H11" s="118">
        <v>63</v>
      </c>
      <c r="J11" s="119" t="s">
        <v>169</v>
      </c>
      <c r="K11" s="119" t="s">
        <v>173</v>
      </c>
      <c r="L11" s="120">
        <v>1</v>
      </c>
      <c r="M11" s="119" t="s">
        <v>174</v>
      </c>
      <c r="N11" s="121">
        <v>116</v>
      </c>
      <c r="O11" s="122">
        <v>55</v>
      </c>
      <c r="U11" s="101" t="s">
        <v>175</v>
      </c>
      <c r="X11" s="1">
        <f>'DATOS IEM MACRORREGION'!H55</f>
        <v>1652</v>
      </c>
    </row>
    <row r="12" spans="2:27" ht="28.5" customHeight="1">
      <c r="B12" s="117" t="s">
        <v>176</v>
      </c>
      <c r="C12" s="117" t="s">
        <v>177</v>
      </c>
      <c r="D12" s="118">
        <v>1</v>
      </c>
      <c r="E12" s="117" t="s">
        <v>178</v>
      </c>
      <c r="F12" s="118">
        <v>127</v>
      </c>
      <c r="G12" s="118">
        <v>93</v>
      </c>
      <c r="H12" s="118">
        <v>34</v>
      </c>
      <c r="J12" s="119" t="s">
        <v>176</v>
      </c>
      <c r="K12" s="119" t="s">
        <v>177</v>
      </c>
      <c r="L12" s="120">
        <v>1</v>
      </c>
      <c r="M12" s="119" t="s">
        <v>178</v>
      </c>
      <c r="N12" s="121">
        <v>53</v>
      </c>
      <c r="O12" s="122">
        <v>40</v>
      </c>
      <c r="U12" s="101" t="s">
        <v>179</v>
      </c>
      <c r="X12" s="128">
        <f>'DATOS IEM MACRORREGION'!G55</f>
        <v>4263</v>
      </c>
    </row>
    <row r="13" spans="2:27" ht="35.25" customHeight="1">
      <c r="B13" s="113" t="s">
        <v>180</v>
      </c>
      <c r="C13" s="113">
        <v>7</v>
      </c>
      <c r="D13" s="113">
        <v>7</v>
      </c>
      <c r="E13" s="113" t="s">
        <v>181</v>
      </c>
      <c r="F13" s="113">
        <v>1004</v>
      </c>
      <c r="G13" s="129">
        <v>722</v>
      </c>
      <c r="H13" s="113">
        <v>282</v>
      </c>
      <c r="J13" s="116" t="s">
        <v>180</v>
      </c>
      <c r="K13" s="116">
        <v>7</v>
      </c>
      <c r="L13" s="116">
        <v>7</v>
      </c>
      <c r="M13" s="130" t="s">
        <v>181</v>
      </c>
      <c r="N13" s="130">
        <v>427</v>
      </c>
      <c r="O13" s="116">
        <v>295</v>
      </c>
      <c r="P13" s="131">
        <f>SUM(N13:O13)</f>
        <v>722</v>
      </c>
      <c r="U13" s="101" t="s">
        <v>182</v>
      </c>
      <c r="X13" s="1">
        <f>'DATOS IEM MACRORREGION'!O55</f>
        <v>1825</v>
      </c>
      <c r="AA13" s="132">
        <f>W8+V6</f>
        <v>5881</v>
      </c>
    </row>
    <row r="14" spans="2:27" ht="18.75" customHeight="1">
      <c r="J14" s="133"/>
      <c r="K14" s="134"/>
      <c r="L14" s="134"/>
      <c r="M14" s="134"/>
      <c r="X14" s="1"/>
      <c r="AA14" s="132">
        <f>Y5-AA13</f>
        <v>1969</v>
      </c>
    </row>
    <row r="15" spans="2:27" ht="15" customHeight="1">
      <c r="B15" s="112" t="s">
        <v>183</v>
      </c>
      <c r="J15" s="112" t="s">
        <v>183</v>
      </c>
      <c r="K15" s="112"/>
      <c r="L15" s="112"/>
      <c r="M15" s="112"/>
      <c r="N15" s="112"/>
      <c r="O15" s="112"/>
      <c r="AA15" s="132">
        <f>AA14-X11</f>
        <v>317</v>
      </c>
    </row>
    <row r="16" spans="2:27" ht="27" customHeight="1">
      <c r="B16" s="201" t="s">
        <v>142</v>
      </c>
      <c r="C16" s="201" t="s">
        <v>143</v>
      </c>
      <c r="D16" s="201" t="s">
        <v>144</v>
      </c>
      <c r="E16" s="201" t="s">
        <v>145</v>
      </c>
      <c r="F16" s="201" t="s">
        <v>146</v>
      </c>
      <c r="G16" s="113" t="s">
        <v>147</v>
      </c>
      <c r="H16" s="201" t="s">
        <v>148</v>
      </c>
      <c r="J16" s="199" t="s">
        <v>142</v>
      </c>
      <c r="K16" s="199" t="s">
        <v>143</v>
      </c>
      <c r="L16" s="199" t="s">
        <v>144</v>
      </c>
      <c r="M16" s="199" t="s">
        <v>145</v>
      </c>
      <c r="N16" s="200" t="s">
        <v>147</v>
      </c>
      <c r="O16" s="186"/>
      <c r="U16" s="101" t="s">
        <v>184</v>
      </c>
      <c r="V16" s="132">
        <f>'DATOS IEM MACRORREGION'!O55</f>
        <v>1825</v>
      </c>
    </row>
    <row r="17" spans="2:23" ht="15" customHeight="1">
      <c r="B17" s="165"/>
      <c r="C17" s="165"/>
      <c r="D17" s="165"/>
      <c r="E17" s="165"/>
      <c r="F17" s="165"/>
      <c r="G17" s="113" t="s">
        <v>150</v>
      </c>
      <c r="H17" s="165"/>
      <c r="J17" s="165"/>
      <c r="K17" s="165"/>
      <c r="L17" s="165"/>
      <c r="M17" s="165"/>
      <c r="N17" s="114" t="s">
        <v>151</v>
      </c>
      <c r="O17" s="116" t="s">
        <v>152</v>
      </c>
      <c r="U17" s="101" t="s">
        <v>185</v>
      </c>
      <c r="V17" s="132">
        <f>'DATOS IEM MACRORREGION'!N55</f>
        <v>2438</v>
      </c>
    </row>
    <row r="18" spans="2:23" ht="25.5" customHeight="1">
      <c r="B18" s="117" t="s">
        <v>186</v>
      </c>
      <c r="C18" s="117" t="s">
        <v>187</v>
      </c>
      <c r="D18" s="118">
        <v>1</v>
      </c>
      <c r="E18" s="117" t="s">
        <v>188</v>
      </c>
      <c r="F18" s="118">
        <v>237</v>
      </c>
      <c r="G18" s="118">
        <v>173</v>
      </c>
      <c r="H18" s="118">
        <v>64</v>
      </c>
      <c r="J18" s="119" t="s">
        <v>186</v>
      </c>
      <c r="K18" s="119" t="s">
        <v>187</v>
      </c>
      <c r="L18" s="135">
        <v>1</v>
      </c>
      <c r="M18" s="136" t="s">
        <v>189</v>
      </c>
      <c r="N18" s="137">
        <v>109</v>
      </c>
      <c r="O18" s="122">
        <v>68</v>
      </c>
      <c r="V18" s="138">
        <v>2025</v>
      </c>
      <c r="W18" s="138">
        <v>2026</v>
      </c>
    </row>
    <row r="19" spans="2:23" ht="30" customHeight="1">
      <c r="B19" s="117" t="s">
        <v>190</v>
      </c>
      <c r="C19" s="117" t="s">
        <v>191</v>
      </c>
      <c r="D19" s="118">
        <v>1</v>
      </c>
      <c r="E19" s="117" t="s">
        <v>192</v>
      </c>
      <c r="F19" s="118">
        <v>310</v>
      </c>
      <c r="G19" s="118">
        <v>227</v>
      </c>
      <c r="H19" s="118">
        <v>83</v>
      </c>
      <c r="J19" s="119" t="s">
        <v>190</v>
      </c>
      <c r="K19" s="119" t="s">
        <v>191</v>
      </c>
      <c r="L19" s="135">
        <v>1</v>
      </c>
      <c r="M19" s="136" t="s">
        <v>192</v>
      </c>
      <c r="N19" s="137">
        <v>117</v>
      </c>
      <c r="O19" s="122">
        <v>111</v>
      </c>
      <c r="U19" s="111" t="s">
        <v>193</v>
      </c>
      <c r="V19" s="126">
        <v>3443</v>
      </c>
    </row>
    <row r="20" spans="2:23" ht="15" customHeight="1">
      <c r="B20" s="117" t="s">
        <v>194</v>
      </c>
      <c r="C20" s="117" t="s">
        <v>195</v>
      </c>
      <c r="D20" s="118">
        <v>1</v>
      </c>
      <c r="E20" s="117" t="s">
        <v>196</v>
      </c>
      <c r="F20" s="118">
        <v>99</v>
      </c>
      <c r="G20" s="118">
        <v>73</v>
      </c>
      <c r="H20" s="118">
        <v>26</v>
      </c>
      <c r="J20" s="119" t="s">
        <v>194</v>
      </c>
      <c r="K20" s="119" t="s">
        <v>195</v>
      </c>
      <c r="L20" s="135">
        <v>1</v>
      </c>
      <c r="M20" s="136" t="s">
        <v>196</v>
      </c>
      <c r="N20" s="137">
        <v>43</v>
      </c>
      <c r="O20" s="122">
        <v>26</v>
      </c>
      <c r="U20" s="139" t="s">
        <v>197</v>
      </c>
    </row>
    <row r="21" spans="2:23" ht="15" customHeight="1">
      <c r="B21" s="117" t="s">
        <v>194</v>
      </c>
      <c r="C21" s="117" t="s">
        <v>198</v>
      </c>
      <c r="D21" s="118">
        <v>1</v>
      </c>
      <c r="E21" s="117" t="s">
        <v>199</v>
      </c>
      <c r="F21" s="118">
        <v>129</v>
      </c>
      <c r="G21" s="118">
        <v>95</v>
      </c>
      <c r="H21" s="118">
        <v>34</v>
      </c>
      <c r="J21" s="119" t="s">
        <v>194</v>
      </c>
      <c r="K21" s="119" t="s">
        <v>198</v>
      </c>
      <c r="L21" s="135">
        <v>1</v>
      </c>
      <c r="M21" s="136" t="s">
        <v>199</v>
      </c>
      <c r="N21" s="137">
        <v>50</v>
      </c>
      <c r="O21" s="122">
        <v>44</v>
      </c>
      <c r="U21" s="139" t="s">
        <v>200</v>
      </c>
    </row>
    <row r="22" spans="2:23" ht="15" customHeight="1">
      <c r="B22" s="113" t="s">
        <v>180</v>
      </c>
      <c r="C22" s="113">
        <v>4</v>
      </c>
      <c r="D22" s="113">
        <v>4</v>
      </c>
      <c r="E22" s="113" t="s">
        <v>181</v>
      </c>
      <c r="F22" s="113">
        <v>775</v>
      </c>
      <c r="G22" s="129">
        <v>568</v>
      </c>
      <c r="H22" s="113">
        <v>207</v>
      </c>
      <c r="J22" s="116" t="s">
        <v>180</v>
      </c>
      <c r="K22" s="116">
        <v>4</v>
      </c>
      <c r="L22" s="116">
        <v>4</v>
      </c>
      <c r="M22" s="116" t="s">
        <v>181</v>
      </c>
      <c r="N22" s="137">
        <f>SUM(N18:N21)</f>
        <v>319</v>
      </c>
      <c r="O22" s="116">
        <v>249</v>
      </c>
      <c r="P22" s="131">
        <f>SUM(N22:O22)</f>
        <v>568</v>
      </c>
      <c r="U22" s="139" t="s">
        <v>201</v>
      </c>
    </row>
    <row r="23" spans="2:23" ht="15" customHeight="1">
      <c r="J23" s="133"/>
      <c r="K23" s="134"/>
      <c r="L23" s="134"/>
      <c r="M23" s="134"/>
      <c r="U23" s="139" t="s">
        <v>202</v>
      </c>
    </row>
    <row r="24" spans="2:23" ht="15" customHeight="1">
      <c r="B24" s="112" t="s">
        <v>203</v>
      </c>
      <c r="J24" s="112" t="s">
        <v>203</v>
      </c>
      <c r="K24" s="112"/>
      <c r="L24" s="112"/>
      <c r="M24" s="112"/>
      <c r="N24" s="112"/>
      <c r="O24" s="112"/>
    </row>
    <row r="25" spans="2:23" ht="23.25" customHeight="1">
      <c r="B25" s="201" t="s">
        <v>142</v>
      </c>
      <c r="C25" s="201" t="s">
        <v>143</v>
      </c>
      <c r="D25" s="201" t="s">
        <v>144</v>
      </c>
      <c r="E25" s="201" t="s">
        <v>145</v>
      </c>
      <c r="F25" s="201" t="s">
        <v>146</v>
      </c>
      <c r="G25" s="113" t="s">
        <v>147</v>
      </c>
      <c r="H25" s="201" t="s">
        <v>148</v>
      </c>
      <c r="J25" s="199" t="s">
        <v>142</v>
      </c>
      <c r="K25" s="199" t="s">
        <v>143</v>
      </c>
      <c r="L25" s="199" t="s">
        <v>144</v>
      </c>
      <c r="M25" s="199" t="s">
        <v>145</v>
      </c>
      <c r="N25" s="200" t="s">
        <v>147</v>
      </c>
      <c r="O25" s="186"/>
    </row>
    <row r="26" spans="2:23" ht="15" customHeight="1">
      <c r="B26" s="165"/>
      <c r="C26" s="165"/>
      <c r="D26" s="165"/>
      <c r="E26" s="165"/>
      <c r="F26" s="165"/>
      <c r="G26" s="113" t="s">
        <v>150</v>
      </c>
      <c r="H26" s="165"/>
      <c r="J26" s="165"/>
      <c r="K26" s="165"/>
      <c r="L26" s="165"/>
      <c r="M26" s="165"/>
      <c r="N26" s="114" t="s">
        <v>151</v>
      </c>
      <c r="O26" s="116" t="s">
        <v>152</v>
      </c>
    </row>
    <row r="27" spans="2:23" ht="15" customHeight="1">
      <c r="B27" s="117" t="s">
        <v>204</v>
      </c>
      <c r="C27" s="117" t="s">
        <v>205</v>
      </c>
      <c r="D27" s="118">
        <v>1</v>
      </c>
      <c r="E27" s="117" t="s">
        <v>206</v>
      </c>
      <c r="F27" s="118">
        <v>114</v>
      </c>
      <c r="G27" s="118">
        <v>83</v>
      </c>
      <c r="H27" s="118">
        <v>31</v>
      </c>
      <c r="J27" s="119" t="s">
        <v>204</v>
      </c>
      <c r="K27" s="119" t="s">
        <v>205</v>
      </c>
      <c r="L27" s="135">
        <v>1</v>
      </c>
      <c r="M27" s="136" t="s">
        <v>206</v>
      </c>
      <c r="N27" s="137">
        <v>38</v>
      </c>
      <c r="O27" s="122">
        <v>45</v>
      </c>
    </row>
    <row r="28" spans="2:23" ht="23.25" customHeight="1">
      <c r="B28" s="117" t="s">
        <v>207</v>
      </c>
      <c r="C28" s="117" t="s">
        <v>208</v>
      </c>
      <c r="D28" s="118">
        <v>1</v>
      </c>
      <c r="E28" s="117" t="s">
        <v>209</v>
      </c>
      <c r="F28" s="118">
        <v>453</v>
      </c>
      <c r="G28" s="118">
        <v>326</v>
      </c>
      <c r="H28" s="118">
        <v>127</v>
      </c>
      <c r="J28" s="119" t="s">
        <v>207</v>
      </c>
      <c r="K28" s="119" t="s">
        <v>208</v>
      </c>
      <c r="L28" s="135">
        <v>1</v>
      </c>
      <c r="M28" s="136" t="s">
        <v>209</v>
      </c>
      <c r="N28" s="137">
        <v>178</v>
      </c>
      <c r="O28" s="122">
        <v>148</v>
      </c>
    </row>
    <row r="29" spans="2:23" ht="15" customHeight="1">
      <c r="B29" s="117" t="s">
        <v>207</v>
      </c>
      <c r="C29" s="117" t="s">
        <v>210</v>
      </c>
      <c r="D29" s="118">
        <v>1</v>
      </c>
      <c r="E29" s="117" t="s">
        <v>211</v>
      </c>
      <c r="F29" s="118">
        <v>158</v>
      </c>
      <c r="G29" s="118">
        <v>114</v>
      </c>
      <c r="H29" s="118">
        <v>44</v>
      </c>
      <c r="J29" s="119" t="s">
        <v>207</v>
      </c>
      <c r="K29" s="119" t="s">
        <v>210</v>
      </c>
      <c r="L29" s="135">
        <v>1</v>
      </c>
      <c r="M29" s="136" t="s">
        <v>211</v>
      </c>
      <c r="N29" s="137">
        <v>53</v>
      </c>
      <c r="O29" s="122">
        <v>61</v>
      </c>
    </row>
    <row r="30" spans="2:23" ht="18.75" customHeight="1">
      <c r="B30" s="117" t="s">
        <v>212</v>
      </c>
      <c r="C30" s="117" t="s">
        <v>213</v>
      </c>
      <c r="D30" s="118">
        <v>1</v>
      </c>
      <c r="E30" s="117" t="s">
        <v>214</v>
      </c>
      <c r="F30" s="118">
        <v>379</v>
      </c>
      <c r="G30" s="118">
        <v>272</v>
      </c>
      <c r="H30" s="118">
        <v>107</v>
      </c>
      <c r="J30" s="119" t="s">
        <v>212</v>
      </c>
      <c r="K30" s="119" t="s">
        <v>213</v>
      </c>
      <c r="L30" s="135">
        <v>1</v>
      </c>
      <c r="M30" s="136" t="s">
        <v>214</v>
      </c>
      <c r="N30" s="137">
        <v>159</v>
      </c>
      <c r="O30" s="122">
        <v>113</v>
      </c>
    </row>
    <row r="31" spans="2:23" ht="15" customHeight="1">
      <c r="B31" s="117" t="s">
        <v>215</v>
      </c>
      <c r="C31" s="117" t="s">
        <v>216</v>
      </c>
      <c r="D31" s="118">
        <v>1</v>
      </c>
      <c r="E31" s="117" t="s">
        <v>217</v>
      </c>
      <c r="F31" s="118">
        <v>402</v>
      </c>
      <c r="G31" s="118">
        <v>289</v>
      </c>
      <c r="H31" s="118">
        <v>113</v>
      </c>
      <c r="J31" s="119" t="s">
        <v>215</v>
      </c>
      <c r="K31" s="119" t="s">
        <v>216</v>
      </c>
      <c r="L31" s="135">
        <v>1</v>
      </c>
      <c r="M31" s="136" t="s">
        <v>217</v>
      </c>
      <c r="N31" s="137">
        <v>138</v>
      </c>
      <c r="O31" s="122">
        <v>151</v>
      </c>
    </row>
    <row r="32" spans="2:23" ht="15" customHeight="1">
      <c r="B32" s="117" t="s">
        <v>218</v>
      </c>
      <c r="C32" s="117" t="s">
        <v>219</v>
      </c>
      <c r="D32" s="118">
        <v>1</v>
      </c>
      <c r="E32" s="117" t="s">
        <v>220</v>
      </c>
      <c r="F32" s="118">
        <v>394</v>
      </c>
      <c r="G32" s="118">
        <v>283</v>
      </c>
      <c r="H32" s="118">
        <v>111</v>
      </c>
      <c r="J32" s="119" t="s">
        <v>218</v>
      </c>
      <c r="K32" s="119" t="s">
        <v>219</v>
      </c>
      <c r="L32" s="135">
        <v>1</v>
      </c>
      <c r="M32" s="136" t="s">
        <v>220</v>
      </c>
      <c r="N32" s="137">
        <v>163</v>
      </c>
      <c r="O32" s="122">
        <v>120</v>
      </c>
    </row>
    <row r="33" spans="2:16" ht="15" customHeight="1">
      <c r="B33" s="117" t="s">
        <v>218</v>
      </c>
      <c r="C33" s="117" t="s">
        <v>221</v>
      </c>
      <c r="D33" s="118">
        <v>1</v>
      </c>
      <c r="E33" s="117" t="s">
        <v>222</v>
      </c>
      <c r="F33" s="118">
        <v>301</v>
      </c>
      <c r="G33" s="118">
        <v>215</v>
      </c>
      <c r="H33" s="118">
        <v>86</v>
      </c>
      <c r="J33" s="119" t="s">
        <v>218</v>
      </c>
      <c r="K33" s="119" t="s">
        <v>221</v>
      </c>
      <c r="L33" s="135">
        <v>1</v>
      </c>
      <c r="M33" s="136" t="s">
        <v>222</v>
      </c>
      <c r="N33" s="137">
        <v>121</v>
      </c>
      <c r="O33" s="122">
        <v>94</v>
      </c>
    </row>
    <row r="34" spans="2:16" ht="15" customHeight="1">
      <c r="B34" s="113" t="s">
        <v>180</v>
      </c>
      <c r="C34" s="113">
        <v>7</v>
      </c>
      <c r="D34" s="113">
        <v>7</v>
      </c>
      <c r="E34" s="113" t="s">
        <v>181</v>
      </c>
      <c r="F34" s="140">
        <v>2201</v>
      </c>
      <c r="G34" s="141">
        <v>1582</v>
      </c>
      <c r="H34" s="118">
        <v>619</v>
      </c>
      <c r="J34" s="116" t="s">
        <v>180</v>
      </c>
      <c r="K34" s="116">
        <v>7</v>
      </c>
      <c r="L34" s="116">
        <v>7</v>
      </c>
      <c r="M34" s="116" t="s">
        <v>181</v>
      </c>
      <c r="N34" s="130">
        <v>850</v>
      </c>
      <c r="O34" s="116">
        <v>732</v>
      </c>
      <c r="P34" s="131">
        <f>SUM(N34:O34)</f>
        <v>1582</v>
      </c>
    </row>
    <row r="35" spans="2:16" ht="15" customHeight="1">
      <c r="J35" s="133"/>
      <c r="K35" s="134"/>
      <c r="L35" s="134"/>
      <c r="M35" s="134"/>
      <c r="N35" s="142"/>
      <c r="O35" s="142"/>
    </row>
    <row r="36" spans="2:16" ht="15" customHeight="1">
      <c r="B36" s="112" t="s">
        <v>223</v>
      </c>
      <c r="J36" s="112" t="s">
        <v>223</v>
      </c>
      <c r="K36" s="112"/>
      <c r="L36" s="112"/>
      <c r="M36" s="112"/>
      <c r="N36" s="112"/>
      <c r="O36" s="112"/>
    </row>
    <row r="37" spans="2:16" ht="25.5" customHeight="1">
      <c r="B37" s="201" t="s">
        <v>142</v>
      </c>
      <c r="C37" s="201" t="s">
        <v>143</v>
      </c>
      <c r="D37" s="201" t="s">
        <v>144</v>
      </c>
      <c r="E37" s="201" t="s">
        <v>145</v>
      </c>
      <c r="F37" s="201" t="s">
        <v>146</v>
      </c>
      <c r="G37" s="113" t="s">
        <v>147</v>
      </c>
      <c r="H37" s="201" t="s">
        <v>148</v>
      </c>
      <c r="J37" s="199" t="s">
        <v>142</v>
      </c>
      <c r="K37" s="199" t="s">
        <v>143</v>
      </c>
      <c r="L37" s="199" t="s">
        <v>144</v>
      </c>
      <c r="M37" s="199" t="s">
        <v>145</v>
      </c>
      <c r="N37" s="200" t="s">
        <v>147</v>
      </c>
      <c r="O37" s="186"/>
    </row>
    <row r="38" spans="2:16" ht="15" customHeight="1">
      <c r="B38" s="165"/>
      <c r="C38" s="165"/>
      <c r="D38" s="165"/>
      <c r="E38" s="165"/>
      <c r="F38" s="165"/>
      <c r="G38" s="113" t="s">
        <v>150</v>
      </c>
      <c r="H38" s="165"/>
      <c r="J38" s="165"/>
      <c r="K38" s="165"/>
      <c r="L38" s="165"/>
      <c r="M38" s="165"/>
      <c r="N38" s="114" t="s">
        <v>151</v>
      </c>
      <c r="O38" s="116" t="s">
        <v>152</v>
      </c>
    </row>
    <row r="39" spans="2:16" ht="15" customHeight="1">
      <c r="B39" s="143" t="s">
        <v>224</v>
      </c>
      <c r="C39" s="117" t="s">
        <v>225</v>
      </c>
      <c r="D39" s="118">
        <v>1</v>
      </c>
      <c r="E39" s="117" t="s">
        <v>226</v>
      </c>
      <c r="F39" s="118">
        <v>155</v>
      </c>
      <c r="G39" s="118">
        <v>111</v>
      </c>
      <c r="H39" s="118">
        <v>44</v>
      </c>
      <c r="J39" s="119" t="s">
        <v>224</v>
      </c>
      <c r="K39" s="119" t="s">
        <v>225</v>
      </c>
      <c r="L39" s="135">
        <v>1</v>
      </c>
      <c r="M39" s="119" t="s">
        <v>226</v>
      </c>
      <c r="N39" s="135">
        <v>80</v>
      </c>
      <c r="O39" s="144">
        <v>31</v>
      </c>
    </row>
    <row r="40" spans="2:16" ht="15" customHeight="1">
      <c r="B40" s="117" t="s">
        <v>224</v>
      </c>
      <c r="C40" s="117" t="s">
        <v>227</v>
      </c>
      <c r="D40" s="118">
        <v>1</v>
      </c>
      <c r="E40" s="117" t="s">
        <v>228</v>
      </c>
      <c r="F40" s="118">
        <v>218</v>
      </c>
      <c r="G40" s="118">
        <v>156</v>
      </c>
      <c r="H40" s="118">
        <v>62</v>
      </c>
      <c r="J40" s="119" t="s">
        <v>224</v>
      </c>
      <c r="K40" s="119" t="s">
        <v>227</v>
      </c>
      <c r="L40" s="135">
        <v>1</v>
      </c>
      <c r="M40" s="119" t="s">
        <v>228</v>
      </c>
      <c r="N40" s="135">
        <v>119</v>
      </c>
      <c r="O40" s="144">
        <v>37</v>
      </c>
    </row>
    <row r="41" spans="2:16" ht="23.25" customHeight="1">
      <c r="B41" s="117" t="s">
        <v>229</v>
      </c>
      <c r="C41" s="117" t="s">
        <v>230</v>
      </c>
      <c r="D41" s="118">
        <v>1</v>
      </c>
      <c r="E41" s="117" t="s">
        <v>231</v>
      </c>
      <c r="F41" s="118">
        <v>163</v>
      </c>
      <c r="G41" s="118">
        <v>117</v>
      </c>
      <c r="H41" s="118">
        <v>46</v>
      </c>
      <c r="J41" s="119" t="s">
        <v>229</v>
      </c>
      <c r="K41" s="119" t="s">
        <v>230</v>
      </c>
      <c r="L41" s="135">
        <v>1</v>
      </c>
      <c r="M41" s="145" t="s">
        <v>231</v>
      </c>
      <c r="N41" s="135">
        <v>64</v>
      </c>
      <c r="O41" s="144">
        <v>53</v>
      </c>
    </row>
    <row r="42" spans="2:16" ht="15" customHeight="1">
      <c r="B42" s="117" t="s">
        <v>232</v>
      </c>
      <c r="C42" s="117" t="s">
        <v>233</v>
      </c>
      <c r="D42" s="118">
        <v>1</v>
      </c>
      <c r="E42" s="117" t="s">
        <v>234</v>
      </c>
      <c r="F42" s="118">
        <v>503</v>
      </c>
      <c r="G42" s="118">
        <v>363</v>
      </c>
      <c r="H42" s="118">
        <v>140</v>
      </c>
      <c r="J42" s="119" t="s">
        <v>232</v>
      </c>
      <c r="K42" s="119" t="s">
        <v>233</v>
      </c>
      <c r="L42" s="135">
        <v>1</v>
      </c>
      <c r="M42" s="119" t="s">
        <v>234</v>
      </c>
      <c r="N42" s="135">
        <v>251</v>
      </c>
      <c r="O42" s="144">
        <v>112</v>
      </c>
    </row>
    <row r="43" spans="2:16" ht="15" customHeight="1">
      <c r="B43" s="117" t="s">
        <v>235</v>
      </c>
      <c r="C43" s="117" t="s">
        <v>236</v>
      </c>
      <c r="D43" s="118">
        <v>1</v>
      </c>
      <c r="E43" s="117" t="s">
        <v>237</v>
      </c>
      <c r="F43" s="118">
        <v>284</v>
      </c>
      <c r="G43" s="118">
        <v>204</v>
      </c>
      <c r="H43" s="118">
        <v>80</v>
      </c>
      <c r="J43" s="119" t="s">
        <v>235</v>
      </c>
      <c r="K43" s="119" t="s">
        <v>236</v>
      </c>
      <c r="L43" s="135">
        <v>1</v>
      </c>
      <c r="M43" s="119" t="s">
        <v>237</v>
      </c>
      <c r="N43" s="135">
        <v>105</v>
      </c>
      <c r="O43" s="144">
        <v>99</v>
      </c>
    </row>
    <row r="44" spans="2:16" ht="15" customHeight="1">
      <c r="B44" s="117" t="s">
        <v>235</v>
      </c>
      <c r="C44" s="117" t="s">
        <v>238</v>
      </c>
      <c r="D44" s="118">
        <v>1</v>
      </c>
      <c r="E44" s="117" t="s">
        <v>239</v>
      </c>
      <c r="F44" s="118">
        <v>178</v>
      </c>
      <c r="G44" s="118">
        <v>128</v>
      </c>
      <c r="H44" s="118">
        <v>50</v>
      </c>
      <c r="J44" s="119" t="s">
        <v>235</v>
      </c>
      <c r="K44" s="119" t="s">
        <v>238</v>
      </c>
      <c r="L44" s="135">
        <v>1</v>
      </c>
      <c r="M44" s="119" t="s">
        <v>239</v>
      </c>
      <c r="N44" s="135">
        <v>65</v>
      </c>
      <c r="O44" s="144">
        <v>63</v>
      </c>
    </row>
    <row r="45" spans="2:16" ht="15" customHeight="1">
      <c r="B45" s="117" t="s">
        <v>235</v>
      </c>
      <c r="C45" s="117" t="s">
        <v>240</v>
      </c>
      <c r="D45" s="118">
        <v>1</v>
      </c>
      <c r="E45" s="117" t="s">
        <v>241</v>
      </c>
      <c r="F45" s="118">
        <v>58</v>
      </c>
      <c r="G45" s="118">
        <v>42</v>
      </c>
      <c r="H45" s="118">
        <v>16</v>
      </c>
      <c r="J45" s="119" t="s">
        <v>235</v>
      </c>
      <c r="K45" s="119" t="s">
        <v>240</v>
      </c>
      <c r="L45" s="135">
        <v>1</v>
      </c>
      <c r="M45" s="119" t="s">
        <v>241</v>
      </c>
      <c r="N45" s="135">
        <v>22</v>
      </c>
      <c r="O45" s="144">
        <v>20</v>
      </c>
    </row>
    <row r="46" spans="2:16" ht="18.75" customHeight="1">
      <c r="B46" s="113" t="s">
        <v>180</v>
      </c>
      <c r="C46" s="113">
        <v>7</v>
      </c>
      <c r="D46" s="113">
        <v>7</v>
      </c>
      <c r="E46" s="113" t="s">
        <v>181</v>
      </c>
      <c r="F46" s="146">
        <v>1559</v>
      </c>
      <c r="G46" s="147">
        <v>1121</v>
      </c>
      <c r="H46" s="113">
        <v>438</v>
      </c>
      <c r="J46" s="116" t="s">
        <v>180</v>
      </c>
      <c r="K46" s="116">
        <v>7</v>
      </c>
      <c r="L46" s="116">
        <v>7</v>
      </c>
      <c r="M46" s="116" t="s">
        <v>181</v>
      </c>
      <c r="N46" s="116">
        <v>706</v>
      </c>
      <c r="O46" s="116">
        <v>415</v>
      </c>
      <c r="P46" s="131">
        <f>SUM(N46:O46)</f>
        <v>1121</v>
      </c>
    </row>
    <row r="47" spans="2:16" ht="15" customHeight="1">
      <c r="J47" s="133"/>
      <c r="K47" s="134"/>
      <c r="L47" s="134"/>
      <c r="M47" s="134"/>
    </row>
    <row r="48" spans="2:16" ht="26.25" customHeight="1">
      <c r="B48" s="112" t="s">
        <v>242</v>
      </c>
      <c r="J48" s="112" t="s">
        <v>242</v>
      </c>
      <c r="K48" s="112"/>
      <c r="L48" s="112"/>
      <c r="M48" s="112"/>
      <c r="N48" s="112"/>
      <c r="O48" s="112"/>
    </row>
    <row r="49" spans="2:16" ht="28.5" customHeight="1">
      <c r="B49" s="201" t="s">
        <v>142</v>
      </c>
      <c r="C49" s="201" t="s">
        <v>143</v>
      </c>
      <c r="D49" s="201" t="s">
        <v>144</v>
      </c>
      <c r="E49" s="201" t="s">
        <v>145</v>
      </c>
      <c r="F49" s="201" t="s">
        <v>146</v>
      </c>
      <c r="G49" s="113" t="s">
        <v>147</v>
      </c>
      <c r="H49" s="201" t="s">
        <v>148</v>
      </c>
      <c r="J49" s="199" t="s">
        <v>142</v>
      </c>
      <c r="K49" s="199" t="s">
        <v>143</v>
      </c>
      <c r="L49" s="199" t="s">
        <v>144</v>
      </c>
      <c r="M49" s="199" t="s">
        <v>145</v>
      </c>
      <c r="N49" s="200" t="s">
        <v>147</v>
      </c>
      <c r="O49" s="186"/>
    </row>
    <row r="50" spans="2:16" ht="15" customHeight="1">
      <c r="B50" s="165"/>
      <c r="C50" s="165"/>
      <c r="D50" s="165"/>
      <c r="E50" s="165"/>
      <c r="F50" s="165"/>
      <c r="G50" s="113" t="s">
        <v>150</v>
      </c>
      <c r="H50" s="165"/>
      <c r="J50" s="165"/>
      <c r="K50" s="165"/>
      <c r="L50" s="165"/>
      <c r="M50" s="165"/>
      <c r="N50" s="114" t="s">
        <v>151</v>
      </c>
      <c r="O50" s="116" t="s">
        <v>152</v>
      </c>
    </row>
    <row r="51" spans="2:16" ht="15" customHeight="1">
      <c r="B51" s="117" t="s">
        <v>243</v>
      </c>
      <c r="C51" s="117" t="s">
        <v>244</v>
      </c>
      <c r="D51" s="118">
        <v>1</v>
      </c>
      <c r="E51" s="117" t="s">
        <v>245</v>
      </c>
      <c r="F51" s="118">
        <v>131</v>
      </c>
      <c r="G51" s="118">
        <v>94</v>
      </c>
      <c r="H51" s="118">
        <v>37</v>
      </c>
      <c r="J51" s="119" t="s">
        <v>243</v>
      </c>
      <c r="K51" s="119" t="s">
        <v>244</v>
      </c>
      <c r="L51" s="135">
        <v>1</v>
      </c>
      <c r="M51" s="119" t="s">
        <v>245</v>
      </c>
      <c r="N51" s="135">
        <v>53</v>
      </c>
      <c r="O51" s="144">
        <v>41</v>
      </c>
    </row>
    <row r="52" spans="2:16" ht="15" customHeight="1">
      <c r="B52" s="117" t="s">
        <v>246</v>
      </c>
      <c r="C52" s="117" t="s">
        <v>247</v>
      </c>
      <c r="D52" s="118">
        <v>1</v>
      </c>
      <c r="E52" s="117" t="s">
        <v>192</v>
      </c>
      <c r="F52" s="118">
        <v>245</v>
      </c>
      <c r="G52" s="118">
        <v>176</v>
      </c>
      <c r="H52" s="118">
        <v>69</v>
      </c>
      <c r="J52" s="119" t="s">
        <v>246</v>
      </c>
      <c r="K52" s="119" t="s">
        <v>247</v>
      </c>
      <c r="L52" s="135">
        <v>1</v>
      </c>
      <c r="M52" s="119" t="s">
        <v>192</v>
      </c>
      <c r="N52" s="135">
        <v>83</v>
      </c>
      <c r="O52" s="144">
        <v>93</v>
      </c>
    </row>
    <row r="53" spans="2:16" ht="15" customHeight="1">
      <c r="B53" s="113" t="s">
        <v>180</v>
      </c>
      <c r="C53" s="113">
        <v>2</v>
      </c>
      <c r="D53" s="113">
        <v>2</v>
      </c>
      <c r="E53" s="113" t="s">
        <v>181</v>
      </c>
      <c r="F53" s="113">
        <v>376</v>
      </c>
      <c r="G53" s="129">
        <v>270</v>
      </c>
      <c r="H53" s="113">
        <v>106</v>
      </c>
      <c r="J53" s="116" t="s">
        <v>180</v>
      </c>
      <c r="K53" s="116">
        <v>2</v>
      </c>
      <c r="L53" s="116">
        <v>2</v>
      </c>
      <c r="M53" s="116" t="s">
        <v>181</v>
      </c>
      <c r="N53" s="116">
        <v>136</v>
      </c>
      <c r="O53" s="116">
        <v>134</v>
      </c>
      <c r="P53" s="131">
        <f>SUM(N53:O53)</f>
        <v>270</v>
      </c>
    </row>
    <row r="54" spans="2:16" ht="23.25" customHeight="1">
      <c r="J54" s="134"/>
      <c r="K54" s="134"/>
      <c r="L54" s="134"/>
      <c r="M54" s="134"/>
    </row>
    <row r="55" spans="2:16" ht="15" customHeight="1">
      <c r="B55" s="101" t="s">
        <v>248</v>
      </c>
      <c r="F55" s="128">
        <f t="shared" ref="F55:H55" si="0">SUM(F53+F46+F34+F22+F13)</f>
        <v>5915</v>
      </c>
      <c r="G55" s="128">
        <f t="shared" si="0"/>
        <v>4263</v>
      </c>
      <c r="H55" s="1">
        <f t="shared" si="0"/>
        <v>1652</v>
      </c>
      <c r="N55" s="1">
        <f t="shared" ref="N55:O55" si="1">SUM(N53+N46+N34+N22+N13)</f>
        <v>2438</v>
      </c>
      <c r="O55" s="1">
        <f t="shared" si="1"/>
        <v>1825</v>
      </c>
    </row>
    <row r="57" spans="2:16" ht="15" customHeight="1">
      <c r="J57" s="134"/>
      <c r="K57" s="134"/>
      <c r="L57" s="134"/>
      <c r="M57" s="134"/>
      <c r="N57" s="134"/>
      <c r="O57" s="134"/>
    </row>
  </sheetData>
  <mergeCells count="55">
    <mergeCell ref="K49:K50"/>
    <mergeCell ref="L49:L50"/>
    <mergeCell ref="M49:M50"/>
    <mergeCell ref="N49:O49"/>
    <mergeCell ref="B49:B50"/>
    <mergeCell ref="C49:C50"/>
    <mergeCell ref="D49:D50"/>
    <mergeCell ref="E49:E50"/>
    <mergeCell ref="F49:F50"/>
    <mergeCell ref="H49:H50"/>
    <mergeCell ref="J49:J50"/>
    <mergeCell ref="K25:K26"/>
    <mergeCell ref="L25:L26"/>
    <mergeCell ref="M25:M26"/>
    <mergeCell ref="N25:O25"/>
    <mergeCell ref="B25:B26"/>
    <mergeCell ref="C25:C26"/>
    <mergeCell ref="D25:D26"/>
    <mergeCell ref="E25:E26"/>
    <mergeCell ref="F25:F26"/>
    <mergeCell ref="H25:H26"/>
    <mergeCell ref="J25:J26"/>
    <mergeCell ref="K16:K17"/>
    <mergeCell ref="L16:L17"/>
    <mergeCell ref="M16:M17"/>
    <mergeCell ref="N16:O16"/>
    <mergeCell ref="B16:B17"/>
    <mergeCell ref="C16:C17"/>
    <mergeCell ref="D16:D17"/>
    <mergeCell ref="E16:E17"/>
    <mergeCell ref="F16:F17"/>
    <mergeCell ref="H16:H17"/>
    <mergeCell ref="J16:J17"/>
    <mergeCell ref="K4:K5"/>
    <mergeCell ref="L4:L5"/>
    <mergeCell ref="M4:M5"/>
    <mergeCell ref="N4:O4"/>
    <mergeCell ref="B4:B5"/>
    <mergeCell ref="C4:C5"/>
    <mergeCell ref="D4:D5"/>
    <mergeCell ref="E4:E5"/>
    <mergeCell ref="F4:F5"/>
    <mergeCell ref="H4:H5"/>
    <mergeCell ref="J4:J5"/>
    <mergeCell ref="K37:K38"/>
    <mergeCell ref="L37:L38"/>
    <mergeCell ref="M37:M38"/>
    <mergeCell ref="N37:O37"/>
    <mergeCell ref="B37:B38"/>
    <mergeCell ref="C37:C38"/>
    <mergeCell ref="D37:D38"/>
    <mergeCell ref="E37:E38"/>
    <mergeCell ref="F37:F38"/>
    <mergeCell ref="H37:H38"/>
    <mergeCell ref="J37:J38"/>
  </mergeCells>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35b0fd0-ca15-477c-ba6f-bbb98d65918e">
      <Terms xmlns="http://schemas.microsoft.com/office/infopath/2007/PartnerControls"/>
    </lcf76f155ced4ddcb4097134ff3c332f>
    <TaxCatchAll xmlns="3d829b3d-0a18-498d-a6ce-e6cbe298244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259A9641F7B49741B21635CACE7DC16B" ma:contentTypeVersion="14" ma:contentTypeDescription="Crear nuevo documento." ma:contentTypeScope="" ma:versionID="e885d92a00d12014dd341ad01821f000">
  <xsd:schema xmlns:xsd="http://www.w3.org/2001/XMLSchema" xmlns:xs="http://www.w3.org/2001/XMLSchema" xmlns:p="http://schemas.microsoft.com/office/2006/metadata/properties" xmlns:ns2="635b0fd0-ca15-477c-ba6f-bbb98d65918e" xmlns:ns3="3d829b3d-0a18-498d-a6ce-e6cbe2982448" targetNamespace="http://schemas.microsoft.com/office/2006/metadata/properties" ma:root="true" ma:fieldsID="080c14ca93141a80f98011b7f54b4534" ns2:_="" ns3:_="">
    <xsd:import namespace="635b0fd0-ca15-477c-ba6f-bbb98d65918e"/>
    <xsd:import namespace="3d829b3d-0a18-498d-a6ce-e6cbe298244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5b0fd0-ca15-477c-ba6f-bbb98d6591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148dc318-5de1-4747-92ed-e07023d138f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d829b3d-0a18-498d-a6ce-e6cbe2982448"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95e2e99-4437-4cba-a5ec-abffd78451b0}" ma:internalName="TaxCatchAll" ma:showField="CatchAllData" ma:web="3d829b3d-0a18-498d-a6ce-e6cbe298244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57BD8C-0040-4187-8DD9-2BE19E20B87E}">
  <ds:schemaRefs>
    <ds:schemaRef ds:uri="http://schemas.microsoft.com/office/2006/metadata/properties"/>
    <ds:schemaRef ds:uri="http://schemas.microsoft.com/office/infopath/2007/PartnerControls"/>
    <ds:schemaRef ds:uri="635b0fd0-ca15-477c-ba6f-bbb98d65918e"/>
    <ds:schemaRef ds:uri="3d829b3d-0a18-498d-a6ce-e6cbe2982448"/>
  </ds:schemaRefs>
</ds:datastoreItem>
</file>

<file path=customXml/itemProps2.xml><?xml version="1.0" encoding="utf-8"?>
<ds:datastoreItem xmlns:ds="http://schemas.openxmlformats.org/officeDocument/2006/customXml" ds:itemID="{7831EF57-8E80-4803-BD0F-0ED1ABFA1489}">
  <ds:schemaRefs>
    <ds:schemaRef ds:uri="http://schemas.microsoft.com/sharepoint/v3/contenttype/forms"/>
  </ds:schemaRefs>
</ds:datastoreItem>
</file>

<file path=customXml/itemProps3.xml><?xml version="1.0" encoding="utf-8"?>
<ds:datastoreItem xmlns:ds="http://schemas.openxmlformats.org/officeDocument/2006/customXml" ds:itemID="{8F75EDD6-B67E-49ED-B0E4-C2471BD02F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5b0fd0-ca15-477c-ba6f-bbb98d65918e"/>
    <ds:schemaRef ds:uri="3d829b3d-0a18-498d-a6ce-e6cbe29824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SINTESIS MACRORREGION PACIFICO</vt:lpstr>
      <vt:lpstr>IES 1 INTEP</vt:lpstr>
      <vt:lpstr>EQUIPO PROYECT MACRORREGION</vt:lpstr>
      <vt:lpstr>DATOS IEM MACRORREGION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Test</dc:creator>
  <cp:keywords/>
  <dc:description/>
  <cp:lastModifiedBy>Juan Carlos</cp:lastModifiedBy>
  <cp:revision/>
  <dcterms:created xsi:type="dcterms:W3CDTF">2013-01-16T16:38:10Z</dcterms:created>
  <dcterms:modified xsi:type="dcterms:W3CDTF">2026-02-26T22:44:21Z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0x010100259A9641F7B49741B21635CACE7DC16B</vt:lpwstr>
  </property>
  <property fmtid="{D5CDD505-2E9C-101B-9397-08002B2CF9AE}" pid="3" name="TaxKeyword">
    <vt:lpwstr/>
  </property>
  <property fmtid="{D5CDD505-2E9C-101B-9397-08002B2CF9AE}" pid="4" name="Series Corporate IDB">
    <vt:lpwstr>860;#GOV-07.1 Policies and Procedures - Working Documents|adcd5c59-1403-4739-bab1-9a1dec4ffb30</vt:lpwstr>
  </property>
  <property fmtid="{D5CDD505-2E9C-101B-9397-08002B2CF9AE}" pid="5" name="Function Corporate IDB">
    <vt:lpwstr>335;#4 Governance|d48f69c4-9785-416c-9a0f-b99285e2bde9</vt:lpwstr>
  </property>
  <property fmtid="{D5CDD505-2E9C-101B-9397-08002B2CF9AE}" pid="6" name="TaxKeywordTaxHTField">
    <vt:lpwstr/>
  </property>
  <property fmtid="{D5CDD505-2E9C-101B-9397-08002B2CF9AE}" pid="7" name="Country">
    <vt:lpwstr/>
  </property>
  <property fmtid="{D5CDD505-2E9C-101B-9397-08002B2CF9AE}" pid="8" name="_dlc_DocIdItemGuid">
    <vt:lpwstr>b90657c6-f60f-4499-aac8-f3261fd22d60</vt:lpwstr>
  </property>
  <property fmtid="{D5CDD505-2E9C-101B-9397-08002B2CF9AE}" pid="9" name="MSIP_Label_f535a957-b352-4c2d-aa57-80f72177303d_Enabled">
    <vt:lpwstr>true</vt:lpwstr>
  </property>
  <property fmtid="{D5CDD505-2E9C-101B-9397-08002B2CF9AE}" pid="10" name="MSIP_Label_f535a957-b352-4c2d-aa57-80f72177303d_SetDate">
    <vt:lpwstr>2025-06-09T20:54:10Z</vt:lpwstr>
  </property>
  <property fmtid="{D5CDD505-2E9C-101B-9397-08002B2CF9AE}" pid="11" name="MSIP_Label_f535a957-b352-4c2d-aa57-80f72177303d_Method">
    <vt:lpwstr>Standard</vt:lpwstr>
  </property>
  <property fmtid="{D5CDD505-2E9C-101B-9397-08002B2CF9AE}" pid="12" name="MSIP_Label_f535a957-b352-4c2d-aa57-80f72177303d_Name">
    <vt:lpwstr>defa4170-0d19-0005-0004-bc88714345d2</vt:lpwstr>
  </property>
  <property fmtid="{D5CDD505-2E9C-101B-9397-08002B2CF9AE}" pid="13" name="MSIP_Label_f535a957-b352-4c2d-aa57-80f72177303d_SiteId">
    <vt:lpwstr>34303541-74ec-4d4a-8c5a-8049d2fd6ce6</vt:lpwstr>
  </property>
  <property fmtid="{D5CDD505-2E9C-101B-9397-08002B2CF9AE}" pid="14" name="MSIP_Label_f535a957-b352-4c2d-aa57-80f72177303d_ActionId">
    <vt:lpwstr>e0bc140c-0d2a-442d-8b33-fc90f69596c1</vt:lpwstr>
  </property>
  <property fmtid="{D5CDD505-2E9C-101B-9397-08002B2CF9AE}" pid="15" name="MSIP_Label_f535a957-b352-4c2d-aa57-80f72177303d_ContentBits">
    <vt:lpwstr>0</vt:lpwstr>
  </property>
  <property fmtid="{D5CDD505-2E9C-101B-9397-08002B2CF9AE}" pid="16" name="MSIP_Label_f535a957-b352-4c2d-aa57-80f72177303d_Tag">
    <vt:lpwstr>10, 3, 0, 1</vt:lpwstr>
  </property>
  <property fmtid="{D5CDD505-2E9C-101B-9397-08002B2CF9AE}" pid="17" name="MediaServiceImageTags">
    <vt:lpwstr/>
  </property>
</Properties>
</file>