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D:\Downloads\"/>
    </mc:Choice>
  </mc:AlternateContent>
  <xr:revisionPtr revIDLastSave="0" documentId="13_ncr:1_{05CA05C6-C7B1-494D-A7AD-A9E564662F83}" xr6:coauthVersionLast="47" xr6:coauthVersionMax="47" xr10:uidLastSave="{00000000-0000-0000-0000-000000000000}"/>
  <bookViews>
    <workbookView xWindow="-120" yWindow="-120" windowWidth="20730" windowHeight="11040" firstSheet="1" activeTab="1" xr2:uid="{00000000-000D-0000-FFFF-FFFF00000000}"/>
  </bookViews>
  <sheets>
    <sheet name="SINTESIS MACRORREGION ORINOQUÍA" sheetId="1" r:id="rId1"/>
    <sheet name="IES 1 UPN" sheetId="2" r:id="rId2"/>
    <sheet name="EQUIPO PROYECT MACRORREGION" sheetId="6" r:id="rId3"/>
    <sheet name="DATOS IEM MACRORREG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YchkjbJ2aiRSumUcsqvVCintjfD5m4XTsu5sqEg7j2w="/>
    </ext>
  </extLst>
</workbook>
</file>

<file path=xl/calcChain.xml><?xml version="1.0" encoding="utf-8"?>
<calcChain xmlns="http://schemas.openxmlformats.org/spreadsheetml/2006/main">
  <c r="E50" i="2" l="1"/>
  <c r="D42" i="2"/>
  <c r="D33" i="2"/>
  <c r="E59" i="2"/>
  <c r="E41" i="2"/>
  <c r="D76" i="2" s="1"/>
  <c r="E32" i="2"/>
  <c r="E66" i="2"/>
  <c r="D16" i="1"/>
  <c r="D19" i="1"/>
  <c r="Y5" i="7"/>
  <c r="X6" i="7"/>
  <c r="Y6" i="7" s="1"/>
  <c r="V9" i="7"/>
  <c r="O55" i="7"/>
  <c r="V16" i="7" s="1"/>
  <c r="P13" i="7"/>
  <c r="P34" i="7"/>
  <c r="P46" i="7"/>
  <c r="P53" i="7"/>
  <c r="N22" i="7"/>
  <c r="P22" i="7" s="1"/>
  <c r="H55" i="7"/>
  <c r="X11" i="7" s="1"/>
  <c r="F55" i="7"/>
  <c r="G55" i="7"/>
  <c r="X12" i="7" s="1"/>
  <c r="I3" i="6"/>
  <c r="I2" i="6"/>
  <c r="E12" i="6"/>
  <c r="F12" i="6"/>
  <c r="G12" i="6"/>
  <c r="H12" i="6"/>
  <c r="D12" i="6"/>
  <c r="E11" i="6"/>
  <c r="F11" i="6"/>
  <c r="G11" i="6"/>
  <c r="H11" i="6"/>
  <c r="D11" i="6"/>
  <c r="I11" i="6" s="1"/>
  <c r="E10" i="6"/>
  <c r="F10" i="6"/>
  <c r="G10" i="6"/>
  <c r="H10" i="6"/>
  <c r="D10" i="6"/>
  <c r="I10" i="6" s="1"/>
  <c r="E9" i="6"/>
  <c r="F9" i="6"/>
  <c r="G9" i="6"/>
  <c r="H9" i="6"/>
  <c r="D9" i="6"/>
  <c r="E8" i="6"/>
  <c r="F8" i="6"/>
  <c r="G8" i="6"/>
  <c r="H8" i="6"/>
  <c r="D8" i="6"/>
  <c r="I8" i="6" s="1"/>
  <c r="E7" i="6"/>
  <c r="F7" i="6"/>
  <c r="G7" i="6"/>
  <c r="H7" i="6"/>
  <c r="D7" i="6"/>
  <c r="E6" i="6"/>
  <c r="F6" i="6"/>
  <c r="G6" i="6"/>
  <c r="H6" i="6"/>
  <c r="D6" i="6"/>
  <c r="H5" i="6"/>
  <c r="G5" i="6"/>
  <c r="F5" i="6"/>
  <c r="E5" i="6"/>
  <c r="D5" i="6"/>
  <c r="I5" i="6" s="1"/>
  <c r="F74" i="2"/>
  <c r="C82" i="2"/>
  <c r="B82" i="2"/>
  <c r="D78" i="2"/>
  <c r="D18" i="1" s="1"/>
  <c r="C78" i="2"/>
  <c r="B78" i="2"/>
  <c r="D77" i="2"/>
  <c r="D17" i="1" s="1"/>
  <c r="C77" i="2"/>
  <c r="B77" i="2"/>
  <c r="C76" i="2"/>
  <c r="B76" i="2"/>
  <c r="C75" i="2"/>
  <c r="B75" i="2"/>
  <c r="C72" i="2"/>
  <c r="B72" i="2"/>
  <c r="C71" i="2"/>
  <c r="B71" i="2"/>
  <c r="D60" i="2"/>
  <c r="D75" i="2"/>
  <c r="D15" i="1" s="1"/>
  <c r="D20" i="1" s="1"/>
  <c r="C20" i="1"/>
  <c r="E67" i="2" l="1"/>
  <c r="N55" i="7"/>
  <c r="V17" i="7" s="1"/>
  <c r="W8" i="7" s="1"/>
  <c r="X13" i="7"/>
  <c r="AA13" i="7"/>
  <c r="AA14" i="7" s="1"/>
  <c r="AA15" i="7" s="1"/>
  <c r="W10" i="7"/>
  <c r="I9" i="6"/>
  <c r="I12" i="6"/>
  <c r="I6" i="6"/>
  <c r="I7" i="6"/>
  <c r="C80" i="2"/>
  <c r="D80" i="2"/>
  <c r="C83" i="2" s="1"/>
</calcChain>
</file>

<file path=xl/sharedStrings.xml><?xml version="1.0" encoding="utf-8"?>
<sst xmlns="http://schemas.openxmlformats.org/spreadsheetml/2006/main" count="451" uniqueCount="243">
  <si>
    <t xml:space="preserve">MINISTERIO DE EDUCACIÓN NACIONAL </t>
  </si>
  <si>
    <t xml:space="preserve">VICEMINISTERIO DE EDUCACIÓN NACIONAL </t>
  </si>
  <si>
    <t xml:space="preserve">DIRECCIÓN DE FOMENTO DE LA EDUCACIÓN SUPERIOR </t>
  </si>
  <si>
    <t xml:space="preserve">SUBDIRECCIÓN DE APOYO A LA GESTIÓN A LAS INSTITUCIONES DE EDUCACIÓN SUPERIOR </t>
  </si>
  <si>
    <t>PROGRAMA PARA MEJORAR EL ACCESO Y GRADUACIÓN EN EDUCACIÓN SUPERIOR</t>
  </si>
  <si>
    <t>CONTRATO DE PRÉSTAMO BID 5850/OC-CO (CO-L1288)
DISEÑO DEL PROGRAMA DE TRÁNSITO
 INMEDIATO A LA EDUCACIÓN SUPERIOR</t>
  </si>
  <si>
    <t xml:space="preserve"> MACRORREGIÓN </t>
  </si>
  <si>
    <t>ORINOQUÍA</t>
  </si>
  <si>
    <t>SÍNTESIS DE LA EVALUACIÓN TÉCNICA</t>
  </si>
  <si>
    <t>CRITERIOS</t>
  </si>
  <si>
    <t>PUNTAJE MÁXIMO POSIBLE</t>
  </si>
  <si>
    <t>IES 1</t>
  </si>
  <si>
    <t>UNIVERSIDAD PEDAGÓGICA NACIONAL - UPN</t>
  </si>
  <si>
    <t>CRITERIO 1: Calidad y coherencia de la propuesta de trabajo metodológico y el cronograma de ejecución</t>
  </si>
  <si>
    <t>CRITERIO 2: Propuesta financiera</t>
  </si>
  <si>
    <t>CRITERIO 3:  Experiencia en articulación entre la educación media y la educación 
superior</t>
  </si>
  <si>
    <t>CRITERIO 4:  Aprobación tránsito inmediato participantes PTIES y oferta de nivelación de aprendizajes y competencias</t>
  </si>
  <si>
    <t>CRITERIO 5:  Aporte institucional al tránsito inmediato de participantes PTIES</t>
  </si>
  <si>
    <t xml:space="preserve">TOTAL - PUNTAJE EVALUACIÓN TÉCNICA </t>
  </si>
  <si>
    <t xml:space="preserve">(CO-L1288)
</t>
  </si>
  <si>
    <t>CONTRATO DE PRÉSTAMO BID 5850/OC-CO
DISEÑO DEL PROGRAMA DE TRÁNSITO
 INMEDIATO A LA EDUCACIÓN SUPERIOR</t>
  </si>
  <si>
    <t xml:space="preserve">FORMATO DE EVALUACIÓN PROPUESTA </t>
  </si>
  <si>
    <t>Nombre Institución de Educación Superior Proponente</t>
  </si>
  <si>
    <t xml:space="preserve">UNIVERSIDAD PEDAGÓGICA NACIONAL </t>
  </si>
  <si>
    <t>Nombre de la Macrorregión PTIES</t>
  </si>
  <si>
    <t xml:space="preserve">ORINOQUÍA </t>
  </si>
  <si>
    <t xml:space="preserve">Nombre del profesional Evaluador de la propuesta </t>
  </si>
  <si>
    <t>Información básicas de la propuesta</t>
  </si>
  <si>
    <t>Observaciones:</t>
  </si>
  <si>
    <t>Presentó</t>
  </si>
  <si>
    <t>No Presentó</t>
  </si>
  <si>
    <t xml:space="preserve">La propuesta se circunscribe como una de las cinco macrorregiones propuestas </t>
  </si>
  <si>
    <t>Macrorregión ORINOQUÍA</t>
  </si>
  <si>
    <t>X</t>
  </si>
  <si>
    <r>
      <rPr>
        <sz val="11"/>
        <color rgb="FF000000"/>
        <rFont val="Arial"/>
      </rPr>
      <t xml:space="preserve">Presenta comunicación firmada por el Representante Legal de la IES manifestando su interés  en participar en la convocatoria (Anexo 3). </t>
    </r>
    <r>
      <rPr>
        <sz val="8"/>
        <color rgb="FF000000"/>
        <rFont val="Arial"/>
      </rPr>
      <t xml:space="preserve">(Las IES deben allegar una comunicación firmada por su representante legal dirigida a la Dirección de Fomento de la Educación Superior con asunto “Convocatoria Implementación del Programa de Tránsito Inmediato a la Educación Superior en el marco del Documento CONPES 4122 y el Contrato de Préstamo No. 5850/OC-CO” manifestando su interés en participar en la convocatoria. </t>
    </r>
  </si>
  <si>
    <t>Presenta Propuesta Técnica (Anexo 4)</t>
  </si>
  <si>
    <t>Presenta Propuesta Metodológica y Cronograma de Ejecución (Anexo 4.1)</t>
  </si>
  <si>
    <t>Presenta Propuesta Financiera (Anexo 5) y documento descriptivo que desarrolla y detalla la propuesta financiera.</t>
  </si>
  <si>
    <t xml:space="preserve">Presenta contratos o certificaciones emitidas por el contratante que evidencien que la IES ha ejecutado a satisfacción proyectos de articulación entre la educación media y la educación superior. </t>
  </si>
  <si>
    <t>Criterio Habilitante (equipo Mínimo requerido)</t>
  </si>
  <si>
    <t>Cumple</t>
  </si>
  <si>
    <t>No Cumple</t>
  </si>
  <si>
    <t>Para la evaluación de los criterios habilitantes, el MEN verificará el cumplimiento del equipo mínimo requerido conforme lo establecido en el literal a) de la sección 5.2. Este requisito será evaluado como Cumple / No cumple. En el primer caso, el comité de evaluación procederá a revisar y valorar los criterios de evaluación establecidos. En caso de ser evaluada como No cumple la propuesta presentada por la IES será rechazada y el MEN no continuará con la evaluación de los demás criterios establecidos en esta convocatoria.</t>
  </si>
  <si>
    <t xml:space="preserve">Director(a) del Programa </t>
  </si>
  <si>
    <t>Profesional de Monitoreo y Evaluación</t>
  </si>
  <si>
    <t>Especialista en Planeación Curricular</t>
  </si>
  <si>
    <t>Coordinador(a) de Programa IEM</t>
  </si>
  <si>
    <t>Especialista en Matemáticas</t>
  </si>
  <si>
    <t>Especialista en Lenguaje</t>
  </si>
  <si>
    <t xml:space="preserve">Profesional para el apoyo psicosocial </t>
  </si>
  <si>
    <t>Docente Universitario</t>
  </si>
  <si>
    <t xml:space="preserve">Puntaje Técnico mínimo para pasar    </t>
  </si>
  <si>
    <t xml:space="preserve">CRITERIO DE EVALAUCIÓN </t>
  </si>
  <si>
    <t xml:space="preserve">DESCRIPCIÓN DE LA EVALAUCIÓN </t>
  </si>
  <si>
    <t xml:space="preserve">PUNTAJE MAXIMO </t>
  </si>
  <si>
    <t xml:space="preserve">PUNTAJE OBTENIDO </t>
  </si>
  <si>
    <t>CRITERIO 1:Calidad y coherencia de la propuesta de trabajo metodológico y el cronograma de ejecución</t>
  </si>
  <si>
    <t>Criterio 1, Subcriterio 1</t>
  </si>
  <si>
    <t>Parámetros de Evaluación Criterio 1, Subcriterio 1</t>
  </si>
  <si>
    <r>
      <rPr>
        <b/>
        <sz val="11"/>
        <color rgb="FF000000"/>
        <rFont val="Arial"/>
      </rPr>
      <t>Muy Buena:</t>
    </r>
    <r>
      <rPr>
        <sz val="11"/>
        <color rgb="FF000000"/>
        <rFont val="Arial"/>
      </rPr>
      <t xml:space="preserve"> La propuesta de trabajo metodológico comprende los 
cuatro elementos establecidos en literal e) del numeral 5.2, está 
claramente desarrollada y es coherente con el diseño del PTIES (Anexo 1). 
El cronograma de trabajo es claro, realista y cubre la mayor parte 
de las actividades necesarias para la implementación efectiva del 
PTIES: 35 puntos</t>
    </r>
  </si>
  <si>
    <r>
      <rPr>
        <sz val="11"/>
        <color rgb="FF000000"/>
        <rFont val="Arial"/>
      </rPr>
      <t xml:space="preserve">La propuesta de trabajo metodológico de la IES se considera </t>
    </r>
    <r>
      <rPr>
        <b/>
        <sz val="11"/>
        <color rgb="FF000000"/>
        <rFont val="Arial"/>
      </rPr>
      <t>Muy Buena</t>
    </r>
    <r>
      <rPr>
        <sz val="11"/>
        <color rgb="FF000000"/>
        <rFont val="Arial"/>
      </rPr>
      <t>, ya que cumple los cuatro elementos del literal e) del numeral 5.2, se encuentra claramente desarrollada y es coherente con el diseño del PTIES.
El cronograma de trabajo es claro, realista y cubre la mayor parte de las actividades necesarias para la implementación efectiva del PTIES. La IES articula de forma estructurada el fortalecimiento de competencias básicas con procesos orientados al tránsito efectivo a la educación superior, bajo un modelo contextualizado. Traduce los objetivos en acciones progresivas que atienden brechas académicas, trayectorias discontinuas y necesidades de acompañamiento de estudiantes rurales y vulnerables.
Integra nivelación, inducción a la vida universitaria y aproximación temprana a campos disciplinares, favoreciendo el acceso y la permanencia. Presenta un cronograma organizado por ejes y estrategias, con metodología definida y programación detallada, evidenciando coherencia entre planeación, ejecución y seguimiento.
Incorpora un enfoque diferencial para estudiantes de pueblos y comunidades étnicas, en condición de vulnerabilidad socioeconómica, mujeres jóvenes y estudiantes con discapacidad. Reconoce la diversidad étnica y la ruralidad de la Orinoquía e incluye estrategias territoriales de convocatoria para cumplir la meta poblacional.</t>
    </r>
  </si>
  <si>
    <t>Criterio 1, Subcriterio 2</t>
  </si>
  <si>
    <r>
      <rPr>
        <b/>
        <sz val="11"/>
        <color theme="1"/>
        <rFont val="Arial"/>
      </rPr>
      <t>Buena:</t>
    </r>
    <r>
      <rPr>
        <sz val="11"/>
        <color theme="1"/>
        <rFont val="Arial"/>
      </rPr>
      <t xml:space="preserve"> La propuesta de trabajo metodológico comprende tres (3) de 
los cuatro (4) elementos establecidos en el literal e) del numeral 5.2, 
los desarrolla con suficiente claridad y son coherentes con el diseño 
del PTIES (Anexo 1). 
El cronograma de trabajo es adecuado y cubre la 
mayor parte de las actividades necesarias para la implementación 
efectiva del PTIES, aunque algunas requieren mayor especificidad: 
25 puntos</t>
    </r>
  </si>
  <si>
    <t>Criterio 1, Subcriterio 3</t>
  </si>
  <si>
    <t>Parámetros de Evaluación Criterio 1, Subcriterio 2</t>
  </si>
  <si>
    <r>
      <rPr>
        <b/>
        <sz val="11"/>
        <color theme="1"/>
        <rFont val="Arial"/>
      </rPr>
      <t>Regular:</t>
    </r>
    <r>
      <rPr>
        <sz val="11"/>
        <color theme="1"/>
        <rFont val="Arial"/>
      </rPr>
      <t xml:space="preserve"> La propuesta de trabajo metodológico comprende dos (2) de 
los cuatro (4) elementos establecidos en el literal e) del numeral 5.2, 
los desarrolla con alguna claridad y son coherentes con el diseño del 
PTIES (Anexo 1). 
El cronograma de trabajo es limitado y cubre solo parte de las actividades necesarias para la implementación efectiva 
del PTIES: 
10 puntos.</t>
    </r>
  </si>
  <si>
    <t>Criterio 1, Subcriterio 4</t>
  </si>
  <si>
    <r>
      <rPr>
        <b/>
        <sz val="11"/>
        <color theme="1"/>
        <rFont val="Arial"/>
      </rPr>
      <t>Insatisfactoria</t>
    </r>
    <r>
      <rPr>
        <sz val="11"/>
        <color theme="1"/>
        <rFont val="Arial"/>
      </rPr>
      <t>: La propuesta de trabajo metodológico no incluye los 
elementos establecidos en el literal e) del numeral 5.2, es débil y
genérica. 
El cronograma de trabajo es deficiente, incompleto o poco 
claro, y no permite visualizar una implementación viable del PTIES:
0 puntos.</t>
    </r>
  </si>
  <si>
    <t>CRITERIO 2:Propuesta financiera</t>
  </si>
  <si>
    <t>Criterio 2, Subcriterio 1</t>
  </si>
  <si>
    <t>Parámetros de Evaluación Criterio 2, Subcriterio 1</t>
  </si>
  <si>
    <r>
      <rPr>
        <b/>
        <sz val="11"/>
        <color theme="1"/>
        <rFont val="Arial"/>
      </rPr>
      <t xml:space="preserve">Muy Buena: </t>
    </r>
    <r>
      <rPr>
        <sz val="11"/>
        <color theme="1"/>
        <rFont val="Arial"/>
      </rPr>
      <t>La propuesta financiera cumple con todos los 
requerimientos establecidos en el numeral 5.3 y el Anexo 5, 
se justifica claramente el monto solicitado: 
20 puntos</t>
    </r>
  </si>
  <si>
    <t>Criterio 2, Subcriterio 2</t>
  </si>
  <si>
    <t>Parámetros de Evaluación Criterio 2, Subcriterio 2</t>
  </si>
  <si>
    <r>
      <rPr>
        <b/>
        <sz val="11"/>
        <color rgb="FF000000"/>
        <rFont val="Arial"/>
      </rPr>
      <t>Buena:</t>
    </r>
    <r>
      <rPr>
        <sz val="11"/>
        <color rgb="FF000000"/>
        <rFont val="Arial"/>
      </rPr>
      <t xml:space="preserve"> La propuesta financiera cumple con todos los requerimientos establecidos en el numeral 5.3 y el Anexo 5, se justifica el monto solicitado, pero existen algunos aspectos no desarrollados suficientemente: 
10 puntos. </t>
    </r>
  </si>
  <si>
    <r>
      <rPr>
        <sz val="11"/>
        <color rgb="FF000000"/>
        <rFont val="Arial"/>
      </rPr>
      <t>La propuesta financiera se califica como</t>
    </r>
    <r>
      <rPr>
        <b/>
        <sz val="11"/>
        <color rgb="FF000000"/>
        <rFont val="Arial"/>
      </rPr>
      <t xml:space="preserve"> Buena</t>
    </r>
    <r>
      <rPr>
        <sz val="11"/>
        <color rgb="FF000000"/>
        <rFont val="Arial"/>
      </rPr>
      <t xml:space="preserve">, dado que cumple con los requerimientos del numeral 5.3 y el Anexo 5, presenta justificación del monto solicitado y cubre los costos necesarios para la ejecución del proyecto por un valor de $1.705.233.200. Sin embargo, existen algunos aspectos no desarrollados suficientemente: no se evidenció ni el desglose unitario del talento humano (valor hora, horas-hombre y cantidad por perfil y actividad), ni una descripción y cuantificación detallada de los gastos de viaje (trayectos, perfiles en campo y tipo de transporte). 
La Universidad Pedagógica Nacional presentó el presupuesto en el formato establecido, incluyendo el detalle de costos para la macrorregión Orinoquía (Arauquita y Cumaribo), un documento explicativo con supuestos y justificación, y cotizaciones de proveedores que respaldan los valores, con impuestos conforme a la normatividad colombiana. Se discriminan los rubros exigidos: talento humano, viajes, materiales, divulgación, administrativos, eventos PTIES, adecuación y otros.
</t>
    </r>
  </si>
  <si>
    <t>Criterio 2, Subcriterio 3</t>
  </si>
  <si>
    <t>Parámetros de Evaluación Criterio 2, Subcriterio 3</t>
  </si>
  <si>
    <r>
      <rPr>
        <b/>
        <sz val="11"/>
        <color rgb="FF000000"/>
        <rFont val="Arial"/>
      </rPr>
      <t xml:space="preserve">Regular: </t>
    </r>
    <r>
      <rPr>
        <sz val="11"/>
        <color rgb="FF000000"/>
        <rFont val="Arial"/>
      </rPr>
      <t>La propuesta financiera cumple con los requerimientos 
establecidos en el numeral 5.3 y el Anexo 5,
pero los antecedentes no permiten justificar completamente el monto solicitado: 5 puntos.</t>
    </r>
  </si>
  <si>
    <t>Criterio 2, Subcriterio 4</t>
  </si>
  <si>
    <t>Parámetros de Evaluación Criterio 2, Subcriterio 4</t>
  </si>
  <si>
    <r>
      <rPr>
        <b/>
        <sz val="11"/>
        <color theme="1"/>
        <rFont val="Arial"/>
      </rPr>
      <t xml:space="preserve">Insatisfactoria: </t>
    </r>
    <r>
      <rPr>
        <sz val="11"/>
        <color theme="1"/>
        <rFont val="Arial"/>
      </rPr>
      <t>La propuesta financiera cumple con los 
requerimientos establecidos en el numeral 5.3 y el Anexo 5, 
pero los antecedentes de la propuesta no justifican el monto solicitado: 
0 puntos.</t>
    </r>
  </si>
  <si>
    <t>CRITERIO 3:  Experiencia en articulación entre la educación media y la educación superior</t>
  </si>
  <si>
    <t xml:space="preserve">Criterio 3, Subcriterio 1:  </t>
  </si>
  <si>
    <t>Parámetros de Evaluación Criterio 3, Subcriterio 1</t>
  </si>
  <si>
    <r>
      <rPr>
        <b/>
        <sz val="11"/>
        <color theme="1"/>
        <rFont val="Arial"/>
      </rPr>
      <t>Muy Buena:</t>
    </r>
    <r>
      <rPr>
        <sz val="11"/>
        <color theme="1"/>
        <rFont val="Arial"/>
      </rPr>
      <t xml:space="preserve"> La IES cuenta con más de cinco (5) años de experiencia 
comprobada en la ejecución de proyectos de articulación entre la 
educación media y la educación superior: 
10 puntos.</t>
    </r>
  </si>
  <si>
    <t>Criterio 3, Subcriterio 2</t>
  </si>
  <si>
    <t>Parámetros de Evaluación Criterio 3, Subcriterio 2</t>
  </si>
  <si>
    <r>
      <rPr>
        <b/>
        <sz val="11"/>
        <color rgb="FF000000"/>
        <rFont val="Arial"/>
      </rPr>
      <t>Buena:</t>
    </r>
    <r>
      <rPr>
        <sz val="11"/>
        <color rgb="FF000000"/>
        <rFont val="Arial"/>
      </rPr>
      <t xml:space="preserve"> La IES tiene entre tres (3) y cinco (5) años de experiencia 
comprobada en la ejecución de proyectos de articulación entre la 
educación media y la educación superior: 
5 puntos.</t>
    </r>
  </si>
  <si>
    <r>
      <rPr>
        <sz val="11"/>
        <color rgb="FF000000"/>
        <rFont val="Arial"/>
      </rPr>
      <t xml:space="preserve">La IES presenta una experiencia </t>
    </r>
    <r>
      <rPr>
        <b/>
        <sz val="11"/>
        <color rgb="FF000000"/>
        <rFont val="Arial"/>
      </rPr>
      <t xml:space="preserve">Buena </t>
    </r>
    <r>
      <rPr>
        <sz val="11"/>
        <color rgb="FF000000"/>
        <rFont val="Arial"/>
      </rPr>
      <t>en articulación entre la educación media y la educación superior, cuenta con entre tres (3) y cinco (5) años de experiencia de experiencia comprobada en la ejecución de proyectos de articulación entre la educación media y la educación superior  en entidades como: SED Bogotá, Ministerio de Educación Nacional y Alcaldía Municipal de Funza.</t>
    </r>
  </si>
  <si>
    <t>Criterio 3, Subcriterio 3</t>
  </si>
  <si>
    <t>Parámetros de Evaluación Criterio 3, Subcriterio 3</t>
  </si>
  <si>
    <r>
      <rPr>
        <b/>
        <sz val="11"/>
        <color theme="1"/>
        <rFont val="Arial"/>
      </rPr>
      <t xml:space="preserve">Regular: </t>
    </r>
    <r>
      <rPr>
        <sz val="11"/>
        <color theme="1"/>
        <rFont val="Arial"/>
      </rPr>
      <t>La IES tiene entre uno (1) y tres (3) años de experiencia 
comprobada en la ejecución de proyectos de articulación entre la 
educación media y la educación superior: 
3 puntos.</t>
    </r>
  </si>
  <si>
    <t>Criterio 3, Subcriterio 4</t>
  </si>
  <si>
    <t>Parámetros de Evaluación Criterio 3, Subcriterio 4</t>
  </si>
  <si>
    <r>
      <rPr>
        <b/>
        <sz val="11"/>
        <color theme="1"/>
        <rFont val="Arial"/>
      </rPr>
      <t xml:space="preserve">Insatisfactoria: </t>
    </r>
    <r>
      <rPr>
        <sz val="11"/>
        <color theme="1"/>
        <rFont val="Arial"/>
      </rPr>
      <t>La IES tiene menos de un (1) año de experiencia 
comprobada en la ejecución de proyectos de articulación entre la 
educación media y la educación superior: 
0 puntos.</t>
    </r>
  </si>
  <si>
    <t xml:space="preserve">Criterio 4, Subcriterio 1:  </t>
  </si>
  <si>
    <t>Parámetros de Evaluación Criterio 4, Subcriterio 1</t>
  </si>
  <si>
    <r>
      <rPr>
        <b/>
        <sz val="11"/>
        <color rgb="FF000000"/>
        <rFont val="Arial"/>
      </rPr>
      <t>Dos aspectos: l</t>
    </r>
    <r>
      <rPr>
        <sz val="11"/>
        <color rgb="FF000000"/>
        <rFont val="Arial"/>
      </rPr>
      <t>a IES aporta evidencia de haber aprobado el tránsito inmediato de mínimo el 40% de los participantes del PTIES habilitados y de contar con oferta de nivelación de aprendizajes y competencias para los estudiantes de primer semestre conforme lo establecido en los literales b) y c) del numeral 5.2: 
25 puntos.</t>
    </r>
  </si>
  <si>
    <t>La IES aporta evidencia de haber aprobado el tránsito inmediato de mínimo el 40% de los participantes del PTIES habilitados y de contar con oferta de nivelación de aprendizajes y competencias para los estudiantes de primer semestre conforme lo establecido en los literales b) y c) del numeral 5.2.  Se presenta un Acuerdo del Consejo Superior cuya evidencia formal se hace mediante el Acuerdo 001 del Consejo Superior de la Universidad Pedagógica Nacional, fechado el 2 de febrero.
Asimismo, la IES acredita contar con una oferta de nivelación de aprendizajes y competencias dirigida a estudiantes de primer semestre, formalizada mediante la Circular 001 emitida por la Vicerrectoría Académica, en la cual se establecen los lineamientos generales de la oferta de nivelación institucional, garantizando el acompañamiento académico para el ingreso y permanencia en la educación superior.</t>
  </si>
  <si>
    <t>Criterio 4, Subcriterio 2</t>
  </si>
  <si>
    <t>Parámetros de Evaluación Criterio 4, Subcriterio 2</t>
  </si>
  <si>
    <r>
      <rPr>
        <b/>
        <sz val="11"/>
        <color theme="1"/>
        <rFont val="Arial"/>
      </rPr>
      <t xml:space="preserve">Un aspecto: </t>
    </r>
    <r>
      <rPr>
        <sz val="11"/>
        <color theme="1"/>
        <rFont val="Arial"/>
      </rPr>
      <t>La IES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10 puntos.</t>
    </r>
  </si>
  <si>
    <t>Criterio 4, Subcriterio 3</t>
  </si>
  <si>
    <t>Parámetros de Evaluación Criterio 4, Subcriterio 3</t>
  </si>
  <si>
    <r>
      <rPr>
        <b/>
        <sz val="11"/>
        <color theme="1"/>
        <rFont val="Arial"/>
      </rPr>
      <t>Ningún aspecto:</t>
    </r>
    <r>
      <rPr>
        <b/>
        <sz val="11"/>
        <color rgb="FFFF0000"/>
        <rFont val="Arial"/>
      </rPr>
      <t xml:space="preserve"> </t>
    </r>
    <r>
      <rPr>
        <sz val="11"/>
        <color theme="1"/>
        <rFont val="Arial"/>
      </rPr>
      <t xml:space="preserve"> La IES NO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0 puntos. </t>
    </r>
  </si>
  <si>
    <t>La IES aporta evidencia de haber aprobado el tránsito inmediato de mínimo el 40% de los participantes del PTIES habilitados mediante el Acuerdo 001 del consejo superior de la UPN</t>
  </si>
  <si>
    <t>TOTAL PUNTAJE</t>
  </si>
  <si>
    <t>RESUMEN DE LA EVALUACIÓN TÉCNICA</t>
  </si>
  <si>
    <t>% de tránsito anticipado ofertado por a IES</t>
  </si>
  <si>
    <t>%Aporte mínimo PTIES</t>
  </si>
  <si>
    <t>Denominador</t>
  </si>
  <si>
    <t>Factor</t>
  </si>
  <si>
    <t>Criterios</t>
  </si>
  <si>
    <t>Puntaje máximo posible</t>
  </si>
  <si>
    <t>Puntaje de la IES</t>
  </si>
  <si>
    <t xml:space="preserve">TOTAL - EVALUACIÓN TÉCNICA </t>
  </si>
  <si>
    <t>PUNTAJE TÉCNICO FINAL</t>
  </si>
  <si>
    <t>Reúne mínimo 70 Puntos</t>
  </si>
  <si>
    <t>SI</t>
  </si>
  <si>
    <t>AMAZONIA</t>
  </si>
  <si>
    <t>ANDINA</t>
  </si>
  <si>
    <t>CARIBE</t>
  </si>
  <si>
    <t>PACÍFICO</t>
  </si>
  <si>
    <t>ORINOQUIA</t>
  </si>
  <si>
    <t>TOTAL</t>
  </si>
  <si>
    <t>META TOTAL DE ESTUDIANTES</t>
  </si>
  <si>
    <t>NUMERO DE IEM POR MACRORREGION</t>
  </si>
  <si>
    <t>Director(a) del Programa</t>
  </si>
  <si>
    <t>MACROREGION</t>
  </si>
  <si>
    <t>IEM</t>
  </si>
  <si>
    <t>Profesional para el apoyo psicosocial</t>
  </si>
  <si>
    <t>POBLACIÓN PROYECTADA PARTICIPANTES CONVOCATORIA PTIES 2026</t>
  </si>
  <si>
    <t>DESAGREGADO MATRÍCULA PROYECTADA POR GRADO</t>
  </si>
  <si>
    <r>
      <t>A.</t>
    </r>
    <r>
      <rPr>
        <sz val="7"/>
        <color rgb="FF000000"/>
        <rFont val="Times New Roman"/>
        <family val="1"/>
      </rPr>
      <t xml:space="preserve">     </t>
    </r>
    <r>
      <rPr>
        <sz val="10"/>
        <color rgb="FF000000"/>
        <rFont val="Arial"/>
        <family val="2"/>
      </rPr>
      <t xml:space="preserve">Macrorregión Andina </t>
    </r>
  </si>
  <si>
    <t>Departamento</t>
  </si>
  <si>
    <t>Municipio</t>
  </si>
  <si>
    <t>Cantidad de IEM</t>
  </si>
  <si>
    <t>Nombres IEM</t>
  </si>
  <si>
    <t>Meta total de participantes PTIES</t>
  </si>
  <si>
    <t>Matrícula aproximada</t>
  </si>
  <si>
    <t>Participantes adicionales a vincular por parte de la IES</t>
  </si>
  <si>
    <t>Agregado 25 -26</t>
  </si>
  <si>
    <t>10° y 11° IEM</t>
  </si>
  <si>
    <t>10°</t>
  </si>
  <si>
    <t>11°</t>
  </si>
  <si>
    <t>Meta</t>
  </si>
  <si>
    <t>Antioquia</t>
  </si>
  <si>
    <t>Anorí</t>
  </si>
  <si>
    <t>I.E. Anorí</t>
  </si>
  <si>
    <t>Real</t>
  </si>
  <si>
    <t>Abejorral</t>
  </si>
  <si>
    <t>I. E. Manuel Canuto Restrepo</t>
  </si>
  <si>
    <t>Cundinamarca</t>
  </si>
  <si>
    <t>Viotá</t>
  </si>
  <si>
    <t>I.E.Departamental San Gabriel</t>
  </si>
  <si>
    <t>I.E. Departamental San Gabriel</t>
  </si>
  <si>
    <t>Población nuevos grado 10 simat octubre</t>
  </si>
  <si>
    <t>Huila</t>
  </si>
  <si>
    <t>Acevedo</t>
  </si>
  <si>
    <t>I.E. Bateas</t>
  </si>
  <si>
    <t>Diferencia proyectado vs real 2025</t>
  </si>
  <si>
    <t>Norte de Santander</t>
  </si>
  <si>
    <t>Convención</t>
  </si>
  <si>
    <t>I.E. Colegio Guillermo Quintero Calderón</t>
  </si>
  <si>
    <t>Diferencia nuevos proyectado 2026 vs SIMAT</t>
  </si>
  <si>
    <t>Tibú</t>
  </si>
  <si>
    <t>I.E. Integrado Campo Dos</t>
  </si>
  <si>
    <t xml:space="preserve">Población Adicional a convocar IES </t>
  </si>
  <si>
    <t>Tolima</t>
  </si>
  <si>
    <t>Rioblanco</t>
  </si>
  <si>
    <t>I.E. Técnica Agropecuaria San Rafael</t>
  </si>
  <si>
    <t>Población esperada Matrícula 10 y 11</t>
  </si>
  <si>
    <t>Total</t>
  </si>
  <si>
    <t>-</t>
  </si>
  <si>
    <t>Población de grado 11 en 2025</t>
  </si>
  <si>
    <r>
      <t>B.</t>
    </r>
    <r>
      <rPr>
        <sz val="7"/>
        <color rgb="FF000000"/>
        <rFont val="Times New Roman"/>
        <family val="1"/>
      </rPr>
      <t xml:space="preserve">     </t>
    </r>
    <r>
      <rPr>
        <sz val="10"/>
        <color rgb="FF000000"/>
        <rFont val="Arial"/>
        <family val="2"/>
      </rPr>
      <t>Macrorregión Amazonía</t>
    </r>
  </si>
  <si>
    <t>Restar los de 11</t>
  </si>
  <si>
    <t>o Restar los de 10?</t>
  </si>
  <si>
    <t>Caquetá</t>
  </si>
  <si>
    <t>Cartagena del Chairá</t>
  </si>
  <si>
    <t>I.E.Agroecológico Amazónico</t>
  </si>
  <si>
    <t>I.E. Agroecológico Amazónico</t>
  </si>
  <si>
    <t>Amazonas</t>
  </si>
  <si>
    <t>Leticia</t>
  </si>
  <si>
    <t>I.E. Sagrado Corazón de Jesús</t>
  </si>
  <si>
    <t>Estudiantes</t>
  </si>
  <si>
    <t>Putumayo</t>
  </si>
  <si>
    <t>Puerto Guzmán</t>
  </si>
  <si>
    <t>I.E.R. Rafael Reyes</t>
  </si>
  <si>
    <t>Hombres</t>
  </si>
  <si>
    <t>San Miguel</t>
  </si>
  <si>
    <t>I.E.R. Agua Clara</t>
  </si>
  <si>
    <t>Mujeres</t>
  </si>
  <si>
    <t>Indígenas</t>
  </si>
  <si>
    <t>Afros</t>
  </si>
  <si>
    <r>
      <t>C.</t>
    </r>
    <r>
      <rPr>
        <sz val="7"/>
        <color rgb="FF000000"/>
        <rFont val="Times New Roman"/>
        <family val="1"/>
      </rPr>
      <t xml:space="preserve">     </t>
    </r>
    <r>
      <rPr>
        <sz val="10"/>
        <color rgb="FF000000"/>
        <rFont val="Arial"/>
        <family val="2"/>
      </rPr>
      <t>Macrorregión Caribe</t>
    </r>
  </si>
  <si>
    <t>Cesar</t>
  </si>
  <si>
    <t>Chimichagua</t>
  </si>
  <si>
    <t>I.E. Lorenza Bustamante</t>
  </si>
  <si>
    <t>Córdoba</t>
  </si>
  <si>
    <t>Puerto Libertador</t>
  </si>
  <si>
    <t>I.E. German Gómez Peláez</t>
  </si>
  <si>
    <t>Valencia</t>
  </si>
  <si>
    <t>I.E. Catalino Gulfo</t>
  </si>
  <si>
    <t>Bolívar</t>
  </si>
  <si>
    <t>Mompós</t>
  </si>
  <si>
    <t>I.E.T. Colegio Nacional Pinillos</t>
  </si>
  <si>
    <t>La Guajira</t>
  </si>
  <si>
    <t>Dibulla</t>
  </si>
  <si>
    <t>I.E.T Rural Agropecuaria de Mingueo</t>
  </si>
  <si>
    <t>Sucre</t>
  </si>
  <si>
    <t>Palmito</t>
  </si>
  <si>
    <t>I.E. Indígena San Antonio Abad</t>
  </si>
  <si>
    <t>San Onofre</t>
  </si>
  <si>
    <t>I.E.T. Agro San Onofre de Torobe</t>
  </si>
  <si>
    <r>
      <t>D.</t>
    </r>
    <r>
      <rPr>
        <sz val="7"/>
        <color rgb="FF000000"/>
        <rFont val="Times New Roman"/>
        <family val="1"/>
      </rPr>
      <t xml:space="preserve">     </t>
    </r>
    <r>
      <rPr>
        <sz val="10"/>
        <color rgb="FF000000"/>
        <rFont val="Arial"/>
        <family val="2"/>
      </rPr>
      <t>Macrorregión Pacífica</t>
    </r>
  </si>
  <si>
    <t>Cauca</t>
  </si>
  <si>
    <t>López de Micay</t>
  </si>
  <si>
    <t>I.E. Pablo VI</t>
  </si>
  <si>
    <t>Timbiquí</t>
  </si>
  <si>
    <t>I.E. Comercial Santa Clara de Asís</t>
  </si>
  <si>
    <t>Chocó</t>
  </si>
  <si>
    <t>Riosucio</t>
  </si>
  <si>
    <t>I.E. Antonio Ricaure</t>
  </si>
  <si>
    <t>Nariño</t>
  </si>
  <si>
    <t>Barbacoas</t>
  </si>
  <si>
    <t>I.E. Normal Superior La Inmaculada</t>
  </si>
  <si>
    <t>Valle del Cauca</t>
  </si>
  <si>
    <t>La Unión</t>
  </si>
  <si>
    <t>I.E. Magdalena Ortega</t>
  </si>
  <si>
    <t>Obando</t>
  </si>
  <si>
    <t>I.E. San José</t>
  </si>
  <si>
    <t>Riofrío</t>
  </si>
  <si>
    <t>I.E. Nemesio Rodriguez Escobar</t>
  </si>
  <si>
    <r>
      <t>E.</t>
    </r>
    <r>
      <rPr>
        <sz val="7"/>
        <color rgb="FF000000"/>
        <rFont val="Times New Roman"/>
        <family val="1"/>
      </rPr>
      <t xml:space="preserve">     </t>
    </r>
    <r>
      <rPr>
        <sz val="10"/>
        <color rgb="FF000000"/>
        <rFont val="Arial"/>
        <family val="2"/>
      </rPr>
      <t>Macrorregión Orinoquía</t>
    </r>
  </si>
  <si>
    <t>Arauca</t>
  </si>
  <si>
    <t>Arauquita</t>
  </si>
  <si>
    <t>I.E. Aguachica</t>
  </si>
  <si>
    <t>Vichada</t>
  </si>
  <si>
    <t>Cumaribo</t>
  </si>
  <si>
    <t>SUBTTOTALES</t>
  </si>
  <si>
    <t xml:space="preserve">Jorge Corrales Amaya, Juan Carlos González González y Ruth Alexandra Rincón Mendez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</si>
</sst>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9">
    <font>
      <sz val="11"/>
      <color theme="1"/>
      <name val="Calibri"/>
      <scheme val="minor"/>
    </font>
    <font>
      <sz val="11"/>
      <color theme="1"/>
      <name val="Calibri"/>
      <family val="2"/>
      <scheme val="minor"/>
    </font>
    <font>
      <sz val="11"/>
      <color theme="1"/>
      <name val="Calibri"/>
    </font>
    <font>
      <b/>
      <sz val="11"/>
      <color theme="1"/>
      <name val="Arial"/>
    </font>
    <font>
      <sz val="11"/>
      <name val="Calibri"/>
    </font>
    <font>
      <b/>
      <sz val="14"/>
      <color theme="1"/>
      <name val="Calibri"/>
    </font>
    <font>
      <b/>
      <sz val="16"/>
      <color theme="1"/>
      <name val="Calibri"/>
    </font>
    <font>
      <b/>
      <sz val="10"/>
      <color theme="1"/>
      <name val="Arial"/>
    </font>
    <font>
      <sz val="11"/>
      <color theme="1"/>
      <name val="Arial"/>
    </font>
    <font>
      <b/>
      <sz val="11"/>
      <color theme="1"/>
      <name val="Calibri"/>
    </font>
    <font>
      <b/>
      <sz val="11"/>
      <color theme="0"/>
      <name val="Arial"/>
    </font>
    <font>
      <b/>
      <sz val="14"/>
      <color rgb="FFFFFFFF"/>
      <name val="Arial"/>
    </font>
    <font>
      <sz val="16"/>
      <color theme="1"/>
      <name val="Arial"/>
    </font>
    <font>
      <b/>
      <sz val="16"/>
      <color theme="1"/>
      <name val="Arial"/>
    </font>
    <font>
      <b/>
      <sz val="11"/>
      <color rgb="FFD6E3BC"/>
      <name val="Arial"/>
    </font>
    <font>
      <i/>
      <sz val="11"/>
      <color rgb="FF7F7F7F"/>
      <name val="Arial"/>
    </font>
    <font>
      <i/>
      <sz val="11"/>
      <color rgb="FFA5A5A5"/>
      <name val="Arial"/>
    </font>
    <font>
      <sz val="18"/>
      <color theme="1"/>
      <name val="Arial"/>
    </font>
    <font>
      <b/>
      <sz val="18"/>
      <color theme="1"/>
      <name val="Arial"/>
    </font>
    <font>
      <b/>
      <i/>
      <sz val="16"/>
      <color theme="1"/>
      <name val="Arial"/>
    </font>
    <font>
      <sz val="14"/>
      <color theme="1"/>
      <name val="Arial"/>
    </font>
    <font>
      <b/>
      <sz val="16"/>
      <color theme="0"/>
      <name val="Arial"/>
    </font>
    <font>
      <b/>
      <sz val="14"/>
      <color theme="1"/>
      <name val="Arial"/>
    </font>
    <font>
      <b/>
      <sz val="14"/>
      <color theme="0"/>
      <name val="Arial"/>
    </font>
    <font>
      <b/>
      <sz val="11"/>
      <color rgb="FFFF0000"/>
      <name val="Arial"/>
    </font>
    <font>
      <sz val="11"/>
      <color theme="1"/>
      <name val="Arial"/>
      <family val="2"/>
    </font>
    <font>
      <b/>
      <sz val="11"/>
      <color theme="1"/>
      <name val="Calibri"/>
      <family val="2"/>
    </font>
    <font>
      <b/>
      <sz val="11"/>
      <color theme="1"/>
      <name val="Arial"/>
      <family val="2"/>
    </font>
    <font>
      <b/>
      <sz val="11"/>
      <color theme="2" tint="-0.499984740745262"/>
      <name val="Arial"/>
      <family val="2"/>
    </font>
    <font>
      <b/>
      <sz val="11"/>
      <color theme="1"/>
      <name val="Calibri"/>
      <family val="2"/>
      <scheme val="minor"/>
    </font>
    <font>
      <sz val="11"/>
      <color theme="1"/>
      <name val="Calibri"/>
      <family val="2"/>
    </font>
    <font>
      <b/>
      <sz val="12"/>
      <color theme="1"/>
      <name val="Arial"/>
      <family val="2"/>
    </font>
    <font>
      <b/>
      <sz val="14"/>
      <color rgb="FFFFFFFF"/>
      <name val="Arial"/>
      <family val="2"/>
    </font>
    <font>
      <b/>
      <sz val="14"/>
      <color theme="1"/>
      <name val="Arial"/>
      <family val="2"/>
    </font>
    <font>
      <b/>
      <sz val="16"/>
      <color theme="1"/>
      <name val="Arial"/>
      <family val="2"/>
    </font>
    <font>
      <sz val="16"/>
      <name val="Calibri"/>
      <family val="2"/>
    </font>
    <font>
      <b/>
      <sz val="14"/>
      <color theme="0"/>
      <name val="Arial"/>
      <family val="2"/>
    </font>
    <font>
      <sz val="9"/>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b/>
      <sz val="12"/>
      <color theme="1"/>
      <name val="Calibri"/>
      <family val="2"/>
    </font>
    <font>
      <b/>
      <sz val="12"/>
      <color theme="1"/>
      <name val="Calibri"/>
      <family val="2"/>
      <scheme val="minor"/>
    </font>
    <font>
      <b/>
      <sz val="11"/>
      <name val="Calibri"/>
      <family val="2"/>
    </font>
    <font>
      <sz val="12"/>
      <color theme="1"/>
      <name val="Calibri"/>
      <family val="2"/>
      <scheme val="minor"/>
    </font>
    <font>
      <sz val="12"/>
      <color theme="1"/>
      <name val="Aptos"/>
      <family val="2"/>
    </font>
    <font>
      <sz val="11"/>
      <name val="Calibri"/>
      <family val="2"/>
    </font>
    <font>
      <sz val="10"/>
      <color rgb="FF000000"/>
      <name val="Arial"/>
      <family val="2"/>
    </font>
    <font>
      <sz val="7"/>
      <color rgb="FF000000"/>
      <name val="Times New Roman"/>
      <family val="1"/>
    </font>
    <font>
      <sz val="11"/>
      <color rgb="FF000000"/>
      <name val="Calibri"/>
      <family val="2"/>
      <scheme val="minor"/>
    </font>
    <font>
      <b/>
      <sz val="8"/>
      <color rgb="FF000000"/>
      <name val="Arial"/>
      <family val="2"/>
    </font>
    <font>
      <sz val="8"/>
      <color rgb="FF000000"/>
      <name val="Arial"/>
      <family val="2"/>
    </font>
    <font>
      <b/>
      <sz val="16"/>
      <color theme="1"/>
      <name val="Calibri"/>
      <family val="2"/>
    </font>
    <font>
      <b/>
      <sz val="16"/>
      <color theme="1"/>
      <name val="Calibri"/>
      <family val="2"/>
      <scheme val="minor"/>
    </font>
    <font>
      <sz val="11"/>
      <name val="Arial"/>
      <family val="2"/>
    </font>
    <font>
      <b/>
      <sz val="11"/>
      <color rgb="FF000000"/>
      <name val="Arial"/>
    </font>
    <font>
      <sz val="11"/>
      <color rgb="FF000000"/>
      <name val="Arial"/>
    </font>
    <font>
      <b/>
      <sz val="11"/>
      <color theme="6" tint="0.79998168889431442"/>
      <name val="Arial"/>
    </font>
    <font>
      <sz val="8"/>
      <color rgb="FF000000"/>
      <name val="Arial"/>
    </font>
  </fonts>
  <fills count="22">
    <fill>
      <patternFill patternType="none"/>
    </fill>
    <fill>
      <patternFill patternType="gray125"/>
    </fill>
    <fill>
      <patternFill patternType="solid">
        <fgColor rgb="FFC2D69B"/>
        <bgColor rgb="FFC2D69B"/>
      </patternFill>
    </fill>
    <fill>
      <patternFill patternType="solid">
        <fgColor rgb="FFD99594"/>
        <bgColor rgb="FFD99594"/>
      </patternFill>
    </fill>
    <fill>
      <patternFill patternType="solid">
        <fgColor rgb="FFEEECE1"/>
        <bgColor rgb="FFEEECE1"/>
      </patternFill>
    </fill>
    <fill>
      <patternFill patternType="solid">
        <fgColor theme="0"/>
        <bgColor theme="0"/>
      </patternFill>
    </fill>
    <fill>
      <patternFill patternType="solid">
        <fgColor rgb="FF4F6128"/>
        <bgColor rgb="FF4F6128"/>
      </patternFill>
    </fill>
    <fill>
      <patternFill patternType="solid">
        <fgColor rgb="FF76923C"/>
        <bgColor rgb="FF76923C"/>
      </patternFill>
    </fill>
    <fill>
      <patternFill patternType="solid">
        <fgColor rgb="FFEAF1DD"/>
        <bgColor rgb="FFEAF1DD"/>
      </patternFill>
    </fill>
    <fill>
      <patternFill patternType="solid">
        <fgColor rgb="FF7F7F7F"/>
        <bgColor rgb="FF7F7F7F"/>
      </patternFill>
    </fill>
    <fill>
      <patternFill patternType="solid">
        <fgColor rgb="FFD6E3BC"/>
        <bgColor rgb="FFD6E3BC"/>
      </patternFill>
    </fill>
    <fill>
      <patternFill patternType="solid">
        <fgColor rgb="FFB6DDE8"/>
        <bgColor rgb="FFB6DDE8"/>
      </patternFill>
    </fill>
    <fill>
      <patternFill patternType="solid">
        <fgColor rgb="FFE5DFEC"/>
        <bgColor rgb="FFE5DFEC"/>
      </patternFill>
    </fill>
    <fill>
      <patternFill patternType="solid">
        <fgColor rgb="FFFFFF00"/>
        <bgColor rgb="FFFFFF00"/>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rgb="FFEEECE1"/>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
      <patternFill patternType="solid">
        <fgColor theme="0"/>
        <bgColor indexed="64"/>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s>
  <cellStyleXfs count="1">
    <xf numFmtId="0" fontId="0" fillId="0" borderId="0"/>
  </cellStyleXfs>
  <cellXfs count="218">
    <xf numFmtId="0" fontId="0" fillId="0" borderId="0" xfId="0"/>
    <xf numFmtId="0" fontId="2" fillId="0" borderId="0" xfId="0" applyFont="1" applyAlignment="1">
      <alignment horizontal="center"/>
    </xf>
    <xf numFmtId="0" fontId="5" fillId="0" borderId="5" xfId="0" applyFont="1" applyBorder="1" applyAlignment="1">
      <alignment horizontal="center"/>
    </xf>
    <xf numFmtId="0" fontId="6" fillId="0" borderId="0" xfId="0" applyFont="1"/>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3" fillId="0" borderId="11" xfId="0" applyFont="1" applyBorder="1" applyAlignment="1">
      <alignment horizontal="left" vertical="center" wrapText="1"/>
    </xf>
    <xf numFmtId="3" fontId="8" fillId="0" borderId="11" xfId="0" applyNumberFormat="1" applyFont="1" applyBorder="1" applyAlignment="1">
      <alignment horizontal="center" vertical="center"/>
    </xf>
    <xf numFmtId="3" fontId="8" fillId="5"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3" fontId="3" fillId="2" borderId="11"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3" fillId="4" borderId="11" xfId="0" applyFont="1" applyFill="1" applyBorder="1" applyAlignment="1">
      <alignment horizontal="left" vertical="center" wrapText="1"/>
    </xf>
    <xf numFmtId="0" fontId="8" fillId="0" borderId="11" xfId="0" applyFont="1" applyBorder="1" applyAlignment="1">
      <alignment vertical="top" wrapText="1"/>
    </xf>
    <xf numFmtId="0" fontId="8" fillId="0" borderId="11" xfId="0" applyFont="1" applyBorder="1" applyAlignment="1">
      <alignment horizontal="left" vertical="center"/>
    </xf>
    <xf numFmtId="9" fontId="8" fillId="0" borderId="11" xfId="0" applyNumberFormat="1" applyFont="1" applyBorder="1" applyAlignment="1">
      <alignment horizontal="center" vertical="center"/>
    </xf>
    <xf numFmtId="9" fontId="8" fillId="0" borderId="11" xfId="0" applyNumberFormat="1" applyFont="1" applyBorder="1" applyAlignment="1">
      <alignment horizontal="left" vertical="center"/>
    </xf>
    <xf numFmtId="0" fontId="8" fillId="0" borderId="11" xfId="0" applyFont="1" applyBorder="1"/>
    <xf numFmtId="0" fontId="10" fillId="6" borderId="15" xfId="0" applyFont="1" applyFill="1" applyBorder="1" applyAlignment="1">
      <alignment vertical="center"/>
    </xf>
    <xf numFmtId="0" fontId="10" fillId="6" borderId="16" xfId="0" applyFont="1" applyFill="1" applyBorder="1" applyAlignment="1">
      <alignment vertical="center"/>
    </xf>
    <xf numFmtId="9" fontId="10" fillId="6" borderId="17" xfId="0" applyNumberFormat="1" applyFont="1" applyFill="1" applyBorder="1" applyAlignment="1">
      <alignment horizontal="center" vertical="center"/>
    </xf>
    <xf numFmtId="0" fontId="12" fillId="0" borderId="0" xfId="0" applyFont="1"/>
    <xf numFmtId="3" fontId="13" fillId="8" borderId="23" xfId="0" applyNumberFormat="1" applyFont="1" applyFill="1" applyBorder="1" applyAlignment="1">
      <alignment horizontal="center" vertical="center"/>
    </xf>
    <xf numFmtId="0" fontId="3" fillId="8" borderId="24" xfId="0" applyFont="1" applyFill="1" applyBorder="1" applyAlignment="1">
      <alignment vertical="center" wrapText="1"/>
    </xf>
    <xf numFmtId="0" fontId="3" fillId="8" borderId="11" xfId="0" applyFont="1" applyFill="1" applyBorder="1" applyAlignment="1">
      <alignment horizontal="left" vertical="center" wrapText="1"/>
    </xf>
    <xf numFmtId="3" fontId="14" fillId="8" borderId="11" xfId="0" applyNumberFormat="1" applyFont="1" applyFill="1" applyBorder="1" applyAlignment="1">
      <alignment horizontal="center" vertical="center"/>
    </xf>
    <xf numFmtId="4" fontId="3" fillId="8" borderId="11" xfId="0" applyNumberFormat="1" applyFont="1" applyFill="1" applyBorder="1" applyAlignment="1">
      <alignment horizontal="center" vertical="center"/>
    </xf>
    <xf numFmtId="0" fontId="8" fillId="0" borderId="11" xfId="0" applyFont="1" applyBorder="1" applyAlignment="1">
      <alignment horizontal="left" vertical="center" wrapText="1"/>
    </xf>
    <xf numFmtId="4" fontId="15" fillId="0" borderId="11" xfId="0" applyNumberFormat="1" applyFont="1" applyBorder="1" applyAlignment="1">
      <alignment horizontal="center" vertical="center" wrapText="1"/>
    </xf>
    <xf numFmtId="4" fontId="16" fillId="9" borderId="25" xfId="0" applyNumberFormat="1" applyFont="1" applyFill="1" applyBorder="1" applyAlignment="1">
      <alignment horizontal="center" vertical="center" wrapText="1"/>
    </xf>
    <xf numFmtId="9" fontId="8" fillId="0" borderId="0" xfId="0" applyNumberFormat="1" applyFont="1"/>
    <xf numFmtId="0" fontId="3" fillId="10" borderId="11" xfId="0" applyFont="1" applyFill="1" applyBorder="1" applyAlignment="1">
      <alignment horizontal="left" vertical="center" wrapText="1"/>
    </xf>
    <xf numFmtId="3" fontId="3" fillId="10" borderId="11" xfId="0" applyNumberFormat="1" applyFont="1" applyFill="1" applyBorder="1" applyAlignment="1">
      <alignment horizontal="center" vertical="center"/>
    </xf>
    <xf numFmtId="4" fontId="3" fillId="10" borderId="11"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8" fillId="0" borderId="10" xfId="0" applyFont="1" applyBorder="1" applyAlignment="1">
      <alignment horizontal="left" vertical="center" wrapText="1"/>
    </xf>
    <xf numFmtId="4" fontId="16" fillId="9" borderId="27" xfId="0" applyNumberFormat="1" applyFont="1" applyFill="1" applyBorder="1" applyAlignment="1">
      <alignment horizontal="center" vertical="center" wrapText="1"/>
    </xf>
    <xf numFmtId="3" fontId="18" fillId="10" borderId="23" xfId="0" applyNumberFormat="1" applyFont="1" applyFill="1" applyBorder="1" applyAlignment="1">
      <alignment horizontal="center" vertical="center"/>
    </xf>
    <xf numFmtId="0" fontId="17" fillId="0" borderId="0" xfId="0" applyFont="1"/>
    <xf numFmtId="0" fontId="3" fillId="10" borderId="24" xfId="0" applyFont="1" applyFill="1" applyBorder="1" applyAlignment="1">
      <alignment vertical="center" wrapText="1"/>
    </xf>
    <xf numFmtId="3" fontId="13" fillId="11" borderId="23" xfId="0" applyNumberFormat="1" applyFont="1" applyFill="1" applyBorder="1" applyAlignment="1">
      <alignment horizontal="center" vertical="center"/>
    </xf>
    <xf numFmtId="0" fontId="3" fillId="11" borderId="24" xfId="0" applyFont="1" applyFill="1" applyBorder="1" applyAlignment="1">
      <alignment vertical="center"/>
    </xf>
    <xf numFmtId="0" fontId="3" fillId="11" borderId="11" xfId="0" applyFont="1" applyFill="1" applyBorder="1" applyAlignment="1">
      <alignment horizontal="left" vertical="center" wrapText="1"/>
    </xf>
    <xf numFmtId="3" fontId="14" fillId="11" borderId="11" xfId="0" applyNumberFormat="1" applyFont="1" applyFill="1" applyBorder="1" applyAlignment="1">
      <alignment horizontal="center" vertical="center"/>
    </xf>
    <xf numFmtId="4" fontId="3" fillId="11" borderId="11" xfId="0" applyNumberFormat="1" applyFont="1" applyFill="1" applyBorder="1" applyAlignment="1">
      <alignment horizontal="center" vertical="center"/>
    </xf>
    <xf numFmtId="0" fontId="3" fillId="11" borderId="24" xfId="0" applyFont="1" applyFill="1" applyBorder="1" applyAlignment="1">
      <alignment vertical="center" wrapText="1"/>
    </xf>
    <xf numFmtId="3" fontId="3" fillId="11" borderId="11" xfId="0" applyNumberFormat="1" applyFont="1" applyFill="1" applyBorder="1" applyAlignment="1">
      <alignment horizontal="center" vertical="center"/>
    </xf>
    <xf numFmtId="3" fontId="3" fillId="8" borderId="23" xfId="0" applyNumberFormat="1" applyFont="1" applyFill="1" applyBorder="1" applyAlignment="1">
      <alignment horizontal="center" vertical="center"/>
    </xf>
    <xf numFmtId="0" fontId="3" fillId="8" borderId="24" xfId="0" applyFont="1" applyFill="1" applyBorder="1" applyAlignment="1">
      <alignment vertical="center"/>
    </xf>
    <xf numFmtId="3" fontId="3" fillId="8" borderId="11" xfId="0" applyNumberFormat="1" applyFont="1" applyFill="1" applyBorder="1" applyAlignment="1">
      <alignment horizontal="center" vertical="center"/>
    </xf>
    <xf numFmtId="4" fontId="15" fillId="0" borderId="10" xfId="0" applyNumberFormat="1" applyFont="1" applyBorder="1" applyAlignment="1">
      <alignment horizontal="center" vertical="center" wrapText="1"/>
    </xf>
    <xf numFmtId="3" fontId="3" fillId="2" borderId="24" xfId="0" applyNumberFormat="1" applyFont="1" applyFill="1" applyBorder="1" applyAlignment="1">
      <alignment horizontal="center" vertical="center" wrapText="1"/>
    </xf>
    <xf numFmtId="3" fontId="13" fillId="12" borderId="11" xfId="0" applyNumberFormat="1" applyFont="1" applyFill="1" applyBorder="1" applyAlignment="1">
      <alignment horizontal="center" vertical="center"/>
    </xf>
    <xf numFmtId="0" fontId="8" fillId="0" borderId="2" xfId="0" applyFont="1" applyBorder="1"/>
    <xf numFmtId="0" fontId="8" fillId="0" borderId="4" xfId="0" applyFont="1" applyBorder="1" applyAlignment="1">
      <alignment vertical="center"/>
    </xf>
    <xf numFmtId="3" fontId="8" fillId="0" borderId="13" xfId="0" applyNumberFormat="1" applyFont="1" applyBorder="1" applyAlignment="1">
      <alignment horizontal="center" vertical="center"/>
    </xf>
    <xf numFmtId="3" fontId="8" fillId="0" borderId="32" xfId="0" applyNumberFormat="1" applyFont="1" applyBorder="1" applyAlignment="1">
      <alignment horizontal="center" vertical="center"/>
    </xf>
    <xf numFmtId="0" fontId="8" fillId="5" borderId="33" xfId="0" applyFont="1" applyFill="1" applyBorder="1" applyAlignment="1">
      <alignment wrapText="1"/>
    </xf>
    <xf numFmtId="3" fontId="8" fillId="0" borderId="0" xfId="0" applyNumberFormat="1" applyFont="1" applyAlignment="1">
      <alignment horizontal="center" vertical="center"/>
    </xf>
    <xf numFmtId="0" fontId="21" fillId="7" borderId="15" xfId="0" applyFont="1" applyFill="1" applyBorder="1" applyAlignment="1">
      <alignment vertical="center"/>
    </xf>
    <xf numFmtId="3" fontId="21" fillId="7" borderId="16" xfId="0" applyNumberFormat="1" applyFont="1" applyFill="1" applyBorder="1" applyAlignment="1">
      <alignment horizontal="center" vertical="center"/>
    </xf>
    <xf numFmtId="3" fontId="21" fillId="7" borderId="34" xfId="0" applyNumberFormat="1" applyFont="1" applyFill="1" applyBorder="1" applyAlignment="1">
      <alignment horizontal="center" vertical="center"/>
    </xf>
    <xf numFmtId="3" fontId="8" fillId="0" borderId="0" xfId="0" applyNumberFormat="1" applyFont="1" applyAlignment="1">
      <alignment horizontal="right"/>
    </xf>
    <xf numFmtId="3" fontId="8" fillId="0" borderId="4" xfId="0" applyNumberFormat="1" applyFont="1" applyBorder="1" applyAlignment="1">
      <alignment horizontal="center" vertical="center"/>
    </xf>
    <xf numFmtId="3" fontId="23" fillId="7" borderId="20" xfId="0" applyNumberFormat="1" applyFont="1" applyFill="1" applyBorder="1" applyAlignment="1">
      <alignment horizontal="center" vertical="center"/>
    </xf>
    <xf numFmtId="3" fontId="20" fillId="0" borderId="0" xfId="0" applyNumberFormat="1" applyFont="1" applyAlignment="1">
      <alignment horizontal="center" vertical="center"/>
    </xf>
    <xf numFmtId="2" fontId="11" fillId="6" borderId="35" xfId="0" applyNumberFormat="1" applyFont="1" applyFill="1" applyBorder="1" applyAlignment="1">
      <alignment horizontal="right" vertical="center"/>
    </xf>
    <xf numFmtId="3" fontId="23" fillId="6" borderId="36" xfId="0" applyNumberFormat="1" applyFont="1" applyFill="1" applyBorder="1" applyAlignment="1">
      <alignment horizontal="center"/>
    </xf>
    <xf numFmtId="0" fontId="8" fillId="0" borderId="3" xfId="0" applyFont="1" applyBorder="1" applyAlignment="1">
      <alignment horizontal="center" vertical="center"/>
    </xf>
    <xf numFmtId="0" fontId="22" fillId="0" borderId="37" xfId="0" applyFont="1" applyBorder="1"/>
    <xf numFmtId="0" fontId="8" fillId="0" borderId="33" xfId="0" applyFont="1" applyBorder="1" applyAlignment="1">
      <alignment vertical="center"/>
    </xf>
    <xf numFmtId="0" fontId="8" fillId="5" borderId="40" xfId="0" applyFont="1" applyFill="1" applyBorder="1" applyAlignment="1">
      <alignment wrapText="1"/>
    </xf>
    <xf numFmtId="0" fontId="8" fillId="0" borderId="33" xfId="0" applyFont="1" applyBorder="1" applyAlignment="1">
      <alignment horizontal="right"/>
    </xf>
    <xf numFmtId="0" fontId="25" fillId="0" borderId="11" xfId="0" applyFont="1" applyBorder="1" applyAlignment="1">
      <alignment vertical="top" wrapText="1"/>
    </xf>
    <xf numFmtId="9" fontId="25" fillId="0" borderId="11" xfId="0" applyNumberFormat="1" applyFont="1" applyBorder="1" applyAlignment="1">
      <alignment horizontal="left" vertical="center" wrapText="1"/>
    </xf>
    <xf numFmtId="9" fontId="25" fillId="0" borderId="11" xfId="0" applyNumberFormat="1" applyFont="1" applyBorder="1" applyAlignment="1">
      <alignment horizontal="left" vertical="center"/>
    </xf>
    <xf numFmtId="0" fontId="25" fillId="0" borderId="11" xfId="0" applyFont="1" applyBorder="1"/>
    <xf numFmtId="0" fontId="25" fillId="0" borderId="11" xfId="0" applyFont="1" applyBorder="1" applyAlignment="1">
      <alignment wrapText="1"/>
    </xf>
    <xf numFmtId="0" fontId="28" fillId="0" borderId="28" xfId="0" applyFont="1" applyBorder="1" applyAlignment="1">
      <alignment horizontal="center"/>
    </xf>
    <xf numFmtId="0" fontId="31" fillId="4" borderId="41" xfId="0" applyFont="1" applyFill="1" applyBorder="1" applyAlignment="1">
      <alignment horizontal="left" vertical="center" wrapText="1"/>
    </xf>
    <xf numFmtId="9" fontId="31" fillId="4" borderId="11" xfId="0" applyNumberFormat="1" applyFont="1" applyFill="1" applyBorder="1" applyAlignment="1">
      <alignment horizontal="left" vertical="center"/>
    </xf>
    <xf numFmtId="9" fontId="31" fillId="4" borderId="11" xfId="0" applyNumberFormat="1" applyFont="1" applyFill="1" applyBorder="1" applyAlignment="1">
      <alignment horizontal="center" vertical="center"/>
    </xf>
    <xf numFmtId="0" fontId="31" fillId="4" borderId="11" xfId="0" applyFont="1" applyFill="1" applyBorder="1" applyAlignment="1">
      <alignment horizontal="left" vertical="center" wrapText="1"/>
    </xf>
    <xf numFmtId="0" fontId="32" fillId="7" borderId="18" xfId="0" applyFont="1" applyFill="1" applyBorder="1" applyAlignment="1">
      <alignment horizontal="center" vertical="center" wrapText="1"/>
    </xf>
    <xf numFmtId="0" fontId="32" fillId="7" borderId="19" xfId="0" applyFont="1" applyFill="1" applyBorder="1" applyAlignment="1">
      <alignment horizontal="center" vertical="center" wrapText="1"/>
    </xf>
    <xf numFmtId="164" fontId="32" fillId="7" borderId="19" xfId="0" applyNumberFormat="1"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4" fillId="2" borderId="24" xfId="0" applyFont="1" applyFill="1" applyBorder="1" applyAlignment="1">
      <alignment vertical="center" wrapText="1"/>
    </xf>
    <xf numFmtId="0" fontId="31" fillId="0" borderId="33" xfId="0" applyFont="1" applyBorder="1" applyAlignment="1">
      <alignment vertical="center"/>
    </xf>
    <xf numFmtId="0" fontId="31" fillId="0" borderId="0" xfId="0" applyFont="1" applyAlignment="1">
      <alignment vertical="center"/>
    </xf>
    <xf numFmtId="0" fontId="33" fillId="0" borderId="31" xfId="0" applyFont="1" applyBorder="1" applyAlignment="1">
      <alignment horizontal="center" vertical="center"/>
    </xf>
    <xf numFmtId="0" fontId="33" fillId="0" borderId="29" xfId="0" applyFont="1" applyBorder="1" applyAlignment="1">
      <alignment vertical="center"/>
    </xf>
    <xf numFmtId="0" fontId="33" fillId="0" borderId="30" xfId="0" applyFont="1" applyBorder="1" applyAlignment="1">
      <alignment horizontal="center" vertical="center"/>
    </xf>
    <xf numFmtId="0" fontId="36" fillId="7" borderId="19" xfId="0" applyFont="1" applyFill="1" applyBorder="1" applyAlignment="1">
      <alignment horizontal="left" vertical="center"/>
    </xf>
    <xf numFmtId="0" fontId="27" fillId="2" borderId="11" xfId="0" applyFont="1" applyFill="1" applyBorder="1" applyAlignment="1">
      <alignment horizontal="left" vertical="center" wrapText="1"/>
    </xf>
    <xf numFmtId="0" fontId="1" fillId="0" borderId="0" xfId="0" applyFont="1"/>
    <xf numFmtId="0" fontId="1" fillId="0" borderId="0" xfId="0" applyFont="1" applyAlignment="1">
      <alignment wrapText="1"/>
    </xf>
    <xf numFmtId="0" fontId="0" fillId="0" borderId="0" xfId="0" applyAlignment="1">
      <alignment horizontal="center"/>
    </xf>
    <xf numFmtId="0" fontId="0" fillId="0" borderId="42" xfId="0" applyBorder="1"/>
    <xf numFmtId="0" fontId="37" fillId="0" borderId="43" xfId="0" applyFont="1" applyBorder="1" applyAlignment="1">
      <alignment vertical="center" wrapText="1"/>
    </xf>
    <xf numFmtId="0" fontId="2" fillId="0" borderId="43" xfId="0" applyFont="1" applyBorder="1" applyAlignment="1">
      <alignment horizontal="center" vertical="center" wrapText="1"/>
    </xf>
    <xf numFmtId="0" fontId="0" fillId="0" borderId="43" xfId="0" applyBorder="1" applyAlignment="1">
      <alignment horizontal="center"/>
    </xf>
    <xf numFmtId="0" fontId="2" fillId="13" borderId="14" xfId="0" applyFont="1" applyFill="1" applyBorder="1" applyAlignment="1">
      <alignment horizontal="center" vertical="center"/>
    </xf>
    <xf numFmtId="0" fontId="2" fillId="0" borderId="43" xfId="0" applyFont="1" applyBorder="1" applyAlignment="1">
      <alignment horizontal="center" vertical="center"/>
    </xf>
    <xf numFmtId="0" fontId="30" fillId="0" borderId="43" xfId="0" applyFont="1" applyBorder="1" applyAlignment="1">
      <alignment horizontal="center" vertical="center" wrapText="1"/>
    </xf>
    <xf numFmtId="0" fontId="4" fillId="0" borderId="43" xfId="0" applyFont="1" applyBorder="1" applyAlignment="1">
      <alignment horizontal="center" vertical="center"/>
    </xf>
    <xf numFmtId="0" fontId="0" fillId="0" borderId="43" xfId="0" applyBorder="1" applyAlignment="1">
      <alignment horizontal="center" vertical="center"/>
    </xf>
    <xf numFmtId="0" fontId="9" fillId="17" borderId="43" xfId="0" applyFont="1" applyFill="1" applyBorder="1" applyAlignment="1">
      <alignment horizontal="center" vertical="center" wrapText="1"/>
    </xf>
    <xf numFmtId="0" fontId="41" fillId="0" borderId="43" xfId="0" applyFont="1" applyBorder="1" applyAlignment="1">
      <alignment horizontal="center" vertical="center"/>
    </xf>
    <xf numFmtId="0" fontId="43" fillId="18" borderId="14" xfId="0" applyFont="1" applyFill="1" applyBorder="1" applyAlignment="1">
      <alignment horizontal="center" vertical="center"/>
    </xf>
    <xf numFmtId="0" fontId="43" fillId="18" borderId="39" xfId="0" applyFont="1" applyFill="1" applyBorder="1" applyAlignment="1">
      <alignment horizontal="center" vertical="center"/>
    </xf>
    <xf numFmtId="0" fontId="42" fillId="0" borderId="43" xfId="0" applyFont="1" applyBorder="1" applyAlignment="1">
      <alignment horizontal="center" vertical="center"/>
    </xf>
    <xf numFmtId="1" fontId="0" fillId="15" borderId="43" xfId="0" applyNumberFormat="1" applyFill="1" applyBorder="1" applyAlignment="1">
      <alignment horizontal="center"/>
    </xf>
    <xf numFmtId="1" fontId="0" fillId="0" borderId="43" xfId="0" applyNumberFormat="1" applyBorder="1" applyAlignment="1">
      <alignment horizontal="center"/>
    </xf>
    <xf numFmtId="0" fontId="1" fillId="0" borderId="0" xfId="0" applyFont="1" applyAlignment="1">
      <alignment vertical="center"/>
    </xf>
    <xf numFmtId="0" fontId="0" fillId="0" borderId="0" xfId="0" applyAlignment="1">
      <alignment vertical="center"/>
    </xf>
    <xf numFmtId="0" fontId="46" fillId="0" borderId="42" xfId="0" applyFont="1"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Alignment="1">
      <alignment horizontal="center"/>
    </xf>
    <xf numFmtId="0" fontId="29" fillId="0" borderId="0" xfId="0" applyFont="1" applyAlignment="1">
      <alignment horizontal="right"/>
    </xf>
    <xf numFmtId="0" fontId="47" fillId="0" borderId="42" xfId="0" applyFont="1" applyBorder="1" applyAlignment="1">
      <alignment horizontal="justify" vertical="center"/>
    </xf>
    <xf numFmtId="0" fontId="49" fillId="0" borderId="42" xfId="0" applyFont="1" applyBorder="1"/>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0" fontId="51" fillId="0" borderId="11" xfId="0" applyFont="1" applyBorder="1" applyAlignment="1">
      <alignment vertical="center" wrapText="1"/>
    </xf>
    <xf numFmtId="0" fontId="51" fillId="0" borderId="12" xfId="0" applyFont="1" applyBorder="1" applyAlignment="1">
      <alignment horizontal="center" vertical="center" wrapText="1"/>
    </xf>
    <xf numFmtId="0" fontId="51" fillId="19" borderId="14" xfId="0" applyFont="1" applyFill="1" applyBorder="1" applyAlignment="1">
      <alignment horizontal="center" vertical="center" wrapText="1"/>
    </xf>
    <xf numFmtId="0" fontId="51" fillId="20" borderId="14" xfId="0" applyFont="1" applyFill="1" applyBorder="1" applyAlignment="1">
      <alignment horizontal="center" vertical="center" wrapText="1"/>
    </xf>
    <xf numFmtId="0" fontId="50" fillId="0" borderId="38"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2" xfId="0" applyFont="1" applyBorder="1" applyAlignment="1">
      <alignment vertical="center" wrapText="1"/>
    </xf>
    <xf numFmtId="0" fontId="49" fillId="0" borderId="11" xfId="0" applyFont="1" applyBorder="1" applyAlignment="1">
      <alignment horizontal="center"/>
    </xf>
    <xf numFmtId="0" fontId="51" fillId="20" borderId="11" xfId="0" applyFont="1" applyFill="1" applyBorder="1" applyAlignment="1">
      <alignment horizontal="center" vertical="center" wrapText="1"/>
    </xf>
    <xf numFmtId="0" fontId="51" fillId="19" borderId="11" xfId="0" applyFont="1" applyFill="1" applyBorder="1" applyAlignment="1">
      <alignment vertical="center" wrapText="1"/>
    </xf>
    <xf numFmtId="0" fontId="49" fillId="0" borderId="50" xfId="0" applyFont="1" applyBorder="1"/>
    <xf numFmtId="0" fontId="47" fillId="0" borderId="0" xfId="0" applyFont="1" applyAlignment="1">
      <alignment vertical="center"/>
    </xf>
    <xf numFmtId="0" fontId="40" fillId="0" borderId="43" xfId="0" applyFont="1" applyBorder="1" applyAlignment="1">
      <alignment horizontal="center" vertical="center" wrapText="1"/>
    </xf>
    <xf numFmtId="0" fontId="39" fillId="0" borderId="43" xfId="0" applyFont="1" applyBorder="1" applyAlignment="1">
      <alignment vertical="center" wrapText="1"/>
    </xf>
    <xf numFmtId="0" fontId="39" fillId="0" borderId="43" xfId="0" applyFont="1" applyBorder="1" applyAlignment="1">
      <alignment horizontal="center" vertical="center" wrapText="1"/>
    </xf>
    <xf numFmtId="0" fontId="39" fillId="0" borderId="43" xfId="0" applyFont="1" applyBorder="1" applyAlignment="1">
      <alignment vertical="center"/>
    </xf>
    <xf numFmtId="0" fontId="40" fillId="16" borderId="43" xfId="0" applyFont="1" applyFill="1" applyBorder="1" applyAlignment="1">
      <alignment horizontal="center" vertical="center" wrapText="1"/>
    </xf>
    <xf numFmtId="3" fontId="39" fillId="0" borderId="43" xfId="0" applyNumberFormat="1" applyFont="1" applyBorder="1" applyAlignment="1">
      <alignment horizontal="center" vertical="center" wrapText="1"/>
    </xf>
    <xf numFmtId="3" fontId="39" fillId="16" borderId="43" xfId="0" applyNumberFormat="1" applyFont="1" applyFill="1" applyBorder="1" applyAlignment="1">
      <alignment horizontal="center" vertical="center" wrapText="1"/>
    </xf>
    <xf numFmtId="0" fontId="39" fillId="0" borderId="43" xfId="0" applyFont="1" applyBorder="1" applyAlignment="1">
      <alignment horizontal="left" vertical="center" wrapText="1"/>
    </xf>
    <xf numFmtId="3" fontId="40" fillId="0" borderId="43" xfId="0" applyNumberFormat="1" applyFont="1" applyBorder="1" applyAlignment="1">
      <alignment horizontal="center" vertical="center" wrapText="1"/>
    </xf>
    <xf numFmtId="3" fontId="40" fillId="16" borderId="43" xfId="0" applyNumberFormat="1" applyFont="1" applyFill="1" applyBorder="1" applyAlignment="1">
      <alignment horizontal="center" vertical="center" wrapText="1"/>
    </xf>
    <xf numFmtId="0" fontId="0" fillId="16" borderId="0" xfId="0" applyFill="1" applyAlignment="1">
      <alignment horizontal="center" vertical="center"/>
    </xf>
    <xf numFmtId="0" fontId="0" fillId="18" borderId="0" xfId="0" applyFill="1" applyAlignment="1">
      <alignment horizontal="center"/>
    </xf>
    <xf numFmtId="0" fontId="53" fillId="0" borderId="0" xfId="0" applyFont="1"/>
    <xf numFmtId="9" fontId="54" fillId="0" borderId="11" xfId="0" applyNumberFormat="1" applyFont="1" applyBorder="1" applyAlignment="1">
      <alignment horizontal="left" vertical="center" wrapText="1"/>
    </xf>
    <xf numFmtId="9" fontId="25" fillId="0" borderId="11" xfId="0" applyNumberFormat="1" applyFont="1" applyBorder="1" applyAlignment="1">
      <alignment horizontal="center" vertical="center"/>
    </xf>
    <xf numFmtId="0" fontId="25" fillId="0" borderId="11" xfId="0" applyFont="1" applyBorder="1" applyAlignment="1">
      <alignment horizontal="left" vertical="center" wrapText="1"/>
    </xf>
    <xf numFmtId="0" fontId="8" fillId="0" borderId="11" xfId="0" applyFont="1" applyBorder="1" applyAlignment="1">
      <alignment vertical="center" wrapText="1"/>
    </xf>
    <xf numFmtId="3" fontId="15" fillId="0" borderId="11" xfId="0" applyNumberFormat="1" applyFont="1" applyBorder="1" applyAlignment="1">
      <alignment horizontal="center" vertical="center" wrapText="1"/>
    </xf>
    <xf numFmtId="3" fontId="8" fillId="2" borderId="11" xfId="0" applyNumberFormat="1" applyFont="1" applyFill="1" applyBorder="1" applyAlignment="1">
      <alignment horizontal="center" vertical="center"/>
    </xf>
    <xf numFmtId="3" fontId="18" fillId="10" borderId="28" xfId="0" applyNumberFormat="1" applyFont="1" applyFill="1" applyBorder="1" applyAlignment="1">
      <alignment horizontal="center" vertical="center"/>
    </xf>
    <xf numFmtId="0" fontId="25" fillId="0" borderId="26" xfId="0" applyFont="1" applyBorder="1" applyAlignment="1">
      <alignment horizontal="left" vertical="center" wrapText="1"/>
    </xf>
    <xf numFmtId="3" fontId="11" fillId="6" borderId="16" xfId="0" applyNumberFormat="1" applyFont="1" applyFill="1" applyBorder="1" applyAlignment="1">
      <alignment horizontal="center" vertical="center"/>
    </xf>
    <xf numFmtId="0" fontId="56" fillId="0" borderId="26" xfId="0" applyFont="1" applyBorder="1" applyAlignment="1">
      <alignment horizontal="left" vertical="center" wrapText="1"/>
    </xf>
    <xf numFmtId="0" fontId="56" fillId="0" borderId="11" xfId="0" applyFont="1" applyBorder="1" applyAlignment="1">
      <alignment horizontal="left" vertical="center" wrapText="1"/>
    </xf>
    <xf numFmtId="0" fontId="56" fillId="0" borderId="10" xfId="0" applyFont="1" applyBorder="1" applyAlignment="1">
      <alignment horizontal="left" vertical="center" wrapText="1"/>
    </xf>
    <xf numFmtId="3" fontId="57" fillId="10" borderId="11" xfId="0" applyNumberFormat="1" applyFont="1" applyFill="1" applyBorder="1" applyAlignment="1">
      <alignment horizontal="center" vertical="center"/>
    </xf>
    <xf numFmtId="0" fontId="56" fillId="0" borderId="11" xfId="0" applyFont="1" applyBorder="1" applyAlignment="1">
      <alignment vertical="center" wrapText="1"/>
    </xf>
    <xf numFmtId="0" fontId="56" fillId="21" borderId="10" xfId="0" applyFont="1" applyFill="1" applyBorder="1" applyAlignment="1">
      <alignment horizontal="left" vertical="center" wrapText="1"/>
    </xf>
    <xf numFmtId="0" fontId="56" fillId="0" borderId="11" xfId="0" applyFont="1" applyBorder="1" applyAlignment="1">
      <alignment vertical="top" wrapText="1"/>
    </xf>
    <xf numFmtId="0" fontId="5" fillId="0" borderId="6" xfId="0" applyFont="1" applyBorder="1" applyAlignment="1">
      <alignment horizontal="center"/>
    </xf>
    <xf numFmtId="0" fontId="4" fillId="0" borderId="16" xfId="0" applyFont="1" applyBorder="1"/>
    <xf numFmtId="0" fontId="4" fillId="0" borderId="17" xfId="0" applyFont="1" applyBorder="1"/>
    <xf numFmtId="0" fontId="52" fillId="0" borderId="7" xfId="0" applyFont="1" applyBorder="1" applyAlignment="1">
      <alignment horizontal="center" wrapText="1"/>
    </xf>
    <xf numFmtId="0" fontId="4" fillId="0" borderId="8" xfId="0" applyFont="1" applyBorder="1"/>
    <xf numFmtId="0" fontId="4" fillId="0" borderId="9" xfId="0" applyFont="1" applyBorder="1"/>
    <xf numFmtId="0" fontId="7" fillId="2" borderId="10" xfId="0" applyFont="1" applyFill="1" applyBorder="1" applyAlignment="1">
      <alignment horizontal="center" vertical="center" wrapText="1"/>
    </xf>
    <xf numFmtId="0" fontId="4" fillId="0" borderId="38" xfId="0" applyFont="1" applyBorder="1"/>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3" fillId="0" borderId="33" xfId="0" applyFont="1" applyBorder="1" applyAlignment="1">
      <alignment horizontal="center" vertical="center"/>
    </xf>
    <xf numFmtId="0" fontId="0" fillId="0" borderId="0" xfId="0"/>
    <xf numFmtId="0" fontId="4" fillId="0" borderId="4" xfId="0" applyFont="1" applyBorder="1"/>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4" fillId="8" borderId="21" xfId="0" applyFont="1" applyFill="1" applyBorder="1" applyAlignment="1">
      <alignment horizontal="left" vertical="center" wrapText="1"/>
    </xf>
    <xf numFmtId="0" fontId="35" fillId="0" borderId="22" xfId="0" applyFont="1" applyBorder="1"/>
    <xf numFmtId="0" fontId="19" fillId="12" borderId="12" xfId="0" applyFont="1" applyFill="1" applyBorder="1" applyAlignment="1">
      <alignment horizontal="center" vertical="center"/>
    </xf>
    <xf numFmtId="0" fontId="4" fillId="0" borderId="13" xfId="0" applyFont="1" applyBorder="1"/>
    <xf numFmtId="0" fontId="4" fillId="0" borderId="14" xfId="0" applyFont="1" applyBorder="1"/>
    <xf numFmtId="0" fontId="13" fillId="14" borderId="33" xfId="0" applyFont="1" applyFill="1" applyBorder="1" applyAlignment="1">
      <alignment horizontal="center" vertical="center" wrapText="1"/>
    </xf>
    <xf numFmtId="0" fontId="0" fillId="14" borderId="0" xfId="0" applyFill="1" applyAlignment="1">
      <alignment vertical="center"/>
    </xf>
    <xf numFmtId="0" fontId="4" fillId="14" borderId="4" xfId="0" applyFont="1" applyFill="1" applyBorder="1" applyAlignment="1">
      <alignment vertical="center"/>
    </xf>
    <xf numFmtId="0" fontId="27" fillId="0" borderId="12" xfId="0" applyFont="1" applyBorder="1" applyAlignment="1">
      <alignment horizontal="left" vertical="center"/>
    </xf>
    <xf numFmtId="9" fontId="27" fillId="0" borderId="12" xfId="0" applyNumberFormat="1" applyFont="1" applyBorder="1" applyAlignment="1">
      <alignment horizontal="left" vertical="top" wrapText="1"/>
    </xf>
    <xf numFmtId="0" fontId="4" fillId="0" borderId="13" xfId="0" applyFont="1" applyBorder="1" applyAlignment="1">
      <alignment horizontal="left" vertical="top"/>
    </xf>
    <xf numFmtId="0" fontId="4" fillId="0" borderId="14" xfId="0" applyFont="1" applyBorder="1" applyAlignment="1">
      <alignment horizontal="left" vertical="top"/>
    </xf>
    <xf numFmtId="0" fontId="13" fillId="8" borderId="21" xfId="0" applyFont="1" applyFill="1" applyBorder="1" applyAlignment="1">
      <alignment horizontal="left" vertical="center"/>
    </xf>
    <xf numFmtId="0" fontId="4" fillId="0" borderId="22" xfId="0" applyFont="1" applyBorder="1"/>
    <xf numFmtId="0" fontId="13" fillId="10" borderId="21" xfId="0" applyFont="1" applyFill="1" applyBorder="1" applyAlignment="1">
      <alignment horizontal="left" vertical="center"/>
    </xf>
    <xf numFmtId="0" fontId="34" fillId="11" borderId="21" xfId="0" applyFont="1" applyFill="1" applyBorder="1" applyAlignment="1">
      <alignment horizontal="left" vertical="center" wrapText="1"/>
    </xf>
    <xf numFmtId="0" fontId="44" fillId="16" borderId="44" xfId="0" applyFont="1" applyFill="1" applyBorder="1" applyAlignment="1">
      <alignment horizontal="center" vertical="center"/>
    </xf>
    <xf numFmtId="0" fontId="44" fillId="16" borderId="48" xfId="0" applyFont="1" applyFill="1" applyBorder="1" applyAlignment="1">
      <alignment horizontal="center" vertical="center"/>
    </xf>
    <xf numFmtId="0" fontId="44" fillId="16" borderId="49" xfId="0" applyFont="1" applyFill="1" applyBorder="1" applyAlignment="1">
      <alignment horizontal="center" vertical="center"/>
    </xf>
    <xf numFmtId="0" fontId="45" fillId="0" borderId="43" xfId="0" applyFont="1" applyBorder="1" applyAlignment="1">
      <alignment horizontal="left" wrapText="1"/>
    </xf>
    <xf numFmtId="0" fontId="26" fillId="0" borderId="13" xfId="0" applyFont="1" applyBorder="1" applyAlignment="1">
      <alignment horizontal="right" vertical="center" wrapText="1"/>
    </xf>
    <xf numFmtId="0" fontId="26" fillId="0" borderId="45" xfId="0" applyFont="1" applyBorder="1" applyAlignment="1">
      <alignment horizontal="right" vertical="center" wrapText="1"/>
    </xf>
    <xf numFmtId="0" fontId="26" fillId="4" borderId="12" xfId="0" applyFont="1" applyFill="1" applyBorder="1" applyAlignment="1">
      <alignment horizontal="right" vertical="center" wrapText="1"/>
    </xf>
    <xf numFmtId="0" fontId="26" fillId="4" borderId="13" xfId="0" applyFont="1" applyFill="1" applyBorder="1" applyAlignment="1">
      <alignment horizontal="right" vertical="center" wrapText="1"/>
    </xf>
    <xf numFmtId="0" fontId="26" fillId="4" borderId="45" xfId="0" applyFont="1" applyFill="1" applyBorder="1" applyAlignment="1">
      <alignment horizontal="right" vertical="center" wrapText="1"/>
    </xf>
    <xf numFmtId="0" fontId="26" fillId="4" borderId="46"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50" fillId="0" borderId="12"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8" xfId="0" applyFont="1" applyBorder="1" applyAlignment="1">
      <alignment horizontal="center" vertical="center" wrapText="1"/>
    </xf>
    <xf numFmtId="0" fontId="40" fillId="0" borderId="4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E20"/>
  <sheetViews>
    <sheetView topLeftCell="B20" workbookViewId="0">
      <selection activeCell="E24" sqref="E24"/>
    </sheetView>
  </sheetViews>
  <sheetFormatPr baseColWidth="10" defaultColWidth="14.42578125" defaultRowHeight="15" customHeight="1"/>
  <cols>
    <col min="1" max="1" width="10.7109375" customWidth="1"/>
    <col min="2" max="2" width="58.140625" customWidth="1"/>
    <col min="3" max="3" width="19" customWidth="1"/>
    <col min="4" max="4" width="31.140625" customWidth="1"/>
    <col min="5" max="5" width="25.42578125" customWidth="1"/>
    <col min="6" max="6" width="26.5703125" customWidth="1"/>
    <col min="7" max="25" width="10.7109375" customWidth="1"/>
  </cols>
  <sheetData>
    <row r="2" spans="2:5">
      <c r="B2" s="177" t="s">
        <v>0</v>
      </c>
      <c r="C2" s="178"/>
      <c r="D2" s="178"/>
      <c r="E2" s="179"/>
    </row>
    <row r="3" spans="2:5">
      <c r="B3" s="180" t="s">
        <v>1</v>
      </c>
      <c r="C3" s="181"/>
      <c r="D3" s="181"/>
      <c r="E3" s="182"/>
    </row>
    <row r="4" spans="2:5">
      <c r="B4" s="180" t="s">
        <v>2</v>
      </c>
      <c r="C4" s="181"/>
      <c r="D4" s="181"/>
      <c r="E4" s="182"/>
    </row>
    <row r="5" spans="2:5">
      <c r="B5" s="180" t="s">
        <v>3</v>
      </c>
      <c r="C5" s="181"/>
      <c r="D5" s="181"/>
      <c r="E5" s="182"/>
    </row>
    <row r="6" spans="2:5">
      <c r="B6" s="180" t="s">
        <v>4</v>
      </c>
      <c r="C6" s="181"/>
      <c r="D6" s="181"/>
      <c r="E6" s="182"/>
    </row>
    <row r="7" spans="2:5">
      <c r="B7" s="183" t="s">
        <v>5</v>
      </c>
      <c r="C7" s="181"/>
      <c r="D7" s="181"/>
      <c r="E7" s="182"/>
    </row>
    <row r="8" spans="2:5">
      <c r="B8" s="184"/>
      <c r="C8" s="170"/>
      <c r="D8" s="170"/>
      <c r="E8" s="171"/>
    </row>
    <row r="9" spans="2:5" ht="18.75">
      <c r="B9" s="2" t="s">
        <v>6</v>
      </c>
      <c r="C9" s="169" t="s">
        <v>7</v>
      </c>
      <c r="D9" s="170"/>
      <c r="E9" s="171"/>
    </row>
    <row r="10" spans="2:5" ht="20.25" customHeight="1">
      <c r="B10" s="172" t="s">
        <v>8</v>
      </c>
      <c r="C10" s="173"/>
      <c r="D10" s="173"/>
      <c r="E10" s="174"/>
    </row>
    <row r="11" spans="2:5" ht="5.25" customHeight="1">
      <c r="C11" s="1"/>
      <c r="D11" s="1"/>
    </row>
    <row r="12" spans="2:5" ht="21">
      <c r="B12" s="3"/>
      <c r="C12" s="1"/>
      <c r="D12" s="1"/>
    </row>
    <row r="13" spans="2:5">
      <c r="B13" s="175" t="s">
        <v>9</v>
      </c>
      <c r="C13" s="175" t="s">
        <v>10</v>
      </c>
      <c r="D13" s="4" t="s">
        <v>11</v>
      </c>
    </row>
    <row r="14" spans="2:5" ht="51.75" customHeight="1">
      <c r="B14" s="176"/>
      <c r="C14" s="176"/>
      <c r="D14" s="5" t="s">
        <v>12</v>
      </c>
    </row>
    <row r="15" spans="2:5" ht="38.25" customHeight="1">
      <c r="B15" s="6" t="s">
        <v>13</v>
      </c>
      <c r="C15" s="7">
        <v>35</v>
      </c>
      <c r="D15" s="8">
        <f>'IES 1 UPN'!D75</f>
        <v>35</v>
      </c>
    </row>
    <row r="16" spans="2:5" ht="27" customHeight="1">
      <c r="B16" s="6" t="s">
        <v>14</v>
      </c>
      <c r="C16" s="7">
        <v>20</v>
      </c>
      <c r="D16" s="8">
        <f>'IES 1 UPN'!D76</f>
        <v>10</v>
      </c>
    </row>
    <row r="17" spans="2:4" ht="57" customHeight="1">
      <c r="B17" s="6" t="s">
        <v>15</v>
      </c>
      <c r="C17" s="7">
        <v>10</v>
      </c>
      <c r="D17" s="8">
        <f>'IES 1 UPN'!D77</f>
        <v>5</v>
      </c>
    </row>
    <row r="18" spans="2:4" ht="45.75" customHeight="1">
      <c r="B18" s="6" t="s">
        <v>16</v>
      </c>
      <c r="C18" s="7">
        <v>25</v>
      </c>
      <c r="D18" s="8">
        <f>'IES 1 UPN'!D78</f>
        <v>25</v>
      </c>
    </row>
    <row r="19" spans="2:4" ht="45.75" customHeight="1">
      <c r="B19" s="6" t="s">
        <v>17</v>
      </c>
      <c r="C19" s="7">
        <v>10</v>
      </c>
      <c r="D19" s="8">
        <f>'IES 1 UPN'!D79</f>
        <v>0</v>
      </c>
    </row>
    <row r="20" spans="2:4" ht="35.25" customHeight="1">
      <c r="B20" s="9" t="s">
        <v>18</v>
      </c>
      <c r="C20" s="10">
        <f t="shared" ref="C20" si="0">SUM(C15:C19)</f>
        <v>100</v>
      </c>
      <c r="D20" s="11">
        <f>SUM(D15:D19)</f>
        <v>75</v>
      </c>
    </row>
  </sheetData>
  <mergeCells count="11">
    <mergeCell ref="C9:E9"/>
    <mergeCell ref="B10:E10"/>
    <mergeCell ref="B13:B14"/>
    <mergeCell ref="C13:C14"/>
    <mergeCell ref="B2:E2"/>
    <mergeCell ref="B3:E3"/>
    <mergeCell ref="B4:E4"/>
    <mergeCell ref="B5:E5"/>
    <mergeCell ref="B6:E6"/>
    <mergeCell ref="B7:E7"/>
    <mergeCell ref="B8:E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J85"/>
  <sheetViews>
    <sheetView tabSelected="1" topLeftCell="A25" zoomScale="80" zoomScaleNormal="80" workbookViewId="0">
      <selection activeCell="C13" sqref="C13"/>
    </sheetView>
  </sheetViews>
  <sheetFormatPr baseColWidth="10" defaultColWidth="14.42578125" defaultRowHeight="15" customHeight="1"/>
  <cols>
    <col min="1" max="1" width="4.140625" customWidth="1"/>
    <col min="2" max="2" width="69.85546875" customWidth="1"/>
    <col min="3" max="3" width="80.85546875" customWidth="1"/>
    <col min="4" max="4" width="32.28515625" customWidth="1"/>
    <col min="5" max="5" width="33.5703125" customWidth="1"/>
    <col min="6" max="9" width="9" customWidth="1"/>
    <col min="10" max="10" width="9" hidden="1" customWidth="1"/>
    <col min="11" max="26" width="9" customWidth="1"/>
  </cols>
  <sheetData>
    <row r="2" spans="2:5" ht="14.25" customHeight="1">
      <c r="B2" s="177" t="s">
        <v>0</v>
      </c>
      <c r="C2" s="178"/>
      <c r="D2" s="178"/>
      <c r="E2" s="179"/>
    </row>
    <row r="3" spans="2:5" ht="14.25" customHeight="1">
      <c r="B3" s="180" t="s">
        <v>1</v>
      </c>
      <c r="C3" s="181"/>
      <c r="D3" s="181"/>
      <c r="E3" s="182"/>
    </row>
    <row r="4" spans="2:5" ht="14.25" customHeight="1">
      <c r="B4" s="180" t="s">
        <v>2</v>
      </c>
      <c r="C4" s="181"/>
      <c r="D4" s="181"/>
      <c r="E4" s="182"/>
    </row>
    <row r="5" spans="2:5" ht="14.25" customHeight="1">
      <c r="B5" s="180" t="s">
        <v>3</v>
      </c>
      <c r="C5" s="181"/>
      <c r="D5" s="181"/>
      <c r="E5" s="182"/>
    </row>
    <row r="6" spans="2:5" ht="14.25" customHeight="1">
      <c r="B6" s="180" t="s">
        <v>4</v>
      </c>
      <c r="C6" s="181"/>
      <c r="D6" s="181"/>
      <c r="E6" s="182"/>
    </row>
    <row r="7" spans="2:5" ht="21.75" customHeight="1">
      <c r="B7" s="180" t="s">
        <v>19</v>
      </c>
      <c r="C7" s="181"/>
      <c r="D7" s="181"/>
      <c r="E7" s="182"/>
    </row>
    <row r="8" spans="2:5" ht="45.75" customHeight="1">
      <c r="B8" s="183" t="s">
        <v>20</v>
      </c>
      <c r="C8" s="181"/>
      <c r="D8" s="181"/>
      <c r="E8" s="182"/>
    </row>
    <row r="9" spans="2:5" ht="21.75" customHeight="1">
      <c r="B9" s="183" t="s">
        <v>21</v>
      </c>
      <c r="C9" s="181"/>
      <c r="D9" s="181"/>
      <c r="E9" s="182"/>
    </row>
    <row r="10" spans="2:5" ht="15.75" customHeight="1">
      <c r="B10" s="15" t="s">
        <v>22</v>
      </c>
      <c r="C10" s="193" t="s">
        <v>23</v>
      </c>
      <c r="D10" s="188"/>
      <c r="E10" s="189"/>
    </row>
    <row r="11" spans="2:5" ht="14.25" customHeight="1">
      <c r="B11" s="15" t="s">
        <v>24</v>
      </c>
      <c r="C11" s="193" t="s">
        <v>25</v>
      </c>
      <c r="D11" s="188"/>
      <c r="E11" s="189"/>
    </row>
    <row r="12" spans="2:5" ht="15.75" customHeight="1">
      <c r="B12" s="15" t="s">
        <v>26</v>
      </c>
      <c r="C12" s="194" t="s">
        <v>242</v>
      </c>
      <c r="D12" s="195"/>
      <c r="E12" s="196"/>
    </row>
    <row r="13" spans="2:5" ht="26.25" customHeight="1">
      <c r="B13" s="82" t="s">
        <v>27</v>
      </c>
      <c r="C13" s="83" t="s">
        <v>28</v>
      </c>
      <c r="D13" s="84" t="s">
        <v>29</v>
      </c>
      <c r="E13" s="84" t="s">
        <v>30</v>
      </c>
    </row>
    <row r="14" spans="2:5" ht="33" customHeight="1">
      <c r="B14" s="16" t="s">
        <v>31</v>
      </c>
      <c r="C14" s="17" t="s">
        <v>32</v>
      </c>
      <c r="D14" s="18" t="s">
        <v>33</v>
      </c>
      <c r="E14" s="18"/>
    </row>
    <row r="15" spans="2:5" ht="79.150000000000006" customHeight="1">
      <c r="B15" s="168" t="s">
        <v>34</v>
      </c>
      <c r="C15" s="153"/>
      <c r="D15" s="18" t="s">
        <v>33</v>
      </c>
      <c r="E15" s="18"/>
    </row>
    <row r="16" spans="2:5" ht="21" customHeight="1">
      <c r="B16" s="76" t="s">
        <v>35</v>
      </c>
      <c r="C16" s="19"/>
      <c r="D16" s="18" t="s">
        <v>33</v>
      </c>
      <c r="E16" s="18"/>
    </row>
    <row r="17" spans="2:5" ht="18" customHeight="1">
      <c r="B17" s="76" t="s">
        <v>36</v>
      </c>
      <c r="C17" s="19"/>
      <c r="D17" s="18" t="s">
        <v>33</v>
      </c>
      <c r="E17" s="18"/>
    </row>
    <row r="18" spans="2:5" ht="28.9" customHeight="1">
      <c r="B18" s="76" t="s">
        <v>37</v>
      </c>
      <c r="C18" s="19"/>
      <c r="D18" s="18" t="s">
        <v>33</v>
      </c>
      <c r="E18" s="18"/>
    </row>
    <row r="19" spans="2:5" ht="43.15" customHeight="1">
      <c r="B19" s="76" t="s">
        <v>38</v>
      </c>
      <c r="C19" s="78"/>
      <c r="D19" s="18" t="s">
        <v>33</v>
      </c>
      <c r="E19" s="18"/>
    </row>
    <row r="20" spans="2:5" ht="26.25" customHeight="1">
      <c r="B20" s="85" t="s">
        <v>39</v>
      </c>
      <c r="C20" s="83" t="s">
        <v>28</v>
      </c>
      <c r="D20" s="84" t="s">
        <v>40</v>
      </c>
      <c r="E20" s="84" t="s">
        <v>41</v>
      </c>
    </row>
    <row r="21" spans="2:5" ht="113.45" customHeight="1">
      <c r="B21" s="16" t="s">
        <v>42</v>
      </c>
      <c r="C21" s="77"/>
      <c r="D21" s="154" t="s">
        <v>33</v>
      </c>
      <c r="E21" s="18"/>
    </row>
    <row r="22" spans="2:5" ht="14.25" customHeight="1">
      <c r="B22" s="20" t="s">
        <v>43</v>
      </c>
      <c r="C22" s="16"/>
      <c r="D22" s="154" t="s">
        <v>33</v>
      </c>
      <c r="E22" s="18"/>
    </row>
    <row r="23" spans="2:5" ht="14.25" customHeight="1">
      <c r="B23" s="20" t="s">
        <v>44</v>
      </c>
      <c r="C23" s="16"/>
      <c r="D23" s="154" t="s">
        <v>33</v>
      </c>
      <c r="E23" s="18"/>
    </row>
    <row r="24" spans="2:5" ht="14.25" customHeight="1">
      <c r="B24" s="79" t="s">
        <v>45</v>
      </c>
      <c r="C24" s="16"/>
      <c r="D24" s="154" t="s">
        <v>33</v>
      </c>
      <c r="E24" s="18"/>
    </row>
    <row r="25" spans="2:5" ht="14.25" customHeight="1">
      <c r="B25" s="79" t="s">
        <v>46</v>
      </c>
      <c r="C25" s="16"/>
      <c r="D25" s="154" t="s">
        <v>33</v>
      </c>
      <c r="E25" s="18"/>
    </row>
    <row r="26" spans="2:5" ht="14.25" customHeight="1">
      <c r="B26" s="20" t="s">
        <v>47</v>
      </c>
      <c r="C26" s="16"/>
      <c r="D26" s="154" t="s">
        <v>33</v>
      </c>
      <c r="E26" s="18"/>
    </row>
    <row r="27" spans="2:5" ht="14.25" customHeight="1">
      <c r="B27" s="20" t="s">
        <v>48</v>
      </c>
      <c r="C27" s="16"/>
      <c r="D27" s="154" t="s">
        <v>33</v>
      </c>
      <c r="E27" s="18"/>
    </row>
    <row r="28" spans="2:5" ht="14.25" customHeight="1">
      <c r="B28" s="80" t="s">
        <v>49</v>
      </c>
      <c r="C28" s="16"/>
      <c r="D28" s="154" t="s">
        <v>33</v>
      </c>
      <c r="E28" s="18"/>
    </row>
    <row r="29" spans="2:5" ht="14.25" customHeight="1">
      <c r="B29" s="20" t="s">
        <v>50</v>
      </c>
      <c r="C29" s="16"/>
      <c r="D29" s="154" t="s">
        <v>33</v>
      </c>
      <c r="E29" s="18"/>
    </row>
    <row r="30" spans="2:5" ht="39" customHeight="1">
      <c r="B30" s="21" t="s">
        <v>51</v>
      </c>
      <c r="C30" s="22"/>
      <c r="D30" s="161">
        <v>70</v>
      </c>
      <c r="E30" s="23"/>
    </row>
    <row r="31" spans="2:5" ht="36.75" customHeight="1">
      <c r="B31" s="86" t="s">
        <v>52</v>
      </c>
      <c r="C31" s="87" t="s">
        <v>53</v>
      </c>
      <c r="D31" s="88" t="s">
        <v>54</v>
      </c>
      <c r="E31" s="89" t="s">
        <v>55</v>
      </c>
    </row>
    <row r="32" spans="2:5" ht="33.75" customHeight="1">
      <c r="B32" s="197" t="s">
        <v>56</v>
      </c>
      <c r="C32" s="198"/>
      <c r="D32" s="25">
        <v>35</v>
      </c>
      <c r="E32" s="25">
        <f>D34+D36+D38+D40</f>
        <v>35</v>
      </c>
    </row>
    <row r="33" spans="2:10" ht="14.25" customHeight="1">
      <c r="B33" s="26" t="s">
        <v>57</v>
      </c>
      <c r="C33" s="27" t="s">
        <v>58</v>
      </c>
      <c r="D33" s="28">
        <f>+SUM(D34,D36,D38,D40)</f>
        <v>35</v>
      </c>
      <c r="E33" s="29"/>
    </row>
    <row r="34" spans="2:10" ht="312" customHeight="1">
      <c r="B34" s="166" t="s">
        <v>59</v>
      </c>
      <c r="C34" s="163" t="s">
        <v>60</v>
      </c>
      <c r="D34" s="157">
        <v>35</v>
      </c>
      <c r="E34" s="32"/>
    </row>
    <row r="35" spans="2:10" ht="14.25" customHeight="1">
      <c r="B35" s="26" t="s">
        <v>61</v>
      </c>
      <c r="C35" s="34"/>
      <c r="D35" s="35">
        <v>25</v>
      </c>
      <c r="E35" s="36"/>
    </row>
    <row r="36" spans="2:10" ht="115.5" customHeight="1">
      <c r="B36" s="160" t="s">
        <v>62</v>
      </c>
      <c r="D36" s="157"/>
      <c r="E36" s="39"/>
    </row>
    <row r="37" spans="2:10" ht="14.25" customHeight="1">
      <c r="B37" s="26" t="s">
        <v>63</v>
      </c>
      <c r="C37" s="34" t="s">
        <v>64</v>
      </c>
      <c r="D37" s="35">
        <v>10</v>
      </c>
      <c r="E37" s="36"/>
    </row>
    <row r="38" spans="2:10" ht="120" customHeight="1">
      <c r="B38" s="37" t="s">
        <v>65</v>
      </c>
      <c r="C38" s="38"/>
      <c r="D38" s="31"/>
      <c r="E38" s="39"/>
      <c r="F38" s="12"/>
      <c r="G38" s="12"/>
      <c r="H38" s="12"/>
      <c r="I38" s="12"/>
      <c r="J38" s="12"/>
    </row>
    <row r="39" spans="2:10" ht="14.25" customHeight="1">
      <c r="B39" s="26" t="s">
        <v>66</v>
      </c>
      <c r="C39" s="34" t="s">
        <v>64</v>
      </c>
      <c r="D39" s="35">
        <v>0</v>
      </c>
      <c r="E39" s="36"/>
      <c r="F39" s="12"/>
      <c r="G39" s="12"/>
      <c r="H39" s="12"/>
      <c r="I39" s="12"/>
      <c r="J39" s="12"/>
    </row>
    <row r="40" spans="2:10" ht="90" customHeight="1">
      <c r="B40" s="37" t="s">
        <v>67</v>
      </c>
      <c r="C40" s="38"/>
      <c r="D40" s="31"/>
      <c r="E40" s="39"/>
      <c r="F40" s="12"/>
      <c r="G40" s="12"/>
      <c r="H40" s="12"/>
      <c r="I40" s="12"/>
      <c r="J40" s="12"/>
    </row>
    <row r="41" spans="2:10" ht="35.25" customHeight="1">
      <c r="B41" s="199" t="s">
        <v>68</v>
      </c>
      <c r="C41" s="198"/>
      <c r="D41" s="40">
        <v>20</v>
      </c>
      <c r="E41" s="159">
        <f>D43+D45+D47+D49</f>
        <v>10</v>
      </c>
      <c r="F41" s="41"/>
      <c r="G41" s="41"/>
      <c r="H41" s="41"/>
      <c r="I41" s="41"/>
      <c r="J41" s="41"/>
    </row>
    <row r="42" spans="2:10" ht="14.25" customHeight="1">
      <c r="B42" s="42" t="s">
        <v>69</v>
      </c>
      <c r="C42" s="34" t="s">
        <v>70</v>
      </c>
      <c r="D42" s="165">
        <f>+SUM(D43,D45,D47,D49)</f>
        <v>10</v>
      </c>
      <c r="E42" s="36"/>
      <c r="F42" s="12"/>
      <c r="G42" s="12"/>
      <c r="H42" s="12"/>
      <c r="I42" s="12"/>
      <c r="J42" s="12"/>
    </row>
    <row r="43" spans="2:10" ht="58.5" customHeight="1">
      <c r="B43" s="16" t="s">
        <v>71</v>
      </c>
      <c r="C43" s="30"/>
      <c r="D43" s="31"/>
      <c r="E43" s="32"/>
      <c r="F43" s="12"/>
      <c r="G43" s="12"/>
      <c r="H43" s="12"/>
      <c r="I43" s="12"/>
      <c r="J43" s="12"/>
    </row>
    <row r="44" spans="2:10" ht="26.25" customHeight="1">
      <c r="B44" s="42" t="s">
        <v>72</v>
      </c>
      <c r="C44" s="34" t="s">
        <v>73</v>
      </c>
      <c r="D44" s="35">
        <v>10</v>
      </c>
      <c r="E44" s="35"/>
      <c r="F44" s="12"/>
      <c r="G44" s="12"/>
      <c r="H44" s="12"/>
      <c r="I44" s="12"/>
      <c r="J44" s="12"/>
    </row>
    <row r="45" spans="2:10" ht="284.25" customHeight="1">
      <c r="B45" s="162" t="s">
        <v>74</v>
      </c>
      <c r="C45" s="167" t="s">
        <v>75</v>
      </c>
      <c r="D45" s="157">
        <v>10</v>
      </c>
      <c r="E45" s="39"/>
      <c r="F45" s="12"/>
      <c r="G45" s="12"/>
      <c r="H45" s="12"/>
      <c r="I45" s="12"/>
      <c r="J45" s="12"/>
    </row>
    <row r="46" spans="2:10" ht="20.25" customHeight="1">
      <c r="B46" s="42" t="s">
        <v>76</v>
      </c>
      <c r="C46" s="34" t="s">
        <v>77</v>
      </c>
      <c r="D46" s="35">
        <v>5</v>
      </c>
      <c r="E46" s="36"/>
      <c r="F46" s="12"/>
      <c r="G46" s="12"/>
      <c r="H46" s="12"/>
      <c r="I46" s="12"/>
      <c r="J46" s="12"/>
    </row>
    <row r="47" spans="2:10" ht="214.5" customHeight="1">
      <c r="B47" s="162" t="s">
        <v>78</v>
      </c>
      <c r="C47" s="164"/>
      <c r="D47" s="157"/>
      <c r="E47" s="39"/>
      <c r="F47" s="12"/>
      <c r="G47" s="12"/>
      <c r="H47" s="12"/>
      <c r="I47" s="12"/>
      <c r="J47" s="12"/>
    </row>
    <row r="48" spans="2:10" ht="19.5" customHeight="1">
      <c r="B48" s="42" t="s">
        <v>79</v>
      </c>
      <c r="C48" s="34" t="s">
        <v>80</v>
      </c>
      <c r="D48" s="35">
        <v>0</v>
      </c>
      <c r="E48" s="36"/>
      <c r="F48" s="12"/>
      <c r="G48" s="12"/>
      <c r="H48" s="12"/>
      <c r="I48" s="12"/>
      <c r="J48" s="12"/>
    </row>
    <row r="49" spans="2:10" ht="65.25" customHeight="1">
      <c r="B49" s="37" t="s">
        <v>81</v>
      </c>
      <c r="C49" s="38"/>
      <c r="D49" s="31"/>
      <c r="E49" s="39"/>
      <c r="F49" s="12"/>
      <c r="G49" s="12"/>
      <c r="H49" s="12"/>
      <c r="I49" s="12"/>
      <c r="J49" s="12"/>
    </row>
    <row r="50" spans="2:10" ht="41.45" customHeight="1">
      <c r="B50" s="200" t="s">
        <v>82</v>
      </c>
      <c r="C50" s="198"/>
      <c r="D50" s="43">
        <v>10</v>
      </c>
      <c r="E50" s="43">
        <f>D52+D54+D56+D58</f>
        <v>5</v>
      </c>
      <c r="F50" s="24"/>
      <c r="G50" s="24"/>
      <c r="H50" s="24"/>
      <c r="I50" s="24"/>
      <c r="J50" s="24"/>
    </row>
    <row r="51" spans="2:10" ht="14.25" customHeight="1">
      <c r="B51" s="44" t="s">
        <v>83</v>
      </c>
      <c r="C51" s="45" t="s">
        <v>84</v>
      </c>
      <c r="D51" s="46">
        <v>10</v>
      </c>
      <c r="E51" s="47"/>
      <c r="F51" s="12"/>
      <c r="G51" s="12"/>
      <c r="H51" s="12"/>
      <c r="I51" s="12"/>
      <c r="J51" s="33">
        <v>0.15</v>
      </c>
    </row>
    <row r="52" spans="2:10" ht="70.5" customHeight="1">
      <c r="B52" s="156" t="s">
        <v>85</v>
      </c>
      <c r="C52" s="163"/>
      <c r="D52" s="157"/>
      <c r="E52" s="32"/>
      <c r="F52" s="12"/>
      <c r="G52" s="12"/>
      <c r="H52" s="12"/>
      <c r="I52" s="12"/>
      <c r="J52" s="33">
        <v>0.1</v>
      </c>
    </row>
    <row r="53" spans="2:10" ht="30.75" customHeight="1">
      <c r="B53" s="48" t="s">
        <v>86</v>
      </c>
      <c r="C53" s="45" t="s">
        <v>87</v>
      </c>
      <c r="D53" s="49">
        <v>5</v>
      </c>
      <c r="E53" s="47"/>
      <c r="F53" s="12"/>
      <c r="G53" s="12"/>
      <c r="H53" s="12"/>
      <c r="I53" s="12"/>
      <c r="J53" s="33">
        <v>0.05</v>
      </c>
    </row>
    <row r="54" spans="2:10" ht="72" customHeight="1">
      <c r="B54" s="162" t="s">
        <v>88</v>
      </c>
      <c r="C54" s="164" t="s">
        <v>89</v>
      </c>
      <c r="D54" s="157">
        <v>5</v>
      </c>
      <c r="E54" s="39"/>
      <c r="F54" s="12"/>
      <c r="G54" s="12"/>
      <c r="H54" s="12"/>
      <c r="I54" s="12"/>
      <c r="J54" s="33">
        <v>0</v>
      </c>
    </row>
    <row r="55" spans="2:10" ht="31.5" customHeight="1">
      <c r="B55" s="48" t="s">
        <v>90</v>
      </c>
      <c r="C55" s="45" t="s">
        <v>91</v>
      </c>
      <c r="D55" s="49">
        <v>3</v>
      </c>
      <c r="E55" s="47"/>
      <c r="F55" s="12"/>
      <c r="G55" s="12"/>
      <c r="H55" s="12"/>
      <c r="I55" s="12"/>
      <c r="J55" s="33"/>
    </row>
    <row r="56" spans="2:10" ht="60.75" customHeight="1">
      <c r="B56" s="37" t="s">
        <v>92</v>
      </c>
      <c r="C56" s="38"/>
      <c r="D56" s="31"/>
      <c r="E56" s="39"/>
      <c r="F56" s="12"/>
      <c r="G56" s="12"/>
      <c r="H56" s="12"/>
      <c r="I56" s="12"/>
      <c r="J56" s="33"/>
    </row>
    <row r="57" spans="2:10" ht="25.5" customHeight="1">
      <c r="B57" s="48" t="s">
        <v>93</v>
      </c>
      <c r="C57" s="45" t="s">
        <v>94</v>
      </c>
      <c r="D57" s="49">
        <v>0</v>
      </c>
      <c r="E57" s="47"/>
      <c r="F57" s="12"/>
      <c r="G57" s="12"/>
      <c r="H57" s="12"/>
      <c r="I57" s="12"/>
      <c r="J57" s="12"/>
    </row>
    <row r="58" spans="2:10" ht="69" customHeight="1">
      <c r="B58" s="37" t="s">
        <v>95</v>
      </c>
      <c r="C58" s="38"/>
      <c r="D58" s="31"/>
      <c r="E58" s="39"/>
      <c r="F58" s="12"/>
      <c r="G58" s="12"/>
      <c r="H58" s="12"/>
      <c r="I58" s="12"/>
      <c r="J58" s="12"/>
    </row>
    <row r="59" spans="2:10" ht="50.25" customHeight="1">
      <c r="B59" s="185" t="s">
        <v>16</v>
      </c>
      <c r="C59" s="186"/>
      <c r="D59" s="50">
        <v>25</v>
      </c>
      <c r="E59" s="50">
        <f>D61+D63+D65</f>
        <v>25</v>
      </c>
      <c r="F59" s="12"/>
      <c r="G59" s="12"/>
      <c r="H59" s="12"/>
      <c r="I59" s="12"/>
      <c r="J59" s="33">
        <v>0.05</v>
      </c>
    </row>
    <row r="60" spans="2:10" ht="14.25" customHeight="1">
      <c r="B60" s="51" t="s">
        <v>96</v>
      </c>
      <c r="C60" s="27" t="s">
        <v>97</v>
      </c>
      <c r="D60" s="28">
        <f>+SUM(D61,D63,D65)</f>
        <v>25</v>
      </c>
      <c r="E60" s="29"/>
      <c r="F60" s="12"/>
      <c r="G60" s="12"/>
      <c r="H60" s="12"/>
      <c r="I60" s="12"/>
      <c r="J60" s="33">
        <v>0.03</v>
      </c>
    </row>
    <row r="61" spans="2:10" ht="165" customHeight="1">
      <c r="B61" s="166" t="s">
        <v>98</v>
      </c>
      <c r="C61" s="155" t="s">
        <v>99</v>
      </c>
      <c r="D61" s="157">
        <v>25</v>
      </c>
      <c r="E61" s="32"/>
      <c r="F61" s="12"/>
      <c r="G61" s="12"/>
      <c r="H61" s="12"/>
      <c r="I61" s="12"/>
      <c r="J61" s="33">
        <v>0</v>
      </c>
    </row>
    <row r="62" spans="2:10" ht="14.25" customHeight="1">
      <c r="B62" s="26" t="s">
        <v>100</v>
      </c>
      <c r="C62" s="27" t="s">
        <v>101</v>
      </c>
      <c r="D62" s="52">
        <v>3</v>
      </c>
      <c r="E62" s="29"/>
      <c r="F62" s="12"/>
      <c r="G62" s="12"/>
      <c r="H62" s="12"/>
      <c r="I62" s="12"/>
      <c r="J62" s="12"/>
    </row>
    <row r="63" spans="2:10" ht="112.5" customHeight="1">
      <c r="B63" s="37" t="s">
        <v>102</v>
      </c>
      <c r="C63" s="38"/>
      <c r="D63" s="31"/>
      <c r="E63" s="39"/>
      <c r="F63" s="12"/>
      <c r="G63" s="12"/>
      <c r="H63" s="12"/>
      <c r="I63" s="12"/>
      <c r="J63" s="12"/>
    </row>
    <row r="64" spans="2:10" ht="14.25" customHeight="1">
      <c r="B64" s="26" t="s">
        <v>103</v>
      </c>
      <c r="C64" s="27" t="s">
        <v>104</v>
      </c>
      <c r="D64" s="52">
        <v>0</v>
      </c>
      <c r="E64" s="29"/>
      <c r="F64" s="12"/>
      <c r="G64" s="12"/>
      <c r="H64" s="12"/>
      <c r="I64" s="12"/>
      <c r="J64" s="12"/>
    </row>
    <row r="65" spans="2:9" ht="109.5" customHeight="1">
      <c r="B65" s="37" t="s">
        <v>105</v>
      </c>
      <c r="C65" s="38"/>
      <c r="D65" s="53"/>
      <c r="E65" s="39"/>
      <c r="F65" s="12"/>
      <c r="G65" s="12"/>
      <c r="H65" s="12"/>
    </row>
    <row r="66" spans="2:9" ht="53.25" customHeight="1">
      <c r="B66" s="90" t="s">
        <v>17</v>
      </c>
      <c r="C66" s="97" t="s">
        <v>106</v>
      </c>
      <c r="D66" s="54">
        <v>0</v>
      </c>
      <c r="E66" s="158">
        <f>D66</f>
        <v>0</v>
      </c>
      <c r="F66" s="12"/>
      <c r="G66" s="12"/>
      <c r="H66" s="12"/>
    </row>
    <row r="67" spans="2:9" ht="36" customHeight="1">
      <c r="B67" s="187" t="s">
        <v>107</v>
      </c>
      <c r="C67" s="188"/>
      <c r="D67" s="189"/>
      <c r="E67" s="55">
        <f>+SUM(E32:E66)</f>
        <v>75</v>
      </c>
      <c r="F67" s="12"/>
      <c r="G67" s="12"/>
      <c r="H67" s="12"/>
    </row>
    <row r="70" spans="2:9" ht="39.75" customHeight="1">
      <c r="B70" s="190" t="s">
        <v>108</v>
      </c>
      <c r="C70" s="191"/>
      <c r="D70" s="192"/>
      <c r="F70" s="204" t="s">
        <v>109</v>
      </c>
      <c r="G70" s="204"/>
      <c r="H70" s="204"/>
      <c r="I70" s="115">
        <v>40</v>
      </c>
    </row>
    <row r="71" spans="2:9" ht="25.5" customHeight="1">
      <c r="B71" s="91" t="str">
        <f>+B10</f>
        <v>Nombre Institución de Educación Superior Proponente</v>
      </c>
      <c r="C71" s="92" t="str">
        <f>C10</f>
        <v xml:space="preserve">UNIVERSIDAD PEDAGÓGICA NACIONAL </v>
      </c>
      <c r="D71" s="57"/>
      <c r="F71" s="204" t="s">
        <v>110</v>
      </c>
      <c r="G71" s="204"/>
      <c r="H71" s="204"/>
      <c r="I71" s="116">
        <v>40</v>
      </c>
    </row>
    <row r="72" spans="2:9" ht="21" customHeight="1">
      <c r="B72" s="91" t="str">
        <f>+B11</f>
        <v>Nombre de la Macrorregión PTIES</v>
      </c>
      <c r="C72" s="92" t="str">
        <f>+C11</f>
        <v xml:space="preserve">ORINOQUÍA </v>
      </c>
      <c r="D72" s="57"/>
      <c r="F72" s="204" t="s">
        <v>111</v>
      </c>
      <c r="G72" s="204"/>
      <c r="H72" s="204"/>
      <c r="I72" s="116">
        <v>60</v>
      </c>
    </row>
    <row r="73" spans="2:9" ht="14.25" customHeight="1">
      <c r="B73" s="73"/>
      <c r="C73" s="13"/>
      <c r="D73" s="57"/>
      <c r="F73" s="204" t="s">
        <v>112</v>
      </c>
      <c r="G73" s="204"/>
      <c r="H73" s="204"/>
      <c r="I73" s="116">
        <v>10</v>
      </c>
    </row>
    <row r="74" spans="2:9" ht="31.5" customHeight="1">
      <c r="B74" s="94" t="s">
        <v>113</v>
      </c>
      <c r="C74" s="95" t="s">
        <v>114</v>
      </c>
      <c r="D74" s="93" t="s">
        <v>115</v>
      </c>
      <c r="F74" s="201">
        <f>((I70-I71)/I72)*I73</f>
        <v>0</v>
      </c>
      <c r="G74" s="202"/>
      <c r="H74" s="202"/>
      <c r="I74" s="203"/>
    </row>
    <row r="75" spans="2:9" ht="14.25" customHeight="1">
      <c r="B75" s="74" t="str">
        <f>B32</f>
        <v>CRITERIO 1:Calidad y coherencia de la propuesta de trabajo metodológico y el cronograma de ejecución</v>
      </c>
      <c r="C75" s="58">
        <f t="shared" ref="C75:D75" si="0">D32</f>
        <v>35</v>
      </c>
      <c r="D75" s="59">
        <f t="shared" si="0"/>
        <v>35</v>
      </c>
    </row>
    <row r="76" spans="2:9" ht="14.25" customHeight="1">
      <c r="B76" s="74" t="str">
        <f>B41</f>
        <v>CRITERIO 2:Propuesta financiera</v>
      </c>
      <c r="C76" s="58">
        <f>D41</f>
        <v>20</v>
      </c>
      <c r="D76" s="59">
        <f>E41</f>
        <v>10</v>
      </c>
    </row>
    <row r="77" spans="2:9" ht="14.25" customHeight="1">
      <c r="B77" s="74" t="str">
        <f>B50</f>
        <v>CRITERIO 3:  Experiencia en articulación entre la educación media y la educación superior</v>
      </c>
      <c r="C77" s="58">
        <f t="shared" ref="C77:D77" si="1">D50</f>
        <v>10</v>
      </c>
      <c r="D77" s="59">
        <f t="shared" si="1"/>
        <v>5</v>
      </c>
    </row>
    <row r="78" spans="2:9" ht="14.25" customHeight="1">
      <c r="B78" s="74" t="str">
        <f>B59</f>
        <v>CRITERIO 4:  Aprobación tránsito inmediato participantes PTIES y oferta de nivelación de aprendizajes y competencias</v>
      </c>
      <c r="C78" s="58">
        <f t="shared" ref="C78:D78" si="2">D59</f>
        <v>25</v>
      </c>
      <c r="D78" s="59">
        <f t="shared" si="2"/>
        <v>25</v>
      </c>
    </row>
    <row r="79" spans="2:9" ht="14.25" customHeight="1">
      <c r="B79" s="60" t="s">
        <v>17</v>
      </c>
      <c r="C79" s="61">
        <v>10</v>
      </c>
      <c r="D79" s="59">
        <v>0</v>
      </c>
    </row>
    <row r="80" spans="2:9" ht="30" customHeight="1">
      <c r="B80" s="62" t="s">
        <v>116</v>
      </c>
      <c r="C80" s="63">
        <f t="shared" ref="C80:D80" si="3">SUM(C75:C79)</f>
        <v>100</v>
      </c>
      <c r="D80" s="64">
        <f t="shared" si="3"/>
        <v>75</v>
      </c>
    </row>
    <row r="81" spans="2:4" ht="14.25" customHeight="1">
      <c r="B81" s="75"/>
      <c r="C81" s="65"/>
      <c r="D81" s="66"/>
    </row>
    <row r="82" spans="2:4" ht="39.75" customHeight="1">
      <c r="B82" s="96" t="str">
        <f>B12</f>
        <v xml:space="preserve">Nombre del profesional Evaluador de la propuesta </v>
      </c>
      <c r="C82" s="67" t="str">
        <f>+C12</f>
        <v xml:space="preserve">Jorge Corrales Amaya, Juan Carlos González González y Ruth Alexandra Rincón Mendez
</v>
      </c>
      <c r="D82" s="68"/>
    </row>
    <row r="83" spans="2:4" ht="24.75" customHeight="1">
      <c r="B83" s="69" t="s">
        <v>117</v>
      </c>
      <c r="C83" s="70">
        <f>D80</f>
        <v>75</v>
      </c>
      <c r="D83" s="68"/>
    </row>
    <row r="84" spans="2:4" ht="14.25" customHeight="1">
      <c r="B84" s="56"/>
      <c r="C84" s="71"/>
      <c r="D84" s="14"/>
    </row>
    <row r="85" spans="2:4" ht="25.5" customHeight="1">
      <c r="B85" s="72" t="s">
        <v>118</v>
      </c>
      <c r="C85" s="81" t="s">
        <v>119</v>
      </c>
      <c r="D85" s="14"/>
    </row>
  </sheetData>
  <mergeCells count="22">
    <mergeCell ref="F74:I74"/>
    <mergeCell ref="F70:H70"/>
    <mergeCell ref="F71:H71"/>
    <mergeCell ref="F72:H72"/>
    <mergeCell ref="F73:H73"/>
    <mergeCell ref="B7:E7"/>
    <mergeCell ref="B8:E8"/>
    <mergeCell ref="B59:C59"/>
    <mergeCell ref="B67:D67"/>
    <mergeCell ref="B70:D70"/>
    <mergeCell ref="B9:E9"/>
    <mergeCell ref="C10:E10"/>
    <mergeCell ref="C11:E11"/>
    <mergeCell ref="C12:E12"/>
    <mergeCell ref="B32:C32"/>
    <mergeCell ref="B41:C41"/>
    <mergeCell ref="B50:C50"/>
    <mergeCell ref="B2:E2"/>
    <mergeCell ref="B3:E3"/>
    <mergeCell ref="B4:E4"/>
    <mergeCell ref="B5:E5"/>
    <mergeCell ref="B6:E6"/>
  </mergeCells>
  <dataValidations count="3">
    <dataValidation type="list" allowBlank="1" showErrorMessage="1" sqref="E60 E64 E62" xr:uid="{00000000-0002-0000-0100-000000000000}">
      <formula1>$J$59:$J$61</formula1>
    </dataValidation>
    <dataValidation type="list" allowBlank="1" showErrorMessage="1" sqref="E35 E48 E42 E39 E37" xr:uid="{00000000-0002-0000-0100-000001000000}">
      <formula1>$K$34:$K$37</formula1>
    </dataValidation>
    <dataValidation type="list" allowBlank="1" showErrorMessage="1" sqref="E51 E57 E55 E53" xr:uid="{00000000-0002-0000-0100-000002000000}">
      <formula1>$J$51:$J$54</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
  <sheetViews>
    <sheetView topLeftCell="A6" workbookViewId="0">
      <selection activeCell="E8" sqref="E8"/>
    </sheetView>
  </sheetViews>
  <sheetFormatPr baseColWidth="10" defaultColWidth="14.42578125" defaultRowHeight="15" customHeight="1"/>
  <cols>
    <col min="1" max="1" width="23.140625" customWidth="1"/>
    <col min="2" max="2" width="19" customWidth="1"/>
    <col min="3" max="3" width="30.85546875" customWidth="1"/>
    <col min="4" max="4" width="16.7109375" customWidth="1"/>
    <col min="5" max="5" width="13.140625" customWidth="1"/>
    <col min="6" max="6" width="14.5703125" customWidth="1"/>
    <col min="7" max="7" width="11.7109375" customWidth="1"/>
    <col min="8" max="8" width="13.5703125" customWidth="1"/>
    <col min="9" max="9" width="15.140625" customWidth="1"/>
    <col min="10" max="11" width="10.7109375" customWidth="1"/>
    <col min="12" max="12" width="47" customWidth="1"/>
    <col min="13" max="13" width="14" customWidth="1"/>
    <col min="14" max="14" width="15.140625" customWidth="1"/>
    <col min="15" max="15" width="17.140625" customWidth="1"/>
    <col min="16" max="26" width="10.7109375" customWidth="1"/>
  </cols>
  <sheetData>
    <row r="1" spans="1:9" ht="27.75" customHeight="1">
      <c r="C1" s="101"/>
      <c r="D1" s="111" t="s">
        <v>120</v>
      </c>
      <c r="E1" s="111" t="s">
        <v>121</v>
      </c>
      <c r="F1" s="111" t="s">
        <v>122</v>
      </c>
      <c r="G1" s="111" t="s">
        <v>123</v>
      </c>
      <c r="H1" s="111" t="s">
        <v>124</v>
      </c>
      <c r="I1" s="114" t="s">
        <v>125</v>
      </c>
    </row>
    <row r="2" spans="1:9" ht="30" customHeight="1">
      <c r="A2" s="207" t="s">
        <v>126</v>
      </c>
      <c r="B2" s="208"/>
      <c r="C2" s="209"/>
      <c r="D2" s="108">
        <v>775</v>
      </c>
      <c r="E2" s="108">
        <v>1004</v>
      </c>
      <c r="F2" s="108">
        <v>2201</v>
      </c>
      <c r="G2" s="108">
        <v>1559</v>
      </c>
      <c r="H2" s="108">
        <v>376</v>
      </c>
      <c r="I2" s="113">
        <f>SUM(D2:H2)</f>
        <v>5915</v>
      </c>
    </row>
    <row r="3" spans="1:9" ht="30" customHeight="1">
      <c r="A3" s="205" t="s">
        <v>127</v>
      </c>
      <c r="B3" s="205"/>
      <c r="C3" s="206"/>
      <c r="D3" s="109">
        <v>4</v>
      </c>
      <c r="E3" s="109">
        <v>7</v>
      </c>
      <c r="F3" s="109">
        <v>7</v>
      </c>
      <c r="G3" s="109">
        <v>7</v>
      </c>
      <c r="H3" s="109">
        <v>2</v>
      </c>
      <c r="I3" s="112">
        <f>SUM(D3:H3)</f>
        <v>27</v>
      </c>
    </row>
    <row r="4" spans="1:9" ht="31.5" customHeight="1">
      <c r="A4" s="210"/>
      <c r="B4" s="211"/>
      <c r="C4" s="211"/>
      <c r="D4" s="211"/>
      <c r="E4" s="211"/>
      <c r="F4" s="211"/>
      <c r="G4" s="211"/>
      <c r="H4" s="211"/>
      <c r="I4" s="212"/>
    </row>
    <row r="5" spans="1:9" ht="24">
      <c r="A5" s="110">
        <v>1</v>
      </c>
      <c r="B5" s="102" t="s">
        <v>128</v>
      </c>
      <c r="C5" s="107" t="s">
        <v>129</v>
      </c>
      <c r="D5" s="103">
        <f>A5</f>
        <v>1</v>
      </c>
      <c r="E5" s="106">
        <f>A5</f>
        <v>1</v>
      </c>
      <c r="F5" s="106">
        <f>A5</f>
        <v>1</v>
      </c>
      <c r="G5" s="106">
        <f>A5</f>
        <v>1</v>
      </c>
      <c r="H5" s="106">
        <f>A5</f>
        <v>1</v>
      </c>
      <c r="I5" s="105">
        <f>SUM(D5:H5)</f>
        <v>5</v>
      </c>
    </row>
    <row r="6" spans="1:9" ht="36">
      <c r="A6" s="103">
        <v>1</v>
      </c>
      <c r="B6" s="102" t="s">
        <v>44</v>
      </c>
      <c r="C6" s="107" t="s">
        <v>130</v>
      </c>
      <c r="D6" s="103">
        <f>$A$6*D3</f>
        <v>4</v>
      </c>
      <c r="E6" s="103">
        <f t="shared" ref="E6:H6" si="0">$A$6*E3</f>
        <v>7</v>
      </c>
      <c r="F6" s="103">
        <f t="shared" si="0"/>
        <v>7</v>
      </c>
      <c r="G6" s="103">
        <f t="shared" si="0"/>
        <v>7</v>
      </c>
      <c r="H6" s="103">
        <f t="shared" si="0"/>
        <v>2</v>
      </c>
      <c r="I6" s="105">
        <f>SUM(D6:H6)</f>
        <v>27</v>
      </c>
    </row>
    <row r="7" spans="1:9" ht="24">
      <c r="A7" s="103">
        <v>1</v>
      </c>
      <c r="B7" s="102" t="s">
        <v>45</v>
      </c>
      <c r="C7" s="107" t="s">
        <v>130</v>
      </c>
      <c r="D7" s="103">
        <f>$A$7*D3</f>
        <v>4</v>
      </c>
      <c r="E7" s="103">
        <f t="shared" ref="E7:H7" si="1">$A$7*E3</f>
        <v>7</v>
      </c>
      <c r="F7" s="103">
        <f t="shared" si="1"/>
        <v>7</v>
      </c>
      <c r="G7" s="103">
        <f t="shared" si="1"/>
        <v>7</v>
      </c>
      <c r="H7" s="103">
        <f t="shared" si="1"/>
        <v>2</v>
      </c>
      <c r="I7" s="105">
        <f t="shared" ref="I7:I12" si="2">SUM(D7:H7)</f>
        <v>27</v>
      </c>
    </row>
    <row r="8" spans="1:9" ht="24">
      <c r="A8" s="103">
        <v>1</v>
      </c>
      <c r="B8" s="102" t="s">
        <v>46</v>
      </c>
      <c r="C8" s="107" t="s">
        <v>130</v>
      </c>
      <c r="D8" s="103">
        <f>$A$8*D3</f>
        <v>4</v>
      </c>
      <c r="E8" s="103">
        <f t="shared" ref="E8:H8" si="3">$A$8*E3</f>
        <v>7</v>
      </c>
      <c r="F8" s="103">
        <f t="shared" si="3"/>
        <v>7</v>
      </c>
      <c r="G8" s="103">
        <f t="shared" si="3"/>
        <v>7</v>
      </c>
      <c r="H8" s="103">
        <f t="shared" si="3"/>
        <v>2</v>
      </c>
      <c r="I8" s="105">
        <f t="shared" si="2"/>
        <v>27</v>
      </c>
    </row>
    <row r="9" spans="1:9" ht="24">
      <c r="A9" s="103">
        <v>1</v>
      </c>
      <c r="B9" s="102" t="s">
        <v>47</v>
      </c>
      <c r="C9" s="107">
        <v>50</v>
      </c>
      <c r="D9" s="103">
        <f>D2/$C$9</f>
        <v>15.5</v>
      </c>
      <c r="E9" s="103">
        <f t="shared" ref="E9:H9" si="4">E2/$C$9</f>
        <v>20.079999999999998</v>
      </c>
      <c r="F9" s="103">
        <f t="shared" si="4"/>
        <v>44.02</v>
      </c>
      <c r="G9" s="103">
        <f t="shared" si="4"/>
        <v>31.18</v>
      </c>
      <c r="H9" s="103">
        <f t="shared" si="4"/>
        <v>7.52</v>
      </c>
      <c r="I9" s="105">
        <f t="shared" si="2"/>
        <v>118.3</v>
      </c>
    </row>
    <row r="10" spans="1:9" ht="24">
      <c r="A10" s="103">
        <v>1</v>
      </c>
      <c r="B10" s="102" t="s">
        <v>48</v>
      </c>
      <c r="C10" s="107">
        <v>50</v>
      </c>
      <c r="D10" s="103">
        <f>D2/$C$10</f>
        <v>15.5</v>
      </c>
      <c r="E10" s="103">
        <f t="shared" ref="E10:H10" si="5">E2/$C$10</f>
        <v>20.079999999999998</v>
      </c>
      <c r="F10" s="103">
        <f t="shared" si="5"/>
        <v>44.02</v>
      </c>
      <c r="G10" s="103">
        <f t="shared" si="5"/>
        <v>31.18</v>
      </c>
      <c r="H10" s="103">
        <f t="shared" si="5"/>
        <v>7.52</v>
      </c>
      <c r="I10" s="105">
        <f t="shared" si="2"/>
        <v>118.3</v>
      </c>
    </row>
    <row r="11" spans="1:9" ht="37.5" customHeight="1">
      <c r="A11" s="104">
        <v>1</v>
      </c>
      <c r="B11" s="102" t="s">
        <v>131</v>
      </c>
      <c r="C11" s="107">
        <v>50</v>
      </c>
      <c r="D11" s="103">
        <f>D2/$C$11</f>
        <v>15.5</v>
      </c>
      <c r="E11" s="103">
        <f t="shared" ref="E11:H11" si="6">E2/$C$11</f>
        <v>20.079999999999998</v>
      </c>
      <c r="F11" s="103">
        <f t="shared" si="6"/>
        <v>44.02</v>
      </c>
      <c r="G11" s="103">
        <f t="shared" si="6"/>
        <v>31.18</v>
      </c>
      <c r="H11" s="103">
        <f t="shared" si="6"/>
        <v>7.52</v>
      </c>
      <c r="I11" s="105">
        <f t="shared" si="2"/>
        <v>118.3</v>
      </c>
    </row>
    <row r="12" spans="1:9" ht="30.75" customHeight="1">
      <c r="A12" s="104">
        <v>1</v>
      </c>
      <c r="B12" s="102" t="s">
        <v>50</v>
      </c>
      <c r="C12" s="107">
        <v>50</v>
      </c>
      <c r="D12" s="109">
        <f>D2/$C$12</f>
        <v>15.5</v>
      </c>
      <c r="E12" s="109">
        <f t="shared" ref="E12:H12" si="7">E2/$C$12</f>
        <v>20.079999999999998</v>
      </c>
      <c r="F12" s="109">
        <f t="shared" si="7"/>
        <v>44.02</v>
      </c>
      <c r="G12" s="109">
        <f t="shared" si="7"/>
        <v>31.18</v>
      </c>
      <c r="H12" s="109">
        <f t="shared" si="7"/>
        <v>7.52</v>
      </c>
      <c r="I12" s="105">
        <f t="shared" si="2"/>
        <v>118.3</v>
      </c>
    </row>
  </sheetData>
  <mergeCells count="3">
    <mergeCell ref="A3:C3"/>
    <mergeCell ref="A2:C2"/>
    <mergeCell ref="A4:I4"/>
  </mergeCells>
  <phoneticPr fontId="38"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57"/>
  <sheetViews>
    <sheetView topLeftCell="B1" zoomScale="85" zoomScaleNormal="85" workbookViewId="0">
      <selection activeCell="O58" sqref="O58"/>
    </sheetView>
  </sheetViews>
  <sheetFormatPr baseColWidth="10" defaultColWidth="14.42578125" defaultRowHeight="15" customHeight="1"/>
  <cols>
    <col min="1" max="1" width="7.42578125" customWidth="1"/>
    <col min="2" max="2" width="19.28515625" customWidth="1"/>
    <col min="3" max="3" width="10.7109375" customWidth="1"/>
    <col min="4" max="4" width="8.7109375" customWidth="1"/>
    <col min="5" max="5" width="25.7109375" customWidth="1"/>
    <col min="6" max="6" width="15.140625" customWidth="1"/>
    <col min="7" max="7" width="14.5703125" customWidth="1"/>
    <col min="8" max="8" width="14.140625" customWidth="1"/>
    <col min="9" max="9" width="10.7109375" customWidth="1"/>
    <col min="10" max="10" width="11.85546875" customWidth="1"/>
    <col min="11" max="12" width="10.7109375" customWidth="1"/>
    <col min="13" max="13" width="30.7109375" customWidth="1"/>
    <col min="14" max="16" width="10.7109375" customWidth="1"/>
    <col min="21" max="21" width="41.7109375" customWidth="1"/>
  </cols>
  <sheetData>
    <row r="1" spans="2:27" ht="36.75" customHeight="1">
      <c r="B1" s="152" t="s">
        <v>132</v>
      </c>
      <c r="J1" s="121" t="s">
        <v>133</v>
      </c>
    </row>
    <row r="3" spans="2:27" ht="15" customHeight="1">
      <c r="B3" s="139" t="s">
        <v>134</v>
      </c>
      <c r="J3" s="139" t="s">
        <v>134</v>
      </c>
      <c r="K3" s="139"/>
      <c r="L3" s="139"/>
      <c r="M3" s="139"/>
      <c r="N3" s="139"/>
      <c r="O3" s="139"/>
    </row>
    <row r="4" spans="2:27" ht="23.25" customHeight="1">
      <c r="B4" s="217" t="s">
        <v>135</v>
      </c>
      <c r="C4" s="217" t="s">
        <v>136</v>
      </c>
      <c r="D4" s="217" t="s">
        <v>137</v>
      </c>
      <c r="E4" s="217" t="s">
        <v>138</v>
      </c>
      <c r="F4" s="217" t="s">
        <v>139</v>
      </c>
      <c r="G4" s="140" t="s">
        <v>140</v>
      </c>
      <c r="H4" s="217" t="s">
        <v>141</v>
      </c>
      <c r="J4" s="215" t="s">
        <v>135</v>
      </c>
      <c r="K4" s="215" t="s">
        <v>136</v>
      </c>
      <c r="L4" s="215" t="s">
        <v>137</v>
      </c>
      <c r="M4" s="215" t="s">
        <v>138</v>
      </c>
      <c r="N4" s="213" t="s">
        <v>140</v>
      </c>
      <c r="O4" s="214"/>
      <c r="V4" s="122">
        <v>2025</v>
      </c>
      <c r="W4" s="122">
        <v>2026</v>
      </c>
      <c r="X4" s="122" t="s">
        <v>142</v>
      </c>
    </row>
    <row r="5" spans="2:27">
      <c r="B5" s="217"/>
      <c r="C5" s="217"/>
      <c r="D5" s="217"/>
      <c r="E5" s="217"/>
      <c r="F5" s="217"/>
      <c r="G5" s="140" t="s">
        <v>143</v>
      </c>
      <c r="H5" s="217"/>
      <c r="J5" s="216"/>
      <c r="K5" s="216"/>
      <c r="L5" s="216"/>
      <c r="M5" s="216"/>
      <c r="N5" s="126" t="s">
        <v>144</v>
      </c>
      <c r="O5" s="127" t="s">
        <v>145</v>
      </c>
      <c r="U5" s="121" t="s">
        <v>146</v>
      </c>
      <c r="V5" s="100">
        <v>4900</v>
      </c>
      <c r="W5" s="100">
        <v>2950</v>
      </c>
      <c r="Y5" s="100">
        <f>V5+W5</f>
        <v>7850</v>
      </c>
    </row>
    <row r="6" spans="2:27" ht="15.75" customHeight="1">
      <c r="B6" s="141" t="s">
        <v>147</v>
      </c>
      <c r="C6" s="141" t="s">
        <v>148</v>
      </c>
      <c r="D6" s="142">
        <v>1</v>
      </c>
      <c r="E6" s="141" t="s">
        <v>149</v>
      </c>
      <c r="F6" s="142">
        <v>302</v>
      </c>
      <c r="G6" s="142">
        <v>220</v>
      </c>
      <c r="H6" s="142">
        <v>82</v>
      </c>
      <c r="J6" s="128" t="s">
        <v>147</v>
      </c>
      <c r="K6" s="128" t="s">
        <v>148</v>
      </c>
      <c r="L6" s="129">
        <v>1</v>
      </c>
      <c r="M6" s="128" t="s">
        <v>149</v>
      </c>
      <c r="N6" s="130">
        <v>129</v>
      </c>
      <c r="O6" s="131">
        <v>91</v>
      </c>
      <c r="U6" s="121" t="s">
        <v>150</v>
      </c>
      <c r="V6" s="100">
        <v>3443</v>
      </c>
      <c r="W6" s="100"/>
      <c r="X6" s="151">
        <f>V5-V6+W5</f>
        <v>4407</v>
      </c>
      <c r="Y6" s="100">
        <f>V6+X6</f>
        <v>7850</v>
      </c>
    </row>
    <row r="7" spans="2:27">
      <c r="B7" s="141" t="s">
        <v>147</v>
      </c>
      <c r="C7" s="141" t="s">
        <v>151</v>
      </c>
      <c r="D7" s="142">
        <v>1</v>
      </c>
      <c r="E7" s="143" t="s">
        <v>152</v>
      </c>
      <c r="F7" s="142">
        <v>89</v>
      </c>
      <c r="G7" s="142">
        <v>61</v>
      </c>
      <c r="H7" s="142">
        <v>28</v>
      </c>
      <c r="J7" s="128" t="s">
        <v>147</v>
      </c>
      <c r="K7" s="128" t="s">
        <v>151</v>
      </c>
      <c r="L7" s="129">
        <v>1</v>
      </c>
      <c r="M7" s="128" t="s">
        <v>152</v>
      </c>
      <c r="N7" s="130">
        <v>25</v>
      </c>
      <c r="O7" s="131">
        <v>36</v>
      </c>
    </row>
    <row r="8" spans="2:27" ht="15" customHeight="1">
      <c r="B8" s="141" t="s">
        <v>153</v>
      </c>
      <c r="C8" s="141" t="s">
        <v>154</v>
      </c>
      <c r="D8" s="142">
        <v>1</v>
      </c>
      <c r="E8" s="141" t="s">
        <v>155</v>
      </c>
      <c r="F8" s="142">
        <v>63</v>
      </c>
      <c r="G8" s="142">
        <v>42</v>
      </c>
      <c r="H8" s="142">
        <v>21</v>
      </c>
      <c r="J8" s="128" t="s">
        <v>153</v>
      </c>
      <c r="K8" s="128" t="s">
        <v>154</v>
      </c>
      <c r="L8" s="129">
        <v>1</v>
      </c>
      <c r="M8" s="128" t="s">
        <v>156</v>
      </c>
      <c r="N8" s="130">
        <v>23</v>
      </c>
      <c r="O8" s="131">
        <v>19</v>
      </c>
      <c r="U8" s="99" t="s">
        <v>157</v>
      </c>
      <c r="W8" s="100">
        <f>V17</f>
        <v>2438</v>
      </c>
      <c r="AA8" s="117"/>
    </row>
    <row r="9" spans="2:27" ht="15" customHeight="1">
      <c r="B9" s="141" t="s">
        <v>158</v>
      </c>
      <c r="C9" s="141" t="s">
        <v>159</v>
      </c>
      <c r="D9" s="142">
        <v>1</v>
      </c>
      <c r="E9" s="141" t="s">
        <v>160</v>
      </c>
      <c r="F9" s="142">
        <v>68</v>
      </c>
      <c r="G9" s="142">
        <v>47</v>
      </c>
      <c r="H9" s="142">
        <v>21</v>
      </c>
      <c r="J9" s="128" t="s">
        <v>158</v>
      </c>
      <c r="K9" s="128" t="s">
        <v>159</v>
      </c>
      <c r="L9" s="129">
        <v>1</v>
      </c>
      <c r="M9" s="128" t="s">
        <v>160</v>
      </c>
      <c r="N9" s="130">
        <v>34</v>
      </c>
      <c r="O9" s="131">
        <v>13</v>
      </c>
      <c r="U9" s="98" t="s">
        <v>161</v>
      </c>
      <c r="V9" s="100">
        <f>V5-V6</f>
        <v>1457</v>
      </c>
      <c r="X9" s="100"/>
      <c r="AA9" s="119"/>
    </row>
    <row r="10" spans="2:27" ht="27" customHeight="1">
      <c r="B10" s="141" t="s">
        <v>162</v>
      </c>
      <c r="C10" s="141" t="s">
        <v>163</v>
      </c>
      <c r="D10" s="142">
        <v>1</v>
      </c>
      <c r="E10" s="141" t="s">
        <v>164</v>
      </c>
      <c r="F10" s="142">
        <v>121</v>
      </c>
      <c r="G10" s="142">
        <v>88</v>
      </c>
      <c r="H10" s="142">
        <v>33</v>
      </c>
      <c r="J10" s="128" t="s">
        <v>162</v>
      </c>
      <c r="K10" s="128" t="s">
        <v>163</v>
      </c>
      <c r="L10" s="129">
        <v>1</v>
      </c>
      <c r="M10" s="128" t="s">
        <v>164</v>
      </c>
      <c r="N10" s="130">
        <v>47</v>
      </c>
      <c r="O10" s="131">
        <v>41</v>
      </c>
      <c r="U10" s="98" t="s">
        <v>165</v>
      </c>
      <c r="W10" s="100">
        <f>W5-W8</f>
        <v>512</v>
      </c>
      <c r="X10" s="100"/>
    </row>
    <row r="11" spans="2:27" ht="30" customHeight="1">
      <c r="B11" s="141" t="s">
        <v>162</v>
      </c>
      <c r="C11" s="141" t="s">
        <v>166</v>
      </c>
      <c r="D11" s="142">
        <v>1</v>
      </c>
      <c r="E11" s="141" t="s">
        <v>167</v>
      </c>
      <c r="F11" s="142">
        <v>234</v>
      </c>
      <c r="G11" s="142">
        <v>171</v>
      </c>
      <c r="H11" s="142">
        <v>63</v>
      </c>
      <c r="J11" s="128" t="s">
        <v>162</v>
      </c>
      <c r="K11" s="128" t="s">
        <v>166</v>
      </c>
      <c r="L11" s="129">
        <v>1</v>
      </c>
      <c r="M11" s="128" t="s">
        <v>167</v>
      </c>
      <c r="N11" s="130">
        <v>116</v>
      </c>
      <c r="O11" s="131">
        <v>55</v>
      </c>
      <c r="U11" s="98" t="s">
        <v>168</v>
      </c>
      <c r="X11" s="100">
        <f>'DATOS IEM MACRORREGION'!H55</f>
        <v>1652</v>
      </c>
    </row>
    <row r="12" spans="2:27" ht="28.5" customHeight="1">
      <c r="B12" s="141" t="s">
        <v>169</v>
      </c>
      <c r="C12" s="141" t="s">
        <v>170</v>
      </c>
      <c r="D12" s="142">
        <v>1</v>
      </c>
      <c r="E12" s="141" t="s">
        <v>171</v>
      </c>
      <c r="F12" s="142">
        <v>127</v>
      </c>
      <c r="G12" s="142">
        <v>93</v>
      </c>
      <c r="H12" s="142">
        <v>34</v>
      </c>
      <c r="J12" s="128" t="s">
        <v>169</v>
      </c>
      <c r="K12" s="128" t="s">
        <v>170</v>
      </c>
      <c r="L12" s="129">
        <v>1</v>
      </c>
      <c r="M12" s="128" t="s">
        <v>171</v>
      </c>
      <c r="N12" s="130">
        <v>53</v>
      </c>
      <c r="O12" s="131">
        <v>40</v>
      </c>
      <c r="U12" s="98" t="s">
        <v>172</v>
      </c>
      <c r="X12" s="100">
        <f>'DATOS IEM MACRORREGION'!G55</f>
        <v>4263</v>
      </c>
    </row>
    <row r="13" spans="2:27" ht="35.25" customHeight="1">
      <c r="B13" s="140" t="s">
        <v>173</v>
      </c>
      <c r="C13" s="140">
        <v>7</v>
      </c>
      <c r="D13" s="140">
        <v>7</v>
      </c>
      <c r="E13" s="140" t="s">
        <v>174</v>
      </c>
      <c r="F13" s="140">
        <v>1004</v>
      </c>
      <c r="G13" s="144">
        <v>722</v>
      </c>
      <c r="H13" s="140">
        <v>282</v>
      </c>
      <c r="J13" s="127" t="s">
        <v>173</v>
      </c>
      <c r="K13" s="127">
        <v>7</v>
      </c>
      <c r="L13" s="127">
        <v>7</v>
      </c>
      <c r="M13" s="132" t="s">
        <v>174</v>
      </c>
      <c r="N13" s="132">
        <v>427</v>
      </c>
      <c r="O13" s="127">
        <v>295</v>
      </c>
      <c r="P13" s="150">
        <f>SUM(N13:O13)</f>
        <v>722</v>
      </c>
      <c r="U13" s="98" t="s">
        <v>175</v>
      </c>
      <c r="X13" s="100">
        <f>'DATOS IEM MACRORREGION'!O55</f>
        <v>1825</v>
      </c>
      <c r="AA13">
        <f>W8+V6</f>
        <v>5881</v>
      </c>
    </row>
    <row r="14" spans="2:27" ht="18.75" customHeight="1">
      <c r="J14" s="124"/>
      <c r="K14" s="125"/>
      <c r="L14" s="125"/>
      <c r="M14" s="125"/>
      <c r="X14" s="100"/>
      <c r="AA14">
        <f>Y5-AA13</f>
        <v>1969</v>
      </c>
    </row>
    <row r="15" spans="2:27" ht="15" customHeight="1">
      <c r="B15" s="139" t="s">
        <v>176</v>
      </c>
      <c r="J15" s="139" t="s">
        <v>176</v>
      </c>
      <c r="K15" s="139"/>
      <c r="L15" s="139"/>
      <c r="M15" s="139"/>
      <c r="N15" s="139"/>
      <c r="O15" s="139"/>
      <c r="AA15">
        <f>AA14-X11</f>
        <v>317</v>
      </c>
    </row>
    <row r="16" spans="2:27" ht="27" customHeight="1">
      <c r="B16" s="217" t="s">
        <v>135</v>
      </c>
      <c r="C16" s="217" t="s">
        <v>136</v>
      </c>
      <c r="D16" s="217" t="s">
        <v>137</v>
      </c>
      <c r="E16" s="217" t="s">
        <v>138</v>
      </c>
      <c r="F16" s="217" t="s">
        <v>139</v>
      </c>
      <c r="G16" s="140" t="s">
        <v>140</v>
      </c>
      <c r="H16" s="217" t="s">
        <v>141</v>
      </c>
      <c r="J16" s="215" t="s">
        <v>135</v>
      </c>
      <c r="K16" s="215" t="s">
        <v>136</v>
      </c>
      <c r="L16" s="215" t="s">
        <v>137</v>
      </c>
      <c r="M16" s="215" t="s">
        <v>138</v>
      </c>
      <c r="N16" s="213" t="s">
        <v>140</v>
      </c>
      <c r="O16" s="214"/>
      <c r="U16" s="98" t="s">
        <v>177</v>
      </c>
      <c r="V16">
        <f>'DATOS IEM MACRORREGION'!O55</f>
        <v>1825</v>
      </c>
    </row>
    <row r="17" spans="2:23" ht="15" customHeight="1">
      <c r="B17" s="217"/>
      <c r="C17" s="217"/>
      <c r="D17" s="217"/>
      <c r="E17" s="217"/>
      <c r="F17" s="217"/>
      <c r="G17" s="140" t="s">
        <v>143</v>
      </c>
      <c r="H17" s="217"/>
      <c r="J17" s="216"/>
      <c r="K17" s="216"/>
      <c r="L17" s="216"/>
      <c r="M17" s="216"/>
      <c r="N17" s="126" t="s">
        <v>144</v>
      </c>
      <c r="O17" s="127" t="s">
        <v>145</v>
      </c>
      <c r="U17" s="98" t="s">
        <v>178</v>
      </c>
      <c r="V17">
        <f>'DATOS IEM MACRORREGION'!N55</f>
        <v>2438</v>
      </c>
    </row>
    <row r="18" spans="2:23" ht="25.5" customHeight="1">
      <c r="B18" s="141" t="s">
        <v>179</v>
      </c>
      <c r="C18" s="141" t="s">
        <v>180</v>
      </c>
      <c r="D18" s="142">
        <v>1</v>
      </c>
      <c r="E18" s="141" t="s">
        <v>181</v>
      </c>
      <c r="F18" s="142">
        <v>237</v>
      </c>
      <c r="G18" s="142">
        <v>173</v>
      </c>
      <c r="H18" s="142">
        <v>64</v>
      </c>
      <c r="J18" s="128" t="s">
        <v>179</v>
      </c>
      <c r="K18" s="128" t="s">
        <v>180</v>
      </c>
      <c r="L18" s="133">
        <v>1</v>
      </c>
      <c r="M18" s="134" t="s">
        <v>182</v>
      </c>
      <c r="N18" s="135">
        <v>109</v>
      </c>
      <c r="O18" s="131">
        <v>68</v>
      </c>
      <c r="V18" s="120">
        <v>2025</v>
      </c>
      <c r="W18" s="120">
        <v>2026</v>
      </c>
    </row>
    <row r="19" spans="2:23" ht="30" customHeight="1">
      <c r="B19" s="141" t="s">
        <v>183</v>
      </c>
      <c r="C19" s="141" t="s">
        <v>184</v>
      </c>
      <c r="D19" s="142">
        <v>1</v>
      </c>
      <c r="E19" s="141" t="s">
        <v>185</v>
      </c>
      <c r="F19" s="142">
        <v>310</v>
      </c>
      <c r="G19" s="142">
        <v>227</v>
      </c>
      <c r="H19" s="142">
        <v>83</v>
      </c>
      <c r="J19" s="128" t="s">
        <v>183</v>
      </c>
      <c r="K19" s="128" t="s">
        <v>184</v>
      </c>
      <c r="L19" s="133">
        <v>1</v>
      </c>
      <c r="M19" s="134" t="s">
        <v>185</v>
      </c>
      <c r="N19" s="135">
        <v>117</v>
      </c>
      <c r="O19" s="131">
        <v>111</v>
      </c>
      <c r="U19" s="121" t="s">
        <v>186</v>
      </c>
      <c r="V19" s="118">
        <v>3443</v>
      </c>
    </row>
    <row r="20" spans="2:23" ht="15" customHeight="1">
      <c r="B20" s="141" t="s">
        <v>187</v>
      </c>
      <c r="C20" s="141" t="s">
        <v>188</v>
      </c>
      <c r="D20" s="142">
        <v>1</v>
      </c>
      <c r="E20" s="141" t="s">
        <v>189</v>
      </c>
      <c r="F20" s="142">
        <v>99</v>
      </c>
      <c r="G20" s="142">
        <v>73</v>
      </c>
      <c r="H20" s="142">
        <v>26</v>
      </c>
      <c r="J20" s="128" t="s">
        <v>187</v>
      </c>
      <c r="K20" s="128" t="s">
        <v>188</v>
      </c>
      <c r="L20" s="133">
        <v>1</v>
      </c>
      <c r="M20" s="134" t="s">
        <v>189</v>
      </c>
      <c r="N20" s="135">
        <v>43</v>
      </c>
      <c r="O20" s="131">
        <v>26</v>
      </c>
      <c r="U20" s="123" t="s">
        <v>190</v>
      </c>
    </row>
    <row r="21" spans="2:23" ht="15" customHeight="1">
      <c r="B21" s="141" t="s">
        <v>187</v>
      </c>
      <c r="C21" s="141" t="s">
        <v>191</v>
      </c>
      <c r="D21" s="142">
        <v>1</v>
      </c>
      <c r="E21" s="141" t="s">
        <v>192</v>
      </c>
      <c r="F21" s="142">
        <v>129</v>
      </c>
      <c r="G21" s="142">
        <v>95</v>
      </c>
      <c r="H21" s="142">
        <v>34</v>
      </c>
      <c r="J21" s="128" t="s">
        <v>187</v>
      </c>
      <c r="K21" s="128" t="s">
        <v>191</v>
      </c>
      <c r="L21" s="133">
        <v>1</v>
      </c>
      <c r="M21" s="134" t="s">
        <v>192</v>
      </c>
      <c r="N21" s="135">
        <v>50</v>
      </c>
      <c r="O21" s="131">
        <v>44</v>
      </c>
      <c r="U21" s="123" t="s">
        <v>193</v>
      </c>
    </row>
    <row r="22" spans="2:23" ht="15" customHeight="1">
      <c r="B22" s="140" t="s">
        <v>173</v>
      </c>
      <c r="C22" s="140">
        <v>4</v>
      </c>
      <c r="D22" s="140">
        <v>4</v>
      </c>
      <c r="E22" s="140" t="s">
        <v>174</v>
      </c>
      <c r="F22" s="140">
        <v>775</v>
      </c>
      <c r="G22" s="144">
        <v>568</v>
      </c>
      <c r="H22" s="140">
        <v>207</v>
      </c>
      <c r="J22" s="127" t="s">
        <v>173</v>
      </c>
      <c r="K22" s="127">
        <v>4</v>
      </c>
      <c r="L22" s="127">
        <v>4</v>
      </c>
      <c r="M22" s="127" t="s">
        <v>174</v>
      </c>
      <c r="N22" s="135">
        <f>SUM(N18:N21)</f>
        <v>319</v>
      </c>
      <c r="O22" s="127">
        <v>249</v>
      </c>
      <c r="P22" s="150">
        <f>SUM(N22:O22)</f>
        <v>568</v>
      </c>
      <c r="U22" s="123" t="s">
        <v>194</v>
      </c>
    </row>
    <row r="23" spans="2:23" ht="15" customHeight="1">
      <c r="J23" s="124"/>
      <c r="K23" s="125"/>
      <c r="L23" s="125"/>
      <c r="M23" s="125"/>
      <c r="U23" s="123" t="s">
        <v>195</v>
      </c>
    </row>
    <row r="24" spans="2:23" ht="15" customHeight="1">
      <c r="B24" s="139" t="s">
        <v>196</v>
      </c>
      <c r="J24" s="139" t="s">
        <v>196</v>
      </c>
      <c r="K24" s="139"/>
      <c r="L24" s="139"/>
      <c r="M24" s="139"/>
      <c r="N24" s="139"/>
      <c r="O24" s="139"/>
    </row>
    <row r="25" spans="2:23" ht="23.25" customHeight="1">
      <c r="B25" s="217" t="s">
        <v>135</v>
      </c>
      <c r="C25" s="217" t="s">
        <v>136</v>
      </c>
      <c r="D25" s="217" t="s">
        <v>137</v>
      </c>
      <c r="E25" s="217" t="s">
        <v>138</v>
      </c>
      <c r="F25" s="217" t="s">
        <v>139</v>
      </c>
      <c r="G25" s="140" t="s">
        <v>140</v>
      </c>
      <c r="H25" s="217" t="s">
        <v>141</v>
      </c>
      <c r="J25" s="215" t="s">
        <v>135</v>
      </c>
      <c r="K25" s="215" t="s">
        <v>136</v>
      </c>
      <c r="L25" s="215" t="s">
        <v>137</v>
      </c>
      <c r="M25" s="215" t="s">
        <v>138</v>
      </c>
      <c r="N25" s="213" t="s">
        <v>140</v>
      </c>
      <c r="O25" s="214"/>
    </row>
    <row r="26" spans="2:23" ht="15" customHeight="1">
      <c r="B26" s="217"/>
      <c r="C26" s="217"/>
      <c r="D26" s="217"/>
      <c r="E26" s="217"/>
      <c r="F26" s="217"/>
      <c r="G26" s="140" t="s">
        <v>143</v>
      </c>
      <c r="H26" s="217"/>
      <c r="J26" s="216"/>
      <c r="K26" s="216"/>
      <c r="L26" s="216"/>
      <c r="M26" s="216"/>
      <c r="N26" s="126" t="s">
        <v>144</v>
      </c>
      <c r="O26" s="127" t="s">
        <v>145</v>
      </c>
    </row>
    <row r="27" spans="2:23" ht="15" customHeight="1">
      <c r="B27" s="141" t="s">
        <v>197</v>
      </c>
      <c r="C27" s="141" t="s">
        <v>198</v>
      </c>
      <c r="D27" s="142">
        <v>1</v>
      </c>
      <c r="E27" s="141" t="s">
        <v>199</v>
      </c>
      <c r="F27" s="142">
        <v>114</v>
      </c>
      <c r="G27" s="142">
        <v>83</v>
      </c>
      <c r="H27" s="142">
        <v>31</v>
      </c>
      <c r="J27" s="128" t="s">
        <v>197</v>
      </c>
      <c r="K27" s="128" t="s">
        <v>198</v>
      </c>
      <c r="L27" s="133">
        <v>1</v>
      </c>
      <c r="M27" s="134" t="s">
        <v>199</v>
      </c>
      <c r="N27" s="135">
        <v>38</v>
      </c>
      <c r="O27" s="131">
        <v>45</v>
      </c>
    </row>
    <row r="28" spans="2:23" ht="23.25" customHeight="1">
      <c r="B28" s="141" t="s">
        <v>200</v>
      </c>
      <c r="C28" s="141" t="s">
        <v>201</v>
      </c>
      <c r="D28" s="142">
        <v>1</v>
      </c>
      <c r="E28" s="141" t="s">
        <v>202</v>
      </c>
      <c r="F28" s="142">
        <v>453</v>
      </c>
      <c r="G28" s="142">
        <v>326</v>
      </c>
      <c r="H28" s="142">
        <v>127</v>
      </c>
      <c r="J28" s="128" t="s">
        <v>200</v>
      </c>
      <c r="K28" s="128" t="s">
        <v>201</v>
      </c>
      <c r="L28" s="133">
        <v>1</v>
      </c>
      <c r="M28" s="134" t="s">
        <v>202</v>
      </c>
      <c r="N28" s="135">
        <v>178</v>
      </c>
      <c r="O28" s="131">
        <v>148</v>
      </c>
    </row>
    <row r="29" spans="2:23" ht="15" customHeight="1">
      <c r="B29" s="141" t="s">
        <v>200</v>
      </c>
      <c r="C29" s="141" t="s">
        <v>203</v>
      </c>
      <c r="D29" s="142">
        <v>1</v>
      </c>
      <c r="E29" s="141" t="s">
        <v>204</v>
      </c>
      <c r="F29" s="142">
        <v>158</v>
      </c>
      <c r="G29" s="142">
        <v>114</v>
      </c>
      <c r="H29" s="142">
        <v>44</v>
      </c>
      <c r="J29" s="128" t="s">
        <v>200</v>
      </c>
      <c r="K29" s="128" t="s">
        <v>203</v>
      </c>
      <c r="L29" s="133">
        <v>1</v>
      </c>
      <c r="M29" s="134" t="s">
        <v>204</v>
      </c>
      <c r="N29" s="135">
        <v>53</v>
      </c>
      <c r="O29" s="131">
        <v>61</v>
      </c>
    </row>
    <row r="30" spans="2:23" ht="18.75" customHeight="1">
      <c r="B30" s="141" t="s">
        <v>205</v>
      </c>
      <c r="C30" s="141" t="s">
        <v>206</v>
      </c>
      <c r="D30" s="142">
        <v>1</v>
      </c>
      <c r="E30" s="141" t="s">
        <v>207</v>
      </c>
      <c r="F30" s="142">
        <v>379</v>
      </c>
      <c r="G30" s="142">
        <v>272</v>
      </c>
      <c r="H30" s="142">
        <v>107</v>
      </c>
      <c r="J30" s="128" t="s">
        <v>205</v>
      </c>
      <c r="K30" s="128" t="s">
        <v>206</v>
      </c>
      <c r="L30" s="133">
        <v>1</v>
      </c>
      <c r="M30" s="134" t="s">
        <v>207</v>
      </c>
      <c r="N30" s="135">
        <v>159</v>
      </c>
      <c r="O30" s="131">
        <v>113</v>
      </c>
    </row>
    <row r="31" spans="2:23" ht="15" customHeight="1">
      <c r="B31" s="141" t="s">
        <v>208</v>
      </c>
      <c r="C31" s="141" t="s">
        <v>209</v>
      </c>
      <c r="D31" s="142">
        <v>1</v>
      </c>
      <c r="E31" s="141" t="s">
        <v>210</v>
      </c>
      <c r="F31" s="142">
        <v>402</v>
      </c>
      <c r="G31" s="142">
        <v>289</v>
      </c>
      <c r="H31" s="142">
        <v>113</v>
      </c>
      <c r="J31" s="128" t="s">
        <v>208</v>
      </c>
      <c r="K31" s="128" t="s">
        <v>209</v>
      </c>
      <c r="L31" s="133">
        <v>1</v>
      </c>
      <c r="M31" s="134" t="s">
        <v>210</v>
      </c>
      <c r="N31" s="135">
        <v>138</v>
      </c>
      <c r="O31" s="131">
        <v>151</v>
      </c>
    </row>
    <row r="32" spans="2:23" ht="15" customHeight="1">
      <c r="B32" s="141" t="s">
        <v>211</v>
      </c>
      <c r="C32" s="141" t="s">
        <v>212</v>
      </c>
      <c r="D32" s="142">
        <v>1</v>
      </c>
      <c r="E32" s="141" t="s">
        <v>213</v>
      </c>
      <c r="F32" s="142">
        <v>394</v>
      </c>
      <c r="G32" s="142">
        <v>283</v>
      </c>
      <c r="H32" s="142">
        <v>111</v>
      </c>
      <c r="J32" s="128" t="s">
        <v>211</v>
      </c>
      <c r="K32" s="128" t="s">
        <v>212</v>
      </c>
      <c r="L32" s="133">
        <v>1</v>
      </c>
      <c r="M32" s="134" t="s">
        <v>213</v>
      </c>
      <c r="N32" s="135">
        <v>163</v>
      </c>
      <c r="O32" s="131">
        <v>120</v>
      </c>
    </row>
    <row r="33" spans="2:16" ht="15" customHeight="1">
      <c r="B33" s="141" t="s">
        <v>211</v>
      </c>
      <c r="C33" s="141" t="s">
        <v>214</v>
      </c>
      <c r="D33" s="142">
        <v>1</v>
      </c>
      <c r="E33" s="141" t="s">
        <v>215</v>
      </c>
      <c r="F33" s="142">
        <v>301</v>
      </c>
      <c r="G33" s="142">
        <v>215</v>
      </c>
      <c r="H33" s="142">
        <v>86</v>
      </c>
      <c r="J33" s="128" t="s">
        <v>211</v>
      </c>
      <c r="K33" s="128" t="s">
        <v>214</v>
      </c>
      <c r="L33" s="133">
        <v>1</v>
      </c>
      <c r="M33" s="134" t="s">
        <v>215</v>
      </c>
      <c r="N33" s="135">
        <v>121</v>
      </c>
      <c r="O33" s="131">
        <v>94</v>
      </c>
    </row>
    <row r="34" spans="2:16" ht="15" customHeight="1">
      <c r="B34" s="140" t="s">
        <v>173</v>
      </c>
      <c r="C34" s="140">
        <v>7</v>
      </c>
      <c r="D34" s="140">
        <v>7</v>
      </c>
      <c r="E34" s="140" t="s">
        <v>174</v>
      </c>
      <c r="F34" s="145">
        <v>2201</v>
      </c>
      <c r="G34" s="146">
        <v>1582</v>
      </c>
      <c r="H34" s="142">
        <v>619</v>
      </c>
      <c r="J34" s="127" t="s">
        <v>173</v>
      </c>
      <c r="K34" s="127">
        <v>7</v>
      </c>
      <c r="L34" s="127">
        <v>7</v>
      </c>
      <c r="M34" s="127" t="s">
        <v>174</v>
      </c>
      <c r="N34" s="132">
        <v>850</v>
      </c>
      <c r="O34" s="127">
        <v>732</v>
      </c>
      <c r="P34" s="150">
        <f>SUM(N34:O34)</f>
        <v>1582</v>
      </c>
    </row>
    <row r="35" spans="2:16" ht="15" customHeight="1">
      <c r="J35" s="124"/>
      <c r="K35" s="125"/>
      <c r="L35" s="125"/>
      <c r="M35" s="125"/>
      <c r="N35" s="138"/>
      <c r="O35" s="138"/>
    </row>
    <row r="36" spans="2:16" ht="15" customHeight="1">
      <c r="B36" s="139" t="s">
        <v>216</v>
      </c>
      <c r="J36" s="139" t="s">
        <v>216</v>
      </c>
      <c r="K36" s="139"/>
      <c r="L36" s="139"/>
      <c r="M36" s="139"/>
      <c r="N36" s="139"/>
      <c r="O36" s="139"/>
    </row>
    <row r="37" spans="2:16" ht="25.5" customHeight="1">
      <c r="B37" s="217" t="s">
        <v>135</v>
      </c>
      <c r="C37" s="217" t="s">
        <v>136</v>
      </c>
      <c r="D37" s="217" t="s">
        <v>137</v>
      </c>
      <c r="E37" s="217" t="s">
        <v>138</v>
      </c>
      <c r="F37" s="217" t="s">
        <v>139</v>
      </c>
      <c r="G37" s="140" t="s">
        <v>140</v>
      </c>
      <c r="H37" s="217" t="s">
        <v>141</v>
      </c>
      <c r="J37" s="215" t="s">
        <v>135</v>
      </c>
      <c r="K37" s="215" t="s">
        <v>136</v>
      </c>
      <c r="L37" s="215" t="s">
        <v>137</v>
      </c>
      <c r="M37" s="215" t="s">
        <v>138</v>
      </c>
      <c r="N37" s="213" t="s">
        <v>140</v>
      </c>
      <c r="O37" s="214"/>
    </row>
    <row r="38" spans="2:16" ht="15" customHeight="1">
      <c r="B38" s="217"/>
      <c r="C38" s="217"/>
      <c r="D38" s="217"/>
      <c r="E38" s="217"/>
      <c r="F38" s="217"/>
      <c r="G38" s="140" t="s">
        <v>143</v>
      </c>
      <c r="H38" s="217"/>
      <c r="J38" s="216"/>
      <c r="K38" s="216"/>
      <c r="L38" s="216"/>
      <c r="M38" s="216"/>
      <c r="N38" s="126" t="s">
        <v>144</v>
      </c>
      <c r="O38" s="127" t="s">
        <v>145</v>
      </c>
    </row>
    <row r="39" spans="2:16" ht="15" customHeight="1">
      <c r="B39" s="147" t="s">
        <v>217</v>
      </c>
      <c r="C39" s="141" t="s">
        <v>218</v>
      </c>
      <c r="D39" s="142">
        <v>1</v>
      </c>
      <c r="E39" s="141" t="s">
        <v>219</v>
      </c>
      <c r="F39" s="142">
        <v>155</v>
      </c>
      <c r="G39" s="142">
        <v>111</v>
      </c>
      <c r="H39" s="142">
        <v>44</v>
      </c>
      <c r="J39" s="128" t="s">
        <v>217</v>
      </c>
      <c r="K39" s="128" t="s">
        <v>218</v>
      </c>
      <c r="L39" s="133">
        <v>1</v>
      </c>
      <c r="M39" s="128" t="s">
        <v>219</v>
      </c>
      <c r="N39" s="133">
        <v>80</v>
      </c>
      <c r="O39" s="136">
        <v>31</v>
      </c>
    </row>
    <row r="40" spans="2:16" ht="15" customHeight="1">
      <c r="B40" s="141" t="s">
        <v>217</v>
      </c>
      <c r="C40" s="141" t="s">
        <v>220</v>
      </c>
      <c r="D40" s="142">
        <v>1</v>
      </c>
      <c r="E40" s="141" t="s">
        <v>221</v>
      </c>
      <c r="F40" s="142">
        <v>218</v>
      </c>
      <c r="G40" s="142">
        <v>156</v>
      </c>
      <c r="H40" s="142">
        <v>62</v>
      </c>
      <c r="J40" s="128" t="s">
        <v>217</v>
      </c>
      <c r="K40" s="128" t="s">
        <v>220</v>
      </c>
      <c r="L40" s="133">
        <v>1</v>
      </c>
      <c r="M40" s="128" t="s">
        <v>221</v>
      </c>
      <c r="N40" s="133">
        <v>119</v>
      </c>
      <c r="O40" s="136">
        <v>37</v>
      </c>
    </row>
    <row r="41" spans="2:16" ht="23.25" customHeight="1">
      <c r="B41" s="141" t="s">
        <v>222</v>
      </c>
      <c r="C41" s="141" t="s">
        <v>223</v>
      </c>
      <c r="D41" s="142">
        <v>1</v>
      </c>
      <c r="E41" s="141" t="s">
        <v>224</v>
      </c>
      <c r="F41" s="142">
        <v>163</v>
      </c>
      <c r="G41" s="142">
        <v>117</v>
      </c>
      <c r="H41" s="142">
        <v>46</v>
      </c>
      <c r="J41" s="128" t="s">
        <v>222</v>
      </c>
      <c r="K41" s="128" t="s">
        <v>223</v>
      </c>
      <c r="L41" s="133">
        <v>1</v>
      </c>
      <c r="M41" s="137" t="s">
        <v>224</v>
      </c>
      <c r="N41" s="133">
        <v>64</v>
      </c>
      <c r="O41" s="136">
        <v>53</v>
      </c>
    </row>
    <row r="42" spans="2:16" ht="15" customHeight="1">
      <c r="B42" s="141" t="s">
        <v>225</v>
      </c>
      <c r="C42" s="141" t="s">
        <v>226</v>
      </c>
      <c r="D42" s="142">
        <v>1</v>
      </c>
      <c r="E42" s="141" t="s">
        <v>227</v>
      </c>
      <c r="F42" s="142">
        <v>503</v>
      </c>
      <c r="G42" s="142">
        <v>363</v>
      </c>
      <c r="H42" s="142">
        <v>140</v>
      </c>
      <c r="J42" s="128" t="s">
        <v>225</v>
      </c>
      <c r="K42" s="128" t="s">
        <v>226</v>
      </c>
      <c r="L42" s="133">
        <v>1</v>
      </c>
      <c r="M42" s="128" t="s">
        <v>227</v>
      </c>
      <c r="N42" s="133">
        <v>251</v>
      </c>
      <c r="O42" s="136">
        <v>112</v>
      </c>
    </row>
    <row r="43" spans="2:16" ht="15" customHeight="1">
      <c r="B43" s="141" t="s">
        <v>228</v>
      </c>
      <c r="C43" s="141" t="s">
        <v>229</v>
      </c>
      <c r="D43" s="142">
        <v>1</v>
      </c>
      <c r="E43" s="141" t="s">
        <v>230</v>
      </c>
      <c r="F43" s="142">
        <v>284</v>
      </c>
      <c r="G43" s="142">
        <v>204</v>
      </c>
      <c r="H43" s="142">
        <v>80</v>
      </c>
      <c r="J43" s="128" t="s">
        <v>228</v>
      </c>
      <c r="K43" s="128" t="s">
        <v>229</v>
      </c>
      <c r="L43" s="133">
        <v>1</v>
      </c>
      <c r="M43" s="128" t="s">
        <v>230</v>
      </c>
      <c r="N43" s="133">
        <v>105</v>
      </c>
      <c r="O43" s="136">
        <v>99</v>
      </c>
    </row>
    <row r="44" spans="2:16" ht="15" customHeight="1">
      <c r="B44" s="141" t="s">
        <v>228</v>
      </c>
      <c r="C44" s="141" t="s">
        <v>231</v>
      </c>
      <c r="D44" s="142">
        <v>1</v>
      </c>
      <c r="E44" s="141" t="s">
        <v>232</v>
      </c>
      <c r="F44" s="142">
        <v>178</v>
      </c>
      <c r="G44" s="142">
        <v>128</v>
      </c>
      <c r="H44" s="142">
        <v>50</v>
      </c>
      <c r="J44" s="128" t="s">
        <v>228</v>
      </c>
      <c r="K44" s="128" t="s">
        <v>231</v>
      </c>
      <c r="L44" s="133">
        <v>1</v>
      </c>
      <c r="M44" s="128" t="s">
        <v>232</v>
      </c>
      <c r="N44" s="133">
        <v>65</v>
      </c>
      <c r="O44" s="136">
        <v>63</v>
      </c>
    </row>
    <row r="45" spans="2:16" ht="15" customHeight="1">
      <c r="B45" s="141" t="s">
        <v>228</v>
      </c>
      <c r="C45" s="141" t="s">
        <v>233</v>
      </c>
      <c r="D45" s="142">
        <v>1</v>
      </c>
      <c r="E45" s="141" t="s">
        <v>234</v>
      </c>
      <c r="F45" s="142">
        <v>58</v>
      </c>
      <c r="G45" s="142">
        <v>42</v>
      </c>
      <c r="H45" s="142">
        <v>16</v>
      </c>
      <c r="J45" s="128" t="s">
        <v>228</v>
      </c>
      <c r="K45" s="128" t="s">
        <v>233</v>
      </c>
      <c r="L45" s="133">
        <v>1</v>
      </c>
      <c r="M45" s="128" t="s">
        <v>234</v>
      </c>
      <c r="N45" s="133">
        <v>22</v>
      </c>
      <c r="O45" s="136">
        <v>20</v>
      </c>
    </row>
    <row r="46" spans="2:16" ht="18.75" customHeight="1">
      <c r="B46" s="140" t="s">
        <v>173</v>
      </c>
      <c r="C46" s="140">
        <v>7</v>
      </c>
      <c r="D46" s="140">
        <v>7</v>
      </c>
      <c r="E46" s="140" t="s">
        <v>174</v>
      </c>
      <c r="F46" s="148">
        <v>1559</v>
      </c>
      <c r="G46" s="149">
        <v>1121</v>
      </c>
      <c r="H46" s="140">
        <v>438</v>
      </c>
      <c r="J46" s="127" t="s">
        <v>173</v>
      </c>
      <c r="K46" s="127">
        <v>7</v>
      </c>
      <c r="L46" s="127">
        <v>7</v>
      </c>
      <c r="M46" s="127" t="s">
        <v>174</v>
      </c>
      <c r="N46" s="127">
        <v>706</v>
      </c>
      <c r="O46" s="127">
        <v>415</v>
      </c>
      <c r="P46" s="150">
        <f>SUM(N46:O46)</f>
        <v>1121</v>
      </c>
    </row>
    <row r="47" spans="2:16" ht="15" customHeight="1">
      <c r="J47" s="124"/>
      <c r="K47" s="125"/>
      <c r="L47" s="125"/>
      <c r="M47" s="125"/>
    </row>
    <row r="48" spans="2:16" ht="26.25" customHeight="1">
      <c r="B48" s="139" t="s">
        <v>235</v>
      </c>
      <c r="J48" s="139" t="s">
        <v>235</v>
      </c>
      <c r="K48" s="139"/>
      <c r="L48" s="139"/>
      <c r="M48" s="139"/>
      <c r="N48" s="139"/>
      <c r="O48" s="139"/>
    </row>
    <row r="49" spans="2:16" ht="28.5" customHeight="1">
      <c r="B49" s="217" t="s">
        <v>135</v>
      </c>
      <c r="C49" s="217" t="s">
        <v>136</v>
      </c>
      <c r="D49" s="217" t="s">
        <v>137</v>
      </c>
      <c r="E49" s="217" t="s">
        <v>138</v>
      </c>
      <c r="F49" s="217" t="s">
        <v>139</v>
      </c>
      <c r="G49" s="140" t="s">
        <v>140</v>
      </c>
      <c r="H49" s="217" t="s">
        <v>141</v>
      </c>
      <c r="J49" s="215" t="s">
        <v>135</v>
      </c>
      <c r="K49" s="215" t="s">
        <v>136</v>
      </c>
      <c r="L49" s="215" t="s">
        <v>137</v>
      </c>
      <c r="M49" s="215" t="s">
        <v>138</v>
      </c>
      <c r="N49" s="213" t="s">
        <v>140</v>
      </c>
      <c r="O49" s="214"/>
    </row>
    <row r="50" spans="2:16" ht="15" customHeight="1">
      <c r="B50" s="217"/>
      <c r="C50" s="217"/>
      <c r="D50" s="217"/>
      <c r="E50" s="217"/>
      <c r="F50" s="217"/>
      <c r="G50" s="140" t="s">
        <v>143</v>
      </c>
      <c r="H50" s="217"/>
      <c r="J50" s="216"/>
      <c r="K50" s="216"/>
      <c r="L50" s="216"/>
      <c r="M50" s="216"/>
      <c r="N50" s="126" t="s">
        <v>144</v>
      </c>
      <c r="O50" s="127" t="s">
        <v>145</v>
      </c>
    </row>
    <row r="51" spans="2:16" ht="15" customHeight="1">
      <c r="B51" s="141" t="s">
        <v>236</v>
      </c>
      <c r="C51" s="141" t="s">
        <v>237</v>
      </c>
      <c r="D51" s="142">
        <v>1</v>
      </c>
      <c r="E51" s="141" t="s">
        <v>238</v>
      </c>
      <c r="F51" s="142">
        <v>131</v>
      </c>
      <c r="G51" s="142">
        <v>94</v>
      </c>
      <c r="H51" s="142">
        <v>37</v>
      </c>
      <c r="J51" s="128" t="s">
        <v>236</v>
      </c>
      <c r="K51" s="128" t="s">
        <v>237</v>
      </c>
      <c r="L51" s="133">
        <v>1</v>
      </c>
      <c r="M51" s="128" t="s">
        <v>238</v>
      </c>
      <c r="N51" s="133">
        <v>53</v>
      </c>
      <c r="O51" s="136">
        <v>41</v>
      </c>
    </row>
    <row r="52" spans="2:16" ht="15" customHeight="1">
      <c r="B52" s="141" t="s">
        <v>239</v>
      </c>
      <c r="C52" s="141" t="s">
        <v>240</v>
      </c>
      <c r="D52" s="142">
        <v>1</v>
      </c>
      <c r="E52" s="141" t="s">
        <v>185</v>
      </c>
      <c r="F52" s="142">
        <v>245</v>
      </c>
      <c r="G52" s="142">
        <v>176</v>
      </c>
      <c r="H52" s="142">
        <v>69</v>
      </c>
      <c r="J52" s="128" t="s">
        <v>239</v>
      </c>
      <c r="K52" s="128" t="s">
        <v>240</v>
      </c>
      <c r="L52" s="133">
        <v>1</v>
      </c>
      <c r="M52" s="128" t="s">
        <v>185</v>
      </c>
      <c r="N52" s="133">
        <v>83</v>
      </c>
      <c r="O52" s="136">
        <v>93</v>
      </c>
    </row>
    <row r="53" spans="2:16" ht="15" customHeight="1">
      <c r="B53" s="140" t="s">
        <v>173</v>
      </c>
      <c r="C53" s="140">
        <v>2</v>
      </c>
      <c r="D53" s="140">
        <v>2</v>
      </c>
      <c r="E53" s="140" t="s">
        <v>174</v>
      </c>
      <c r="F53" s="140">
        <v>376</v>
      </c>
      <c r="G53" s="144">
        <v>270</v>
      </c>
      <c r="H53" s="140">
        <v>106</v>
      </c>
      <c r="J53" s="127" t="s">
        <v>173</v>
      </c>
      <c r="K53" s="127">
        <v>2</v>
      </c>
      <c r="L53" s="127">
        <v>2</v>
      </c>
      <c r="M53" s="127" t="s">
        <v>174</v>
      </c>
      <c r="N53" s="127">
        <v>136</v>
      </c>
      <c r="O53" s="127">
        <v>134</v>
      </c>
      <c r="P53" s="150">
        <f>SUM(N53:O53)</f>
        <v>270</v>
      </c>
    </row>
    <row r="54" spans="2:16" ht="23.25" customHeight="1">
      <c r="J54" s="125"/>
      <c r="K54" s="125"/>
      <c r="L54" s="125"/>
      <c r="M54" s="125"/>
    </row>
    <row r="55" spans="2:16" ht="15" customHeight="1">
      <c r="B55" s="98" t="s">
        <v>241</v>
      </c>
      <c r="F55" s="100">
        <f>SUM(F53+F46+F34+F22+F13)</f>
        <v>5915</v>
      </c>
      <c r="G55" s="100">
        <f>SUM(G53+G46+G34+G22+G13)</f>
        <v>4263</v>
      </c>
      <c r="H55" s="100">
        <f>SUM(H53+H46+H34+H22+H13)</f>
        <v>1652</v>
      </c>
      <c r="N55" s="100">
        <f>SUM(N53+N46+N34+N22+N13)</f>
        <v>2438</v>
      </c>
      <c r="O55" s="100">
        <f>SUM(O53+O46+O34+O22+O13)</f>
        <v>1825</v>
      </c>
    </row>
    <row r="57" spans="2:16" ht="15" customHeight="1">
      <c r="J57" s="125"/>
      <c r="K57" s="125"/>
      <c r="L57" s="125"/>
      <c r="M57" s="125"/>
      <c r="N57" s="125"/>
      <c r="O57" s="125"/>
    </row>
  </sheetData>
  <mergeCells count="55">
    <mergeCell ref="N37:O37"/>
    <mergeCell ref="B49:B50"/>
    <mergeCell ref="C49:C50"/>
    <mergeCell ref="D49:D50"/>
    <mergeCell ref="J49:J50"/>
    <mergeCell ref="K49:K50"/>
    <mergeCell ref="L49:L50"/>
    <mergeCell ref="M49:M50"/>
    <mergeCell ref="N49:O49"/>
    <mergeCell ref="E49:E50"/>
    <mergeCell ref="F49:F50"/>
    <mergeCell ref="H49:H50"/>
    <mergeCell ref="F37:F38"/>
    <mergeCell ref="J25:J26"/>
    <mergeCell ref="K25:K26"/>
    <mergeCell ref="K37:K38"/>
    <mergeCell ref="L37:L38"/>
    <mergeCell ref="M37:M38"/>
    <mergeCell ref="B25:B26"/>
    <mergeCell ref="C25:C26"/>
    <mergeCell ref="D25:D26"/>
    <mergeCell ref="E25:E26"/>
    <mergeCell ref="B37:B38"/>
    <mergeCell ref="C37:C38"/>
    <mergeCell ref="D37:D38"/>
    <mergeCell ref="E37:E38"/>
    <mergeCell ref="N16:O16"/>
    <mergeCell ref="E4:E5"/>
    <mergeCell ref="B16:B17"/>
    <mergeCell ref="C16:C17"/>
    <mergeCell ref="D16:D17"/>
    <mergeCell ref="E16:E17"/>
    <mergeCell ref="B4:B5"/>
    <mergeCell ref="C4:C5"/>
    <mergeCell ref="D4:D5"/>
    <mergeCell ref="J4:J5"/>
    <mergeCell ref="K4:K5"/>
    <mergeCell ref="J16:J17"/>
    <mergeCell ref="K16:K17"/>
    <mergeCell ref="N25:O25"/>
    <mergeCell ref="J37:J38"/>
    <mergeCell ref="H4:H5"/>
    <mergeCell ref="F16:F17"/>
    <mergeCell ref="H16:H17"/>
    <mergeCell ref="F4:F5"/>
    <mergeCell ref="H37:H38"/>
    <mergeCell ref="F25:F26"/>
    <mergeCell ref="H25:H26"/>
    <mergeCell ref="L25:L26"/>
    <mergeCell ref="M25:M26"/>
    <mergeCell ref="L4:L5"/>
    <mergeCell ref="M4:M5"/>
    <mergeCell ref="N4:O4"/>
    <mergeCell ref="L16:L17"/>
    <mergeCell ref="M16:M17"/>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59A9641F7B49741B21635CACE7DC16B" ma:contentTypeVersion="14" ma:contentTypeDescription="Crear nuevo documento." ma:contentTypeScope="" ma:versionID="e885d92a00d12014dd341ad01821f000">
  <xsd:schema xmlns:xsd="http://www.w3.org/2001/XMLSchema" xmlns:xs="http://www.w3.org/2001/XMLSchema" xmlns:p="http://schemas.microsoft.com/office/2006/metadata/properties" xmlns:ns2="635b0fd0-ca15-477c-ba6f-bbb98d65918e" xmlns:ns3="3d829b3d-0a18-498d-a6ce-e6cbe2982448" targetNamespace="http://schemas.microsoft.com/office/2006/metadata/properties" ma:root="true" ma:fieldsID="080c14ca93141a80f98011b7f54b4534" ns2:_="" ns3:_="">
    <xsd:import namespace="635b0fd0-ca15-477c-ba6f-bbb98d65918e"/>
    <xsd:import namespace="3d829b3d-0a18-498d-a6ce-e6cbe29824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b0fd0-ca15-477c-ba6f-bbb98d65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29b3d-0a18-498d-a6ce-e6cbe29824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5e2e99-4437-4cba-a5ec-abffd78451b0}" ma:internalName="TaxCatchAll" ma:showField="CatchAllData" ma:web="3d829b3d-0a18-498d-a6ce-e6cbe2982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5b0fd0-ca15-477c-ba6f-bbb98d65918e">
      <Terms xmlns="http://schemas.microsoft.com/office/infopath/2007/PartnerControls"/>
    </lcf76f155ced4ddcb4097134ff3c332f>
    <TaxCatchAll xmlns="3d829b3d-0a18-498d-a6ce-e6cbe2982448" xsi:nil="true"/>
  </documentManagement>
</p:properties>
</file>

<file path=customXml/itemProps1.xml><?xml version="1.0" encoding="utf-8"?>
<ds:datastoreItem xmlns:ds="http://schemas.openxmlformats.org/officeDocument/2006/customXml" ds:itemID="{14B28D4C-5359-4094-B927-4041B3D912AF}">
  <ds:schemaRefs>
    <ds:schemaRef ds:uri="http://schemas.microsoft.com/sharepoint/v3/contenttype/forms"/>
  </ds:schemaRefs>
</ds:datastoreItem>
</file>

<file path=customXml/itemProps2.xml><?xml version="1.0" encoding="utf-8"?>
<ds:datastoreItem xmlns:ds="http://schemas.openxmlformats.org/officeDocument/2006/customXml" ds:itemID="{94849EAC-E44B-42E5-9DE1-771C5459D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5b0fd0-ca15-477c-ba6f-bbb98d65918e"/>
    <ds:schemaRef ds:uri="3d829b3d-0a18-498d-a6ce-e6cbe2982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54596C-3CA5-451D-888B-F8ED01DBA8D6}">
  <ds:schemaRefs>
    <ds:schemaRef ds:uri="http://schemas.microsoft.com/office/2006/metadata/properties"/>
    <ds:schemaRef ds:uri="http://schemas.microsoft.com/office/infopath/2007/PartnerControls"/>
    <ds:schemaRef ds:uri="635b0fd0-ca15-477c-ba6f-bbb98d65918e"/>
    <ds:schemaRef ds:uri="3d829b3d-0a18-498d-a6ce-e6cbe29824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SINTESIS MACRORREGION ORINOQUÍA</vt:lpstr>
      <vt:lpstr>IES 1 UPN</vt:lpstr>
      <vt:lpstr>EQUIPO PROYECT MACRORREGION</vt:lpstr>
      <vt:lpstr>DATOS IEM MACRORREGION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Juan Carlos</cp:lastModifiedBy>
  <cp:revision/>
  <dcterms:created xsi:type="dcterms:W3CDTF">2013-01-16T16:38:10Z</dcterms:created>
  <dcterms:modified xsi:type="dcterms:W3CDTF">2026-02-26T22:37:32Z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0x010100259A9641F7B49741B21635CACE7DC16B</vt:lpwstr>
  </property>
  <property fmtid="{D5CDD505-2E9C-101B-9397-08002B2CF9AE}" pid="3" name="TaxKeyword">
    <vt:lpwstr/>
  </property>
  <property fmtid="{D5CDD505-2E9C-101B-9397-08002B2CF9AE}" pid="4" name="Series Corporate IDB">
    <vt:lpwstr>860;#GOV-07.1 Policies and Procedures - Working Documents|adcd5c59-1403-4739-bab1-9a1dec4ffb30</vt:lpwstr>
  </property>
  <property fmtid="{D5CDD505-2E9C-101B-9397-08002B2CF9AE}" pid="5" name="Function Corporate IDB">
    <vt:lpwstr>335;#4 Governance|d48f69c4-9785-416c-9a0f-b99285e2bde9</vt:lpwstr>
  </property>
  <property fmtid="{D5CDD505-2E9C-101B-9397-08002B2CF9AE}" pid="6" name="TaxKeywordTaxHTField">
    <vt:lpwstr/>
  </property>
  <property fmtid="{D5CDD505-2E9C-101B-9397-08002B2CF9AE}" pid="7" name="Country">
    <vt:lpwstr/>
  </property>
  <property fmtid="{D5CDD505-2E9C-101B-9397-08002B2CF9AE}" pid="8" name="_dlc_DocIdItemGuid">
    <vt:lpwstr>b90657c6-f60f-4499-aac8-f3261fd22d60</vt:lpwstr>
  </property>
  <property fmtid="{D5CDD505-2E9C-101B-9397-08002B2CF9AE}" pid="9" name="MSIP_Label_f535a957-b352-4c2d-aa57-80f72177303d_Enabled">
    <vt:lpwstr>true</vt:lpwstr>
  </property>
  <property fmtid="{D5CDD505-2E9C-101B-9397-08002B2CF9AE}" pid="10" name="MSIP_Label_f535a957-b352-4c2d-aa57-80f72177303d_SetDate">
    <vt:lpwstr>2025-06-09T20:54:10Z</vt:lpwstr>
  </property>
  <property fmtid="{D5CDD505-2E9C-101B-9397-08002B2CF9AE}" pid="11" name="MSIP_Label_f535a957-b352-4c2d-aa57-80f72177303d_Method">
    <vt:lpwstr>Standard</vt:lpwstr>
  </property>
  <property fmtid="{D5CDD505-2E9C-101B-9397-08002B2CF9AE}" pid="12" name="MSIP_Label_f535a957-b352-4c2d-aa57-80f72177303d_Name">
    <vt:lpwstr>defa4170-0d19-0005-0004-bc88714345d2</vt:lpwstr>
  </property>
  <property fmtid="{D5CDD505-2E9C-101B-9397-08002B2CF9AE}" pid="13" name="MSIP_Label_f535a957-b352-4c2d-aa57-80f72177303d_SiteId">
    <vt:lpwstr>34303541-74ec-4d4a-8c5a-8049d2fd6ce6</vt:lpwstr>
  </property>
  <property fmtid="{D5CDD505-2E9C-101B-9397-08002B2CF9AE}" pid="14" name="MSIP_Label_f535a957-b352-4c2d-aa57-80f72177303d_ActionId">
    <vt:lpwstr>e0bc140c-0d2a-442d-8b33-fc90f69596c1</vt:lpwstr>
  </property>
  <property fmtid="{D5CDD505-2E9C-101B-9397-08002B2CF9AE}" pid="15" name="MSIP_Label_f535a957-b352-4c2d-aa57-80f72177303d_ContentBits">
    <vt:lpwstr>0</vt:lpwstr>
  </property>
  <property fmtid="{D5CDD505-2E9C-101B-9397-08002B2CF9AE}" pid="16" name="MSIP_Label_f535a957-b352-4c2d-aa57-80f72177303d_Tag">
    <vt:lpwstr>10, 3, 0, 1</vt:lpwstr>
  </property>
  <property fmtid="{D5CDD505-2E9C-101B-9397-08002B2CF9AE}" pid="17" name="MediaServiceImageTags">
    <vt:lpwstr/>
  </property>
</Properties>
</file>