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mineducaciongovco.sharepoint.com/sites/ContratodePrestamo5850OC-COBID/Documentos compartidos/09. COMPONENTE 1/VIGENCIA 2026/1.Convocatoria 2026 PTIES/3. EVALUACIÓN DE LAS PROPUESTAS/MACRORREGION CARIBE/"/>
    </mc:Choice>
  </mc:AlternateContent>
  <xr:revisionPtr revIDLastSave="135" documentId="13_ncr:1_{CAA50794-401B-5944-9C88-B628B8A007D6}" xr6:coauthVersionLast="47" xr6:coauthVersionMax="47" xr10:uidLastSave="{538835CB-BDAD-4D9C-8424-4E1F58F901F1}"/>
  <bookViews>
    <workbookView xWindow="28680" yWindow="-120" windowWidth="29040" windowHeight="15720" firstSheet="1" activeTab="1" xr2:uid="{00000000-000D-0000-FFFF-FFFF00000000}"/>
  </bookViews>
  <sheets>
    <sheet name="SINTESIS MACRORREGION CARIBE " sheetId="1" r:id="rId1"/>
    <sheet name="IES 1 IUB" sheetId="9" r:id="rId2"/>
    <sheet name="EQUIPO PROYECT MACRORREGION" sheetId="6" r:id="rId3"/>
    <sheet name="DATOS IEM MACRORREG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YchkjbJ2aiRSumUcsqvVCintjfD5m4XTsu5sqEg7j2w="/>
    </ext>
  </extLst>
</workbook>
</file>

<file path=xl/calcChain.xml><?xml version="1.0" encoding="utf-8"?>
<calcChain xmlns="http://schemas.openxmlformats.org/spreadsheetml/2006/main">
  <c r="C20" i="1" l="1"/>
  <c r="D20" i="1"/>
  <c r="E67" i="9"/>
  <c r="D76" i="9"/>
  <c r="D16" i="1" s="1"/>
  <c r="D75" i="9"/>
  <c r="I13" i="6"/>
  <c r="H13" i="6"/>
  <c r="G13" i="6"/>
  <c r="F13" i="6"/>
  <c r="E13" i="6"/>
  <c r="D13" i="6"/>
  <c r="Y5" i="7"/>
  <c r="X6" i="7"/>
  <c r="Y6" i="7" s="1"/>
  <c r="V9" i="7"/>
  <c r="O55" i="7"/>
  <c r="V16" i="7" s="1"/>
  <c r="P13" i="7"/>
  <c r="P34" i="7"/>
  <c r="P46" i="7"/>
  <c r="P53" i="7"/>
  <c r="N22" i="7"/>
  <c r="P22" i="7" s="1"/>
  <c r="H55" i="7"/>
  <c r="X11" i="7" s="1"/>
  <c r="F55" i="7"/>
  <c r="G55" i="7"/>
  <c r="X12" i="7" s="1"/>
  <c r="D19" i="1"/>
  <c r="D15" i="1"/>
  <c r="C82" i="9"/>
  <c r="B82" i="9"/>
  <c r="D78" i="9"/>
  <c r="D18" i="1" s="1"/>
  <c r="C78" i="9"/>
  <c r="B78" i="9"/>
  <c r="D77" i="9"/>
  <c r="D17" i="1" s="1"/>
  <c r="C77" i="9"/>
  <c r="B77" i="9"/>
  <c r="C76" i="9"/>
  <c r="B76" i="9"/>
  <c r="C75" i="9"/>
  <c r="B75" i="9"/>
  <c r="M74" i="9"/>
  <c r="C72" i="9"/>
  <c r="B72" i="9"/>
  <c r="C71" i="9"/>
  <c r="B71" i="9"/>
  <c r="D60" i="9"/>
  <c r="D42" i="9"/>
  <c r="D33" i="9"/>
  <c r="I3" i="6"/>
  <c r="I2" i="6"/>
  <c r="E12" i="6"/>
  <c r="F12" i="6"/>
  <c r="G12" i="6"/>
  <c r="H12" i="6"/>
  <c r="D12" i="6"/>
  <c r="E11" i="6"/>
  <c r="F11" i="6"/>
  <c r="G11" i="6"/>
  <c r="H11" i="6"/>
  <c r="D11" i="6"/>
  <c r="I11" i="6" s="1"/>
  <c r="E10" i="6"/>
  <c r="F10" i="6"/>
  <c r="G10" i="6"/>
  <c r="H10" i="6"/>
  <c r="D10" i="6"/>
  <c r="I10" i="6" s="1"/>
  <c r="E9" i="6"/>
  <c r="F9" i="6"/>
  <c r="G9" i="6"/>
  <c r="H9" i="6"/>
  <c r="D9" i="6"/>
  <c r="E8" i="6"/>
  <c r="F8" i="6"/>
  <c r="G8" i="6"/>
  <c r="H8" i="6"/>
  <c r="D8" i="6"/>
  <c r="I8" i="6" s="1"/>
  <c r="E7" i="6"/>
  <c r="F7" i="6"/>
  <c r="G7" i="6"/>
  <c r="H7" i="6"/>
  <c r="D7" i="6"/>
  <c r="E6" i="6"/>
  <c r="F6" i="6"/>
  <c r="G6" i="6"/>
  <c r="H6" i="6"/>
  <c r="D6" i="6"/>
  <c r="H5" i="6"/>
  <c r="G5" i="6"/>
  <c r="F5" i="6"/>
  <c r="E5" i="6"/>
  <c r="D5" i="6"/>
  <c r="I5" i="6" s="1"/>
  <c r="C80" i="9" l="1"/>
  <c r="D80" i="9"/>
  <c r="C83" i="9" s="1"/>
  <c r="N55" i="7"/>
  <c r="V17" i="7" s="1"/>
  <c r="W8" i="7" s="1"/>
  <c r="X13" i="7"/>
  <c r="AA13" i="7"/>
  <c r="AA14" i="7" s="1"/>
  <c r="AA15" i="7" s="1"/>
  <c r="W10" i="7"/>
  <c r="I9" i="6"/>
  <c r="I12" i="6"/>
  <c r="I6" i="6"/>
  <c r="I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tc={9F682677-9EEA-4592-949C-95D3655F19CA}</author>
    <author>tc={297F7F5A-ED30-4DE9-BAC0-66A9BACD9A05}</author>
  </authors>
  <commentList>
    <comment ref="C36" authorId="0" shapeId="0" xr:uid="{9F682677-9EEA-4592-949C-95D3655F19CA}">
      <text>
        <t>[Threaded comment]
Your version of Excel allows you to read this threaded comment; however, any edits to it will get removed if the file is opened in a newer version of Excel. Learn more: https://go.microsoft.com/fwlink/?linkid=870924
Comment:
    En el segundo párrafo incluir o referenciar algunos aspectos que requieren mayor profundidad, tales como....</t>
      </text>
    </comment>
    <comment ref="C45" authorId="1" shapeId="0" xr:uid="{297F7F5A-ED30-4DE9-BAC0-66A9BACD9A05}">
      <text>
        <t>[Threaded comment]
Your version of Excel allows you to read this threaded comment; however, any edits to it will get removed if the file is opened in a newer version of Excel. Learn more: https://go.microsoft.com/fwlink/?linkid=870924
Comment:
    las 3 personas son de los mismos roles?, de otros?...
respecto a número de estudiantes es base de cálculo?. Se aclaró la base de cálculo?. Nota. la redacción pareciera más relacionada con algo de propuesta técnica que financiera; se podría ajustar la observación a lo financiero
Reply:
    Estos aspectos fueron aclarados por la IES de acuerdo con las solicitudes enviadas.</t>
      </text>
    </comment>
  </commentList>
</comments>
</file>

<file path=xl/sharedStrings.xml><?xml version="1.0" encoding="utf-8"?>
<sst xmlns="http://schemas.openxmlformats.org/spreadsheetml/2006/main" count="465" uniqueCount="247">
  <si>
    <t xml:space="preserve">MINISTERIO DE EDUCACIÓN NACIONAL </t>
  </si>
  <si>
    <t xml:space="preserve">VICEMINISTERIO DE EDUCACIÓN NACIONAL </t>
  </si>
  <si>
    <t xml:space="preserve">DIRECCIÓN DE FOMENTO DE LA EDUCACIÓN SUPERIOR </t>
  </si>
  <si>
    <t xml:space="preserve">SUBDIRECCIÓN DE APOYO A LA GESTIÓN A LAS INSTITUCIONES DE EDUCACIÓN SUPERIOR </t>
  </si>
  <si>
    <t>PROGRAMA PARA MEJORAR EL ACCESO Y GRADUACIÓN EN EDUCACIÓN SUPERIOR</t>
  </si>
  <si>
    <t>CONTRATO DE PRÉSTAMO BID 5850/OC-CO (CO-L1288)
DISEÑO DEL PROGRAMA DE TRÁNSITO
 INMEDIATO A LA EDUCACIÓN SUPERIOR</t>
  </si>
  <si>
    <t xml:space="preserve"> MACRORREGIÓN </t>
  </si>
  <si>
    <t>CARIBE</t>
  </si>
  <si>
    <t>SÍNTESIS DE LA EVALUACIÓN TÉCNICA</t>
  </si>
  <si>
    <t>CRITERIOS</t>
  </si>
  <si>
    <t>PUNTAJE MÁXIMO POSIBLE</t>
  </si>
  <si>
    <t>IES 1</t>
  </si>
  <si>
    <t>IES 2</t>
  </si>
  <si>
    <t>IES 3</t>
  </si>
  <si>
    <t>INSTITUCIÓN UNIVERSITARIA DE BARRANQUILLA - IUB</t>
  </si>
  <si>
    <t>XXXXXXXXXX</t>
  </si>
  <si>
    <t>XXXXXXXXX</t>
  </si>
  <si>
    <t>CRITERIO 1: Calidad y coherencia de la propuesta de trabajo metodológico y el cronograma de ejecución</t>
  </si>
  <si>
    <t>CRITERIO 2: Propuesta financiera</t>
  </si>
  <si>
    <t>CRITERIO 3:  Experiencia en articulación entre la educación media y la educación 
superior</t>
  </si>
  <si>
    <t>CRITERIO 4:  Aprobación tránsito inmediato participantes PTIES y oferta de nivelación de aprendizajes y competencias</t>
  </si>
  <si>
    <t>CRITERIO 5:  Aporte institucional al tránsito inmediato de participantes PTIES</t>
  </si>
  <si>
    <t xml:space="preserve">TOTAL - PUNTAJE EVALUACIÓN TÉCNICA </t>
  </si>
  <si>
    <t xml:space="preserve">(CO-L1288)
</t>
  </si>
  <si>
    <t>CONTRATO DE PRÉSTAMO BID 5850/OC-CO
DISEÑO DEL PROGRAMA DE TRÁNSITO
 INMEDIATO A LA EDUCACIÓN SUPERIOR</t>
  </si>
  <si>
    <t xml:space="preserve">FORMATO DE EVALUACIÓN PROPUESTA </t>
  </si>
  <si>
    <t>Nombre Institución de Educación Superior Proponente</t>
  </si>
  <si>
    <t>Nombre de la Macrorregión PTIES</t>
  </si>
  <si>
    <t>Caribe</t>
  </si>
  <si>
    <t xml:space="preserve">Nombre del profesional Evaluador de la propuesta </t>
  </si>
  <si>
    <t>Juan Carlos González González - Jorge Eduardo Corrales Amaya - Ruth Alexandra Rincón Méndez</t>
  </si>
  <si>
    <t>Información básicas de la propuesta</t>
  </si>
  <si>
    <t>Observaciones:</t>
  </si>
  <si>
    <t>Presentó</t>
  </si>
  <si>
    <t>No Presentó</t>
  </si>
  <si>
    <t xml:space="preserve">La propuesta se circunscribirse en una de las cinco macrorregiones propuestas </t>
  </si>
  <si>
    <t>Macrorregión Caribe</t>
  </si>
  <si>
    <r>
      <t xml:space="preserve">Presenta  Comunicación firmada por el Representante Legal de la IES manifestando su interés  en participar en la convocatoria (Anexo 3). </t>
    </r>
    <r>
      <rPr>
        <sz val="8"/>
        <color theme="1"/>
        <rFont val="Arial"/>
        <family val="2"/>
      </rPr>
      <t xml:space="preserve">(Las IES deben allegar una comunicación firmada por su representante legal dirigida a la Dirección de Fomento de la Educación Superior con asunto “Convocatoria Implementación del Programa de Tránsito Inmediato a la Educación Superior en el marco del Documento CONPES 4122 y el Contrato de Préstamo No. 5850/OC-CO” manifestando su interés en participar en la convocatoria. </t>
    </r>
  </si>
  <si>
    <t>Comunicación firmada por el Representante Legal de la Institución Universitaria de Barranquilla R-E26-52</t>
  </si>
  <si>
    <t>SI</t>
  </si>
  <si>
    <t>Presenta Propuesta técnica (Anexo 4)</t>
  </si>
  <si>
    <t>Presenta Propuesta metodológica y cronograma de ejecución (Anexo 4.1)</t>
  </si>
  <si>
    <t>Presenta Propuesta Financiera (Anexo 5) y documento descriptivo que desarrollar y detalla la propuesta financiera.</t>
  </si>
  <si>
    <t xml:space="preserve">Presenta contratos o certificaciones emitidas por el contratante que evidencien que la IES ha ejecutado a satisfacción proyectos de articulación entre la educación media y la educación superior. </t>
  </si>
  <si>
    <t>Criterio Habilitante (equipo Mínimo requerido)</t>
  </si>
  <si>
    <t>Cumple</t>
  </si>
  <si>
    <t>No Cumple</t>
  </si>
  <si>
    <t>Para la evaluación de los criterios habilitantes, el MEN verificará el cumplimiento del equipo mínimo requerido conforme lo establecido en el literal a) de la sección 5.2. Este requisito será evaluado como Cumple / No cumple. En el primer caso, el comité de evaluación procederá a revisar y valorar los criterios de evaluación establecidos. En caso de ser evaluada como No cumple la propuesta presentada por la IES será rechazada y el MEN no continuará con la evaluación de los demás criterios establecidos en esta convocatoria.</t>
  </si>
  <si>
    <t>Cumple cantidad de personas por roles de equipo mínimo
Cumple perfiles de formación para todos los roles 
Cumple experiencia</t>
  </si>
  <si>
    <t>X</t>
  </si>
  <si>
    <t xml:space="preserve">Director(a) del Programa </t>
  </si>
  <si>
    <t>Profesional de Monitoreo y Evaluación</t>
  </si>
  <si>
    <t>Especialista en Planeación Curricular</t>
  </si>
  <si>
    <t>Coordinador(a) de Programa IEM</t>
  </si>
  <si>
    <t>Especialista en Matemáticas</t>
  </si>
  <si>
    <t>Especialista en Lenguaje</t>
  </si>
  <si>
    <t xml:space="preserve">Profesional para el apoyo psicosocial </t>
  </si>
  <si>
    <t>Docente Universitario</t>
  </si>
  <si>
    <t xml:space="preserve">Puntaje Técnico mínimo para pasar    </t>
  </si>
  <si>
    <t xml:space="preserve">CRITERIO DE EVALAUCIÓN </t>
  </si>
  <si>
    <t xml:space="preserve">DESCRIPCIÓN DE LA EVALAUCIÓN </t>
  </si>
  <si>
    <t xml:space="preserve">PUNTAJE MAXIMO </t>
  </si>
  <si>
    <t xml:space="preserve">PUNTAJE OBTENIDO </t>
  </si>
  <si>
    <t>Criterio 1, Subcriterio 1</t>
  </si>
  <si>
    <t>Parámetros de Evaluación Criterio 1, Subcriterio 1</t>
  </si>
  <si>
    <r>
      <rPr>
        <b/>
        <sz val="11"/>
        <color theme="1"/>
        <rFont val="Arial"/>
        <family val="2"/>
      </rPr>
      <t>Muy Buena:</t>
    </r>
    <r>
      <rPr>
        <sz val="11"/>
        <color theme="1"/>
        <rFont val="Arial"/>
        <family val="2"/>
      </rPr>
      <t xml:space="preserve"> La propuesta de trabajo metodológico comprende los cuatro elementos establecidos en literal e) del numeral 5.2, está claramente desarrollada y es coherente con el diseño del PTIES (Anexo 1). 
El cronograma de trabajo es claro, realista y cubre la mayor parte de las actividades necesarias para la implementación efectiva del PTIES: 35 puntos</t>
    </r>
  </si>
  <si>
    <t>Criterio 1, Subcriterio 2</t>
  </si>
  <si>
    <t>Parámetros de Evaluación Criterio 1, Subcriterio 2</t>
  </si>
  <si>
    <r>
      <rPr>
        <b/>
        <sz val="11"/>
        <color rgb="FF000000"/>
        <rFont val="Arial"/>
        <family val="2"/>
      </rPr>
      <t>Buena:</t>
    </r>
    <r>
      <rPr>
        <sz val="11"/>
        <color rgb="FF000000"/>
        <rFont val="Arial"/>
        <family val="2"/>
      </rPr>
      <t xml:space="preserve"> La propuesta de trabajo metodológico comprende tres (3) de los cuatro (4) elementos establecidos en el literal e) del numeral 5.2, los desarrolla con suficiente claridad y son coherentes con el diseño del PTIES (Anexo 1). 
El cronograma de trabajo es adecuado y cubre la mayor parte de las actividades necesarias para la implementación efectiva del PTIES, aunque algunas requieren mayor especificidad: 25 puntos</t>
    </r>
  </si>
  <si>
    <t>La propuesta se considera buena, ya que metodológicamente comprende tres (3) de los cuatro (4) elementos establecidos en literal e) del numeral 5.2: e.1. Alistamiento, e.2 Desarrollo de los tres ejes del programa, e.3 Tránsito anticipado. El ítem e.4 Actividades transversales: estrategia de monitoreo del proyecto, evaluación y recolección de evidencias, no detalla claramente las acciones a ejecutar frente recolección de dichas evidencias.
El cronograma de trabajo es adecuado y cubre la mayor parte de las actividades necesarias para la implementación efectiva del PTIES, aunque algunas requieren mayor especificidad, con el objetivo de garantizar un seguimiento efectivo, es fundamental que en la etapa de ejecución se amplíe el nivel de detalle de las actividades propuestas. Se solicita definir con mayor claridad la frecuencia cronológica (por semanas o meses), permitiendo que la planificación sea lo suficientemente específica para responder a las necesidades del territorio.</t>
  </si>
  <si>
    <t>Criterio 1, Subcriterio 3</t>
  </si>
  <si>
    <r>
      <rPr>
        <b/>
        <sz val="11"/>
        <color theme="1"/>
        <rFont val="Arial"/>
        <family val="2"/>
      </rPr>
      <t>Regular:</t>
    </r>
    <r>
      <rPr>
        <sz val="11"/>
        <color theme="1"/>
        <rFont val="Arial"/>
        <family val="2"/>
      </rPr>
      <t xml:space="preserve"> La propuesta de trabajo metodológico comprende dos (2) de los cuatro (4) elementos establecidos en el literal e) del numeral 5.2, los desarrolla con alguna claridad y son coherentes con el diseño del PTIES (Anexo 1). 
El cronograma de trabajo es limitado y cubre solo parte de las actividades necesarias para la implementación efectiva del PTIES: 10 puntos.</t>
    </r>
  </si>
  <si>
    <t>Criterio 1, Subcriterio 4</t>
  </si>
  <si>
    <r>
      <rPr>
        <b/>
        <sz val="11"/>
        <color theme="1"/>
        <rFont val="Arial"/>
        <family val="2"/>
      </rPr>
      <t>Insatisfactoria</t>
    </r>
    <r>
      <rPr>
        <sz val="11"/>
        <color theme="1"/>
        <rFont val="Arial"/>
        <family val="2"/>
      </rPr>
      <t>: La propuesta de trabajo metodológico no incluye los elementos establecidos en el literal e) del numeral 5.2, es débil y genérica. 
El cronograma de trabajo es deficiente, incompleto o poco claro, y no permite visualizar una implementación viable del PTIES: 0 puntos.</t>
    </r>
  </si>
  <si>
    <t>Criterio 2, Subcriterio 1</t>
  </si>
  <si>
    <t>Parámetros de Evaluación Criterio 2, Subcriterio 1</t>
  </si>
  <si>
    <r>
      <rPr>
        <b/>
        <sz val="11"/>
        <color theme="1"/>
        <rFont val="Arial"/>
        <family val="2"/>
      </rPr>
      <t xml:space="preserve">Muy Buena: </t>
    </r>
    <r>
      <rPr>
        <sz val="11"/>
        <color theme="1"/>
        <rFont val="Arial"/>
        <family val="2"/>
      </rPr>
      <t>La propuesta financiera cumple con todos los requerimientos establecidos en el numeral 5.3 y el Anexo 5, se justifica claramente el monto solicitado: 
20 puntos</t>
    </r>
  </si>
  <si>
    <t>Criterio 2, Subcriterio 2</t>
  </si>
  <si>
    <t>Parámetros de Evaluación Criterio 2, Subcriterio 2</t>
  </si>
  <si>
    <r>
      <rPr>
        <b/>
        <sz val="11"/>
        <color rgb="FF000000"/>
        <rFont val="Arial"/>
        <family val="2"/>
      </rPr>
      <t>Buena:</t>
    </r>
    <r>
      <rPr>
        <sz val="11"/>
        <color rgb="FF000000"/>
        <rFont val="Arial"/>
        <family val="2"/>
      </rPr>
      <t xml:space="preserve"> La propuesta financiera cumple con todos los requerimientos establecidos en el numeral 5.3 y el Anexo 5, se justifica el monto solicitado, pero existen algunos aspectos no desarrollados suficientemente: 10 puntos.</t>
    </r>
  </si>
  <si>
    <t>La propuesta financiera se considera buena puesto que cumple con los requerimientos establecidos en el numeral 5.3 y presenta la información en el Anexo 5; justifica los montos solicitados, pero no desarrollaron suficientemente los costos de divugación, donde se evidenció en los documentos de referencia asociados a este rubro que la IES no menciona si el valor relacionado en el presupuesto lo determinaron de acuerdo con el mayor valor de las cotizaciones o costo promedio. Adicionalmente existen algunos aspectos a mejorar frente a los traslados a realizar en el rubro de gastos de viaje.</t>
  </si>
  <si>
    <t>Criterio 2, Subcriterio 3</t>
  </si>
  <si>
    <t>Parámetros de Evaluación Criterio 2, Subcriterio 3</t>
  </si>
  <si>
    <r>
      <rPr>
        <b/>
        <sz val="11"/>
        <color theme="1"/>
        <rFont val="Arial"/>
        <family val="2"/>
      </rPr>
      <t xml:space="preserve">Regular: </t>
    </r>
    <r>
      <rPr>
        <sz val="11"/>
        <color theme="1"/>
        <rFont val="Arial"/>
        <family val="2"/>
      </rPr>
      <t>La propuesta financiera cumple con los requerimientos establecidos en el numeral 5.3 y el Anexo 5, pero los antecedentes no permiten justificar completamente el monto solicitado: 5 puntos.</t>
    </r>
  </si>
  <si>
    <t>Criterio 2, Subcriterio 4</t>
  </si>
  <si>
    <t>Parámetros de Evaluación Criterio 2, Subcriterio 4</t>
  </si>
  <si>
    <r>
      <rPr>
        <b/>
        <sz val="11"/>
        <color theme="1"/>
        <rFont val="Arial"/>
        <family val="2"/>
      </rPr>
      <t xml:space="preserve">Insatisfactoria: </t>
    </r>
    <r>
      <rPr>
        <sz val="11"/>
        <color theme="1"/>
        <rFont val="Arial"/>
        <family val="2"/>
      </rPr>
      <t>La propuesta financiera cumple con los 
requerimientos establecidos en el numeral 5.3 y el Anexo 5, pero los antecedentes de la propuesta no justifican el monto solicitado: 0 puntos.</t>
    </r>
  </si>
  <si>
    <t>CRITERIO 3: Experiencia en articulación entre la educación media y la educación superior</t>
  </si>
  <si>
    <t xml:space="preserve">Criterio 3, Subcriterio 1:  </t>
  </si>
  <si>
    <t>Parámetros de Evaluación Criterio 3, Subcriterio 1</t>
  </si>
  <si>
    <r>
      <rPr>
        <b/>
        <sz val="11"/>
        <color theme="1"/>
        <rFont val="Arial"/>
        <family val="2"/>
      </rPr>
      <t>Muy Buena:</t>
    </r>
    <r>
      <rPr>
        <sz val="11"/>
        <color theme="1"/>
        <rFont val="Arial"/>
        <family val="2"/>
      </rPr>
      <t xml:space="preserve"> La IES cuenta con más de cinco (5) años de experiencia comprobada en la ejecución de proyectos de articulación entre la educación media y la educación superior: 10 puntos.</t>
    </r>
  </si>
  <si>
    <t>La IES cuenta con más de cinco (5) años de experiencia comprobada en la ejecución de proyectos de articulación entre la educación media y la educación superior, por lo tanto se considera Muy Buena. 
La IES relaciona experiencia comprobada de múltiples convenios con entidades tales como: Alcaldía de Barranquilla, Distrito Especial, Industrial y Portuario de Barranquilla, ITSA y otras, acumulando experiencia continua en programas de articulación relacionados en la propuesta técnica, cumpliendo con una experiencia de ejecución de proyectos mayor a 5 años.</t>
  </si>
  <si>
    <t>Criterio 3, Subcriterio 2</t>
  </si>
  <si>
    <t>Parámetros de Evaluación Criterio 3, Subcriterio 2</t>
  </si>
  <si>
    <r>
      <rPr>
        <b/>
        <sz val="11"/>
        <color theme="1"/>
        <rFont val="Arial"/>
        <family val="2"/>
      </rPr>
      <t>Buena:</t>
    </r>
    <r>
      <rPr>
        <sz val="11"/>
        <color theme="1"/>
        <rFont val="Arial"/>
        <family val="2"/>
      </rPr>
      <t xml:space="preserve"> La IES tiene entre tres (3) y cinco (5) años de experiencia comprobada en la ejecución de proyectos de articulación entre la educación media y la educación superior: 5 puntos.</t>
    </r>
  </si>
  <si>
    <t>Criterio 3, Subcriterio 3</t>
  </si>
  <si>
    <t>Parámetros de Evaluación Criterio 3, Subcriterio 3</t>
  </si>
  <si>
    <r>
      <rPr>
        <b/>
        <sz val="11"/>
        <color theme="1"/>
        <rFont val="Arial"/>
        <family val="2"/>
      </rPr>
      <t xml:space="preserve">Regular: </t>
    </r>
    <r>
      <rPr>
        <sz val="11"/>
        <color theme="1"/>
        <rFont val="Arial"/>
        <family val="2"/>
      </rPr>
      <t>La IES tiene entre uno (1) y tres (3) años de experiencia comprobada en la ejecución de proyectos de articulación entre la educación media y la educación superior: 3 puntos.</t>
    </r>
  </si>
  <si>
    <t>Criterio 3, Subcriterio 4</t>
  </si>
  <si>
    <t>Parámetros de Evaluación Criterio 3, Subcriterio 4</t>
  </si>
  <si>
    <r>
      <rPr>
        <b/>
        <sz val="11"/>
        <color theme="1"/>
        <rFont val="Arial"/>
        <family val="2"/>
      </rPr>
      <t xml:space="preserve">Insatisfactoria: </t>
    </r>
    <r>
      <rPr>
        <sz val="11"/>
        <color theme="1"/>
        <rFont val="Arial"/>
        <family val="2"/>
      </rPr>
      <t>La IES tiene menos de un (1) año de experiencia comprobada en la ejecución de proyectos de articulación entre la educación media y la educación superior: 0 puntos.</t>
    </r>
  </si>
  <si>
    <t>CRITERIO 4: Aprobación tránsito inmediato participantes PTIES y oferta de nivelación de aprendizajes y competencias</t>
  </si>
  <si>
    <t xml:space="preserve">Criterio 4, Subcriterio 1:  </t>
  </si>
  <si>
    <t>Parámetros de Evaluación Criterio 4, Subcriterio 1</t>
  </si>
  <si>
    <r>
      <rPr>
        <b/>
        <sz val="11"/>
        <color theme="1"/>
        <rFont val="Arial"/>
        <family val="2"/>
      </rPr>
      <t xml:space="preserve">Dos aspectos: </t>
    </r>
    <r>
      <rPr>
        <sz val="11"/>
        <color theme="1"/>
        <rFont val="Arial"/>
        <family val="2"/>
      </rPr>
      <t>La IES aporta evidencia de haber aprobado el tránsito inmediato de mínimo el 40% de los participantes del PTIES habilitados y de contar con oferta de nivelación de aprendizajes y competencias para los estudiantes de primer semestre conforme lo establecido en los literales b) y c) del numeral 5.2: 25 puntos.</t>
    </r>
  </si>
  <si>
    <t>La IES aporta evidencia al Criterio 4, en dos aspectos: frente al primero aporta evidencia que garantiza mediante Acuerdo No. 007 del 27 de enero de 2026 del Consejo Directivo, el 40% de los cupos para  el tránsito inmediato de estudiantes habilitados.
Frente al segundo, La IES aporta evidencia de que cuenta con oferta reglamentada de nivelación para los estudiantes de primer semestre conforme lo establecido en los literales b) y c) del numeral 5.2, en matemáticas y lectoescritura, que será ofrecida a los estudiantes de las IEM, en caso de ser favorecida en la convocatoria, mediante los anexos Acuerdo 056 del 10 de septiembre de 2024 "8.6. Oferta de nivelación de aprendizajes y competencias para los estudiantes de primer semestre" y "8.6.1 Articulación de la Educación Media con la Educación Superior-IUB".</t>
  </si>
  <si>
    <t>Criterio 4, Subcriterio 2</t>
  </si>
  <si>
    <t>Parámetros de Evaluación Criterio 4, Subcriterio 2</t>
  </si>
  <si>
    <r>
      <rPr>
        <b/>
        <sz val="11"/>
        <color theme="1"/>
        <rFont val="Arial"/>
        <family val="2"/>
      </rPr>
      <t xml:space="preserve">Un aspecto: </t>
    </r>
    <r>
      <rPr>
        <sz val="11"/>
        <color theme="1"/>
        <rFont val="Arial"/>
        <family val="2"/>
      </rPr>
      <t>La IES aporta evidencia de haber aprobado el tránsito inmediato de mínimo el 40% de los participantes del PTIES habilitados o de contar con oferta de nivelación de aprendizajes y competencias 
para los estudiantes de primer semestre conforme lo establecido en los literales b) y c) del numeral 5.2: 10 puntos.</t>
    </r>
  </si>
  <si>
    <t>Criterio 4, Subcriterio 3</t>
  </si>
  <si>
    <t>Parámetros de Evaluación Criterio 4, Subcriterio 3</t>
  </si>
  <si>
    <r>
      <rPr>
        <b/>
        <sz val="11"/>
        <color theme="1"/>
        <rFont val="Arial"/>
        <family val="2"/>
      </rPr>
      <t>Ningún aspecto:</t>
    </r>
    <r>
      <rPr>
        <b/>
        <sz val="11"/>
        <color rgb="FFFF0000"/>
        <rFont val="Arial"/>
        <family val="2"/>
      </rPr>
      <t xml:space="preserve"> </t>
    </r>
    <r>
      <rPr>
        <sz val="11"/>
        <color theme="1"/>
        <rFont val="Arial"/>
        <family val="2"/>
      </rPr>
      <t xml:space="preserve"> La IES NO aporta evidencia de haber aprobado el tránsito inmediato de mínimo el 40% de los participantes del PTIES habilitados o de contar con oferta de nivelación de aprendizajes y competencias para los estudiantes de primer semestre conforme lo 
establecido en los literales b) y c) del numeral 5.2: 0 puntos. </t>
    </r>
  </si>
  <si>
    <t>CRITERIO 5: Aporte institucional al tránsito inmediato de participantes PTIES</t>
  </si>
  <si>
    <t>La IES no presenta aporte institucional adicional al 40% del tránsito inmediato de participantes PTIES</t>
  </si>
  <si>
    <t>TOTAL PUNTAJE</t>
  </si>
  <si>
    <t>RESUMEN DE LA EVALUACIÓN TÉCNICA</t>
  </si>
  <si>
    <t>% de tránsito anticipado ofertado por a IES</t>
  </si>
  <si>
    <t>%Aporte mínimo PTIES</t>
  </si>
  <si>
    <t>Denominador</t>
  </si>
  <si>
    <t>Factor</t>
  </si>
  <si>
    <t>Criterios</t>
  </si>
  <si>
    <t>Puntaje máximo posible</t>
  </si>
  <si>
    <t>Puntaje de la IES</t>
  </si>
  <si>
    <t xml:space="preserve">TOTAL - EVALUACIÓN TÉCNICA </t>
  </si>
  <si>
    <t>PUNTAJE TÉCNICO FINAL</t>
  </si>
  <si>
    <t>Reúne mínimo 70 Puntos</t>
  </si>
  <si>
    <t>AMAZONIA</t>
  </si>
  <si>
    <t>ANDINA</t>
  </si>
  <si>
    <t>PACÍFICO</t>
  </si>
  <si>
    <t>ORINOQUIA</t>
  </si>
  <si>
    <t>TOTAL</t>
  </si>
  <si>
    <t>META TOTAL DE ESTUDIANTES</t>
  </si>
  <si>
    <t>NUMERO DE IEM POR MACRORREGION</t>
  </si>
  <si>
    <t>Director(a) del Programa</t>
  </si>
  <si>
    <t>MACROREGION</t>
  </si>
  <si>
    <t>IEM</t>
  </si>
  <si>
    <t>Profesional para el apoyo psicosocial</t>
  </si>
  <si>
    <t>POBLACIÓN PROYECTADA PARTICIPANTES CONVOCATORIA PTIES 2026</t>
  </si>
  <si>
    <t>DESAGREGADO MATRÍCULA PROYECTADA POR GRADO</t>
  </si>
  <si>
    <r>
      <t>A.</t>
    </r>
    <r>
      <rPr>
        <sz val="7"/>
        <color rgb="FF000000"/>
        <rFont val="Times New Roman"/>
        <family val="1"/>
      </rPr>
      <t xml:space="preserve">     </t>
    </r>
    <r>
      <rPr>
        <sz val="10"/>
        <color rgb="FF000000"/>
        <rFont val="Arial"/>
        <family val="2"/>
      </rPr>
      <t xml:space="preserve">Macrorregión Andina </t>
    </r>
  </si>
  <si>
    <t>Departamento</t>
  </si>
  <si>
    <t>Municipio</t>
  </si>
  <si>
    <t>Cantidad de IEM</t>
  </si>
  <si>
    <t>Nombres IEM</t>
  </si>
  <si>
    <t>Meta total de participantes PTIES</t>
  </si>
  <si>
    <t>Matrícula aproximada</t>
  </si>
  <si>
    <t>Participantes adicionales a vincular por parte de la IES</t>
  </si>
  <si>
    <t>Agregado 25 -26</t>
  </si>
  <si>
    <t>10° y 11° IEM</t>
  </si>
  <si>
    <t>10°</t>
  </si>
  <si>
    <t>11°</t>
  </si>
  <si>
    <t>Meta</t>
  </si>
  <si>
    <t>Antioquia</t>
  </si>
  <si>
    <t>Anorí</t>
  </si>
  <si>
    <t>I.E. Anorí</t>
  </si>
  <si>
    <t>Real</t>
  </si>
  <si>
    <t>Abejorral</t>
  </si>
  <si>
    <t>I. E. Manuel Canuto Restrepo</t>
  </si>
  <si>
    <t>Cundinamarca</t>
  </si>
  <si>
    <t>Viotá</t>
  </si>
  <si>
    <t>I.E.Departamental San Gabriel</t>
  </si>
  <si>
    <t>I.E. Departamental San Gabriel</t>
  </si>
  <si>
    <t>Población nuevos grado 10 simat octubre</t>
  </si>
  <si>
    <t>Huila</t>
  </si>
  <si>
    <t>Acevedo</t>
  </si>
  <si>
    <t>I.E. Bateas</t>
  </si>
  <si>
    <t>Diferencia proyectado vs real 2025</t>
  </si>
  <si>
    <t>Norte de Santander</t>
  </si>
  <si>
    <t>Convención</t>
  </si>
  <si>
    <t>I.E. Colegio Guillermo Quintero Calderón</t>
  </si>
  <si>
    <t>Diferencia nuevos proyectado 2026 vs SIMAT</t>
  </si>
  <si>
    <t>Tibú</t>
  </si>
  <si>
    <t>I.E. Integrado Campo Dos</t>
  </si>
  <si>
    <t xml:space="preserve">Población Adicional a convocar IES </t>
  </si>
  <si>
    <t>Tolima</t>
  </si>
  <si>
    <t>Rioblanco</t>
  </si>
  <si>
    <t>I.E. Técnica Agropecuaria San Rafael</t>
  </si>
  <si>
    <t>Población esperada Matrícula 10 y 11</t>
  </si>
  <si>
    <t>Total</t>
  </si>
  <si>
    <t>-</t>
  </si>
  <si>
    <t>Población de grado 11 en 2025</t>
  </si>
  <si>
    <r>
      <t>B.</t>
    </r>
    <r>
      <rPr>
        <sz val="7"/>
        <color rgb="FF000000"/>
        <rFont val="Times New Roman"/>
        <family val="1"/>
      </rPr>
      <t xml:space="preserve">     </t>
    </r>
    <r>
      <rPr>
        <sz val="10"/>
        <color rgb="FF000000"/>
        <rFont val="Arial"/>
        <family val="2"/>
      </rPr>
      <t>Macrorregión Amazonía</t>
    </r>
  </si>
  <si>
    <t>Restar los de 11</t>
  </si>
  <si>
    <t>o Restar los de 10?</t>
  </si>
  <si>
    <t>Caquetá</t>
  </si>
  <si>
    <t>Cartagena del Chairá</t>
  </si>
  <si>
    <t>I.E.Agroecológico Amazónico</t>
  </si>
  <si>
    <t>I.E. Agroecológico Amazónico</t>
  </si>
  <si>
    <t>Amazonas</t>
  </si>
  <si>
    <t>Leticia</t>
  </si>
  <si>
    <t>I.E. Sagrado Corazón de Jesús</t>
  </si>
  <si>
    <t>Estudiantes</t>
  </si>
  <si>
    <t>Putumayo</t>
  </si>
  <si>
    <t>Puerto Guzmán</t>
  </si>
  <si>
    <t>I.E.R. Rafael Reyes</t>
  </si>
  <si>
    <t>Hombres</t>
  </si>
  <si>
    <t>San Miguel</t>
  </si>
  <si>
    <t>I.E.R. Agua Clara</t>
  </si>
  <si>
    <t>Mujeres</t>
  </si>
  <si>
    <t>Indígenas</t>
  </si>
  <si>
    <t>Afros</t>
  </si>
  <si>
    <r>
      <t>C.</t>
    </r>
    <r>
      <rPr>
        <sz val="7"/>
        <color rgb="FF000000"/>
        <rFont val="Times New Roman"/>
        <family val="1"/>
      </rPr>
      <t xml:space="preserve">     </t>
    </r>
    <r>
      <rPr>
        <sz val="10"/>
        <color rgb="FF000000"/>
        <rFont val="Arial"/>
        <family val="2"/>
      </rPr>
      <t>Macrorregión Caribe</t>
    </r>
  </si>
  <si>
    <t>Cesar</t>
  </si>
  <si>
    <t>Chimichagua</t>
  </si>
  <si>
    <t>I.E. Lorenza Bustamante</t>
  </si>
  <si>
    <t>Córdoba</t>
  </si>
  <si>
    <t>Puerto Libertador</t>
  </si>
  <si>
    <t>I.E. German Gómez Peláez</t>
  </si>
  <si>
    <t>Valencia</t>
  </si>
  <si>
    <t>I.E. Catalino Gulfo</t>
  </si>
  <si>
    <t>Bolívar</t>
  </si>
  <si>
    <t>Mompós</t>
  </si>
  <si>
    <t>I.E.T. Colegio Nacional Pinillos</t>
  </si>
  <si>
    <t>La Guajira</t>
  </si>
  <si>
    <t>Dibulla</t>
  </si>
  <si>
    <t>I.E.T Rural Agropecuaria de Mingueo</t>
  </si>
  <si>
    <t>Sucre</t>
  </si>
  <si>
    <t>Palmito</t>
  </si>
  <si>
    <t>I.E. Indígena San Antonio Abad</t>
  </si>
  <si>
    <t>San Onofre</t>
  </si>
  <si>
    <t>I.E.T. Agro San Onofre de Torobe</t>
  </si>
  <si>
    <r>
      <t>D.</t>
    </r>
    <r>
      <rPr>
        <sz val="7"/>
        <color rgb="FF000000"/>
        <rFont val="Times New Roman"/>
        <family val="1"/>
      </rPr>
      <t xml:space="preserve">     </t>
    </r>
    <r>
      <rPr>
        <sz val="10"/>
        <color rgb="FF000000"/>
        <rFont val="Arial"/>
        <family val="2"/>
      </rPr>
      <t>Macrorregión Pacífica</t>
    </r>
  </si>
  <si>
    <t>Cauca</t>
  </si>
  <si>
    <t>López de Micay</t>
  </si>
  <si>
    <t>I.E. Pablo VI</t>
  </si>
  <si>
    <t>Timbiquí</t>
  </si>
  <si>
    <t>I.E. Comercial Santa Clara de Asís</t>
  </si>
  <si>
    <t>Chocó</t>
  </si>
  <si>
    <t>Riosucio</t>
  </si>
  <si>
    <t>I.E. Antonio Ricaure</t>
  </si>
  <si>
    <t>Nariño</t>
  </si>
  <si>
    <t>Barbacoas</t>
  </si>
  <si>
    <t>I.E. Normal Superior La Inmaculada</t>
  </si>
  <si>
    <t>Valle del Cauca</t>
  </si>
  <si>
    <t>La Unión</t>
  </si>
  <si>
    <t>I.E. Magdalena Ortega</t>
  </si>
  <si>
    <t>Obando</t>
  </si>
  <si>
    <t>I.E. San José</t>
  </si>
  <si>
    <t>Riofrío</t>
  </si>
  <si>
    <t>I.E. Nemesio Rodriguez Escobar</t>
  </si>
  <si>
    <r>
      <t>E.</t>
    </r>
    <r>
      <rPr>
        <sz val="7"/>
        <color rgb="FF000000"/>
        <rFont val="Times New Roman"/>
        <family val="1"/>
      </rPr>
      <t xml:space="preserve">     </t>
    </r>
    <r>
      <rPr>
        <sz val="10"/>
        <color rgb="FF000000"/>
        <rFont val="Arial"/>
        <family val="2"/>
      </rPr>
      <t>Macrorregión Orinoquía</t>
    </r>
  </si>
  <si>
    <t>Arauca</t>
  </si>
  <si>
    <t>Arauquita</t>
  </si>
  <si>
    <t>I.E. Aguachica</t>
  </si>
  <si>
    <t>Vichada</t>
  </si>
  <si>
    <t>Cumaribo</t>
  </si>
  <si>
    <t>SUBTTOTALES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</si>
</sst>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5">
    <font>
      <sz val="11"/>
      <color theme="1"/>
      <name val="Calibri"/>
      <scheme val="minor"/>
    </font>
    <font>
      <sz val="11"/>
      <color theme="1"/>
      <name val="Calibri"/>
      <family val="2"/>
      <scheme val="minor"/>
    </font>
    <font>
      <sz val="11"/>
      <color theme="1"/>
      <name val="Calibri"/>
      <family val="2"/>
    </font>
    <font>
      <b/>
      <sz val="11"/>
      <color theme="1"/>
      <name val="Arial"/>
      <family val="2"/>
    </font>
    <font>
      <sz val="11"/>
      <name val="Calibri"/>
      <family val="2"/>
    </font>
    <font>
      <b/>
      <sz val="14"/>
      <color theme="1"/>
      <name val="Calibri"/>
      <family val="2"/>
    </font>
    <font>
      <b/>
      <sz val="16"/>
      <color theme="1"/>
      <name val="Calibri"/>
      <family val="2"/>
    </font>
    <font>
      <b/>
      <sz val="10"/>
      <color theme="1"/>
      <name val="Arial"/>
      <family val="2"/>
    </font>
    <font>
      <sz val="11"/>
      <color theme="1"/>
      <name val="Arial"/>
      <family val="2"/>
    </font>
    <font>
      <b/>
      <sz val="11"/>
      <color theme="1"/>
      <name val="Calibri"/>
      <family val="2"/>
    </font>
    <font>
      <b/>
      <sz val="11"/>
      <color theme="0"/>
      <name val="Arial"/>
      <family val="2"/>
    </font>
    <font>
      <b/>
      <sz val="14"/>
      <color rgb="FFFFFFFF"/>
      <name val="Arial"/>
      <family val="2"/>
    </font>
    <font>
      <sz val="16"/>
      <color theme="1"/>
      <name val="Arial"/>
      <family val="2"/>
    </font>
    <font>
      <b/>
      <sz val="16"/>
      <color theme="1"/>
      <name val="Arial"/>
      <family val="2"/>
    </font>
    <font>
      <b/>
      <sz val="11"/>
      <color rgb="FFD6E3BC"/>
      <name val="Arial"/>
      <family val="2"/>
    </font>
    <font>
      <i/>
      <sz val="11"/>
      <color rgb="FF7F7F7F"/>
      <name val="Arial"/>
      <family val="2"/>
    </font>
    <font>
      <i/>
      <sz val="11"/>
      <color rgb="FFA5A5A5"/>
      <name val="Arial"/>
      <family val="2"/>
    </font>
    <font>
      <sz val="18"/>
      <color theme="1"/>
      <name val="Arial"/>
      <family val="2"/>
    </font>
    <font>
      <b/>
      <sz val="18"/>
      <color theme="1"/>
      <name val="Arial"/>
      <family val="2"/>
    </font>
    <font>
      <b/>
      <i/>
      <sz val="16"/>
      <color theme="1"/>
      <name val="Arial"/>
      <family val="2"/>
    </font>
    <font>
      <sz val="14"/>
      <color theme="1"/>
      <name val="Arial"/>
      <family val="2"/>
    </font>
    <font>
      <b/>
      <sz val="16"/>
      <color theme="0"/>
      <name val="Arial"/>
      <family val="2"/>
    </font>
    <font>
      <b/>
      <sz val="14"/>
      <color theme="1"/>
      <name val="Arial"/>
      <family val="2"/>
    </font>
    <font>
      <b/>
      <sz val="14"/>
      <color theme="0"/>
      <name val="Arial"/>
      <family val="2"/>
    </font>
    <font>
      <sz val="8"/>
      <color theme="1"/>
      <name val="Arial"/>
      <family val="2"/>
    </font>
    <font>
      <b/>
      <sz val="11"/>
      <color rgb="FFFF0000"/>
      <name val="Arial"/>
      <family val="2"/>
    </font>
    <font>
      <b/>
      <sz val="11"/>
      <color theme="2" tint="-0.499984740745262"/>
      <name val="Arial"/>
      <family val="2"/>
    </font>
    <font>
      <b/>
      <sz val="11"/>
      <color theme="1"/>
      <name val="Calibri"/>
      <family val="2"/>
      <scheme val="minor"/>
    </font>
    <font>
      <b/>
      <sz val="12"/>
      <color theme="1"/>
      <name val="Arial"/>
      <family val="2"/>
    </font>
    <font>
      <sz val="16"/>
      <name val="Calibri"/>
      <family val="2"/>
    </font>
    <font>
      <sz val="9"/>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b/>
      <sz val="12"/>
      <color theme="1"/>
      <name val="Calibri"/>
      <family val="2"/>
    </font>
    <font>
      <b/>
      <sz val="12"/>
      <color theme="1"/>
      <name val="Calibri"/>
      <family val="2"/>
      <scheme val="minor"/>
    </font>
    <font>
      <b/>
      <sz val="11"/>
      <name val="Calibri"/>
      <family val="2"/>
    </font>
    <font>
      <sz val="10"/>
      <color rgb="FF000000"/>
      <name val="Arial"/>
      <family val="2"/>
    </font>
    <font>
      <sz val="7"/>
      <color rgb="FF000000"/>
      <name val="Times New Roman"/>
      <family val="1"/>
    </font>
    <font>
      <sz val="11"/>
      <color rgb="FF000000"/>
      <name val="Calibri"/>
      <family val="2"/>
      <scheme val="minor"/>
    </font>
    <font>
      <b/>
      <sz val="8"/>
      <color rgb="FF000000"/>
      <name val="Arial"/>
      <family val="2"/>
    </font>
    <font>
      <sz val="8"/>
      <color rgb="FF000000"/>
      <name val="Arial"/>
      <family val="2"/>
    </font>
    <font>
      <b/>
      <sz val="16"/>
      <color theme="1"/>
      <name val="Calibri"/>
      <family val="2"/>
      <scheme val="minor"/>
    </font>
    <font>
      <b/>
      <sz val="11"/>
      <color rgb="FF000000"/>
      <name val="Arial"/>
      <family val="2"/>
    </font>
    <font>
      <sz val="11"/>
      <color rgb="FF000000"/>
      <name val="Arial"/>
      <family val="2"/>
    </font>
  </fonts>
  <fills count="25">
    <fill>
      <patternFill patternType="none"/>
    </fill>
    <fill>
      <patternFill patternType="gray125"/>
    </fill>
    <fill>
      <patternFill patternType="solid">
        <fgColor rgb="FFC2D69B"/>
        <bgColor rgb="FFC2D69B"/>
      </patternFill>
    </fill>
    <fill>
      <patternFill patternType="solid">
        <fgColor rgb="FFD99594"/>
        <bgColor rgb="FFD99594"/>
      </patternFill>
    </fill>
    <fill>
      <patternFill patternType="solid">
        <fgColor rgb="FF92CDDC"/>
        <bgColor rgb="FF92CDDC"/>
      </patternFill>
    </fill>
    <fill>
      <patternFill patternType="solid">
        <fgColor rgb="FFEEECE1"/>
        <bgColor rgb="FFEEECE1"/>
      </patternFill>
    </fill>
    <fill>
      <patternFill patternType="solid">
        <fgColor rgb="FFEFEFEF"/>
        <bgColor rgb="FFEFEFEF"/>
      </patternFill>
    </fill>
    <fill>
      <patternFill patternType="solid">
        <fgColor theme="0"/>
        <bgColor theme="0"/>
      </patternFill>
    </fill>
    <fill>
      <patternFill patternType="solid">
        <fgColor rgb="FF4F6128"/>
        <bgColor rgb="FF4F6128"/>
      </patternFill>
    </fill>
    <fill>
      <patternFill patternType="solid">
        <fgColor rgb="FF76923C"/>
        <bgColor rgb="FF76923C"/>
      </patternFill>
    </fill>
    <fill>
      <patternFill patternType="solid">
        <fgColor rgb="FFEAF1DD"/>
        <bgColor rgb="FFEAF1DD"/>
      </patternFill>
    </fill>
    <fill>
      <patternFill patternType="solid">
        <fgColor rgb="FF7F7F7F"/>
        <bgColor rgb="FF7F7F7F"/>
      </patternFill>
    </fill>
    <fill>
      <patternFill patternType="solid">
        <fgColor rgb="FFD6E3BC"/>
        <bgColor rgb="FFD6E3BC"/>
      </patternFill>
    </fill>
    <fill>
      <patternFill patternType="solid">
        <fgColor rgb="FFB6DDE8"/>
        <bgColor rgb="FFB6DDE8"/>
      </patternFill>
    </fill>
    <fill>
      <patternFill patternType="solid">
        <fgColor rgb="FFE5DFEC"/>
        <bgColor rgb="FFE5DFEC"/>
      </patternFill>
    </fill>
    <fill>
      <patternFill patternType="solid">
        <fgColor rgb="FFFFFF00"/>
        <bgColor rgb="FFFFFF00"/>
      </patternFill>
    </fill>
    <fill>
      <patternFill patternType="solid">
        <fgColor theme="6"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rgb="FFEEECE1"/>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
      <patternFill patternType="solid">
        <fgColor rgb="FF00B0F0"/>
        <bgColor indexed="64"/>
      </patternFill>
    </fill>
    <fill>
      <patternFill patternType="solid">
        <fgColor theme="0"/>
        <bgColor indexed="64"/>
      </patternFill>
    </fill>
  </fills>
  <borders count="4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s>
  <cellStyleXfs count="1">
    <xf numFmtId="0" fontId="0" fillId="0" borderId="0"/>
  </cellStyleXfs>
  <cellXfs count="209">
    <xf numFmtId="0" fontId="0" fillId="0" borderId="0" xfId="0"/>
    <xf numFmtId="0" fontId="2" fillId="0" borderId="0" xfId="0" applyFont="1" applyAlignment="1">
      <alignment horizontal="center"/>
    </xf>
    <xf numFmtId="0" fontId="5" fillId="0" borderId="5" xfId="0" applyFont="1" applyBorder="1" applyAlignment="1">
      <alignment horizontal="center"/>
    </xf>
    <xf numFmtId="0" fontId="6" fillId="0" borderId="0" xfId="0" applyFont="1"/>
    <xf numFmtId="0" fontId="7" fillId="3" borderId="11" xfId="0" applyFont="1" applyFill="1" applyBorder="1" applyAlignment="1">
      <alignment horizontal="center" vertical="center"/>
    </xf>
    <xf numFmtId="0" fontId="7" fillId="4" borderId="11" xfId="0" applyFont="1" applyFill="1" applyBorder="1" applyAlignment="1">
      <alignment horizontal="center" vertical="center"/>
    </xf>
    <xf numFmtId="0" fontId="7" fillId="5" borderId="11" xfId="0" applyFont="1" applyFill="1" applyBorder="1" applyAlignment="1">
      <alignment horizontal="center"/>
    </xf>
    <xf numFmtId="0" fontId="7" fillId="3"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 fillId="0" borderId="11" xfId="0" applyFont="1" applyBorder="1" applyAlignment="1">
      <alignment horizontal="left" vertical="center" wrapText="1"/>
    </xf>
    <xf numFmtId="3" fontId="8" fillId="7"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3" fontId="3" fillId="2" borderId="11"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0" fontId="3" fillId="4" borderId="11" xfId="0" applyFont="1" applyFill="1" applyBorder="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3" fillId="5" borderId="11" xfId="0" applyFont="1" applyFill="1" applyBorder="1" applyAlignment="1">
      <alignment horizontal="left" vertical="center" wrapText="1"/>
    </xf>
    <xf numFmtId="0" fontId="8" fillId="0" borderId="11" xfId="0" applyFont="1" applyBorder="1" applyAlignment="1">
      <alignment vertical="top" wrapText="1"/>
    </xf>
    <xf numFmtId="0" fontId="8" fillId="0" borderId="11" xfId="0" applyFont="1" applyBorder="1" applyAlignment="1">
      <alignment horizontal="left" vertical="center"/>
    </xf>
    <xf numFmtId="9" fontId="8" fillId="0" borderId="11" xfId="0" applyNumberFormat="1" applyFont="1" applyBorder="1" applyAlignment="1">
      <alignment horizontal="center" vertical="center"/>
    </xf>
    <xf numFmtId="9" fontId="8" fillId="0" borderId="11" xfId="0" applyNumberFormat="1" applyFont="1" applyBorder="1" applyAlignment="1">
      <alignment horizontal="left" vertical="center"/>
    </xf>
    <xf numFmtId="0" fontId="8" fillId="0" borderId="11" xfId="0" applyFont="1" applyBorder="1"/>
    <xf numFmtId="0" fontId="10" fillId="8" borderId="15" xfId="0" applyFont="1" applyFill="1" applyBorder="1" applyAlignment="1">
      <alignment vertical="center"/>
    </xf>
    <xf numFmtId="0" fontId="10" fillId="8" borderId="16" xfId="0" applyFont="1" applyFill="1" applyBorder="1" applyAlignment="1">
      <alignment vertical="center"/>
    </xf>
    <xf numFmtId="4" fontId="11" fillId="8" borderId="16" xfId="0" applyNumberFormat="1" applyFont="1" applyFill="1" applyBorder="1" applyAlignment="1">
      <alignment horizontal="center" vertical="center"/>
    </xf>
    <xf numFmtId="9" fontId="10" fillId="8" borderId="17" xfId="0" applyNumberFormat="1" applyFont="1" applyFill="1" applyBorder="1" applyAlignment="1">
      <alignment horizontal="center" vertical="center"/>
    </xf>
    <xf numFmtId="0" fontId="12" fillId="0" borderId="0" xfId="0" applyFont="1"/>
    <xf numFmtId="3" fontId="13" fillId="10" borderId="23" xfId="0" applyNumberFormat="1" applyFont="1" applyFill="1" applyBorder="1" applyAlignment="1">
      <alignment horizontal="center" vertical="center"/>
    </xf>
    <xf numFmtId="0" fontId="3" fillId="10" borderId="24" xfId="0" applyFont="1" applyFill="1" applyBorder="1" applyAlignment="1">
      <alignment vertical="center" wrapText="1"/>
    </xf>
    <xf numFmtId="0" fontId="3" fillId="10" borderId="11" xfId="0" applyFont="1" applyFill="1" applyBorder="1" applyAlignment="1">
      <alignment horizontal="left" vertical="center" wrapText="1"/>
    </xf>
    <xf numFmtId="3" fontId="14" fillId="10" borderId="11" xfId="0" applyNumberFormat="1" applyFont="1" applyFill="1" applyBorder="1" applyAlignment="1">
      <alignment horizontal="center" vertical="center"/>
    </xf>
    <xf numFmtId="4" fontId="3" fillId="10" borderId="11" xfId="0" applyNumberFormat="1" applyFont="1" applyFill="1" applyBorder="1" applyAlignment="1">
      <alignment horizontal="center" vertical="center"/>
    </xf>
    <xf numFmtId="0" fontId="8" fillId="0" borderId="11" xfId="0" applyFont="1" applyBorder="1" applyAlignment="1">
      <alignment horizontal="left" vertical="center" wrapText="1"/>
    </xf>
    <xf numFmtId="4" fontId="15" fillId="0" borderId="11" xfId="0" applyNumberFormat="1" applyFont="1" applyBorder="1" applyAlignment="1">
      <alignment horizontal="center" vertical="center" wrapText="1"/>
    </xf>
    <xf numFmtId="4" fontId="16" fillId="11" borderId="25" xfId="0" applyNumberFormat="1" applyFont="1" applyFill="1" applyBorder="1" applyAlignment="1">
      <alignment horizontal="center" vertical="center" wrapText="1"/>
    </xf>
    <xf numFmtId="9" fontId="8" fillId="0" borderId="0" xfId="0" applyNumberFormat="1" applyFont="1"/>
    <xf numFmtId="0" fontId="3" fillId="12" borderId="11" xfId="0" applyFont="1" applyFill="1" applyBorder="1" applyAlignment="1">
      <alignment horizontal="left" vertical="center" wrapText="1"/>
    </xf>
    <xf numFmtId="3" fontId="3" fillId="12" borderId="11"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8" fillId="0" borderId="10" xfId="0" applyFont="1" applyBorder="1" applyAlignment="1">
      <alignment horizontal="left" vertical="center" wrapText="1"/>
    </xf>
    <xf numFmtId="4" fontId="16" fillId="11" borderId="27" xfId="0" applyNumberFormat="1" applyFont="1" applyFill="1" applyBorder="1" applyAlignment="1">
      <alignment horizontal="center" vertical="center" wrapText="1"/>
    </xf>
    <xf numFmtId="3" fontId="18" fillId="12" borderId="23" xfId="0" applyNumberFormat="1" applyFont="1" applyFill="1" applyBorder="1" applyAlignment="1">
      <alignment horizontal="center" vertical="center"/>
    </xf>
    <xf numFmtId="4" fontId="18" fillId="12" borderId="28" xfId="0" applyNumberFormat="1" applyFont="1" applyFill="1" applyBorder="1" applyAlignment="1">
      <alignment horizontal="center" vertical="center"/>
    </xf>
    <xf numFmtId="0" fontId="17" fillId="0" borderId="0" xfId="0" applyFont="1"/>
    <xf numFmtId="0" fontId="3" fillId="12" borderId="24" xfId="0" applyFont="1" applyFill="1" applyBorder="1" applyAlignment="1">
      <alignment vertical="center" wrapText="1"/>
    </xf>
    <xf numFmtId="4" fontId="14" fillId="12" borderId="11" xfId="0" applyNumberFormat="1" applyFont="1" applyFill="1" applyBorder="1" applyAlignment="1">
      <alignment horizontal="center" vertical="center"/>
    </xf>
    <xf numFmtId="3" fontId="13" fillId="13" borderId="23" xfId="0" applyNumberFormat="1" applyFont="1" applyFill="1" applyBorder="1" applyAlignment="1">
      <alignment horizontal="center" vertical="center"/>
    </xf>
    <xf numFmtId="0" fontId="3" fillId="13" borderId="24" xfId="0" applyFont="1" applyFill="1" applyBorder="1" applyAlignment="1">
      <alignment vertical="center"/>
    </xf>
    <xf numFmtId="0" fontId="3" fillId="13" borderId="11" xfId="0" applyFont="1" applyFill="1" applyBorder="1" applyAlignment="1">
      <alignment horizontal="left" vertical="center" wrapText="1"/>
    </xf>
    <xf numFmtId="3" fontId="14" fillId="13" borderId="11" xfId="0" applyNumberFormat="1" applyFont="1" applyFill="1" applyBorder="1" applyAlignment="1">
      <alignment horizontal="center" vertical="center"/>
    </xf>
    <xf numFmtId="0" fontId="3" fillId="13" borderId="24" xfId="0" applyFont="1" applyFill="1" applyBorder="1" applyAlignment="1">
      <alignment vertical="center" wrapText="1"/>
    </xf>
    <xf numFmtId="3" fontId="3" fillId="13" borderId="11" xfId="0" applyNumberFormat="1" applyFont="1" applyFill="1" applyBorder="1" applyAlignment="1">
      <alignment horizontal="center" vertical="center"/>
    </xf>
    <xf numFmtId="3" fontId="3" fillId="10" borderId="23" xfId="0" applyNumberFormat="1" applyFont="1" applyFill="1" applyBorder="1" applyAlignment="1">
      <alignment horizontal="center" vertical="center"/>
    </xf>
    <xf numFmtId="0" fontId="3" fillId="10" borderId="24" xfId="0" applyFont="1" applyFill="1" applyBorder="1" applyAlignment="1">
      <alignment vertical="center"/>
    </xf>
    <xf numFmtId="3" fontId="3" fillId="10" borderId="11" xfId="0" applyNumberFormat="1" applyFont="1" applyFill="1" applyBorder="1" applyAlignment="1">
      <alignment horizontal="center" vertical="center"/>
    </xf>
    <xf numFmtId="4" fontId="15" fillId="0" borderId="10" xfId="0" applyNumberFormat="1" applyFont="1" applyBorder="1" applyAlignment="1">
      <alignment horizontal="center" vertical="center" wrapText="1"/>
    </xf>
    <xf numFmtId="3" fontId="3" fillId="2" borderId="24" xfId="0" applyNumberFormat="1" applyFont="1" applyFill="1" applyBorder="1" applyAlignment="1">
      <alignment horizontal="center" vertical="center" wrapText="1"/>
    </xf>
    <xf numFmtId="4" fontId="8" fillId="2" borderId="11" xfId="0" applyNumberFormat="1" applyFont="1" applyFill="1" applyBorder="1" applyAlignment="1">
      <alignment horizontal="center" vertical="center"/>
    </xf>
    <xf numFmtId="3" fontId="13" fillId="14" borderId="11" xfId="0" applyNumberFormat="1" applyFont="1" applyFill="1" applyBorder="1" applyAlignment="1">
      <alignment horizontal="center" vertical="center"/>
    </xf>
    <xf numFmtId="0" fontId="8" fillId="0" borderId="2" xfId="0" applyFont="1" applyBorder="1"/>
    <xf numFmtId="0" fontId="8" fillId="0" borderId="4" xfId="0" applyFont="1" applyBorder="1" applyAlignment="1">
      <alignment vertical="center"/>
    </xf>
    <xf numFmtId="3" fontId="8" fillId="0" borderId="13" xfId="0" applyNumberFormat="1" applyFont="1" applyBorder="1" applyAlignment="1">
      <alignment horizontal="center" vertical="center"/>
    </xf>
    <xf numFmtId="3" fontId="8" fillId="0" borderId="32" xfId="0" applyNumberFormat="1" applyFont="1" applyBorder="1" applyAlignment="1">
      <alignment horizontal="center" vertical="center"/>
    </xf>
    <xf numFmtId="3" fontId="8" fillId="0" borderId="0" xfId="0" applyNumberFormat="1" applyFont="1" applyAlignment="1">
      <alignment horizontal="center" vertical="center"/>
    </xf>
    <xf numFmtId="0" fontId="21" fillId="9" borderId="15" xfId="0" applyFont="1" applyFill="1" applyBorder="1" applyAlignment="1">
      <alignment vertical="center"/>
    </xf>
    <xf numFmtId="3" fontId="21" fillId="9" borderId="16" xfId="0" applyNumberFormat="1" applyFont="1" applyFill="1" applyBorder="1" applyAlignment="1">
      <alignment horizontal="center" vertical="center"/>
    </xf>
    <xf numFmtId="3" fontId="21" fillId="9" borderId="34" xfId="0" applyNumberFormat="1" applyFont="1" applyFill="1" applyBorder="1" applyAlignment="1">
      <alignment horizontal="center" vertical="center"/>
    </xf>
    <xf numFmtId="3" fontId="8" fillId="0" borderId="0" xfId="0" applyNumberFormat="1" applyFont="1" applyAlignment="1">
      <alignment horizontal="right"/>
    </xf>
    <xf numFmtId="3" fontId="8" fillId="0" borderId="4" xfId="0" applyNumberFormat="1" applyFont="1" applyBorder="1" applyAlignment="1">
      <alignment horizontal="center" vertical="center"/>
    </xf>
    <xf numFmtId="3" fontId="20" fillId="0" borderId="0" xfId="0" applyNumberFormat="1" applyFont="1" applyAlignment="1">
      <alignment horizontal="center" vertical="center"/>
    </xf>
    <xf numFmtId="2" fontId="11" fillId="8" borderId="35" xfId="0" applyNumberFormat="1" applyFont="1" applyFill="1" applyBorder="1" applyAlignment="1">
      <alignment horizontal="right" vertical="center"/>
    </xf>
    <xf numFmtId="3" fontId="23" fillId="8" borderId="36" xfId="0" applyNumberFormat="1" applyFont="1" applyFill="1" applyBorder="1" applyAlignment="1">
      <alignment horizontal="center"/>
    </xf>
    <xf numFmtId="0" fontId="8" fillId="0" borderId="3" xfId="0" applyFont="1" applyBorder="1" applyAlignment="1">
      <alignment horizontal="center" vertical="center"/>
    </xf>
    <xf numFmtId="0" fontId="22" fillId="0" borderId="37" xfId="0" applyFont="1" applyBorder="1"/>
    <xf numFmtId="0" fontId="8" fillId="0" borderId="33" xfId="0" applyFont="1" applyBorder="1" applyAlignment="1">
      <alignment vertical="center"/>
    </xf>
    <xf numFmtId="0" fontId="8" fillId="0" borderId="33" xfId="0" applyFont="1" applyBorder="1" applyAlignment="1">
      <alignment horizontal="right"/>
    </xf>
    <xf numFmtId="0" fontId="26" fillId="0" borderId="28" xfId="0" applyFont="1" applyBorder="1" applyAlignment="1">
      <alignment horizontal="center"/>
    </xf>
    <xf numFmtId="0" fontId="28" fillId="5" borderId="41" xfId="0" applyFont="1" applyFill="1" applyBorder="1" applyAlignment="1">
      <alignment horizontal="left" vertical="center" wrapText="1"/>
    </xf>
    <xf numFmtId="9" fontId="28" fillId="5" borderId="11" xfId="0" applyNumberFormat="1" applyFont="1" applyFill="1" applyBorder="1" applyAlignment="1">
      <alignment horizontal="left" vertical="center"/>
    </xf>
    <xf numFmtId="9" fontId="28" fillId="5" borderId="11" xfId="0" applyNumberFormat="1" applyFont="1" applyFill="1" applyBorder="1" applyAlignment="1">
      <alignment horizontal="center" vertical="center"/>
    </xf>
    <xf numFmtId="0" fontId="28" fillId="5" borderId="11" xfId="0" applyFont="1" applyFill="1" applyBorder="1" applyAlignment="1">
      <alignment horizontal="left" vertical="center" wrapText="1"/>
    </xf>
    <xf numFmtId="0" fontId="28" fillId="0" borderId="33" xfId="0" applyFont="1" applyBorder="1" applyAlignment="1">
      <alignment vertical="center"/>
    </xf>
    <xf numFmtId="0" fontId="28" fillId="0" borderId="0" xfId="0" applyFont="1" applyAlignment="1">
      <alignment vertical="center"/>
    </xf>
    <xf numFmtId="0" fontId="1" fillId="0" borderId="0" xfId="0" applyFont="1"/>
    <xf numFmtId="1" fontId="0" fillId="0" borderId="0" xfId="0" applyNumberFormat="1"/>
    <xf numFmtId="1" fontId="0" fillId="17" borderId="0" xfId="0" applyNumberFormat="1" applyFill="1"/>
    <xf numFmtId="0" fontId="1" fillId="0" borderId="0" xfId="0" applyFont="1" applyAlignment="1">
      <alignment wrapText="1"/>
    </xf>
    <xf numFmtId="0" fontId="0" fillId="0" borderId="0" xfId="0" applyAlignment="1">
      <alignment horizontal="center"/>
    </xf>
    <xf numFmtId="0" fontId="1" fillId="18" borderId="0" xfId="0" applyFont="1" applyFill="1"/>
    <xf numFmtId="0" fontId="0" fillId="0" borderId="42" xfId="0" applyBorder="1"/>
    <xf numFmtId="0" fontId="30" fillId="0" borderId="43" xfId="0" applyFont="1" applyBorder="1" applyAlignment="1">
      <alignment vertical="center" wrapText="1"/>
    </xf>
    <xf numFmtId="0" fontId="2" fillId="0" borderId="43" xfId="0" applyFont="1" applyBorder="1" applyAlignment="1">
      <alignment horizontal="center" vertical="center" wrapText="1"/>
    </xf>
    <xf numFmtId="0" fontId="0" fillId="0" borderId="43" xfId="0" applyBorder="1" applyAlignment="1">
      <alignment horizontal="center"/>
    </xf>
    <xf numFmtId="0" fontId="2" fillId="15" borderId="14" xfId="0" applyFont="1" applyFill="1" applyBorder="1" applyAlignment="1">
      <alignment horizontal="center" vertical="center"/>
    </xf>
    <xf numFmtId="0" fontId="2" fillId="0" borderId="43" xfId="0" applyFont="1" applyBorder="1" applyAlignment="1">
      <alignment horizontal="center" vertical="center"/>
    </xf>
    <xf numFmtId="0" fontId="4" fillId="0" borderId="43" xfId="0" applyFont="1" applyBorder="1" applyAlignment="1">
      <alignment horizontal="center" vertical="center"/>
    </xf>
    <xf numFmtId="0" fontId="0" fillId="0" borderId="43" xfId="0" applyBorder="1" applyAlignment="1">
      <alignment horizontal="center" vertical="center"/>
    </xf>
    <xf numFmtId="0" fontId="9" fillId="19" borderId="43" xfId="0" applyFont="1" applyFill="1" applyBorder="1" applyAlignment="1">
      <alignment horizontal="center" vertical="center" wrapText="1"/>
    </xf>
    <xf numFmtId="0" fontId="34" fillId="0" borderId="43" xfId="0" applyFont="1" applyBorder="1" applyAlignment="1">
      <alignment horizontal="center" vertical="center"/>
    </xf>
    <xf numFmtId="0" fontId="36" fillId="20" borderId="14" xfId="0" applyFont="1" applyFill="1" applyBorder="1" applyAlignment="1">
      <alignment horizontal="center" vertical="center"/>
    </xf>
    <xf numFmtId="0" fontId="36" fillId="20" borderId="39" xfId="0" applyFont="1" applyFill="1" applyBorder="1" applyAlignment="1">
      <alignment horizontal="center" vertical="center"/>
    </xf>
    <xf numFmtId="0" fontId="35" fillId="0" borderId="43"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27" fillId="0" borderId="0" xfId="0" applyFont="1" applyAlignment="1">
      <alignment vertical="center"/>
    </xf>
    <xf numFmtId="0" fontId="27" fillId="0" borderId="0" xfId="0" applyFont="1"/>
    <xf numFmtId="0" fontId="27" fillId="0" borderId="0" xfId="0" applyFont="1" applyAlignment="1">
      <alignment horizontal="center"/>
    </xf>
    <xf numFmtId="0" fontId="27" fillId="0" borderId="0" xfId="0" applyFont="1" applyAlignment="1">
      <alignment horizontal="right"/>
    </xf>
    <xf numFmtId="0" fontId="37" fillId="0" borderId="42" xfId="0" applyFont="1" applyBorder="1" applyAlignment="1">
      <alignment horizontal="justify" vertical="center"/>
    </xf>
    <xf numFmtId="0" fontId="39" fillId="0" borderId="42" xfId="0" applyFont="1" applyBorder="1"/>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1" fillId="0" borderId="11" xfId="0" applyFont="1" applyBorder="1" applyAlignment="1">
      <alignment vertical="center" wrapText="1"/>
    </xf>
    <xf numFmtId="0" fontId="41" fillId="0" borderId="12" xfId="0" applyFont="1" applyBorder="1" applyAlignment="1">
      <alignment horizontal="center" vertical="center" wrapText="1"/>
    </xf>
    <xf numFmtId="0" fontId="41" fillId="21" borderId="14"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0" fillId="0" borderId="38"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vertical="center" wrapText="1"/>
    </xf>
    <xf numFmtId="0" fontId="39" fillId="0" borderId="11" xfId="0" applyFont="1" applyBorder="1" applyAlignment="1">
      <alignment horizontal="center"/>
    </xf>
    <xf numFmtId="0" fontId="41" fillId="22" borderId="11" xfId="0" applyFont="1" applyFill="1" applyBorder="1" applyAlignment="1">
      <alignment horizontal="center" vertical="center" wrapText="1"/>
    </xf>
    <xf numFmtId="0" fontId="41" fillId="21" borderId="11" xfId="0" applyFont="1" applyFill="1" applyBorder="1" applyAlignment="1">
      <alignment vertical="center" wrapText="1"/>
    </xf>
    <xf numFmtId="0" fontId="39" fillId="0" borderId="47" xfId="0" applyFont="1" applyBorder="1"/>
    <xf numFmtId="0" fontId="37" fillId="0" borderId="0" xfId="0" applyFont="1" applyAlignment="1">
      <alignment vertical="center"/>
    </xf>
    <xf numFmtId="0" fontId="33" fillId="0" borderId="43" xfId="0" applyFont="1" applyBorder="1" applyAlignment="1">
      <alignment horizontal="center" vertical="center" wrapText="1"/>
    </xf>
    <xf numFmtId="0" fontId="32" fillId="0" borderId="43" xfId="0" applyFont="1" applyBorder="1" applyAlignment="1">
      <alignment vertical="center" wrapText="1"/>
    </xf>
    <xf numFmtId="0" fontId="32" fillId="0" borderId="43" xfId="0" applyFont="1" applyBorder="1" applyAlignment="1">
      <alignment horizontal="center" vertical="center" wrapText="1"/>
    </xf>
    <xf numFmtId="0" fontId="32" fillId="0" borderId="43" xfId="0" applyFont="1" applyBorder="1" applyAlignment="1">
      <alignment vertical="center"/>
    </xf>
    <xf numFmtId="0" fontId="33" fillId="18" borderId="43" xfId="0" applyFont="1" applyFill="1" applyBorder="1" applyAlignment="1">
      <alignment horizontal="center" vertical="center" wrapText="1"/>
    </xf>
    <xf numFmtId="3" fontId="32" fillId="0" borderId="43" xfId="0" applyNumberFormat="1" applyFont="1" applyBorder="1" applyAlignment="1">
      <alignment horizontal="center" vertical="center" wrapText="1"/>
    </xf>
    <xf numFmtId="3" fontId="32" fillId="18" borderId="43" xfId="0" applyNumberFormat="1" applyFont="1" applyFill="1" applyBorder="1" applyAlignment="1">
      <alignment horizontal="center" vertical="center" wrapText="1"/>
    </xf>
    <xf numFmtId="0" fontId="32" fillId="0" borderId="43" xfId="0" applyFont="1" applyBorder="1" applyAlignment="1">
      <alignment horizontal="left" vertical="center" wrapText="1"/>
    </xf>
    <xf numFmtId="3" fontId="33" fillId="0" borderId="43" xfId="0" applyNumberFormat="1" applyFont="1" applyBorder="1" applyAlignment="1">
      <alignment horizontal="center" vertical="center" wrapText="1"/>
    </xf>
    <xf numFmtId="3" fontId="33" fillId="18" borderId="43" xfId="0" applyNumberFormat="1" applyFont="1" applyFill="1" applyBorder="1" applyAlignment="1">
      <alignment horizontal="center" vertical="center" wrapText="1"/>
    </xf>
    <xf numFmtId="0" fontId="0" fillId="18" borderId="0" xfId="0" applyFill="1" applyAlignment="1">
      <alignment horizontal="center" vertical="center"/>
    </xf>
    <xf numFmtId="0" fontId="0" fillId="20" borderId="0" xfId="0" applyFill="1" applyAlignment="1">
      <alignment horizontal="center"/>
    </xf>
    <xf numFmtId="0" fontId="42" fillId="0" borderId="0" xfId="0" applyFont="1"/>
    <xf numFmtId="1" fontId="0" fillId="0" borderId="0" xfId="0" applyNumberFormat="1" applyAlignment="1">
      <alignment horizontal="center" vertical="center"/>
    </xf>
    <xf numFmtId="0" fontId="4" fillId="23" borderId="43" xfId="0" applyFont="1" applyFill="1" applyBorder="1" applyAlignment="1">
      <alignment horizontal="center" vertical="center"/>
    </xf>
    <xf numFmtId="9" fontId="8" fillId="0" borderId="11" xfId="0" applyNumberFormat="1" applyFont="1" applyBorder="1" applyAlignment="1">
      <alignment horizontal="left" vertical="center" wrapText="1"/>
    </xf>
    <xf numFmtId="0" fontId="3" fillId="2" borderId="11" xfId="0" applyFont="1" applyFill="1" applyBorder="1" applyAlignment="1">
      <alignment horizontal="left" vertical="center" wrapText="1"/>
    </xf>
    <xf numFmtId="0" fontId="8" fillId="0" borderId="11" xfId="0" applyFont="1" applyBorder="1" applyAlignment="1">
      <alignment wrapText="1"/>
    </xf>
    <xf numFmtId="0" fontId="11" fillId="9" borderId="18" xfId="0" applyFont="1" applyFill="1" applyBorder="1" applyAlignment="1">
      <alignment horizontal="center" vertical="center" wrapText="1"/>
    </xf>
    <xf numFmtId="0" fontId="11" fillId="9" borderId="19" xfId="0" applyFont="1" applyFill="1" applyBorder="1" applyAlignment="1">
      <alignment horizontal="center" vertical="center" wrapText="1"/>
    </xf>
    <xf numFmtId="164" fontId="11" fillId="9" borderId="19" xfId="0" applyNumberFormat="1"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3" fillId="2" borderId="24" xfId="0" applyFont="1" applyFill="1" applyBorder="1" applyAlignment="1">
      <alignment vertical="center" wrapText="1"/>
    </xf>
    <xf numFmtId="0" fontId="22" fillId="0" borderId="29" xfId="0" applyFont="1" applyBorder="1" applyAlignment="1">
      <alignment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4" fillId="0" borderId="42" xfId="0" applyFont="1" applyBorder="1" applyAlignment="1">
      <alignment horizontal="left" vertical="center"/>
    </xf>
    <xf numFmtId="0" fontId="8" fillId="0" borderId="26" xfId="0" applyFont="1" applyBorder="1" applyAlignment="1">
      <alignment horizontal="justify" vertical="center" wrapText="1"/>
    </xf>
    <xf numFmtId="0" fontId="8" fillId="7" borderId="40" xfId="0" applyFont="1" applyFill="1" applyBorder="1" applyAlignment="1">
      <alignment horizontal="justify" wrapText="1"/>
    </xf>
    <xf numFmtId="0" fontId="8" fillId="7" borderId="33" xfId="0" applyFont="1" applyFill="1" applyBorder="1" applyAlignment="1">
      <alignment horizontal="justify" wrapText="1"/>
    </xf>
    <xf numFmtId="3" fontId="23" fillId="9" borderId="20" xfId="0" applyNumberFormat="1" applyFont="1" applyFill="1" applyBorder="1" applyAlignment="1">
      <alignment horizontal="center" vertical="center" wrapText="1"/>
    </xf>
    <xf numFmtId="0" fontId="23" fillId="9" borderId="19" xfId="0" applyFont="1" applyFill="1" applyBorder="1" applyAlignment="1">
      <alignment horizontal="center" vertical="center" wrapText="1"/>
    </xf>
    <xf numFmtId="0" fontId="5" fillId="0" borderId="6" xfId="0" applyFont="1" applyBorder="1" applyAlignment="1">
      <alignment horizontal="center"/>
    </xf>
    <xf numFmtId="0" fontId="6" fillId="0" borderId="7" xfId="0" applyFont="1" applyBorder="1" applyAlignment="1">
      <alignment horizontal="center" wrapText="1"/>
    </xf>
    <xf numFmtId="0" fontId="7" fillId="2" borderId="10"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33" xfId="0" applyFont="1" applyBorder="1" applyAlignment="1">
      <alignment horizontal="center" vertical="center"/>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left" wrapText="1"/>
    </xf>
    <xf numFmtId="0" fontId="1" fillId="0" borderId="0" xfId="0" applyFont="1" applyAlignment="1">
      <alignment horizontal="left" wrapText="1"/>
    </xf>
    <xf numFmtId="0" fontId="13" fillId="12" borderId="21" xfId="0" applyFont="1" applyFill="1" applyBorder="1" applyAlignment="1">
      <alignment horizontal="left" vertical="center"/>
    </xf>
    <xf numFmtId="0" fontId="13" fillId="13" borderId="21"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9" fillId="14" borderId="12" xfId="0" applyFont="1" applyFill="1" applyBorder="1" applyAlignment="1">
      <alignment horizontal="center" vertical="center"/>
    </xf>
    <xf numFmtId="0" fontId="13" fillId="16" borderId="33" xfId="0" applyFont="1" applyFill="1" applyBorder="1" applyAlignment="1">
      <alignment horizontal="center" vertical="center" wrapText="1"/>
    </xf>
    <xf numFmtId="0" fontId="0" fillId="16" borderId="0" xfId="0" applyFill="1" applyAlignment="1">
      <alignment vertical="center"/>
    </xf>
    <xf numFmtId="0" fontId="4" fillId="16" borderId="4" xfId="0" applyFont="1" applyFill="1" applyBorder="1" applyAlignment="1">
      <alignment vertical="center"/>
    </xf>
    <xf numFmtId="0" fontId="4" fillId="0" borderId="22" xfId="0" applyFont="1" applyBorder="1" applyAlignment="1">
      <alignment wrapText="1"/>
    </xf>
    <xf numFmtId="0" fontId="3" fillId="0" borderId="12" xfId="0" applyFont="1" applyBorder="1" applyAlignment="1">
      <alignment horizontal="left" vertical="center"/>
    </xf>
    <xf numFmtId="0" fontId="9" fillId="0" borderId="13" xfId="0" applyFont="1" applyBorder="1" applyAlignment="1">
      <alignment horizontal="right" vertical="center" wrapText="1"/>
    </xf>
    <xf numFmtId="0" fontId="9" fillId="0" borderId="44" xfId="0" applyFont="1" applyBorder="1" applyAlignment="1">
      <alignment horizontal="right" vertical="center" wrapText="1"/>
    </xf>
    <xf numFmtId="0" fontId="9" fillId="5" borderId="12" xfId="0" applyFont="1" applyFill="1" applyBorder="1" applyAlignment="1">
      <alignment horizontal="right" vertical="center" wrapText="1"/>
    </xf>
    <xf numFmtId="0" fontId="9" fillId="5" borderId="13" xfId="0" applyFont="1" applyFill="1" applyBorder="1" applyAlignment="1">
      <alignment horizontal="right" vertical="center" wrapText="1"/>
    </xf>
    <xf numFmtId="0" fontId="9" fillId="5" borderId="44" xfId="0" applyFont="1" applyFill="1" applyBorder="1" applyAlignment="1">
      <alignment horizontal="right" vertical="center" wrapText="1"/>
    </xf>
    <xf numFmtId="0" fontId="9" fillId="5" borderId="45"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40" fillId="0" borderId="12" xfId="0" applyFont="1" applyBorder="1" applyAlignment="1">
      <alignment horizontal="center" vertical="center" wrapText="1"/>
    </xf>
    <xf numFmtId="0" fontId="40" fillId="0" borderId="14" xfId="0" applyFont="1" applyBorder="1" applyAlignment="1">
      <alignment horizontal="center" vertical="center" wrapText="1"/>
    </xf>
    <xf numFmtId="0" fontId="33" fillId="0" borderId="43"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38" xfId="0" applyFont="1" applyBorder="1" applyAlignment="1">
      <alignment horizontal="center" vertical="center" wrapText="1"/>
    </xf>
    <xf numFmtId="9" fontId="3" fillId="24" borderId="12" xfId="0" applyNumberFormat="1" applyFont="1" applyFill="1" applyBorder="1" applyAlignment="1">
      <alignment horizontal="left" vertical="center"/>
    </xf>
    <xf numFmtId="0" fontId="8" fillId="24" borderId="10" xfId="0" applyFont="1" applyFill="1" applyBorder="1" applyAlignment="1">
      <alignment horizontal="justify" vertical="center" wrapText="1"/>
    </xf>
    <xf numFmtId="0" fontId="8" fillId="24" borderId="10" xfId="0" applyFont="1" applyFill="1" applyBorder="1" applyAlignment="1">
      <alignment horizontal="left" vertical="top" wrapText="1"/>
    </xf>
    <xf numFmtId="0" fontId="4" fillId="0" borderId="2" xfId="0" applyFont="1" applyBorder="1" applyAlignment="1"/>
    <xf numFmtId="0" fontId="4" fillId="0" borderId="3" xfId="0" applyFont="1" applyBorder="1" applyAlignment="1"/>
    <xf numFmtId="0" fontId="0" fillId="0" borderId="0" xfId="0" applyAlignment="1"/>
    <xf numFmtId="0" fontId="4" fillId="0" borderId="4" xfId="0" applyFont="1" applyBorder="1" applyAlignment="1"/>
    <xf numFmtId="0" fontId="4" fillId="0" borderId="16" xfId="0" applyFont="1" applyBorder="1" applyAlignment="1"/>
    <xf numFmtId="0" fontId="4" fillId="0" borderId="17" xfId="0" applyFont="1" applyBorder="1" applyAlignment="1"/>
    <xf numFmtId="0" fontId="4" fillId="0" borderId="8" xfId="0" applyFont="1" applyBorder="1" applyAlignment="1"/>
    <xf numFmtId="0" fontId="4" fillId="0" borderId="9" xfId="0" applyFont="1" applyBorder="1" applyAlignment="1"/>
    <xf numFmtId="0" fontId="4" fillId="0" borderId="38" xfId="0" applyFont="1" applyBorder="1" applyAlignment="1"/>
    <xf numFmtId="0" fontId="4" fillId="0" borderId="13" xfId="0" applyFont="1" applyBorder="1" applyAlignment="1"/>
    <xf numFmtId="0" fontId="4" fillId="0" borderId="14" xfId="0" applyFont="1" applyBorder="1" applyAlignment="1"/>
    <xf numFmtId="0" fontId="4" fillId="24" borderId="13" xfId="0" applyFont="1" applyFill="1" applyBorder="1" applyAlignment="1"/>
    <xf numFmtId="0" fontId="4" fillId="24" borderId="14" xfId="0" applyFont="1" applyFill="1" applyBorder="1" applyAlignment="1"/>
    <xf numFmtId="0" fontId="44" fillId="0" borderId="26" xfId="0" applyFont="1" applyBorder="1" applyAlignment="1">
      <alignment horizontal="justify" vertical="center" wrapText="1"/>
    </xf>
    <xf numFmtId="0" fontId="4" fillId="0" borderId="22" xfId="0" applyFont="1" applyBorder="1" applyAlignment="1"/>
    <xf numFmtId="0" fontId="29" fillId="0" borderId="2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1" Type="http://customschemas.google.com/relationships/workbookmetadata" Target="metadata"/><Relationship Id="rId15" Type="http://schemas.microsoft.com/office/2017/10/relationships/person" Target="persons/person.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eidy Paola Soriano Herrera" id="{621B1B98-EBAF-45CB-A4C8-092E27C7B7CD}" userId="S::lsoriano@mineducacion.gov.co::724568af-42e0-42a9-91d7-d1e74e287ff8" providerId="AD"/>
  <person displayName="Jorge Eduardo Corrales Amaya" id="{3E438443-AACB-4038-B842-6CDB85A9B56E}" userId="S::jcorrales@mineducacion.gov.co::9d8de167-2fa0-4edb-8d1f-00515bfc3c1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6" dT="2026-02-21T16:45:03.77" personId="{3E438443-AACB-4038-B842-6CDB85A9B56E}" id="{9F682677-9EEA-4592-949C-95D3655F19CA}">
    <text>En el segundo párrafo incluir o referenciar algunos aspectos que requieren mayor profundidad, tales como....</text>
  </threadedComment>
  <threadedComment ref="C45" dT="2026-02-21T16:57:55.87" personId="{3E438443-AACB-4038-B842-6CDB85A9B56E}" id="{297F7F5A-ED30-4DE9-BAC0-66A9BACD9A05}">
    <text>las 3 personas son de los mismos roles?, de otros?...
respecto a número de estudiantes es base de cálculo?. Se aclaró la base de cálculo?. Nota. la redacción pareciera más relacionada con algo de propuesta técnica que financiera; se podría ajustar la observación a lo financiero</text>
  </threadedComment>
  <threadedComment ref="C45" dT="2026-02-23T20:48:05.33" personId="{621B1B98-EBAF-45CB-A4C8-092E27C7B7CD}" id="{C98BF14A-F1F1-4E20-9FD8-CAA9ADB64619}" parentId="{297F7F5A-ED30-4DE9-BAC0-66A9BACD9A05}">
    <text>Estos aspectos fueron aclarados por la IES de acuerdo con las solicitudes enviadas.</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20"/>
  <sheetViews>
    <sheetView topLeftCell="A3" workbookViewId="0">
      <selection activeCell="C19" sqref="C19"/>
    </sheetView>
  </sheetViews>
  <sheetFormatPr defaultColWidth="14.42578125" defaultRowHeight="15" customHeight="1"/>
  <cols>
    <col min="1" max="1" width="10.7109375" customWidth="1"/>
    <col min="2" max="2" width="58.140625" customWidth="1"/>
    <col min="3" max="3" width="19" customWidth="1"/>
    <col min="4" max="4" width="31.140625" customWidth="1"/>
    <col min="5" max="5" width="25.42578125" customWidth="1"/>
    <col min="6" max="6" width="26.42578125" customWidth="1"/>
    <col min="7" max="25" width="10.7109375" customWidth="1"/>
  </cols>
  <sheetData>
    <row r="2" spans="2:6" ht="14.45">
      <c r="B2" s="162" t="s">
        <v>0</v>
      </c>
      <c r="C2" s="193"/>
      <c r="D2" s="193"/>
      <c r="E2" s="194"/>
    </row>
    <row r="3" spans="2:6" ht="14.45">
      <c r="B3" s="163" t="s">
        <v>1</v>
      </c>
      <c r="C3" s="195"/>
      <c r="D3" s="195"/>
      <c r="E3" s="196"/>
    </row>
    <row r="4" spans="2:6" ht="14.45">
      <c r="B4" s="163" t="s">
        <v>2</v>
      </c>
      <c r="C4" s="195"/>
      <c r="D4" s="195"/>
      <c r="E4" s="196"/>
    </row>
    <row r="5" spans="2:6" ht="14.45">
      <c r="B5" s="163" t="s">
        <v>3</v>
      </c>
      <c r="C5" s="195"/>
      <c r="D5" s="195"/>
      <c r="E5" s="196"/>
    </row>
    <row r="6" spans="2:6" ht="14.45">
      <c r="B6" s="163" t="s">
        <v>4</v>
      </c>
      <c r="C6" s="195"/>
      <c r="D6" s="195"/>
      <c r="E6" s="196"/>
    </row>
    <row r="7" spans="2:6" ht="14.45">
      <c r="B7" s="164" t="s">
        <v>5</v>
      </c>
      <c r="C7" s="195"/>
      <c r="D7" s="195"/>
      <c r="E7" s="196"/>
    </row>
    <row r="8" spans="2:6" ht="14.45">
      <c r="B8" s="165"/>
      <c r="C8" s="197"/>
      <c r="D8" s="197"/>
      <c r="E8" s="198"/>
    </row>
    <row r="9" spans="2:6" ht="18">
      <c r="B9" s="2" t="s">
        <v>6</v>
      </c>
      <c r="C9" s="159" t="s">
        <v>7</v>
      </c>
      <c r="D9" s="197"/>
      <c r="E9" s="198"/>
    </row>
    <row r="10" spans="2:6" ht="15.6">
      <c r="B10" s="160" t="s">
        <v>8</v>
      </c>
      <c r="C10" s="199"/>
      <c r="D10" s="199"/>
      <c r="E10" s="200"/>
    </row>
    <row r="11" spans="2:6" ht="5.25" customHeight="1">
      <c r="C11" s="1"/>
      <c r="D11" s="1"/>
    </row>
    <row r="12" spans="2:6" ht="21">
      <c r="B12" s="3"/>
      <c r="C12" s="1"/>
      <c r="D12" s="1"/>
    </row>
    <row r="13" spans="2:6" ht="14.45">
      <c r="B13" s="161" t="s">
        <v>9</v>
      </c>
      <c r="C13" s="161" t="s">
        <v>10</v>
      </c>
      <c r="D13" s="4" t="s">
        <v>11</v>
      </c>
      <c r="E13" s="5" t="s">
        <v>12</v>
      </c>
      <c r="F13" s="6" t="s">
        <v>13</v>
      </c>
    </row>
    <row r="14" spans="2:6" ht="51.75" customHeight="1">
      <c r="B14" s="201"/>
      <c r="C14" s="201"/>
      <c r="D14" s="7" t="s">
        <v>14</v>
      </c>
      <c r="E14" s="8" t="s">
        <v>15</v>
      </c>
      <c r="F14" s="9" t="s">
        <v>16</v>
      </c>
    </row>
    <row r="15" spans="2:6" ht="38.25" customHeight="1">
      <c r="B15" s="10" t="s">
        <v>17</v>
      </c>
      <c r="C15" s="64">
        <v>35</v>
      </c>
      <c r="D15" s="11">
        <f>'IES 1 IUB'!D75</f>
        <v>25</v>
      </c>
      <c r="E15" s="11"/>
      <c r="F15" s="11"/>
    </row>
    <row r="16" spans="2:6" ht="27" customHeight="1">
      <c r="B16" s="10" t="s">
        <v>18</v>
      </c>
      <c r="C16" s="64">
        <v>20</v>
      </c>
      <c r="D16" s="11">
        <f>'IES 1 IUB'!D76</f>
        <v>10</v>
      </c>
      <c r="E16" s="11"/>
      <c r="F16" s="11"/>
    </row>
    <row r="17" spans="2:6" ht="57" customHeight="1">
      <c r="B17" s="10" t="s">
        <v>19</v>
      </c>
      <c r="C17" s="64">
        <v>10</v>
      </c>
      <c r="D17" s="11">
        <f>'IES 1 IUB'!D77</f>
        <v>10</v>
      </c>
      <c r="E17" s="11"/>
      <c r="F17" s="11"/>
    </row>
    <row r="18" spans="2:6" ht="45.75" customHeight="1">
      <c r="B18" s="10" t="s">
        <v>20</v>
      </c>
      <c r="C18" s="64">
        <v>25</v>
      </c>
      <c r="D18" s="11">
        <f>'IES 1 IUB'!D78</f>
        <v>25</v>
      </c>
      <c r="E18" s="11"/>
      <c r="F18" s="11"/>
    </row>
    <row r="19" spans="2:6" ht="45.75" customHeight="1">
      <c r="B19" s="10" t="s">
        <v>21</v>
      </c>
      <c r="C19" s="66">
        <v>10</v>
      </c>
      <c r="D19" s="11">
        <f>'IES 1 IUB'!D79</f>
        <v>0</v>
      </c>
      <c r="E19" s="11"/>
      <c r="F19" s="11"/>
    </row>
    <row r="20" spans="2:6" ht="35.25" customHeight="1">
      <c r="B20" s="12" t="s">
        <v>22</v>
      </c>
      <c r="C20" s="13">
        <f t="shared" ref="C20" si="0">SUM(C15:C19)</f>
        <v>100</v>
      </c>
      <c r="D20" s="14">
        <f>SUM(D15:D19)</f>
        <v>70</v>
      </c>
      <c r="E20" s="15">
        <v>0</v>
      </c>
      <c r="F20" s="9">
        <v>0</v>
      </c>
    </row>
  </sheetData>
  <mergeCells count="11">
    <mergeCell ref="C9:E9"/>
    <mergeCell ref="B10:E10"/>
    <mergeCell ref="B13:B14"/>
    <mergeCell ref="C13:C14"/>
    <mergeCell ref="B2:E2"/>
    <mergeCell ref="B3:E3"/>
    <mergeCell ref="B4:E4"/>
    <mergeCell ref="B5:E5"/>
    <mergeCell ref="B6:E6"/>
    <mergeCell ref="B7:E7"/>
    <mergeCell ref="B8:E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EB1-6554-4CBE-A21A-44789C581D01}">
  <sheetPr>
    <tabColor theme="8" tint="-0.249977111117893"/>
  </sheetPr>
  <dimension ref="B1:M85"/>
  <sheetViews>
    <sheetView tabSelected="1" zoomScale="85" zoomScaleNormal="85" workbookViewId="0">
      <selection activeCell="C45" sqref="C45"/>
    </sheetView>
  </sheetViews>
  <sheetFormatPr defaultColWidth="14.42578125" defaultRowHeight="15" customHeight="1"/>
  <cols>
    <col min="1" max="1" width="4.140625" customWidth="1"/>
    <col min="2" max="2" width="56.140625" customWidth="1"/>
    <col min="3" max="3" width="99" customWidth="1"/>
    <col min="4" max="4" width="32.28515625" customWidth="1"/>
    <col min="5" max="5" width="33.42578125" customWidth="1"/>
    <col min="6" max="9" width="9" customWidth="1"/>
    <col min="10" max="10" width="9" hidden="1" customWidth="1"/>
    <col min="11" max="26" width="9" customWidth="1"/>
  </cols>
  <sheetData>
    <row r="1" spans="2:5" ht="15" customHeight="1" thickBot="1"/>
    <row r="2" spans="2:5" ht="14.25" customHeight="1">
      <c r="B2" s="162" t="s">
        <v>0</v>
      </c>
      <c r="C2" s="193"/>
      <c r="D2" s="193"/>
      <c r="E2" s="194"/>
    </row>
    <row r="3" spans="2:5" ht="14.25" customHeight="1">
      <c r="B3" s="163" t="s">
        <v>1</v>
      </c>
      <c r="C3" s="195"/>
      <c r="D3" s="195"/>
      <c r="E3" s="196"/>
    </row>
    <row r="4" spans="2:5" ht="14.25" customHeight="1">
      <c r="B4" s="163" t="s">
        <v>2</v>
      </c>
      <c r="C4" s="195"/>
      <c r="D4" s="195"/>
      <c r="E4" s="196"/>
    </row>
    <row r="5" spans="2:5" ht="14.25" customHeight="1">
      <c r="B5" s="163" t="s">
        <v>3</v>
      </c>
      <c r="C5" s="195"/>
      <c r="D5" s="195"/>
      <c r="E5" s="196"/>
    </row>
    <row r="6" spans="2:5" ht="14.25" customHeight="1">
      <c r="B6" s="163" t="s">
        <v>4</v>
      </c>
      <c r="C6" s="195"/>
      <c r="D6" s="195"/>
      <c r="E6" s="196"/>
    </row>
    <row r="7" spans="2:5" ht="21.75" customHeight="1">
      <c r="B7" s="163" t="s">
        <v>23</v>
      </c>
      <c r="C7" s="195"/>
      <c r="D7" s="195"/>
      <c r="E7" s="196"/>
    </row>
    <row r="8" spans="2:5" ht="45.75" customHeight="1">
      <c r="B8" s="164" t="s">
        <v>24</v>
      </c>
      <c r="C8" s="195"/>
      <c r="D8" s="195"/>
      <c r="E8" s="196"/>
    </row>
    <row r="9" spans="2:5" ht="45.75" customHeight="1">
      <c r="B9" s="164" t="s">
        <v>25</v>
      </c>
      <c r="C9" s="195"/>
      <c r="D9" s="195"/>
      <c r="E9" s="196"/>
    </row>
    <row r="10" spans="2:5" ht="34.15" customHeight="1">
      <c r="B10" s="19" t="s">
        <v>26</v>
      </c>
      <c r="C10" s="176" t="s">
        <v>14</v>
      </c>
      <c r="D10" s="202"/>
      <c r="E10" s="203"/>
    </row>
    <row r="11" spans="2:5" ht="14.25" customHeight="1">
      <c r="B11" s="19" t="s">
        <v>27</v>
      </c>
      <c r="C11" s="176" t="s">
        <v>28</v>
      </c>
      <c r="D11" s="202"/>
      <c r="E11" s="203"/>
    </row>
    <row r="12" spans="2:5" ht="15.75" customHeight="1">
      <c r="B12" s="19" t="s">
        <v>29</v>
      </c>
      <c r="C12" s="190" t="s">
        <v>30</v>
      </c>
      <c r="D12" s="204"/>
      <c r="E12" s="205"/>
    </row>
    <row r="13" spans="2:5" ht="26.25" customHeight="1">
      <c r="B13" s="80" t="s">
        <v>31</v>
      </c>
      <c r="C13" s="81" t="s">
        <v>32</v>
      </c>
      <c r="D13" s="82" t="s">
        <v>33</v>
      </c>
      <c r="E13" s="82" t="s">
        <v>34</v>
      </c>
    </row>
    <row r="14" spans="2:5" ht="33" customHeight="1">
      <c r="B14" s="20" t="s">
        <v>35</v>
      </c>
      <c r="C14" s="21" t="s">
        <v>36</v>
      </c>
      <c r="D14" s="22"/>
      <c r="E14" s="22"/>
    </row>
    <row r="15" spans="2:5" ht="95.25" customHeight="1">
      <c r="B15" s="20" t="s">
        <v>37</v>
      </c>
      <c r="C15" s="35" t="s">
        <v>38</v>
      </c>
      <c r="D15" s="22" t="s">
        <v>39</v>
      </c>
      <c r="E15" s="22"/>
    </row>
    <row r="16" spans="2:5" ht="14.45">
      <c r="B16" s="20" t="s">
        <v>40</v>
      </c>
      <c r="C16" s="23"/>
      <c r="D16" s="22" t="s">
        <v>39</v>
      </c>
      <c r="E16" s="22"/>
    </row>
    <row r="17" spans="2:5" ht="27.6">
      <c r="B17" s="20" t="s">
        <v>41</v>
      </c>
      <c r="C17" s="23"/>
      <c r="D17" s="22" t="s">
        <v>39</v>
      </c>
      <c r="E17" s="22"/>
    </row>
    <row r="18" spans="2:5" ht="27.6">
      <c r="B18" s="20" t="s">
        <v>42</v>
      </c>
      <c r="C18" s="23"/>
      <c r="D18" s="22" t="s">
        <v>39</v>
      </c>
      <c r="E18" s="22"/>
    </row>
    <row r="19" spans="2:5" ht="55.15">
      <c r="B19" s="20" t="s">
        <v>43</v>
      </c>
      <c r="C19" s="23"/>
      <c r="D19" s="22" t="s">
        <v>39</v>
      </c>
      <c r="E19" s="22"/>
    </row>
    <row r="20" spans="2:5" ht="26.25" customHeight="1">
      <c r="B20" s="83" t="s">
        <v>44</v>
      </c>
      <c r="C20" s="81" t="s">
        <v>32</v>
      </c>
      <c r="D20" s="82" t="s">
        <v>45</v>
      </c>
      <c r="E20" s="82" t="s">
        <v>46</v>
      </c>
    </row>
    <row r="21" spans="2:5" ht="125.25" customHeight="1">
      <c r="B21" s="20" t="s">
        <v>47</v>
      </c>
      <c r="C21" s="142" t="s">
        <v>48</v>
      </c>
      <c r="D21" s="22" t="s">
        <v>49</v>
      </c>
      <c r="E21" s="22"/>
    </row>
    <row r="22" spans="2:5" ht="41.45">
      <c r="B22" s="24" t="s">
        <v>50</v>
      </c>
      <c r="C22" s="142" t="s">
        <v>48</v>
      </c>
      <c r="D22" s="22" t="s">
        <v>49</v>
      </c>
      <c r="E22" s="22"/>
    </row>
    <row r="23" spans="2:5" ht="41.45">
      <c r="B23" s="24" t="s">
        <v>51</v>
      </c>
      <c r="C23" s="142" t="s">
        <v>48</v>
      </c>
      <c r="D23" s="22" t="s">
        <v>49</v>
      </c>
      <c r="E23" s="22"/>
    </row>
    <row r="24" spans="2:5" ht="41.45">
      <c r="B24" s="24" t="s">
        <v>52</v>
      </c>
      <c r="C24" s="142" t="s">
        <v>48</v>
      </c>
      <c r="D24" s="22" t="s">
        <v>49</v>
      </c>
      <c r="E24" s="22"/>
    </row>
    <row r="25" spans="2:5" ht="41.45">
      <c r="B25" s="24" t="s">
        <v>53</v>
      </c>
      <c r="C25" s="142" t="s">
        <v>48</v>
      </c>
      <c r="D25" s="22" t="s">
        <v>49</v>
      </c>
      <c r="E25" s="22"/>
    </row>
    <row r="26" spans="2:5" ht="41.45">
      <c r="B26" s="24" t="s">
        <v>54</v>
      </c>
      <c r="C26" s="142" t="s">
        <v>48</v>
      </c>
      <c r="D26" s="22" t="s">
        <v>49</v>
      </c>
      <c r="E26" s="22"/>
    </row>
    <row r="27" spans="2:5" ht="41.45">
      <c r="B27" s="24" t="s">
        <v>55</v>
      </c>
      <c r="C27" s="142" t="s">
        <v>48</v>
      </c>
      <c r="D27" s="22" t="s">
        <v>49</v>
      </c>
      <c r="E27" s="22"/>
    </row>
    <row r="28" spans="2:5" ht="41.45">
      <c r="B28" s="144" t="s">
        <v>56</v>
      </c>
      <c r="C28" s="142" t="s">
        <v>48</v>
      </c>
      <c r="D28" s="22" t="s">
        <v>49</v>
      </c>
      <c r="E28" s="22"/>
    </row>
    <row r="29" spans="2:5" ht="41.45">
      <c r="B29" s="24" t="s">
        <v>57</v>
      </c>
      <c r="C29" s="142" t="s">
        <v>48</v>
      </c>
      <c r="D29" s="22" t="s">
        <v>49</v>
      </c>
      <c r="E29" s="22"/>
    </row>
    <row r="30" spans="2:5" ht="39" customHeight="1" thickBot="1">
      <c r="B30" s="25" t="s">
        <v>58</v>
      </c>
      <c r="C30" s="26"/>
      <c r="D30" s="27">
        <v>70</v>
      </c>
      <c r="E30" s="28"/>
    </row>
    <row r="31" spans="2:5" ht="36.75" customHeight="1" thickBot="1">
      <c r="B31" s="145" t="s">
        <v>59</v>
      </c>
      <c r="C31" s="146" t="s">
        <v>60</v>
      </c>
      <c r="D31" s="147" t="s">
        <v>61</v>
      </c>
      <c r="E31" s="148" t="s">
        <v>62</v>
      </c>
    </row>
    <row r="32" spans="2:5" ht="50.45" customHeight="1">
      <c r="B32" s="170" t="s">
        <v>17</v>
      </c>
      <c r="C32" s="175"/>
      <c r="D32" s="30">
        <v>35</v>
      </c>
      <c r="E32" s="30"/>
    </row>
    <row r="33" spans="2:10" ht="14.25" customHeight="1">
      <c r="B33" s="31" t="s">
        <v>63</v>
      </c>
      <c r="C33" s="32" t="s">
        <v>64</v>
      </c>
      <c r="D33" s="33">
        <f>+SUM(D34,D36,D38,D40)</f>
        <v>0</v>
      </c>
      <c r="E33" s="34"/>
    </row>
    <row r="34" spans="2:10" ht="132.75" customHeight="1">
      <c r="B34" s="206" t="s">
        <v>65</v>
      </c>
      <c r="C34" s="35"/>
      <c r="D34" s="36"/>
      <c r="E34" s="37"/>
    </row>
    <row r="35" spans="2:10" ht="14.25" customHeight="1">
      <c r="B35" s="31" t="s">
        <v>66</v>
      </c>
      <c r="C35" s="39" t="s">
        <v>67</v>
      </c>
      <c r="D35" s="40">
        <v>25</v>
      </c>
      <c r="E35" s="34">
        <v>25</v>
      </c>
    </row>
    <row r="36" spans="2:10" ht="165.6">
      <c r="B36" s="206" t="s">
        <v>68</v>
      </c>
      <c r="C36" s="191" t="s">
        <v>69</v>
      </c>
      <c r="D36" s="36"/>
      <c r="E36" s="43"/>
    </row>
    <row r="37" spans="2:10" ht="14.25" customHeight="1">
      <c r="B37" s="31" t="s">
        <v>70</v>
      </c>
      <c r="C37" s="39" t="s">
        <v>67</v>
      </c>
      <c r="D37" s="40">
        <v>10</v>
      </c>
      <c r="E37" s="34"/>
    </row>
    <row r="38" spans="2:10" ht="126" customHeight="1">
      <c r="B38" s="154" t="s">
        <v>71</v>
      </c>
      <c r="C38" s="42"/>
      <c r="D38" s="36"/>
      <c r="E38" s="43"/>
      <c r="F38" s="16"/>
      <c r="G38" s="16"/>
      <c r="H38" s="16"/>
      <c r="I38" s="16"/>
      <c r="J38" s="16"/>
    </row>
    <row r="39" spans="2:10" ht="14.25" customHeight="1">
      <c r="B39" s="31" t="s">
        <v>72</v>
      </c>
      <c r="C39" s="39" t="s">
        <v>67</v>
      </c>
      <c r="D39" s="40">
        <v>0</v>
      </c>
      <c r="E39" s="34"/>
      <c r="F39" s="16"/>
      <c r="G39" s="16"/>
      <c r="H39" s="16"/>
      <c r="I39" s="16"/>
      <c r="J39" s="16"/>
    </row>
    <row r="40" spans="2:10" ht="90" customHeight="1" thickBot="1">
      <c r="B40" s="154" t="s">
        <v>73</v>
      </c>
      <c r="C40" s="42"/>
      <c r="D40" s="36"/>
      <c r="E40" s="43"/>
      <c r="F40" s="16"/>
      <c r="G40" s="16"/>
      <c r="H40" s="16"/>
      <c r="I40" s="16"/>
      <c r="J40" s="16"/>
    </row>
    <row r="41" spans="2:10" ht="35.25" customHeight="1">
      <c r="B41" s="168" t="s">
        <v>18</v>
      </c>
      <c r="C41" s="207"/>
      <c r="D41" s="44">
        <v>20</v>
      </c>
      <c r="E41" s="45"/>
      <c r="F41" s="46"/>
      <c r="G41" s="46"/>
      <c r="H41" s="46"/>
      <c r="I41" s="46"/>
      <c r="J41" s="46"/>
    </row>
    <row r="42" spans="2:10" ht="14.25" customHeight="1">
      <c r="B42" s="47" t="s">
        <v>74</v>
      </c>
      <c r="C42" s="39" t="s">
        <v>75</v>
      </c>
      <c r="D42" s="48">
        <f>+SUM(D43,D45,D47,D49)</f>
        <v>0</v>
      </c>
      <c r="E42" s="34"/>
      <c r="F42" s="16"/>
      <c r="G42" s="16"/>
      <c r="H42" s="16"/>
      <c r="I42" s="16"/>
      <c r="J42" s="16"/>
    </row>
    <row r="43" spans="2:10" ht="86.45" customHeight="1">
      <c r="B43" s="154" t="s">
        <v>76</v>
      </c>
      <c r="C43" s="35"/>
      <c r="D43" s="36"/>
      <c r="E43" s="37"/>
      <c r="F43" s="16"/>
      <c r="G43" s="16"/>
      <c r="H43" s="16"/>
      <c r="I43" s="16"/>
      <c r="J43" s="16"/>
    </row>
    <row r="44" spans="2:10" ht="26.25" customHeight="1">
      <c r="B44" s="47" t="s">
        <v>77</v>
      </c>
      <c r="C44" s="39" t="s">
        <v>78</v>
      </c>
      <c r="D44" s="40">
        <v>10</v>
      </c>
      <c r="E44" s="34">
        <v>10</v>
      </c>
      <c r="F44" s="16"/>
      <c r="G44" s="16"/>
      <c r="H44" s="16"/>
      <c r="I44" s="16"/>
      <c r="J44" s="16"/>
    </row>
    <row r="45" spans="2:10" ht="82.9">
      <c r="B45" s="206" t="s">
        <v>79</v>
      </c>
      <c r="C45" s="192" t="s">
        <v>80</v>
      </c>
      <c r="D45" s="36"/>
      <c r="E45" s="43"/>
      <c r="F45" s="16"/>
      <c r="G45" s="16"/>
      <c r="H45" s="16"/>
      <c r="I45" s="16"/>
      <c r="J45" s="16"/>
    </row>
    <row r="46" spans="2:10" ht="20.25" customHeight="1">
      <c r="B46" s="47" t="s">
        <v>81</v>
      </c>
      <c r="C46" s="39" t="s">
        <v>82</v>
      </c>
      <c r="D46" s="40">
        <v>5</v>
      </c>
      <c r="E46" s="34"/>
      <c r="F46" s="16"/>
      <c r="G46" s="16"/>
      <c r="H46" s="16"/>
      <c r="I46" s="16"/>
      <c r="J46" s="16"/>
    </row>
    <row r="47" spans="2:10" ht="166.9" customHeight="1">
      <c r="B47" s="154" t="s">
        <v>83</v>
      </c>
      <c r="C47" s="42"/>
      <c r="D47" s="36"/>
      <c r="E47" s="43"/>
      <c r="F47" s="16"/>
      <c r="G47" s="16"/>
      <c r="H47" s="16"/>
      <c r="I47" s="16"/>
      <c r="J47" s="16"/>
    </row>
    <row r="48" spans="2:10" ht="18" customHeight="1">
      <c r="B48" s="47" t="s">
        <v>84</v>
      </c>
      <c r="C48" s="39" t="s">
        <v>85</v>
      </c>
      <c r="D48" s="40">
        <v>0</v>
      </c>
      <c r="E48" s="34"/>
      <c r="F48" s="16"/>
      <c r="G48" s="16"/>
      <c r="H48" s="16"/>
      <c r="I48" s="16"/>
      <c r="J48" s="16"/>
    </row>
    <row r="49" spans="2:10" ht="78.75" customHeight="1" thickBot="1">
      <c r="B49" s="41" t="s">
        <v>86</v>
      </c>
      <c r="C49" s="42"/>
      <c r="D49" s="36"/>
      <c r="E49" s="43"/>
      <c r="F49" s="16"/>
      <c r="G49" s="16"/>
      <c r="H49" s="16"/>
      <c r="I49" s="16"/>
      <c r="J49" s="16"/>
    </row>
    <row r="50" spans="2:10" ht="59.25" customHeight="1">
      <c r="B50" s="169" t="s">
        <v>87</v>
      </c>
      <c r="C50" s="207"/>
      <c r="D50" s="49">
        <v>10</v>
      </c>
      <c r="E50" s="49">
        <v>10</v>
      </c>
      <c r="F50" s="29"/>
      <c r="G50" s="29"/>
      <c r="H50" s="29"/>
      <c r="I50" s="29"/>
      <c r="J50" s="29"/>
    </row>
    <row r="51" spans="2:10" ht="14.25" customHeight="1">
      <c r="B51" s="50" t="s">
        <v>88</v>
      </c>
      <c r="C51" s="51" t="s">
        <v>89</v>
      </c>
      <c r="D51" s="52">
        <v>15</v>
      </c>
      <c r="E51" s="34"/>
      <c r="F51" s="16"/>
      <c r="G51" s="16"/>
      <c r="H51" s="16"/>
      <c r="I51" s="16"/>
      <c r="J51" s="38">
        <v>0.15</v>
      </c>
    </row>
    <row r="52" spans="2:10" ht="124.15" customHeight="1">
      <c r="B52" s="41" t="s">
        <v>90</v>
      </c>
      <c r="C52" s="35" t="s">
        <v>91</v>
      </c>
      <c r="D52" s="36"/>
      <c r="E52" s="37"/>
      <c r="F52" s="16"/>
      <c r="G52" s="16"/>
      <c r="H52" s="16"/>
      <c r="I52" s="16"/>
      <c r="J52" s="38">
        <v>0.1</v>
      </c>
    </row>
    <row r="53" spans="2:10" ht="30.75" customHeight="1">
      <c r="B53" s="53" t="s">
        <v>92</v>
      </c>
      <c r="C53" s="51" t="s">
        <v>93</v>
      </c>
      <c r="D53" s="54">
        <v>5</v>
      </c>
      <c r="E53" s="34"/>
      <c r="F53" s="16"/>
      <c r="G53" s="16"/>
      <c r="H53" s="16"/>
      <c r="I53" s="16"/>
      <c r="J53" s="38">
        <v>0.05</v>
      </c>
    </row>
    <row r="54" spans="2:10" ht="85.9" customHeight="1">
      <c r="B54" s="41" t="s">
        <v>94</v>
      </c>
      <c r="C54" s="42"/>
      <c r="D54" s="36"/>
      <c r="E54" s="43"/>
      <c r="F54" s="16"/>
      <c r="G54" s="16"/>
      <c r="H54" s="16"/>
      <c r="I54" s="16"/>
      <c r="J54" s="38">
        <v>0</v>
      </c>
    </row>
    <row r="55" spans="2:10" ht="31.5" customHeight="1">
      <c r="B55" s="53" t="s">
        <v>95</v>
      </c>
      <c r="C55" s="51" t="s">
        <v>96</v>
      </c>
      <c r="D55" s="54">
        <v>3</v>
      </c>
      <c r="E55" s="34"/>
      <c r="F55" s="16"/>
      <c r="G55" s="16"/>
      <c r="H55" s="16"/>
      <c r="I55" s="16"/>
      <c r="J55" s="38"/>
    </row>
    <row r="56" spans="2:10" ht="80.25" customHeight="1">
      <c r="B56" s="41" t="s">
        <v>97</v>
      </c>
      <c r="C56" s="42"/>
      <c r="D56" s="36"/>
      <c r="E56" s="43"/>
      <c r="F56" s="16"/>
      <c r="G56" s="16"/>
      <c r="H56" s="16"/>
      <c r="I56" s="16"/>
      <c r="J56" s="38"/>
    </row>
    <row r="57" spans="2:10" ht="25.5" customHeight="1">
      <c r="B57" s="53" t="s">
        <v>98</v>
      </c>
      <c r="C57" s="51" t="s">
        <v>99</v>
      </c>
      <c r="D57" s="54">
        <v>0</v>
      </c>
      <c r="E57" s="34"/>
      <c r="F57" s="16"/>
      <c r="G57" s="16"/>
      <c r="H57" s="16"/>
      <c r="I57" s="16"/>
      <c r="J57" s="16"/>
    </row>
    <row r="58" spans="2:10" ht="55.9" thickBot="1">
      <c r="B58" s="41" t="s">
        <v>100</v>
      </c>
      <c r="C58" s="42"/>
      <c r="D58" s="36"/>
      <c r="E58" s="43"/>
      <c r="F58" s="16"/>
      <c r="G58" s="16"/>
      <c r="H58" s="16"/>
      <c r="I58" s="16"/>
      <c r="J58" s="16"/>
    </row>
    <row r="59" spans="2:10" ht="50.25" customHeight="1">
      <c r="B59" s="170" t="s">
        <v>101</v>
      </c>
      <c r="C59" s="208"/>
      <c r="D59" s="55">
        <v>25</v>
      </c>
      <c r="E59" s="34">
        <v>25</v>
      </c>
      <c r="F59" s="16"/>
      <c r="G59" s="16"/>
      <c r="H59" s="16"/>
      <c r="I59" s="16"/>
      <c r="J59" s="38">
        <v>0.05</v>
      </c>
    </row>
    <row r="60" spans="2:10" ht="14.25" customHeight="1">
      <c r="B60" s="56" t="s">
        <v>102</v>
      </c>
      <c r="C60" s="32" t="s">
        <v>103</v>
      </c>
      <c r="D60" s="33">
        <f>+SUM(D61,D63,D65)</f>
        <v>0</v>
      </c>
      <c r="E60" s="34"/>
      <c r="F60" s="16"/>
      <c r="G60" s="16"/>
      <c r="H60" s="16"/>
      <c r="I60" s="16"/>
      <c r="J60" s="38">
        <v>0.03</v>
      </c>
    </row>
    <row r="61" spans="2:10" ht="169.15" customHeight="1">
      <c r="B61" s="41" t="s">
        <v>104</v>
      </c>
      <c r="C61" s="35" t="s">
        <v>105</v>
      </c>
      <c r="D61" s="36"/>
      <c r="E61" s="37"/>
      <c r="F61" s="16"/>
      <c r="G61" s="16"/>
      <c r="H61" s="16"/>
      <c r="I61" s="16"/>
      <c r="J61" s="38">
        <v>0</v>
      </c>
    </row>
    <row r="62" spans="2:10" ht="14.25" customHeight="1">
      <c r="B62" s="31" t="s">
        <v>106</v>
      </c>
      <c r="C62" s="32" t="s">
        <v>107</v>
      </c>
      <c r="D62" s="57">
        <v>3</v>
      </c>
      <c r="E62" s="34"/>
      <c r="F62" s="16"/>
      <c r="G62" s="16"/>
      <c r="H62" s="16"/>
      <c r="I62" s="16"/>
      <c r="J62" s="16"/>
    </row>
    <row r="63" spans="2:10" ht="148.9" customHeight="1">
      <c r="B63" s="41" t="s">
        <v>108</v>
      </c>
      <c r="C63" s="42"/>
      <c r="D63" s="36"/>
      <c r="E63" s="43"/>
      <c r="F63" s="16"/>
      <c r="G63" s="16"/>
      <c r="H63" s="16"/>
      <c r="I63" s="16"/>
      <c r="J63" s="16"/>
    </row>
    <row r="64" spans="2:10" ht="14.25" customHeight="1">
      <c r="B64" s="31" t="s">
        <v>109</v>
      </c>
      <c r="C64" s="32" t="s">
        <v>110</v>
      </c>
      <c r="D64" s="57">
        <v>0</v>
      </c>
      <c r="E64" s="34"/>
      <c r="F64" s="16"/>
      <c r="G64" s="16"/>
      <c r="H64" s="16"/>
      <c r="I64" s="16"/>
      <c r="J64" s="16"/>
    </row>
    <row r="65" spans="2:13" ht="136.9" customHeight="1">
      <c r="B65" s="41" t="s">
        <v>111</v>
      </c>
      <c r="C65" s="42"/>
      <c r="D65" s="58"/>
      <c r="E65" s="43"/>
      <c r="F65" s="16"/>
      <c r="G65" s="16"/>
      <c r="H65" s="16"/>
    </row>
    <row r="66" spans="2:13" ht="63">
      <c r="B66" s="149" t="s">
        <v>112</v>
      </c>
      <c r="C66" s="143" t="s">
        <v>113</v>
      </c>
      <c r="D66" s="59">
        <v>0</v>
      </c>
      <c r="E66" s="60">
        <v>0</v>
      </c>
      <c r="F66" s="16"/>
      <c r="G66" s="16"/>
      <c r="H66" s="16"/>
    </row>
    <row r="67" spans="2:13" ht="36" customHeight="1">
      <c r="B67" s="171" t="s">
        <v>114</v>
      </c>
      <c r="C67" s="202"/>
      <c r="D67" s="203"/>
      <c r="E67" s="61">
        <f>+SUM(E32:E66)</f>
        <v>70</v>
      </c>
      <c r="F67" s="16"/>
      <c r="G67" s="16"/>
      <c r="H67" s="16"/>
    </row>
    <row r="70" spans="2:13" ht="39.75" customHeight="1">
      <c r="B70" s="172" t="s">
        <v>115</v>
      </c>
      <c r="C70" s="173"/>
      <c r="D70" s="174"/>
      <c r="I70" s="166" t="s">
        <v>116</v>
      </c>
      <c r="J70" s="166"/>
      <c r="K70" s="166"/>
      <c r="L70" s="166"/>
      <c r="M70" s="88">
        <v>100</v>
      </c>
    </row>
    <row r="71" spans="2:13" ht="25.5" customHeight="1">
      <c r="B71" s="84" t="str">
        <f>+B10</f>
        <v>Nombre Institución de Educación Superior Proponente</v>
      </c>
      <c r="C71" s="85" t="str">
        <f>C10</f>
        <v>INSTITUCIÓN UNIVERSITARIA DE BARRANQUILLA - IUB</v>
      </c>
      <c r="D71" s="63"/>
      <c r="I71" s="166" t="s">
        <v>117</v>
      </c>
      <c r="J71" s="166"/>
      <c r="K71" s="166"/>
      <c r="L71" s="166"/>
      <c r="M71" s="87">
        <v>40</v>
      </c>
    </row>
    <row r="72" spans="2:13" ht="21" customHeight="1">
      <c r="B72" s="84" t="str">
        <f>+B11</f>
        <v>Nombre de la Macrorregión PTIES</v>
      </c>
      <c r="C72" s="85" t="str">
        <f>+C11</f>
        <v>Caribe</v>
      </c>
      <c r="D72" s="63"/>
      <c r="I72" s="167" t="s">
        <v>118</v>
      </c>
      <c r="J72" s="167"/>
      <c r="K72" s="167"/>
      <c r="L72" s="167"/>
      <c r="M72" s="87">
        <v>60</v>
      </c>
    </row>
    <row r="73" spans="2:13" ht="14.25" customHeight="1">
      <c r="B73" s="77"/>
      <c r="C73" s="17"/>
      <c r="D73" s="63"/>
      <c r="I73" s="166" t="s">
        <v>119</v>
      </c>
      <c r="J73" s="166"/>
      <c r="K73" s="166"/>
      <c r="L73" s="166"/>
      <c r="M73" s="87">
        <v>10</v>
      </c>
    </row>
    <row r="74" spans="2:13" ht="31.5" customHeight="1">
      <c r="B74" s="150" t="s">
        <v>120</v>
      </c>
      <c r="C74" s="151" t="s">
        <v>121</v>
      </c>
      <c r="D74" s="152" t="s">
        <v>122</v>
      </c>
      <c r="M74" s="91">
        <f>((M70-M71)/M72)*M73</f>
        <v>10</v>
      </c>
    </row>
    <row r="75" spans="2:13" ht="28.15" customHeight="1">
      <c r="B75" s="155" t="str">
        <f>B32</f>
        <v>CRITERIO 1: Calidad y coherencia de la propuesta de trabajo metodológico y el cronograma de ejecución</v>
      </c>
      <c r="C75" s="64">
        <f t="shared" ref="C75" si="0">D32</f>
        <v>35</v>
      </c>
      <c r="D75" s="65">
        <f>E35</f>
        <v>25</v>
      </c>
    </row>
    <row r="76" spans="2:13" ht="24.6" customHeight="1">
      <c r="B76" s="155" t="str">
        <f>B41</f>
        <v>CRITERIO 2: Propuesta financiera</v>
      </c>
      <c r="C76" s="64">
        <f>D41</f>
        <v>20</v>
      </c>
      <c r="D76" s="65">
        <f>E44</f>
        <v>10</v>
      </c>
    </row>
    <row r="77" spans="2:13" ht="28.15">
      <c r="B77" s="155" t="str">
        <f>B50</f>
        <v>CRITERIO 3: Experiencia en articulación entre la educación media y la educación superior</v>
      </c>
      <c r="C77" s="64">
        <f t="shared" ref="C77:D77" si="1">D50</f>
        <v>10</v>
      </c>
      <c r="D77" s="65">
        <f t="shared" si="1"/>
        <v>10</v>
      </c>
    </row>
    <row r="78" spans="2:13" ht="42">
      <c r="B78" s="155" t="str">
        <f>B59</f>
        <v>CRITERIO 4: Aprobación tránsito inmediato participantes PTIES y oferta de nivelación de aprendizajes y competencias</v>
      </c>
      <c r="C78" s="64">
        <f t="shared" ref="C78" si="2">D59</f>
        <v>25</v>
      </c>
      <c r="D78" s="65">
        <f>E59</f>
        <v>25</v>
      </c>
    </row>
    <row r="79" spans="2:13" ht="28.15">
      <c r="B79" s="156" t="s">
        <v>21</v>
      </c>
      <c r="C79" s="66">
        <v>10</v>
      </c>
      <c r="D79" s="65">
        <v>0</v>
      </c>
    </row>
    <row r="80" spans="2:13" ht="30" customHeight="1" thickBot="1">
      <c r="B80" s="67" t="s">
        <v>123</v>
      </c>
      <c r="C80" s="68">
        <f t="shared" ref="C80:D80" si="3">SUM(C75:C79)</f>
        <v>100</v>
      </c>
      <c r="D80" s="69">
        <f t="shared" si="3"/>
        <v>70</v>
      </c>
    </row>
    <row r="81" spans="2:4" ht="14.25" customHeight="1" thickBot="1">
      <c r="B81" s="78"/>
      <c r="C81" s="70"/>
      <c r="D81" s="71"/>
    </row>
    <row r="82" spans="2:4" ht="63.6" customHeight="1" thickBot="1">
      <c r="B82" s="158" t="str">
        <f>B12</f>
        <v xml:space="preserve">Nombre del profesional Evaluador de la propuesta </v>
      </c>
      <c r="C82" s="157" t="str">
        <f>+C12</f>
        <v>Juan Carlos González González - Jorge Eduardo Corrales Amaya - Ruth Alexandra Rincón Méndez</v>
      </c>
      <c r="D82" s="72"/>
    </row>
    <row r="83" spans="2:4" ht="24.75" customHeight="1" thickBot="1">
      <c r="B83" s="73" t="s">
        <v>124</v>
      </c>
      <c r="C83" s="74">
        <f>D80</f>
        <v>70</v>
      </c>
      <c r="D83" s="72"/>
    </row>
    <row r="84" spans="2:4" ht="14.25" customHeight="1" thickBot="1">
      <c r="B84" s="62"/>
      <c r="C84" s="75"/>
      <c r="D84" s="18"/>
    </row>
    <row r="85" spans="2:4" ht="25.5" customHeight="1">
      <c r="B85" s="76" t="s">
        <v>125</v>
      </c>
      <c r="C85" s="79" t="s">
        <v>39</v>
      </c>
      <c r="D85" s="18"/>
    </row>
  </sheetData>
  <mergeCells count="21">
    <mergeCell ref="B32:C32"/>
    <mergeCell ref="B2:E2"/>
    <mergeCell ref="B3:E3"/>
    <mergeCell ref="B4:E4"/>
    <mergeCell ref="B5:E5"/>
    <mergeCell ref="B6:E6"/>
    <mergeCell ref="B7:E7"/>
    <mergeCell ref="B8:E8"/>
    <mergeCell ref="B9:E9"/>
    <mergeCell ref="C10:E10"/>
    <mergeCell ref="C11:E11"/>
    <mergeCell ref="C12:E12"/>
    <mergeCell ref="I71:L71"/>
    <mergeCell ref="I72:L72"/>
    <mergeCell ref="I73:L73"/>
    <mergeCell ref="B41:C41"/>
    <mergeCell ref="B50:C50"/>
    <mergeCell ref="B59:C59"/>
    <mergeCell ref="B67:D67"/>
    <mergeCell ref="B70:D70"/>
    <mergeCell ref="I70:L70"/>
  </mergeCells>
  <dataValidations count="1">
    <dataValidation type="list" allowBlank="1" showErrorMessage="1" sqref="E60" xr:uid="{BCE191E3-420F-4CBB-BCC9-3A300D952B18}">
      <formula1>$J$59:$J$61</formula1>
    </dataValidation>
  </dataValidations>
  <pageMargins left="0.7" right="0.7" top="0.75" bottom="0.75" header="0" footer="0"/>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election activeCell="D22" sqref="D22"/>
    </sheetView>
  </sheetViews>
  <sheetFormatPr defaultColWidth="14.42578125" defaultRowHeight="15" customHeight="1"/>
  <cols>
    <col min="1" max="1" width="23.140625" customWidth="1"/>
    <col min="2" max="2" width="19" customWidth="1"/>
    <col min="3" max="3" width="30.7109375" customWidth="1"/>
    <col min="4" max="4" width="16.7109375" customWidth="1"/>
    <col min="5" max="5" width="13.140625" customWidth="1"/>
    <col min="6" max="6" width="14.42578125" customWidth="1"/>
    <col min="7" max="7" width="11.7109375" customWidth="1"/>
    <col min="8" max="8" width="13.42578125" customWidth="1"/>
    <col min="9" max="9" width="15.140625" customWidth="1"/>
    <col min="10" max="11" width="10.7109375" customWidth="1"/>
    <col min="12" max="12" width="47" customWidth="1"/>
    <col min="13" max="13" width="14" customWidth="1"/>
    <col min="14" max="14" width="15.140625" customWidth="1"/>
    <col min="15" max="15" width="17.140625" customWidth="1"/>
    <col min="16" max="26" width="10.7109375" customWidth="1"/>
  </cols>
  <sheetData>
    <row r="1" spans="1:9" ht="27.75" customHeight="1">
      <c r="C1" s="92"/>
      <c r="D1" s="101" t="s">
        <v>126</v>
      </c>
      <c r="E1" s="101" t="s">
        <v>127</v>
      </c>
      <c r="F1" s="101" t="s">
        <v>7</v>
      </c>
      <c r="G1" s="101" t="s">
        <v>128</v>
      </c>
      <c r="H1" s="101" t="s">
        <v>129</v>
      </c>
      <c r="I1" s="104" t="s">
        <v>130</v>
      </c>
    </row>
    <row r="2" spans="1:9" ht="30" customHeight="1">
      <c r="A2" s="179" t="s">
        <v>131</v>
      </c>
      <c r="B2" s="180"/>
      <c r="C2" s="181"/>
      <c r="D2" s="141">
        <v>775</v>
      </c>
      <c r="E2" s="98">
        <v>1004</v>
      </c>
      <c r="F2" s="98">
        <v>2201</v>
      </c>
      <c r="G2" s="98">
        <v>1559</v>
      </c>
      <c r="H2" s="141">
        <v>376</v>
      </c>
      <c r="I2" s="103">
        <f>SUM(D2:H2)</f>
        <v>5915</v>
      </c>
    </row>
    <row r="3" spans="1:9" ht="30" customHeight="1">
      <c r="A3" s="177" t="s">
        <v>132</v>
      </c>
      <c r="B3" s="177"/>
      <c r="C3" s="178"/>
      <c r="D3" s="99">
        <v>4</v>
      </c>
      <c r="E3" s="99">
        <v>7</v>
      </c>
      <c r="F3" s="99">
        <v>7</v>
      </c>
      <c r="G3" s="99">
        <v>7</v>
      </c>
      <c r="H3" s="99">
        <v>2</v>
      </c>
      <c r="I3" s="102">
        <f>SUM(D3:H3)</f>
        <v>27</v>
      </c>
    </row>
    <row r="4" spans="1:9" ht="31.5" customHeight="1">
      <c r="A4" s="182"/>
      <c r="B4" s="183"/>
      <c r="C4" s="183"/>
      <c r="D4" s="183"/>
      <c r="E4" s="183"/>
      <c r="F4" s="183"/>
      <c r="G4" s="183"/>
      <c r="H4" s="183"/>
      <c r="I4" s="184"/>
    </row>
    <row r="5" spans="1:9" ht="14.45">
      <c r="A5" s="100">
        <v>1</v>
      </c>
      <c r="B5" s="93" t="s">
        <v>133</v>
      </c>
      <c r="C5" s="94" t="s">
        <v>134</v>
      </c>
      <c r="D5" s="94">
        <f>A5</f>
        <v>1</v>
      </c>
      <c r="E5" s="97">
        <f>A5</f>
        <v>1</v>
      </c>
      <c r="F5" s="97">
        <f>A5</f>
        <v>1</v>
      </c>
      <c r="G5" s="97">
        <f>A5</f>
        <v>1</v>
      </c>
      <c r="H5" s="97">
        <f>A5</f>
        <v>1</v>
      </c>
      <c r="I5" s="96">
        <f>SUM(D5:H5)</f>
        <v>5</v>
      </c>
    </row>
    <row r="6" spans="1:9" ht="24">
      <c r="A6" s="94">
        <v>1</v>
      </c>
      <c r="B6" s="93" t="s">
        <v>51</v>
      </c>
      <c r="C6" s="94" t="s">
        <v>135</v>
      </c>
      <c r="D6" s="94">
        <f>$A$6*D3</f>
        <v>4</v>
      </c>
      <c r="E6" s="94">
        <f t="shared" ref="E6:H6" si="0">$A$6*E3</f>
        <v>7</v>
      </c>
      <c r="F6" s="94">
        <f t="shared" si="0"/>
        <v>7</v>
      </c>
      <c r="G6" s="94">
        <f t="shared" si="0"/>
        <v>7</v>
      </c>
      <c r="H6" s="94">
        <f t="shared" si="0"/>
        <v>2</v>
      </c>
      <c r="I6" s="96">
        <f>SUM(D6:H6)</f>
        <v>27</v>
      </c>
    </row>
    <row r="7" spans="1:9" ht="24">
      <c r="A7" s="94">
        <v>1</v>
      </c>
      <c r="B7" s="93" t="s">
        <v>52</v>
      </c>
      <c r="C7" s="94" t="s">
        <v>135</v>
      </c>
      <c r="D7" s="94">
        <f>$A$7*D3</f>
        <v>4</v>
      </c>
      <c r="E7" s="94">
        <f t="shared" ref="E7:H7" si="1">$A$7*E3</f>
        <v>7</v>
      </c>
      <c r="F7" s="94">
        <f t="shared" si="1"/>
        <v>7</v>
      </c>
      <c r="G7" s="94">
        <f t="shared" si="1"/>
        <v>7</v>
      </c>
      <c r="H7" s="94">
        <f t="shared" si="1"/>
        <v>2</v>
      </c>
      <c r="I7" s="96">
        <f t="shared" ref="I7:I12" si="2">SUM(D7:H7)</f>
        <v>27</v>
      </c>
    </row>
    <row r="8" spans="1:9" ht="24">
      <c r="A8" s="94">
        <v>1</v>
      </c>
      <c r="B8" s="93" t="s">
        <v>53</v>
      </c>
      <c r="C8" s="94" t="s">
        <v>135</v>
      </c>
      <c r="D8" s="94">
        <f>$A$8*D3</f>
        <v>4</v>
      </c>
      <c r="E8" s="94">
        <f t="shared" ref="E8:H8" si="3">$A$8*E3</f>
        <v>7</v>
      </c>
      <c r="F8" s="94">
        <f t="shared" si="3"/>
        <v>7</v>
      </c>
      <c r="G8" s="94">
        <f t="shared" si="3"/>
        <v>7</v>
      </c>
      <c r="H8" s="94">
        <f t="shared" si="3"/>
        <v>2</v>
      </c>
      <c r="I8" s="96">
        <f t="shared" si="2"/>
        <v>27</v>
      </c>
    </row>
    <row r="9" spans="1:9" ht="24">
      <c r="A9" s="94">
        <v>1</v>
      </c>
      <c r="B9" s="93" t="s">
        <v>54</v>
      </c>
      <c r="C9" s="94">
        <v>50</v>
      </c>
      <c r="D9" s="94">
        <f>D2/$C$9</f>
        <v>15.5</v>
      </c>
      <c r="E9" s="94">
        <f t="shared" ref="E9:H9" si="4">E2/$C$9</f>
        <v>20.079999999999998</v>
      </c>
      <c r="F9" s="94">
        <f t="shared" si="4"/>
        <v>44.02</v>
      </c>
      <c r="G9" s="94">
        <f t="shared" si="4"/>
        <v>31.18</v>
      </c>
      <c r="H9" s="94">
        <f t="shared" si="4"/>
        <v>7.52</v>
      </c>
      <c r="I9" s="96">
        <f t="shared" si="2"/>
        <v>118.3</v>
      </c>
    </row>
    <row r="10" spans="1:9" ht="14.45">
      <c r="A10" s="94">
        <v>1</v>
      </c>
      <c r="B10" s="93" t="s">
        <v>55</v>
      </c>
      <c r="C10" s="94">
        <v>50</v>
      </c>
      <c r="D10" s="94">
        <f>D2/$C$10</f>
        <v>15.5</v>
      </c>
      <c r="E10" s="94">
        <f t="shared" ref="E10:H10" si="5">E2/$C$10</f>
        <v>20.079999999999998</v>
      </c>
      <c r="F10" s="94">
        <f t="shared" si="5"/>
        <v>44.02</v>
      </c>
      <c r="G10" s="94">
        <f t="shared" si="5"/>
        <v>31.18</v>
      </c>
      <c r="H10" s="94">
        <f t="shared" si="5"/>
        <v>7.52</v>
      </c>
      <c r="I10" s="96">
        <f t="shared" si="2"/>
        <v>118.3</v>
      </c>
    </row>
    <row r="11" spans="1:9" ht="37.5" customHeight="1">
      <c r="A11" s="95">
        <v>1</v>
      </c>
      <c r="B11" s="93" t="s">
        <v>136</v>
      </c>
      <c r="C11" s="94">
        <v>50</v>
      </c>
      <c r="D11" s="94">
        <f>D2/$C$11</f>
        <v>15.5</v>
      </c>
      <c r="E11" s="94">
        <f t="shared" ref="E11:H11" si="6">E2/$C$11</f>
        <v>20.079999999999998</v>
      </c>
      <c r="F11" s="94">
        <f t="shared" si="6"/>
        <v>44.02</v>
      </c>
      <c r="G11" s="94">
        <f t="shared" si="6"/>
        <v>31.18</v>
      </c>
      <c r="H11" s="94">
        <f t="shared" si="6"/>
        <v>7.52</v>
      </c>
      <c r="I11" s="96">
        <f t="shared" si="2"/>
        <v>118.3</v>
      </c>
    </row>
    <row r="12" spans="1:9" ht="30.75" customHeight="1">
      <c r="A12" s="95">
        <v>1</v>
      </c>
      <c r="B12" s="93" t="s">
        <v>57</v>
      </c>
      <c r="C12" s="94">
        <v>50</v>
      </c>
      <c r="D12" s="99">
        <f>D2/$C$12</f>
        <v>15.5</v>
      </c>
      <c r="E12" s="99">
        <f t="shared" ref="E12:H12" si="7">E2/$C$12</f>
        <v>20.079999999999998</v>
      </c>
      <c r="F12" s="99">
        <f t="shared" si="7"/>
        <v>44.02</v>
      </c>
      <c r="G12" s="99">
        <f t="shared" si="7"/>
        <v>31.18</v>
      </c>
      <c r="H12" s="99">
        <f t="shared" si="7"/>
        <v>7.52</v>
      </c>
      <c r="I12" s="96">
        <f t="shared" si="2"/>
        <v>118.3</v>
      </c>
    </row>
    <row r="13" spans="1:9" ht="15" customHeight="1">
      <c r="D13" s="140">
        <f>SUM(D5:D12)</f>
        <v>75</v>
      </c>
      <c r="E13" s="140">
        <f t="shared" ref="E13:I13" si="8">SUM(E5:E12)</f>
        <v>102.32</v>
      </c>
      <c r="F13" s="140">
        <f t="shared" si="8"/>
        <v>198.08000000000004</v>
      </c>
      <c r="G13" s="140">
        <f t="shared" si="8"/>
        <v>146.72</v>
      </c>
      <c r="H13" s="140">
        <f t="shared" si="8"/>
        <v>37.08</v>
      </c>
      <c r="I13" s="140">
        <f t="shared" si="8"/>
        <v>559.20000000000005</v>
      </c>
    </row>
  </sheetData>
  <mergeCells count="3">
    <mergeCell ref="A3:C3"/>
    <mergeCell ref="A2:C2"/>
    <mergeCell ref="A4:I4"/>
  </mergeCells>
  <phoneticPr fontId="31" type="noConversion"/>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A57"/>
  <sheetViews>
    <sheetView zoomScale="85" zoomScaleNormal="85" workbookViewId="0"/>
  </sheetViews>
  <sheetFormatPr defaultColWidth="14.42578125" defaultRowHeight="15" customHeight="1"/>
  <cols>
    <col min="1" max="1" width="7.42578125" customWidth="1"/>
    <col min="2" max="2" width="19.28515625" customWidth="1"/>
    <col min="3" max="3" width="10.7109375" customWidth="1"/>
    <col min="4" max="4" width="8.7109375" customWidth="1"/>
    <col min="5" max="5" width="25.7109375" customWidth="1"/>
    <col min="6" max="6" width="15.140625" customWidth="1"/>
    <col min="7" max="7" width="14.42578125" customWidth="1"/>
    <col min="8" max="8" width="14.140625" customWidth="1"/>
    <col min="9" max="9" width="10.7109375" customWidth="1"/>
    <col min="10" max="10" width="11.7109375" customWidth="1"/>
    <col min="11" max="12" width="10.7109375" customWidth="1"/>
    <col min="13" max="13" width="30.7109375" customWidth="1"/>
    <col min="14" max="16" width="10.7109375" customWidth="1"/>
    <col min="21" max="21" width="41.7109375" customWidth="1"/>
  </cols>
  <sheetData>
    <row r="1" spans="2:27" ht="36.75" customHeight="1">
      <c r="B1" s="139" t="s">
        <v>137</v>
      </c>
      <c r="J1" s="108" t="s">
        <v>138</v>
      </c>
    </row>
    <row r="3" spans="2:27" ht="15" customHeight="1">
      <c r="B3" s="126" t="s">
        <v>139</v>
      </c>
      <c r="J3" s="126" t="s">
        <v>139</v>
      </c>
      <c r="K3" s="126"/>
      <c r="L3" s="126"/>
      <c r="M3" s="126"/>
      <c r="N3" s="126"/>
      <c r="O3" s="126"/>
    </row>
    <row r="4" spans="2:27" ht="23.25" customHeight="1">
      <c r="B4" s="187" t="s">
        <v>140</v>
      </c>
      <c r="C4" s="187" t="s">
        <v>141</v>
      </c>
      <c r="D4" s="187" t="s">
        <v>142</v>
      </c>
      <c r="E4" s="187" t="s">
        <v>143</v>
      </c>
      <c r="F4" s="187" t="s">
        <v>144</v>
      </c>
      <c r="G4" s="127" t="s">
        <v>145</v>
      </c>
      <c r="H4" s="187" t="s">
        <v>146</v>
      </c>
      <c r="J4" s="188" t="s">
        <v>140</v>
      </c>
      <c r="K4" s="188" t="s">
        <v>141</v>
      </c>
      <c r="L4" s="188" t="s">
        <v>142</v>
      </c>
      <c r="M4" s="188" t="s">
        <v>143</v>
      </c>
      <c r="N4" s="185" t="s">
        <v>145</v>
      </c>
      <c r="O4" s="186"/>
      <c r="V4" s="109">
        <v>2025</v>
      </c>
      <c r="W4" s="109">
        <v>2026</v>
      </c>
      <c r="X4" s="109" t="s">
        <v>147</v>
      </c>
    </row>
    <row r="5" spans="2:27" ht="14.45">
      <c r="B5" s="187"/>
      <c r="C5" s="187"/>
      <c r="D5" s="187"/>
      <c r="E5" s="187"/>
      <c r="F5" s="187"/>
      <c r="G5" s="127" t="s">
        <v>148</v>
      </c>
      <c r="H5" s="187"/>
      <c r="J5" s="189"/>
      <c r="K5" s="189"/>
      <c r="L5" s="189"/>
      <c r="M5" s="189"/>
      <c r="N5" s="113" t="s">
        <v>149</v>
      </c>
      <c r="O5" s="114" t="s">
        <v>150</v>
      </c>
      <c r="U5" s="108" t="s">
        <v>151</v>
      </c>
      <c r="V5" s="90">
        <v>4900</v>
      </c>
      <c r="W5" s="90">
        <v>2950</v>
      </c>
      <c r="Y5" s="90">
        <f>V5+W5</f>
        <v>7850</v>
      </c>
    </row>
    <row r="6" spans="2:27" ht="15.75" customHeight="1">
      <c r="B6" s="128" t="s">
        <v>152</v>
      </c>
      <c r="C6" s="128" t="s">
        <v>153</v>
      </c>
      <c r="D6" s="129">
        <v>1</v>
      </c>
      <c r="E6" s="128" t="s">
        <v>154</v>
      </c>
      <c r="F6" s="129">
        <v>302</v>
      </c>
      <c r="G6" s="129">
        <v>220</v>
      </c>
      <c r="H6" s="129">
        <v>82</v>
      </c>
      <c r="J6" s="115" t="s">
        <v>152</v>
      </c>
      <c r="K6" s="115" t="s">
        <v>153</v>
      </c>
      <c r="L6" s="116">
        <v>1</v>
      </c>
      <c r="M6" s="115" t="s">
        <v>154</v>
      </c>
      <c r="N6" s="117">
        <v>129</v>
      </c>
      <c r="O6" s="118">
        <v>91</v>
      </c>
      <c r="U6" s="108" t="s">
        <v>155</v>
      </c>
      <c r="V6" s="90">
        <v>3443</v>
      </c>
      <c r="W6" s="90"/>
      <c r="X6" s="138">
        <f>V5-V6+W5</f>
        <v>4407</v>
      </c>
      <c r="Y6" s="90">
        <f>V6+X6</f>
        <v>7850</v>
      </c>
    </row>
    <row r="7" spans="2:27" ht="14.45">
      <c r="B7" s="128" t="s">
        <v>152</v>
      </c>
      <c r="C7" s="128" t="s">
        <v>156</v>
      </c>
      <c r="D7" s="129">
        <v>1</v>
      </c>
      <c r="E7" s="130" t="s">
        <v>157</v>
      </c>
      <c r="F7" s="129">
        <v>89</v>
      </c>
      <c r="G7" s="129">
        <v>61</v>
      </c>
      <c r="H7" s="129">
        <v>28</v>
      </c>
      <c r="J7" s="115" t="s">
        <v>152</v>
      </c>
      <c r="K7" s="115" t="s">
        <v>156</v>
      </c>
      <c r="L7" s="116">
        <v>1</v>
      </c>
      <c r="M7" s="115" t="s">
        <v>157</v>
      </c>
      <c r="N7" s="117">
        <v>25</v>
      </c>
      <c r="O7" s="118">
        <v>36</v>
      </c>
    </row>
    <row r="8" spans="2:27" ht="15" customHeight="1">
      <c r="B8" s="128" t="s">
        <v>158</v>
      </c>
      <c r="C8" s="128" t="s">
        <v>159</v>
      </c>
      <c r="D8" s="129">
        <v>1</v>
      </c>
      <c r="E8" s="128" t="s">
        <v>160</v>
      </c>
      <c r="F8" s="129">
        <v>63</v>
      </c>
      <c r="G8" s="129">
        <v>42</v>
      </c>
      <c r="H8" s="129">
        <v>21</v>
      </c>
      <c r="J8" s="115" t="s">
        <v>158</v>
      </c>
      <c r="K8" s="115" t="s">
        <v>159</v>
      </c>
      <c r="L8" s="116">
        <v>1</v>
      </c>
      <c r="M8" s="115" t="s">
        <v>161</v>
      </c>
      <c r="N8" s="117">
        <v>23</v>
      </c>
      <c r="O8" s="118">
        <v>19</v>
      </c>
      <c r="U8" s="89" t="s">
        <v>162</v>
      </c>
      <c r="W8" s="90">
        <f>V17</f>
        <v>2438</v>
      </c>
      <c r="AA8" s="105"/>
    </row>
    <row r="9" spans="2:27" ht="15" customHeight="1">
      <c r="B9" s="128" t="s">
        <v>163</v>
      </c>
      <c r="C9" s="128" t="s">
        <v>164</v>
      </c>
      <c r="D9" s="129">
        <v>1</v>
      </c>
      <c r="E9" s="128" t="s">
        <v>165</v>
      </c>
      <c r="F9" s="129">
        <v>68</v>
      </c>
      <c r="G9" s="129">
        <v>47</v>
      </c>
      <c r="H9" s="129">
        <v>21</v>
      </c>
      <c r="J9" s="115" t="s">
        <v>163</v>
      </c>
      <c r="K9" s="115" t="s">
        <v>164</v>
      </c>
      <c r="L9" s="116">
        <v>1</v>
      </c>
      <c r="M9" s="115" t="s">
        <v>165</v>
      </c>
      <c r="N9" s="117">
        <v>34</v>
      </c>
      <c r="O9" s="118">
        <v>13</v>
      </c>
      <c r="U9" s="86" t="s">
        <v>166</v>
      </c>
      <c r="V9" s="90">
        <f>V5-V6</f>
        <v>1457</v>
      </c>
      <c r="X9" s="90"/>
      <c r="AA9" s="153"/>
    </row>
    <row r="10" spans="2:27" ht="27" customHeight="1">
      <c r="B10" s="128" t="s">
        <v>167</v>
      </c>
      <c r="C10" s="128" t="s">
        <v>168</v>
      </c>
      <c r="D10" s="129">
        <v>1</v>
      </c>
      <c r="E10" s="128" t="s">
        <v>169</v>
      </c>
      <c r="F10" s="129">
        <v>121</v>
      </c>
      <c r="G10" s="129">
        <v>88</v>
      </c>
      <c r="H10" s="129">
        <v>33</v>
      </c>
      <c r="J10" s="115" t="s">
        <v>167</v>
      </c>
      <c r="K10" s="115" t="s">
        <v>168</v>
      </c>
      <c r="L10" s="116">
        <v>1</v>
      </c>
      <c r="M10" s="115" t="s">
        <v>169</v>
      </c>
      <c r="N10" s="117">
        <v>47</v>
      </c>
      <c r="O10" s="118">
        <v>41</v>
      </c>
      <c r="U10" s="86" t="s">
        <v>170</v>
      </c>
      <c r="W10" s="90">
        <f>W5-W8</f>
        <v>512</v>
      </c>
      <c r="X10" s="90"/>
    </row>
    <row r="11" spans="2:27" ht="30" customHeight="1">
      <c r="B11" s="128" t="s">
        <v>167</v>
      </c>
      <c r="C11" s="128" t="s">
        <v>171</v>
      </c>
      <c r="D11" s="129">
        <v>1</v>
      </c>
      <c r="E11" s="128" t="s">
        <v>172</v>
      </c>
      <c r="F11" s="129">
        <v>234</v>
      </c>
      <c r="G11" s="129">
        <v>171</v>
      </c>
      <c r="H11" s="129">
        <v>63</v>
      </c>
      <c r="J11" s="115" t="s">
        <v>167</v>
      </c>
      <c r="K11" s="115" t="s">
        <v>171</v>
      </c>
      <c r="L11" s="116">
        <v>1</v>
      </c>
      <c r="M11" s="115" t="s">
        <v>172</v>
      </c>
      <c r="N11" s="117">
        <v>116</v>
      </c>
      <c r="O11" s="118">
        <v>55</v>
      </c>
      <c r="U11" s="86" t="s">
        <v>173</v>
      </c>
      <c r="X11" s="90">
        <f>'DATOS IEM MACRORREGION'!H55</f>
        <v>1652</v>
      </c>
    </row>
    <row r="12" spans="2:27" ht="28.5" customHeight="1">
      <c r="B12" s="128" t="s">
        <v>174</v>
      </c>
      <c r="C12" s="128" t="s">
        <v>175</v>
      </c>
      <c r="D12" s="129">
        <v>1</v>
      </c>
      <c r="E12" s="128" t="s">
        <v>176</v>
      </c>
      <c r="F12" s="129">
        <v>127</v>
      </c>
      <c r="G12" s="129">
        <v>93</v>
      </c>
      <c r="H12" s="129">
        <v>34</v>
      </c>
      <c r="J12" s="115" t="s">
        <v>174</v>
      </c>
      <c r="K12" s="115" t="s">
        <v>175</v>
      </c>
      <c r="L12" s="116">
        <v>1</v>
      </c>
      <c r="M12" s="115" t="s">
        <v>176</v>
      </c>
      <c r="N12" s="117">
        <v>53</v>
      </c>
      <c r="O12" s="118">
        <v>40</v>
      </c>
      <c r="U12" s="86" t="s">
        <v>177</v>
      </c>
      <c r="X12" s="90">
        <f>'DATOS IEM MACRORREGION'!G55</f>
        <v>4263</v>
      </c>
    </row>
    <row r="13" spans="2:27" ht="35.25" customHeight="1">
      <c r="B13" s="127" t="s">
        <v>178</v>
      </c>
      <c r="C13" s="127">
        <v>7</v>
      </c>
      <c r="D13" s="127">
        <v>7</v>
      </c>
      <c r="E13" s="127" t="s">
        <v>179</v>
      </c>
      <c r="F13" s="127">
        <v>1004</v>
      </c>
      <c r="G13" s="131">
        <v>722</v>
      </c>
      <c r="H13" s="127">
        <v>282</v>
      </c>
      <c r="J13" s="114" t="s">
        <v>178</v>
      </c>
      <c r="K13" s="114">
        <v>7</v>
      </c>
      <c r="L13" s="114">
        <v>7</v>
      </c>
      <c r="M13" s="119" t="s">
        <v>179</v>
      </c>
      <c r="N13" s="119">
        <v>427</v>
      </c>
      <c r="O13" s="114">
        <v>295</v>
      </c>
      <c r="P13" s="137">
        <f>SUM(N13:O13)</f>
        <v>722</v>
      </c>
      <c r="U13" s="86" t="s">
        <v>180</v>
      </c>
      <c r="X13" s="90">
        <f>'DATOS IEM MACRORREGION'!O55</f>
        <v>1825</v>
      </c>
      <c r="AA13">
        <f>W8+V6</f>
        <v>5881</v>
      </c>
    </row>
    <row r="14" spans="2:27" ht="18.75" customHeight="1">
      <c r="J14" s="111"/>
      <c r="K14" s="112"/>
      <c r="L14" s="112"/>
      <c r="M14" s="112"/>
      <c r="X14" s="90"/>
      <c r="AA14">
        <f>Y5-AA13</f>
        <v>1969</v>
      </c>
    </row>
    <row r="15" spans="2:27" ht="15" customHeight="1">
      <c r="B15" s="126" t="s">
        <v>181</v>
      </c>
      <c r="J15" s="126" t="s">
        <v>181</v>
      </c>
      <c r="K15" s="126"/>
      <c r="L15" s="126"/>
      <c r="M15" s="126"/>
      <c r="N15" s="126"/>
      <c r="O15" s="126"/>
      <c r="AA15">
        <f>AA14-X11</f>
        <v>317</v>
      </c>
    </row>
    <row r="16" spans="2:27" ht="27" customHeight="1">
      <c r="B16" s="187" t="s">
        <v>140</v>
      </c>
      <c r="C16" s="187" t="s">
        <v>141</v>
      </c>
      <c r="D16" s="187" t="s">
        <v>142</v>
      </c>
      <c r="E16" s="187" t="s">
        <v>143</v>
      </c>
      <c r="F16" s="187" t="s">
        <v>144</v>
      </c>
      <c r="G16" s="127" t="s">
        <v>145</v>
      </c>
      <c r="H16" s="187" t="s">
        <v>146</v>
      </c>
      <c r="J16" s="188" t="s">
        <v>140</v>
      </c>
      <c r="K16" s="188" t="s">
        <v>141</v>
      </c>
      <c r="L16" s="188" t="s">
        <v>142</v>
      </c>
      <c r="M16" s="188" t="s">
        <v>143</v>
      </c>
      <c r="N16" s="185" t="s">
        <v>145</v>
      </c>
      <c r="O16" s="186"/>
      <c r="U16" s="86" t="s">
        <v>182</v>
      </c>
      <c r="V16">
        <f>'DATOS IEM MACRORREGION'!O55</f>
        <v>1825</v>
      </c>
    </row>
    <row r="17" spans="2:23" ht="15" customHeight="1">
      <c r="B17" s="187"/>
      <c r="C17" s="187"/>
      <c r="D17" s="187"/>
      <c r="E17" s="187"/>
      <c r="F17" s="187"/>
      <c r="G17" s="127" t="s">
        <v>148</v>
      </c>
      <c r="H17" s="187"/>
      <c r="J17" s="189"/>
      <c r="K17" s="189"/>
      <c r="L17" s="189"/>
      <c r="M17" s="189"/>
      <c r="N17" s="113" t="s">
        <v>149</v>
      </c>
      <c r="O17" s="114" t="s">
        <v>150</v>
      </c>
      <c r="U17" s="86" t="s">
        <v>183</v>
      </c>
      <c r="V17">
        <f>'DATOS IEM MACRORREGION'!N55</f>
        <v>2438</v>
      </c>
    </row>
    <row r="18" spans="2:23" ht="25.5" customHeight="1">
      <c r="B18" s="128" t="s">
        <v>184</v>
      </c>
      <c r="C18" s="128" t="s">
        <v>185</v>
      </c>
      <c r="D18" s="129">
        <v>1</v>
      </c>
      <c r="E18" s="128" t="s">
        <v>186</v>
      </c>
      <c r="F18" s="129">
        <v>237</v>
      </c>
      <c r="G18" s="129">
        <v>173</v>
      </c>
      <c r="H18" s="129">
        <v>64</v>
      </c>
      <c r="J18" s="115" t="s">
        <v>184</v>
      </c>
      <c r="K18" s="115" t="s">
        <v>185</v>
      </c>
      <c r="L18" s="120">
        <v>1</v>
      </c>
      <c r="M18" s="121" t="s">
        <v>187</v>
      </c>
      <c r="N18" s="122">
        <v>109</v>
      </c>
      <c r="O18" s="118">
        <v>68</v>
      </c>
      <c r="V18" s="107">
        <v>2025</v>
      </c>
      <c r="W18" s="107">
        <v>2026</v>
      </c>
    </row>
    <row r="19" spans="2:23" ht="30" customHeight="1">
      <c r="B19" s="128" t="s">
        <v>188</v>
      </c>
      <c r="C19" s="128" t="s">
        <v>189</v>
      </c>
      <c r="D19" s="129">
        <v>1</v>
      </c>
      <c r="E19" s="128" t="s">
        <v>190</v>
      </c>
      <c r="F19" s="129">
        <v>310</v>
      </c>
      <c r="G19" s="129">
        <v>227</v>
      </c>
      <c r="H19" s="129">
        <v>83</v>
      </c>
      <c r="J19" s="115" t="s">
        <v>188</v>
      </c>
      <c r="K19" s="115" t="s">
        <v>189</v>
      </c>
      <c r="L19" s="120">
        <v>1</v>
      </c>
      <c r="M19" s="121" t="s">
        <v>190</v>
      </c>
      <c r="N19" s="122">
        <v>117</v>
      </c>
      <c r="O19" s="118">
        <v>111</v>
      </c>
      <c r="U19" s="108" t="s">
        <v>191</v>
      </c>
      <c r="V19" s="106">
        <v>3443</v>
      </c>
    </row>
    <row r="20" spans="2:23" ht="15" customHeight="1">
      <c r="B20" s="128" t="s">
        <v>192</v>
      </c>
      <c r="C20" s="128" t="s">
        <v>193</v>
      </c>
      <c r="D20" s="129">
        <v>1</v>
      </c>
      <c r="E20" s="128" t="s">
        <v>194</v>
      </c>
      <c r="F20" s="129">
        <v>99</v>
      </c>
      <c r="G20" s="129">
        <v>73</v>
      </c>
      <c r="H20" s="129">
        <v>26</v>
      </c>
      <c r="J20" s="115" t="s">
        <v>192</v>
      </c>
      <c r="K20" s="115" t="s">
        <v>193</v>
      </c>
      <c r="L20" s="120">
        <v>1</v>
      </c>
      <c r="M20" s="121" t="s">
        <v>194</v>
      </c>
      <c r="N20" s="122">
        <v>43</v>
      </c>
      <c r="O20" s="118">
        <v>26</v>
      </c>
      <c r="U20" s="110" t="s">
        <v>195</v>
      </c>
    </row>
    <row r="21" spans="2:23" ht="15" customHeight="1">
      <c r="B21" s="128" t="s">
        <v>192</v>
      </c>
      <c r="C21" s="128" t="s">
        <v>196</v>
      </c>
      <c r="D21" s="129">
        <v>1</v>
      </c>
      <c r="E21" s="128" t="s">
        <v>197</v>
      </c>
      <c r="F21" s="129">
        <v>129</v>
      </c>
      <c r="G21" s="129">
        <v>95</v>
      </c>
      <c r="H21" s="129">
        <v>34</v>
      </c>
      <c r="J21" s="115" t="s">
        <v>192</v>
      </c>
      <c r="K21" s="115" t="s">
        <v>196</v>
      </c>
      <c r="L21" s="120">
        <v>1</v>
      </c>
      <c r="M21" s="121" t="s">
        <v>197</v>
      </c>
      <c r="N21" s="122">
        <v>50</v>
      </c>
      <c r="O21" s="118">
        <v>44</v>
      </c>
      <c r="U21" s="110" t="s">
        <v>198</v>
      </c>
    </row>
    <row r="22" spans="2:23" ht="15" customHeight="1">
      <c r="B22" s="127" t="s">
        <v>178</v>
      </c>
      <c r="C22" s="127">
        <v>4</v>
      </c>
      <c r="D22" s="127">
        <v>4</v>
      </c>
      <c r="E22" s="127" t="s">
        <v>179</v>
      </c>
      <c r="F22" s="127">
        <v>775</v>
      </c>
      <c r="G22" s="131">
        <v>568</v>
      </c>
      <c r="H22" s="127">
        <v>207</v>
      </c>
      <c r="J22" s="114" t="s">
        <v>178</v>
      </c>
      <c r="K22" s="114">
        <v>4</v>
      </c>
      <c r="L22" s="114">
        <v>4</v>
      </c>
      <c r="M22" s="114" t="s">
        <v>179</v>
      </c>
      <c r="N22" s="122">
        <f>SUM(N18:N21)</f>
        <v>319</v>
      </c>
      <c r="O22" s="114">
        <v>249</v>
      </c>
      <c r="P22" s="137">
        <f>SUM(N22:O22)</f>
        <v>568</v>
      </c>
      <c r="U22" s="110" t="s">
        <v>199</v>
      </c>
    </row>
    <row r="23" spans="2:23" ht="15" customHeight="1">
      <c r="J23" s="111"/>
      <c r="K23" s="112"/>
      <c r="L23" s="112"/>
      <c r="M23" s="112"/>
      <c r="U23" s="110" t="s">
        <v>200</v>
      </c>
    </row>
    <row r="24" spans="2:23" ht="15" customHeight="1">
      <c r="B24" s="126" t="s">
        <v>201</v>
      </c>
      <c r="J24" s="126" t="s">
        <v>201</v>
      </c>
      <c r="K24" s="126"/>
      <c r="L24" s="126"/>
      <c r="M24" s="126"/>
      <c r="N24" s="126"/>
      <c r="O24" s="126"/>
    </row>
    <row r="25" spans="2:23" ht="23.25" customHeight="1">
      <c r="B25" s="187" t="s">
        <v>140</v>
      </c>
      <c r="C25" s="187" t="s">
        <v>141</v>
      </c>
      <c r="D25" s="187" t="s">
        <v>142</v>
      </c>
      <c r="E25" s="187" t="s">
        <v>143</v>
      </c>
      <c r="F25" s="187" t="s">
        <v>144</v>
      </c>
      <c r="G25" s="127" t="s">
        <v>145</v>
      </c>
      <c r="H25" s="187" t="s">
        <v>146</v>
      </c>
      <c r="J25" s="188" t="s">
        <v>140</v>
      </c>
      <c r="K25" s="188" t="s">
        <v>141</v>
      </c>
      <c r="L25" s="188" t="s">
        <v>142</v>
      </c>
      <c r="M25" s="188" t="s">
        <v>143</v>
      </c>
      <c r="N25" s="185" t="s">
        <v>145</v>
      </c>
      <c r="O25" s="186"/>
    </row>
    <row r="26" spans="2:23" ht="15" customHeight="1">
      <c r="B26" s="187"/>
      <c r="C26" s="187"/>
      <c r="D26" s="187"/>
      <c r="E26" s="187"/>
      <c r="F26" s="187"/>
      <c r="G26" s="127" t="s">
        <v>148</v>
      </c>
      <c r="H26" s="187"/>
      <c r="J26" s="189"/>
      <c r="K26" s="189"/>
      <c r="L26" s="189"/>
      <c r="M26" s="189"/>
      <c r="N26" s="113" t="s">
        <v>149</v>
      </c>
      <c r="O26" s="114" t="s">
        <v>150</v>
      </c>
    </row>
    <row r="27" spans="2:23" ht="15" customHeight="1">
      <c r="B27" s="128" t="s">
        <v>202</v>
      </c>
      <c r="C27" s="128" t="s">
        <v>203</v>
      </c>
      <c r="D27" s="129">
        <v>1</v>
      </c>
      <c r="E27" s="128" t="s">
        <v>204</v>
      </c>
      <c r="F27" s="129">
        <v>114</v>
      </c>
      <c r="G27" s="129">
        <v>83</v>
      </c>
      <c r="H27" s="129">
        <v>31</v>
      </c>
      <c r="J27" s="115" t="s">
        <v>202</v>
      </c>
      <c r="K27" s="115" t="s">
        <v>203</v>
      </c>
      <c r="L27" s="120">
        <v>1</v>
      </c>
      <c r="M27" s="121" t="s">
        <v>204</v>
      </c>
      <c r="N27" s="122">
        <v>38</v>
      </c>
      <c r="O27" s="118">
        <v>45</v>
      </c>
    </row>
    <row r="28" spans="2:23" ht="23.25" customHeight="1">
      <c r="B28" s="128" t="s">
        <v>205</v>
      </c>
      <c r="C28" s="128" t="s">
        <v>206</v>
      </c>
      <c r="D28" s="129">
        <v>1</v>
      </c>
      <c r="E28" s="128" t="s">
        <v>207</v>
      </c>
      <c r="F28" s="129">
        <v>453</v>
      </c>
      <c r="G28" s="129">
        <v>326</v>
      </c>
      <c r="H28" s="129">
        <v>127</v>
      </c>
      <c r="J28" s="115" t="s">
        <v>205</v>
      </c>
      <c r="K28" s="115" t="s">
        <v>206</v>
      </c>
      <c r="L28" s="120">
        <v>1</v>
      </c>
      <c r="M28" s="121" t="s">
        <v>207</v>
      </c>
      <c r="N28" s="122">
        <v>178</v>
      </c>
      <c r="O28" s="118">
        <v>148</v>
      </c>
    </row>
    <row r="29" spans="2:23" ht="15" customHeight="1">
      <c r="B29" s="128" t="s">
        <v>205</v>
      </c>
      <c r="C29" s="128" t="s">
        <v>208</v>
      </c>
      <c r="D29" s="129">
        <v>1</v>
      </c>
      <c r="E29" s="128" t="s">
        <v>209</v>
      </c>
      <c r="F29" s="129">
        <v>158</v>
      </c>
      <c r="G29" s="129">
        <v>114</v>
      </c>
      <c r="H29" s="129">
        <v>44</v>
      </c>
      <c r="J29" s="115" t="s">
        <v>205</v>
      </c>
      <c r="K29" s="115" t="s">
        <v>208</v>
      </c>
      <c r="L29" s="120">
        <v>1</v>
      </c>
      <c r="M29" s="121" t="s">
        <v>209</v>
      </c>
      <c r="N29" s="122">
        <v>53</v>
      </c>
      <c r="O29" s="118">
        <v>61</v>
      </c>
    </row>
    <row r="30" spans="2:23" ht="18.75" customHeight="1">
      <c r="B30" s="128" t="s">
        <v>210</v>
      </c>
      <c r="C30" s="128" t="s">
        <v>211</v>
      </c>
      <c r="D30" s="129">
        <v>1</v>
      </c>
      <c r="E30" s="128" t="s">
        <v>212</v>
      </c>
      <c r="F30" s="129">
        <v>379</v>
      </c>
      <c r="G30" s="129">
        <v>272</v>
      </c>
      <c r="H30" s="129">
        <v>107</v>
      </c>
      <c r="J30" s="115" t="s">
        <v>210</v>
      </c>
      <c r="K30" s="115" t="s">
        <v>211</v>
      </c>
      <c r="L30" s="120">
        <v>1</v>
      </c>
      <c r="M30" s="121" t="s">
        <v>212</v>
      </c>
      <c r="N30" s="122">
        <v>159</v>
      </c>
      <c r="O30" s="118">
        <v>113</v>
      </c>
    </row>
    <row r="31" spans="2:23" ht="15" customHeight="1">
      <c r="B31" s="128" t="s">
        <v>213</v>
      </c>
      <c r="C31" s="128" t="s">
        <v>214</v>
      </c>
      <c r="D31" s="129">
        <v>1</v>
      </c>
      <c r="E31" s="128" t="s">
        <v>215</v>
      </c>
      <c r="F31" s="129">
        <v>402</v>
      </c>
      <c r="G31" s="129">
        <v>289</v>
      </c>
      <c r="H31" s="129">
        <v>113</v>
      </c>
      <c r="J31" s="115" t="s">
        <v>213</v>
      </c>
      <c r="K31" s="115" t="s">
        <v>214</v>
      </c>
      <c r="L31" s="120">
        <v>1</v>
      </c>
      <c r="M31" s="121" t="s">
        <v>215</v>
      </c>
      <c r="N31" s="122">
        <v>138</v>
      </c>
      <c r="O31" s="118">
        <v>151</v>
      </c>
    </row>
    <row r="32" spans="2:23" ht="15" customHeight="1">
      <c r="B32" s="128" t="s">
        <v>216</v>
      </c>
      <c r="C32" s="128" t="s">
        <v>217</v>
      </c>
      <c r="D32" s="129">
        <v>1</v>
      </c>
      <c r="E32" s="128" t="s">
        <v>218</v>
      </c>
      <c r="F32" s="129">
        <v>394</v>
      </c>
      <c r="G32" s="129">
        <v>283</v>
      </c>
      <c r="H32" s="129">
        <v>111</v>
      </c>
      <c r="J32" s="115" t="s">
        <v>216</v>
      </c>
      <c r="K32" s="115" t="s">
        <v>217</v>
      </c>
      <c r="L32" s="120">
        <v>1</v>
      </c>
      <c r="M32" s="121" t="s">
        <v>218</v>
      </c>
      <c r="N32" s="122">
        <v>163</v>
      </c>
      <c r="O32" s="118">
        <v>120</v>
      </c>
    </row>
    <row r="33" spans="2:16" ht="15" customHeight="1">
      <c r="B33" s="128" t="s">
        <v>216</v>
      </c>
      <c r="C33" s="128" t="s">
        <v>219</v>
      </c>
      <c r="D33" s="129">
        <v>1</v>
      </c>
      <c r="E33" s="128" t="s">
        <v>220</v>
      </c>
      <c r="F33" s="129">
        <v>301</v>
      </c>
      <c r="G33" s="129">
        <v>215</v>
      </c>
      <c r="H33" s="129">
        <v>86</v>
      </c>
      <c r="J33" s="115" t="s">
        <v>216</v>
      </c>
      <c r="K33" s="115" t="s">
        <v>219</v>
      </c>
      <c r="L33" s="120">
        <v>1</v>
      </c>
      <c r="M33" s="121" t="s">
        <v>220</v>
      </c>
      <c r="N33" s="122">
        <v>121</v>
      </c>
      <c r="O33" s="118">
        <v>94</v>
      </c>
    </row>
    <row r="34" spans="2:16" ht="15" customHeight="1">
      <c r="B34" s="127" t="s">
        <v>178</v>
      </c>
      <c r="C34" s="127">
        <v>7</v>
      </c>
      <c r="D34" s="127">
        <v>7</v>
      </c>
      <c r="E34" s="127" t="s">
        <v>179</v>
      </c>
      <c r="F34" s="132">
        <v>2201</v>
      </c>
      <c r="G34" s="133">
        <v>1582</v>
      </c>
      <c r="H34" s="129">
        <v>619</v>
      </c>
      <c r="J34" s="114" t="s">
        <v>178</v>
      </c>
      <c r="K34" s="114">
        <v>7</v>
      </c>
      <c r="L34" s="114">
        <v>7</v>
      </c>
      <c r="M34" s="114" t="s">
        <v>179</v>
      </c>
      <c r="N34" s="119">
        <v>850</v>
      </c>
      <c r="O34" s="114">
        <v>732</v>
      </c>
      <c r="P34" s="137">
        <f>SUM(N34:O34)</f>
        <v>1582</v>
      </c>
    </row>
    <row r="35" spans="2:16" ht="15" customHeight="1">
      <c r="J35" s="111"/>
      <c r="K35" s="112"/>
      <c r="L35" s="112"/>
      <c r="M35" s="112"/>
      <c r="N35" s="125"/>
      <c r="O35" s="125"/>
    </row>
    <row r="36" spans="2:16" ht="15" customHeight="1">
      <c r="B36" s="126" t="s">
        <v>221</v>
      </c>
      <c r="J36" s="126" t="s">
        <v>221</v>
      </c>
      <c r="K36" s="126"/>
      <c r="L36" s="126"/>
      <c r="M36" s="126"/>
      <c r="N36" s="126"/>
      <c r="O36" s="126"/>
    </row>
    <row r="37" spans="2:16" ht="25.5" customHeight="1">
      <c r="B37" s="187" t="s">
        <v>140</v>
      </c>
      <c r="C37" s="187" t="s">
        <v>141</v>
      </c>
      <c r="D37" s="187" t="s">
        <v>142</v>
      </c>
      <c r="E37" s="187" t="s">
        <v>143</v>
      </c>
      <c r="F37" s="187" t="s">
        <v>144</v>
      </c>
      <c r="G37" s="127" t="s">
        <v>145</v>
      </c>
      <c r="H37" s="187" t="s">
        <v>146</v>
      </c>
      <c r="J37" s="188" t="s">
        <v>140</v>
      </c>
      <c r="K37" s="188" t="s">
        <v>141</v>
      </c>
      <c r="L37" s="188" t="s">
        <v>142</v>
      </c>
      <c r="M37" s="188" t="s">
        <v>143</v>
      </c>
      <c r="N37" s="185" t="s">
        <v>145</v>
      </c>
      <c r="O37" s="186"/>
    </row>
    <row r="38" spans="2:16" ht="15" customHeight="1">
      <c r="B38" s="187"/>
      <c r="C38" s="187"/>
      <c r="D38" s="187"/>
      <c r="E38" s="187"/>
      <c r="F38" s="187"/>
      <c r="G38" s="127" t="s">
        <v>148</v>
      </c>
      <c r="H38" s="187"/>
      <c r="J38" s="189"/>
      <c r="K38" s="189"/>
      <c r="L38" s="189"/>
      <c r="M38" s="189"/>
      <c r="N38" s="113" t="s">
        <v>149</v>
      </c>
      <c r="O38" s="114" t="s">
        <v>150</v>
      </c>
    </row>
    <row r="39" spans="2:16" ht="15" customHeight="1">
      <c r="B39" s="134" t="s">
        <v>222</v>
      </c>
      <c r="C39" s="128" t="s">
        <v>223</v>
      </c>
      <c r="D39" s="129">
        <v>1</v>
      </c>
      <c r="E39" s="128" t="s">
        <v>224</v>
      </c>
      <c r="F39" s="129">
        <v>155</v>
      </c>
      <c r="G39" s="129">
        <v>111</v>
      </c>
      <c r="H39" s="129">
        <v>44</v>
      </c>
      <c r="J39" s="115" t="s">
        <v>222</v>
      </c>
      <c r="K39" s="115" t="s">
        <v>223</v>
      </c>
      <c r="L39" s="120">
        <v>1</v>
      </c>
      <c r="M39" s="115" t="s">
        <v>224</v>
      </c>
      <c r="N39" s="120">
        <v>80</v>
      </c>
      <c r="O39" s="123">
        <v>31</v>
      </c>
    </row>
    <row r="40" spans="2:16" ht="15" customHeight="1">
      <c r="B40" s="128" t="s">
        <v>222</v>
      </c>
      <c r="C40" s="128" t="s">
        <v>225</v>
      </c>
      <c r="D40" s="129">
        <v>1</v>
      </c>
      <c r="E40" s="128" t="s">
        <v>226</v>
      </c>
      <c r="F40" s="129">
        <v>218</v>
      </c>
      <c r="G40" s="129">
        <v>156</v>
      </c>
      <c r="H40" s="129">
        <v>62</v>
      </c>
      <c r="J40" s="115" t="s">
        <v>222</v>
      </c>
      <c r="K40" s="115" t="s">
        <v>225</v>
      </c>
      <c r="L40" s="120">
        <v>1</v>
      </c>
      <c r="M40" s="115" t="s">
        <v>226</v>
      </c>
      <c r="N40" s="120">
        <v>119</v>
      </c>
      <c r="O40" s="123">
        <v>37</v>
      </c>
    </row>
    <row r="41" spans="2:16" ht="23.25" customHeight="1">
      <c r="B41" s="128" t="s">
        <v>227</v>
      </c>
      <c r="C41" s="128" t="s">
        <v>228</v>
      </c>
      <c r="D41" s="129">
        <v>1</v>
      </c>
      <c r="E41" s="128" t="s">
        <v>229</v>
      </c>
      <c r="F41" s="129">
        <v>163</v>
      </c>
      <c r="G41" s="129">
        <v>117</v>
      </c>
      <c r="H41" s="129">
        <v>46</v>
      </c>
      <c r="J41" s="115" t="s">
        <v>227</v>
      </c>
      <c r="K41" s="115" t="s">
        <v>228</v>
      </c>
      <c r="L41" s="120">
        <v>1</v>
      </c>
      <c r="M41" s="124" t="s">
        <v>229</v>
      </c>
      <c r="N41" s="120">
        <v>64</v>
      </c>
      <c r="O41" s="123">
        <v>53</v>
      </c>
    </row>
    <row r="42" spans="2:16" ht="15" customHeight="1">
      <c r="B42" s="128" t="s">
        <v>230</v>
      </c>
      <c r="C42" s="128" t="s">
        <v>231</v>
      </c>
      <c r="D42" s="129">
        <v>1</v>
      </c>
      <c r="E42" s="128" t="s">
        <v>232</v>
      </c>
      <c r="F42" s="129">
        <v>503</v>
      </c>
      <c r="G42" s="129">
        <v>363</v>
      </c>
      <c r="H42" s="129">
        <v>140</v>
      </c>
      <c r="J42" s="115" t="s">
        <v>230</v>
      </c>
      <c r="K42" s="115" t="s">
        <v>231</v>
      </c>
      <c r="L42" s="120">
        <v>1</v>
      </c>
      <c r="M42" s="115" t="s">
        <v>232</v>
      </c>
      <c r="N42" s="120">
        <v>251</v>
      </c>
      <c r="O42" s="123">
        <v>112</v>
      </c>
    </row>
    <row r="43" spans="2:16" ht="15" customHeight="1">
      <c r="B43" s="128" t="s">
        <v>233</v>
      </c>
      <c r="C43" s="128" t="s">
        <v>234</v>
      </c>
      <c r="D43" s="129">
        <v>1</v>
      </c>
      <c r="E43" s="128" t="s">
        <v>235</v>
      </c>
      <c r="F43" s="129">
        <v>284</v>
      </c>
      <c r="G43" s="129">
        <v>204</v>
      </c>
      <c r="H43" s="129">
        <v>80</v>
      </c>
      <c r="J43" s="115" t="s">
        <v>233</v>
      </c>
      <c r="K43" s="115" t="s">
        <v>234</v>
      </c>
      <c r="L43" s="120">
        <v>1</v>
      </c>
      <c r="M43" s="115" t="s">
        <v>235</v>
      </c>
      <c r="N43" s="120">
        <v>105</v>
      </c>
      <c r="O43" s="123">
        <v>99</v>
      </c>
    </row>
    <row r="44" spans="2:16" ht="15" customHeight="1">
      <c r="B44" s="128" t="s">
        <v>233</v>
      </c>
      <c r="C44" s="128" t="s">
        <v>236</v>
      </c>
      <c r="D44" s="129">
        <v>1</v>
      </c>
      <c r="E44" s="128" t="s">
        <v>237</v>
      </c>
      <c r="F44" s="129">
        <v>178</v>
      </c>
      <c r="G44" s="129">
        <v>128</v>
      </c>
      <c r="H44" s="129">
        <v>50</v>
      </c>
      <c r="J44" s="115" t="s">
        <v>233</v>
      </c>
      <c r="K44" s="115" t="s">
        <v>236</v>
      </c>
      <c r="L44" s="120">
        <v>1</v>
      </c>
      <c r="M44" s="115" t="s">
        <v>237</v>
      </c>
      <c r="N44" s="120">
        <v>65</v>
      </c>
      <c r="O44" s="123">
        <v>63</v>
      </c>
    </row>
    <row r="45" spans="2:16" ht="15" customHeight="1">
      <c r="B45" s="128" t="s">
        <v>233</v>
      </c>
      <c r="C45" s="128" t="s">
        <v>238</v>
      </c>
      <c r="D45" s="129">
        <v>1</v>
      </c>
      <c r="E45" s="128" t="s">
        <v>239</v>
      </c>
      <c r="F45" s="129">
        <v>58</v>
      </c>
      <c r="G45" s="129">
        <v>42</v>
      </c>
      <c r="H45" s="129">
        <v>16</v>
      </c>
      <c r="J45" s="115" t="s">
        <v>233</v>
      </c>
      <c r="K45" s="115" t="s">
        <v>238</v>
      </c>
      <c r="L45" s="120">
        <v>1</v>
      </c>
      <c r="M45" s="115" t="s">
        <v>239</v>
      </c>
      <c r="N45" s="120">
        <v>22</v>
      </c>
      <c r="O45" s="123">
        <v>20</v>
      </c>
    </row>
    <row r="46" spans="2:16" ht="18.75" customHeight="1">
      <c r="B46" s="127" t="s">
        <v>178</v>
      </c>
      <c r="C46" s="127">
        <v>7</v>
      </c>
      <c r="D46" s="127">
        <v>7</v>
      </c>
      <c r="E46" s="127" t="s">
        <v>179</v>
      </c>
      <c r="F46" s="135">
        <v>1559</v>
      </c>
      <c r="G46" s="136">
        <v>1121</v>
      </c>
      <c r="H46" s="127">
        <v>438</v>
      </c>
      <c r="J46" s="114" t="s">
        <v>178</v>
      </c>
      <c r="K46" s="114">
        <v>7</v>
      </c>
      <c r="L46" s="114">
        <v>7</v>
      </c>
      <c r="M46" s="114" t="s">
        <v>179</v>
      </c>
      <c r="N46" s="114">
        <v>706</v>
      </c>
      <c r="O46" s="114">
        <v>415</v>
      </c>
      <c r="P46" s="137">
        <f>SUM(N46:O46)</f>
        <v>1121</v>
      </c>
    </row>
    <row r="47" spans="2:16" ht="15" customHeight="1">
      <c r="J47" s="111"/>
      <c r="K47" s="112"/>
      <c r="L47" s="112"/>
      <c r="M47" s="112"/>
    </row>
    <row r="48" spans="2:16" ht="26.25" customHeight="1">
      <c r="B48" s="126" t="s">
        <v>240</v>
      </c>
      <c r="J48" s="126" t="s">
        <v>240</v>
      </c>
      <c r="K48" s="126"/>
      <c r="L48" s="126"/>
      <c r="M48" s="126"/>
      <c r="N48" s="126"/>
      <c r="O48" s="126"/>
    </row>
    <row r="49" spans="2:16" ht="28.5" customHeight="1">
      <c r="B49" s="187" t="s">
        <v>140</v>
      </c>
      <c r="C49" s="187" t="s">
        <v>141</v>
      </c>
      <c r="D49" s="187" t="s">
        <v>142</v>
      </c>
      <c r="E49" s="187" t="s">
        <v>143</v>
      </c>
      <c r="F49" s="187" t="s">
        <v>144</v>
      </c>
      <c r="G49" s="127" t="s">
        <v>145</v>
      </c>
      <c r="H49" s="187" t="s">
        <v>146</v>
      </c>
      <c r="J49" s="188" t="s">
        <v>140</v>
      </c>
      <c r="K49" s="188" t="s">
        <v>141</v>
      </c>
      <c r="L49" s="188" t="s">
        <v>142</v>
      </c>
      <c r="M49" s="188" t="s">
        <v>143</v>
      </c>
      <c r="N49" s="185" t="s">
        <v>145</v>
      </c>
      <c r="O49" s="186"/>
    </row>
    <row r="50" spans="2:16" ht="15" customHeight="1">
      <c r="B50" s="187"/>
      <c r="C50" s="187"/>
      <c r="D50" s="187"/>
      <c r="E50" s="187"/>
      <c r="F50" s="187"/>
      <c r="G50" s="127" t="s">
        <v>148</v>
      </c>
      <c r="H50" s="187"/>
      <c r="J50" s="189"/>
      <c r="K50" s="189"/>
      <c r="L50" s="189"/>
      <c r="M50" s="189"/>
      <c r="N50" s="113" t="s">
        <v>149</v>
      </c>
      <c r="O50" s="114" t="s">
        <v>150</v>
      </c>
    </row>
    <row r="51" spans="2:16" ht="15" customHeight="1">
      <c r="B51" s="128" t="s">
        <v>241</v>
      </c>
      <c r="C51" s="128" t="s">
        <v>242</v>
      </c>
      <c r="D51" s="129">
        <v>1</v>
      </c>
      <c r="E51" s="128" t="s">
        <v>243</v>
      </c>
      <c r="F51" s="129">
        <v>131</v>
      </c>
      <c r="G51" s="129">
        <v>94</v>
      </c>
      <c r="H51" s="129">
        <v>37</v>
      </c>
      <c r="J51" s="115" t="s">
        <v>241</v>
      </c>
      <c r="K51" s="115" t="s">
        <v>242</v>
      </c>
      <c r="L51" s="120">
        <v>1</v>
      </c>
      <c r="M51" s="115" t="s">
        <v>243</v>
      </c>
      <c r="N51" s="120">
        <v>53</v>
      </c>
      <c r="O51" s="123">
        <v>41</v>
      </c>
    </row>
    <row r="52" spans="2:16" ht="15" customHeight="1">
      <c r="B52" s="128" t="s">
        <v>244</v>
      </c>
      <c r="C52" s="128" t="s">
        <v>245</v>
      </c>
      <c r="D52" s="129">
        <v>1</v>
      </c>
      <c r="E52" s="128" t="s">
        <v>190</v>
      </c>
      <c r="F52" s="129">
        <v>245</v>
      </c>
      <c r="G52" s="129">
        <v>176</v>
      </c>
      <c r="H52" s="129">
        <v>69</v>
      </c>
      <c r="J52" s="115" t="s">
        <v>244</v>
      </c>
      <c r="K52" s="115" t="s">
        <v>245</v>
      </c>
      <c r="L52" s="120">
        <v>1</v>
      </c>
      <c r="M52" s="115" t="s">
        <v>190</v>
      </c>
      <c r="N52" s="120">
        <v>83</v>
      </c>
      <c r="O52" s="123">
        <v>93</v>
      </c>
    </row>
    <row r="53" spans="2:16" ht="15" customHeight="1">
      <c r="B53" s="127" t="s">
        <v>178</v>
      </c>
      <c r="C53" s="127">
        <v>2</v>
      </c>
      <c r="D53" s="127">
        <v>2</v>
      </c>
      <c r="E53" s="127" t="s">
        <v>179</v>
      </c>
      <c r="F53" s="127">
        <v>376</v>
      </c>
      <c r="G53" s="131">
        <v>270</v>
      </c>
      <c r="H53" s="127">
        <v>106</v>
      </c>
      <c r="J53" s="114" t="s">
        <v>178</v>
      </c>
      <c r="K53" s="114">
        <v>2</v>
      </c>
      <c r="L53" s="114">
        <v>2</v>
      </c>
      <c r="M53" s="114" t="s">
        <v>179</v>
      </c>
      <c r="N53" s="114">
        <v>136</v>
      </c>
      <c r="O53" s="114">
        <v>134</v>
      </c>
      <c r="P53" s="137">
        <f>SUM(N53:O53)</f>
        <v>270</v>
      </c>
    </row>
    <row r="54" spans="2:16" ht="23.25" customHeight="1">
      <c r="J54" s="112"/>
      <c r="K54" s="112"/>
      <c r="L54" s="112"/>
      <c r="M54" s="112"/>
    </row>
    <row r="55" spans="2:16" ht="15" customHeight="1">
      <c r="B55" s="86" t="s">
        <v>246</v>
      </c>
      <c r="F55" s="90">
        <f>SUM(F53+F46+F34+F22+F13)</f>
        <v>5915</v>
      </c>
      <c r="G55" s="90">
        <f>SUM(G53+G46+G34+G22+G13)</f>
        <v>4263</v>
      </c>
      <c r="H55" s="90">
        <f>SUM(H53+H46+H34+H22+H13)</f>
        <v>1652</v>
      </c>
      <c r="N55" s="90">
        <f>SUM(N53+N46+N34+N22+N13)</f>
        <v>2438</v>
      </c>
      <c r="O55" s="90">
        <f>SUM(O53+O46+O34+O22+O13)</f>
        <v>1825</v>
      </c>
    </row>
    <row r="57" spans="2:16" ht="15" customHeight="1">
      <c r="J57" s="112"/>
      <c r="K57" s="112"/>
      <c r="L57" s="112"/>
      <c r="M57" s="112"/>
      <c r="N57" s="112"/>
      <c r="O57" s="112"/>
    </row>
  </sheetData>
  <mergeCells count="55">
    <mergeCell ref="N25:O25"/>
    <mergeCell ref="J37:J38"/>
    <mergeCell ref="H4:H5"/>
    <mergeCell ref="F16:F17"/>
    <mergeCell ref="H16:H17"/>
    <mergeCell ref="F4:F5"/>
    <mergeCell ref="H37:H38"/>
    <mergeCell ref="F25:F26"/>
    <mergeCell ref="H25:H26"/>
    <mergeCell ref="L25:L26"/>
    <mergeCell ref="M25:M26"/>
    <mergeCell ref="L4:L5"/>
    <mergeCell ref="M4:M5"/>
    <mergeCell ref="N4:O4"/>
    <mergeCell ref="L16:L17"/>
    <mergeCell ref="M16:M17"/>
    <mergeCell ref="N16:O16"/>
    <mergeCell ref="E4:E5"/>
    <mergeCell ref="B16:B17"/>
    <mergeCell ref="C16:C17"/>
    <mergeCell ref="D16:D17"/>
    <mergeCell ref="E16:E17"/>
    <mergeCell ref="B4:B5"/>
    <mergeCell ref="C4:C5"/>
    <mergeCell ref="D4:D5"/>
    <mergeCell ref="J4:J5"/>
    <mergeCell ref="K4:K5"/>
    <mergeCell ref="J16:J17"/>
    <mergeCell ref="K16:K17"/>
    <mergeCell ref="B25:B26"/>
    <mergeCell ref="C25:C26"/>
    <mergeCell ref="D25:D26"/>
    <mergeCell ref="E25:E26"/>
    <mergeCell ref="B37:B38"/>
    <mergeCell ref="C37:C38"/>
    <mergeCell ref="D37:D38"/>
    <mergeCell ref="E37:E38"/>
    <mergeCell ref="J25:J26"/>
    <mergeCell ref="K25:K26"/>
    <mergeCell ref="K37:K38"/>
    <mergeCell ref="L37:L38"/>
    <mergeCell ref="M37:M38"/>
    <mergeCell ref="N37:O37"/>
    <mergeCell ref="B49:B50"/>
    <mergeCell ref="C49:C50"/>
    <mergeCell ref="D49:D50"/>
    <mergeCell ref="J49:J50"/>
    <mergeCell ref="K49:K50"/>
    <mergeCell ref="L49:L50"/>
    <mergeCell ref="M49:M50"/>
    <mergeCell ref="N49:O49"/>
    <mergeCell ref="E49:E50"/>
    <mergeCell ref="F49:F50"/>
    <mergeCell ref="H49:H50"/>
    <mergeCell ref="F37:F38"/>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5b0fd0-ca15-477c-ba6f-bbb98d65918e">
      <Terms xmlns="http://schemas.microsoft.com/office/infopath/2007/PartnerControls"/>
    </lcf76f155ced4ddcb4097134ff3c332f>
    <TaxCatchAll xmlns="3d829b3d-0a18-498d-a6ce-e6cbe29824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59A9641F7B49741B21635CACE7DC16B" ma:contentTypeVersion="14" ma:contentTypeDescription="Crear nuevo documento." ma:contentTypeScope="" ma:versionID="e885d92a00d12014dd341ad01821f000">
  <xsd:schema xmlns:xsd="http://www.w3.org/2001/XMLSchema" xmlns:xs="http://www.w3.org/2001/XMLSchema" xmlns:p="http://schemas.microsoft.com/office/2006/metadata/properties" xmlns:ns2="635b0fd0-ca15-477c-ba6f-bbb98d65918e" xmlns:ns3="3d829b3d-0a18-498d-a6ce-e6cbe2982448" targetNamespace="http://schemas.microsoft.com/office/2006/metadata/properties" ma:root="true" ma:fieldsID="080c14ca93141a80f98011b7f54b4534" ns2:_="" ns3:_="">
    <xsd:import namespace="635b0fd0-ca15-477c-ba6f-bbb98d65918e"/>
    <xsd:import namespace="3d829b3d-0a18-498d-a6ce-e6cbe29824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5b0fd0-ca15-477c-ba6f-bbb98d659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829b3d-0a18-498d-a6ce-e6cbe29824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5e2e99-4437-4cba-a5ec-abffd78451b0}" ma:internalName="TaxCatchAll" ma:showField="CatchAllData" ma:web="3d829b3d-0a18-498d-a6ce-e6cbe2982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B28D4C-5359-4094-B927-4041B3D912AF}"/>
</file>

<file path=customXml/itemProps2.xml><?xml version="1.0" encoding="utf-8"?>
<ds:datastoreItem xmlns:ds="http://schemas.openxmlformats.org/officeDocument/2006/customXml" ds:itemID="{3254596C-3CA5-451D-888B-F8ED01DBA8D6}"/>
</file>

<file path=customXml/itemProps3.xml><?xml version="1.0" encoding="utf-8"?>
<ds:datastoreItem xmlns:ds="http://schemas.openxmlformats.org/officeDocument/2006/customXml" ds:itemID="{94849EAC-E44B-42E5-9DE1-771C5459D4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dc:creator>
  <cp:keywords/>
  <dc:description/>
  <cp:lastModifiedBy>Juan Carlos Gonzalez Gonzalez</cp:lastModifiedBy>
  <cp:revision/>
  <dcterms:created xsi:type="dcterms:W3CDTF">2013-01-16T16:38:10Z</dcterms:created>
  <dcterms:modified xsi:type="dcterms:W3CDTF">2026-02-24T13:34:10Z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0x010100259A9641F7B49741B21635CACE7DC16B</vt:lpwstr>
  </property>
  <property fmtid="{D5CDD505-2E9C-101B-9397-08002B2CF9AE}" pid="3" name="TaxKeyword">
    <vt:lpwstr/>
  </property>
  <property fmtid="{D5CDD505-2E9C-101B-9397-08002B2CF9AE}" pid="4" name="Series Corporate IDB">
    <vt:lpwstr>860;#GOV-07.1 Policies and Procedures - Working Documents|adcd5c59-1403-4739-bab1-9a1dec4ffb30</vt:lpwstr>
  </property>
  <property fmtid="{D5CDD505-2E9C-101B-9397-08002B2CF9AE}" pid="5" name="Function Corporate IDB">
    <vt:lpwstr>335;#4 Governance|d48f69c4-9785-416c-9a0f-b99285e2bde9</vt:lpwstr>
  </property>
  <property fmtid="{D5CDD505-2E9C-101B-9397-08002B2CF9AE}" pid="6" name="TaxKeywordTaxHTField">
    <vt:lpwstr/>
  </property>
  <property fmtid="{D5CDD505-2E9C-101B-9397-08002B2CF9AE}" pid="7" name="Country">
    <vt:lpwstr/>
  </property>
  <property fmtid="{D5CDD505-2E9C-101B-9397-08002B2CF9AE}" pid="8" name="_dlc_DocIdItemGuid">
    <vt:lpwstr>b90657c6-f60f-4499-aac8-f3261fd22d60</vt:lpwstr>
  </property>
  <property fmtid="{D5CDD505-2E9C-101B-9397-08002B2CF9AE}" pid="9" name="MSIP_Label_f535a957-b352-4c2d-aa57-80f72177303d_Enabled">
    <vt:lpwstr>true</vt:lpwstr>
  </property>
  <property fmtid="{D5CDD505-2E9C-101B-9397-08002B2CF9AE}" pid="10" name="MSIP_Label_f535a957-b352-4c2d-aa57-80f72177303d_SetDate">
    <vt:lpwstr>2025-06-09T20:54:10Z</vt:lpwstr>
  </property>
  <property fmtid="{D5CDD505-2E9C-101B-9397-08002B2CF9AE}" pid="11" name="MSIP_Label_f535a957-b352-4c2d-aa57-80f72177303d_Method">
    <vt:lpwstr>Standard</vt:lpwstr>
  </property>
  <property fmtid="{D5CDD505-2E9C-101B-9397-08002B2CF9AE}" pid="12" name="MSIP_Label_f535a957-b352-4c2d-aa57-80f72177303d_Name">
    <vt:lpwstr>defa4170-0d19-0005-0004-bc88714345d2</vt:lpwstr>
  </property>
  <property fmtid="{D5CDD505-2E9C-101B-9397-08002B2CF9AE}" pid="13" name="MSIP_Label_f535a957-b352-4c2d-aa57-80f72177303d_SiteId">
    <vt:lpwstr>34303541-74ec-4d4a-8c5a-8049d2fd6ce6</vt:lpwstr>
  </property>
  <property fmtid="{D5CDD505-2E9C-101B-9397-08002B2CF9AE}" pid="14" name="MSIP_Label_f535a957-b352-4c2d-aa57-80f72177303d_ActionId">
    <vt:lpwstr>e0bc140c-0d2a-442d-8b33-fc90f69596c1</vt:lpwstr>
  </property>
  <property fmtid="{D5CDD505-2E9C-101B-9397-08002B2CF9AE}" pid="15" name="MSIP_Label_f535a957-b352-4c2d-aa57-80f72177303d_ContentBits">
    <vt:lpwstr>0</vt:lpwstr>
  </property>
  <property fmtid="{D5CDD505-2E9C-101B-9397-08002B2CF9AE}" pid="16" name="MSIP_Label_f535a957-b352-4c2d-aa57-80f72177303d_Tag">
    <vt:lpwstr>10, 3, 0, 1</vt:lpwstr>
  </property>
  <property fmtid="{D5CDD505-2E9C-101B-9397-08002B2CF9AE}" pid="17" name="MediaServiceImageTags">
    <vt:lpwstr/>
  </property>
</Properties>
</file>