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d.docs.live.net/84dc56b31cfbd399/Documentos/2026 MEN/FEBRERO/EVALUACIÓN FINAL 23 DE FEBRERO/"/>
    </mc:Choice>
  </mc:AlternateContent>
  <xr:revisionPtr revIDLastSave="5" documentId="8_{CC5D1034-D35D-4BA2-96A9-AC48347CD968}" xr6:coauthVersionLast="47" xr6:coauthVersionMax="47" xr10:uidLastSave="{47FDEF9A-3633-497D-AF9F-66124F795E6A}"/>
  <bookViews>
    <workbookView xWindow="-120" yWindow="-120" windowWidth="20730" windowHeight="11040" firstSheet="3" activeTab="3" xr2:uid="{00000000-000D-0000-FFFF-FFFF00000000}"/>
  </bookViews>
  <sheets>
    <sheet name="SINTESIS MACRORREGION ANDINA " sheetId="1" r:id="rId1"/>
    <sheet name="IES 1 XXX (1)" sheetId="2" state="hidden" r:id="rId2"/>
    <sheet name="IES 1 XXX (2)" sheetId="8" state="hidden" r:id="rId3"/>
    <sheet name="IES 1 UNAL" sheetId="9" r:id="rId4"/>
    <sheet name="EQUIPO PROYECT MACRORREGION" sheetId="6" r:id="rId5"/>
    <sheet name="DATOS IEM MACRORREGION" sheetId="7"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1" roundtripDataChecksum="YchkjbJ2aiRSumUcsqvVCintjfD5m4XTsu5sqEg7j2w="/>
    </ext>
  </extLst>
</workbook>
</file>

<file path=xl/calcChain.xml><?xml version="1.0" encoding="utf-8"?>
<calcChain xmlns="http://schemas.openxmlformats.org/spreadsheetml/2006/main">
  <c r="Y5" i="7" l="1"/>
  <c r="X6" i="7"/>
  <c r="Y6" i="7" s="1"/>
  <c r="V9" i="7"/>
  <c r="O55" i="7"/>
  <c r="V16" i="7" s="1"/>
  <c r="P13" i="7"/>
  <c r="P34" i="7"/>
  <c r="P46" i="7"/>
  <c r="P53" i="7"/>
  <c r="N22" i="7"/>
  <c r="P22" i="7" s="1"/>
  <c r="H55" i="7"/>
  <c r="X11" i="7" s="1"/>
  <c r="F55" i="7"/>
  <c r="G55" i="7"/>
  <c r="X12" i="7" s="1"/>
  <c r="C82" i="9"/>
  <c r="B82" i="9"/>
  <c r="C78" i="9"/>
  <c r="B78" i="9"/>
  <c r="C77" i="9"/>
  <c r="B77" i="9"/>
  <c r="C76" i="9"/>
  <c r="B76" i="9"/>
  <c r="C75" i="9"/>
  <c r="B75" i="9"/>
  <c r="M74" i="9"/>
  <c r="C72" i="9"/>
  <c r="B72" i="9"/>
  <c r="C71" i="9"/>
  <c r="B71" i="9"/>
  <c r="E66" i="9"/>
  <c r="E67" i="9" s="1"/>
  <c r="D60" i="9"/>
  <c r="D42" i="9"/>
  <c r="D33" i="9"/>
  <c r="C82" i="8"/>
  <c r="B82" i="8"/>
  <c r="D78" i="8"/>
  <c r="C78" i="8"/>
  <c r="B78" i="8"/>
  <c r="D77" i="8"/>
  <c r="C77" i="8"/>
  <c r="B77" i="8"/>
  <c r="D76" i="8"/>
  <c r="D80" i="8" s="1"/>
  <c r="C83" i="8" s="1"/>
  <c r="C76" i="8"/>
  <c r="C80" i="8" s="1"/>
  <c r="B76" i="8"/>
  <c r="D75" i="8"/>
  <c r="C75" i="8"/>
  <c r="B75" i="8"/>
  <c r="M74" i="8"/>
  <c r="C72" i="8"/>
  <c r="B72" i="8"/>
  <c r="C71" i="8"/>
  <c r="B71" i="8"/>
  <c r="E66" i="8"/>
  <c r="E67" i="8" s="1"/>
  <c r="D60" i="8"/>
  <c r="D42" i="8"/>
  <c r="D33" i="8"/>
  <c r="I3" i="6"/>
  <c r="I2" i="6"/>
  <c r="E12" i="6"/>
  <c r="F12" i="6"/>
  <c r="G12" i="6"/>
  <c r="H12" i="6"/>
  <c r="D12" i="6"/>
  <c r="E11" i="6"/>
  <c r="F11" i="6"/>
  <c r="G11" i="6"/>
  <c r="H11" i="6"/>
  <c r="D11" i="6"/>
  <c r="I11" i="6" s="1"/>
  <c r="E10" i="6"/>
  <c r="F10" i="6"/>
  <c r="G10" i="6"/>
  <c r="H10" i="6"/>
  <c r="D10" i="6"/>
  <c r="I10" i="6" s="1"/>
  <c r="E9" i="6"/>
  <c r="F9" i="6"/>
  <c r="G9" i="6"/>
  <c r="H9" i="6"/>
  <c r="D9" i="6"/>
  <c r="E8" i="6"/>
  <c r="F8" i="6"/>
  <c r="G8" i="6"/>
  <c r="H8" i="6"/>
  <c r="D8" i="6"/>
  <c r="I8" i="6" s="1"/>
  <c r="E7" i="6"/>
  <c r="F7" i="6"/>
  <c r="G7" i="6"/>
  <c r="H7" i="6"/>
  <c r="D7" i="6"/>
  <c r="E6" i="6"/>
  <c r="F6" i="6"/>
  <c r="G6" i="6"/>
  <c r="H6" i="6"/>
  <c r="D6" i="6"/>
  <c r="H5" i="6"/>
  <c r="G5" i="6"/>
  <c r="F5" i="6"/>
  <c r="E5" i="6"/>
  <c r="D5" i="6"/>
  <c r="I5" i="6" s="1"/>
  <c r="F74" i="2"/>
  <c r="C82" i="2"/>
  <c r="B82" i="2"/>
  <c r="D78" i="2"/>
  <c r="C78" i="2"/>
  <c r="B78" i="2"/>
  <c r="D77" i="2"/>
  <c r="C77" i="2"/>
  <c r="B77" i="2"/>
  <c r="D76" i="2"/>
  <c r="C76" i="2"/>
  <c r="B76" i="2"/>
  <c r="D75" i="2"/>
  <c r="C75" i="2"/>
  <c r="B75" i="2"/>
  <c r="C72" i="2"/>
  <c r="B72" i="2"/>
  <c r="C71" i="2"/>
  <c r="B71" i="2"/>
  <c r="E66" i="2"/>
  <c r="E67" i="2" s="1"/>
  <c r="D60" i="2"/>
  <c r="D42" i="2"/>
  <c r="D33" i="2"/>
  <c r="C20" i="1"/>
  <c r="D19" i="1"/>
  <c r="C80" i="9" l="1"/>
  <c r="D80" i="9"/>
  <c r="C83" i="9" s="1"/>
  <c r="N55" i="7"/>
  <c r="V17" i="7" s="1"/>
  <c r="W8" i="7" s="1"/>
  <c r="X13" i="7"/>
  <c r="AA13" i="7"/>
  <c r="AA14" i="7" s="1"/>
  <c r="AA15" i="7" s="1"/>
  <c r="W10" i="7"/>
  <c r="I9" i="6"/>
  <c r="I12" i="6"/>
  <c r="I6" i="6"/>
  <c r="I7" i="6"/>
  <c r="C80" i="2"/>
  <c r="D80" i="2"/>
  <c r="C83" i="2" s="1"/>
  <c r="D20" i="1"/>
</calcChain>
</file>

<file path=xl/sharedStrings.xml><?xml version="1.0" encoding="utf-8"?>
<sst xmlns="http://schemas.openxmlformats.org/spreadsheetml/2006/main" count="680" uniqueCount="259">
  <si>
    <t xml:space="preserve">MINISTERIO DE EDUCACIÓN NACIONAL </t>
  </si>
  <si>
    <t xml:space="preserve">VICEMINISTERIO DE EDUCACIÓN NACIONAL </t>
  </si>
  <si>
    <t xml:space="preserve">DIRECCIÓN DE FOMENTO DE LA EDUCACIÓN SUPERIOR </t>
  </si>
  <si>
    <t xml:space="preserve">SUBDIRECCIÓN DE APOYO A LA GESTIÓN A LAS INSTITUCIONES DE EDUCACIÓN SUPERIOR </t>
  </si>
  <si>
    <t>PROGRAMA PARA MEJORAR EL ACCESO Y GRADUACIÓN EN EDUCACIÓN SUPERIOR</t>
  </si>
  <si>
    <t>CONTRATO DE PRÉSTAMO BID 5850/OC-CO (CO-L1288)
DISEÑO DEL PROGRAMA DE TRÁNSITO
 INMEDIATO A LA EDUCACIÓN SUPERIOR</t>
  </si>
  <si>
    <t xml:space="preserve"> MACRORREGIÓN </t>
  </si>
  <si>
    <t>ANDINA</t>
  </si>
  <si>
    <t>SÍNTESIS DE LA EVALUACIÓN TÉCNICA</t>
  </si>
  <si>
    <t>CRITERIOS</t>
  </si>
  <si>
    <t>PUNTAJE MÁXIMO POSIBLE</t>
  </si>
  <si>
    <t>IES 1</t>
  </si>
  <si>
    <t>UNIVERSIDAD NACIONAL DE COLOMBIA SEDE MEDELLÍN</t>
  </si>
  <si>
    <t>CRITERIO 1: Calidad y coherencia de la propuesta de trabajo metodológico y el cronograma de ejecución</t>
  </si>
  <si>
    <t>CRITERIO 2: Propuesta financiera</t>
  </si>
  <si>
    <t>CRITERIO 3:  Experiencia en articulación entre la educación media y la educación 
superior</t>
  </si>
  <si>
    <t>CRITERIO 4:  Aprobación tránsito inmediato participantes PTIES y oferta de nivelación de aprendizajes y competencias</t>
  </si>
  <si>
    <t>CRITERIO 5:  Aporte institucional al tránsito inmediato de participantes PTIES</t>
  </si>
  <si>
    <t xml:space="preserve">TOTAL - PUNTAJE EVALUACIÓN TÉCNICA </t>
  </si>
  <si>
    <t xml:space="preserve">(CO-L1288)
</t>
  </si>
  <si>
    <t>CONTRATO DE PRÉSTAMO BID 5850/OC-CO
DISEÑO DEL PROGRAMA DE TRÁNSITO
 INMEDIATO A LA EDUCACIÓN SUPERIOR</t>
  </si>
  <si>
    <t xml:space="preserve">FORMATO DE EVALUACIÓN PROPUESTA </t>
  </si>
  <si>
    <t>Nombre Institución de Educación Superior Proponente</t>
  </si>
  <si>
    <t>XXXXXXXX</t>
  </si>
  <si>
    <t>Nombre de la Macrorregión PTIES</t>
  </si>
  <si>
    <t xml:space="preserve">Nombre del profesional Evaluador de la propuesta </t>
  </si>
  <si>
    <t>Información básicas de la propuesta</t>
  </si>
  <si>
    <t>Observaciones:</t>
  </si>
  <si>
    <t>Presentó</t>
  </si>
  <si>
    <t>No Presentó</t>
  </si>
  <si>
    <t xml:space="preserve">La propuesta se circunscribirse en una de las cinco macrorregiones propuestas </t>
  </si>
  <si>
    <t>Macrorregión XXXXXXX</t>
  </si>
  <si>
    <r>
      <t xml:space="preserve">Presenta  Comunicación firmada por el Representante Legal de la IES manifestando su interés  en participar en la convocatoria (Anexo 3). </t>
    </r>
    <r>
      <rPr>
        <sz val="8"/>
        <color theme="1"/>
        <rFont val="Arial"/>
      </rPr>
      <t xml:space="preserve">(Las IES deben allegar una comunicación firmada por su representante legal dirigida a la Dirección de Fomento de la Educación Superior con asunto “Convocatoria Implementación del Programa de Tránsito Inmediato a la Educación Superior en el marco del Documento CONPES 4122 y el Contrato de Préstamo No. 5850/OC-CO” manifestando su interés en participar en la convocatoria. </t>
    </r>
  </si>
  <si>
    <t>Presenta Propuesta técnica (Anexo 4)</t>
  </si>
  <si>
    <t>Presenta Propuesta metodológica y cronograma de ejecución (Anexo 4.1)</t>
  </si>
  <si>
    <t>Presenta Propuesta Financiera (Anexo 5) y documento descriptivo que desarrollar y detalla la propuesta financiera.</t>
  </si>
  <si>
    <t xml:space="preserve">Presenta contratos o certificaciones emitidas por el contratante que evidencien que la IES ha ejecutado a satisfacción proyectos de articulación entre la educación media y la educación superior. </t>
  </si>
  <si>
    <t>Criterio Habilitante (equipo Mínimo requerido)</t>
  </si>
  <si>
    <t>Cumple</t>
  </si>
  <si>
    <t>No Cumple</t>
  </si>
  <si>
    <t>Para la evaluación de los criterios habilitantes, el MEN verificará el cumplimiento del equipo mínimo requerido conforme lo establecido en el literal a) de la sección 5.2. Este requisito será evaluado como Cumple / No cumple. En el primer caso, el comité de evaluación procederá a revisar y valorar los criterios de evaluación establecidos. En caso de ser evaluada como No cumple la propuesta presentada por la IES será rechazada y el MEN no continuará con la evaluación de los demás criterios establecidos en esta convocatoria.</t>
  </si>
  <si>
    <t xml:space="preserve">Director(a) del Programa </t>
  </si>
  <si>
    <t>Profesional de Monitoreo y Evaluación</t>
  </si>
  <si>
    <t>Especialista en Planeación Curricular</t>
  </si>
  <si>
    <t>Coordinador(a) de Programa IEM</t>
  </si>
  <si>
    <t>Especialista en Matemáticas</t>
  </si>
  <si>
    <t>Especialista en Lenguaje</t>
  </si>
  <si>
    <t xml:space="preserve">Profesional para el apoyo psicosocial </t>
  </si>
  <si>
    <t>Docente Universitario</t>
  </si>
  <si>
    <t xml:space="preserve">Puntaje Técnico mínimo para pasar    </t>
  </si>
  <si>
    <t xml:space="preserve">CRITERIO DE EVALAUCIÓN </t>
  </si>
  <si>
    <t xml:space="preserve">DESCRIPCIÓN DE LA EVALAUCIÓN </t>
  </si>
  <si>
    <t xml:space="preserve">PUNTAJE MAXIMO </t>
  </si>
  <si>
    <t xml:space="preserve">PUNTAJE OBTENIDO </t>
  </si>
  <si>
    <t>CRITERIO 1:Calidad y coherencia de la propuesta de trabajo metodológico y el cronograma de ejecución</t>
  </si>
  <si>
    <t>Criterio 1, Subcriterio 1</t>
  </si>
  <si>
    <t>Parámetros de Evaluación Criterio 1, Subcriterio 1</t>
  </si>
  <si>
    <r>
      <rPr>
        <b/>
        <sz val="11"/>
        <color theme="1"/>
        <rFont val="Arial"/>
      </rPr>
      <t>Muy Buena:</t>
    </r>
    <r>
      <rPr>
        <sz val="11"/>
        <color theme="1"/>
        <rFont val="Arial"/>
      </rPr>
      <t xml:space="preserve"> La propuesta de trabajo metodológico comprende los 
cuatro elementos establecidos en literal e) del numeral 5.2, está 
claramente desarrollada y es coherente con el diseño del PTIES (Anexo 1). 
El cronograma de trabajo es claro, realista y cubre la mayor parte 
de las actividades necesarias para la implementación efectiva del 
PTIES: 35 puntos</t>
    </r>
  </si>
  <si>
    <t>Criterio 1, Subcriterio 2</t>
  </si>
  <si>
    <t>Parámetros de Evaluación Criterio 1, Subcriterio 2</t>
  </si>
  <si>
    <r>
      <rPr>
        <b/>
        <sz val="11"/>
        <color theme="1"/>
        <rFont val="Arial"/>
      </rPr>
      <t>Buena:</t>
    </r>
    <r>
      <rPr>
        <sz val="11"/>
        <color theme="1"/>
        <rFont val="Arial"/>
      </rPr>
      <t xml:space="preserve"> La propuesta de trabajo metodológico comprende tres (3) de 
los cuatro (4) elementos establecidos en el literal e) del numeral 5.2, 
los desarrolla con suficiente claridad y son coherentes con el diseño 
del PTIES (Anexo 1). 
El cronograma de trabajo es adecuado y cubre la 
mayor parte de las actividades necesarias para la implementación 
efectiva del PTIES, aunque algunas requieren mayor especificidad: 
25 puntos</t>
    </r>
  </si>
  <si>
    <t>Criterio 1, Subcriterio 3</t>
  </si>
  <si>
    <r>
      <rPr>
        <b/>
        <sz val="11"/>
        <color theme="1"/>
        <rFont val="Arial"/>
      </rPr>
      <t>Regular:</t>
    </r>
    <r>
      <rPr>
        <sz val="11"/>
        <color theme="1"/>
        <rFont val="Arial"/>
      </rPr>
      <t xml:space="preserve"> La propuesta de trabajo metodológico comprende dos (2) de 
los cuatro (4) elementos establecidos en el literal e) del numeral 5.2, 
los desarrolla con alguna claridad y son coherentes con el diseño del 
PTIES (Anexo 1). 
El cronograma de trabajo es limitado y cubre solo parte de las actividades necesarias para la implementación efectiva 
del PTIES: 
10 puntos.</t>
    </r>
  </si>
  <si>
    <t>Criterio 1, Subcriterio 4</t>
  </si>
  <si>
    <r>
      <rPr>
        <b/>
        <sz val="11"/>
        <color theme="1"/>
        <rFont val="Arial"/>
      </rPr>
      <t>Insatisfactoria</t>
    </r>
    <r>
      <rPr>
        <sz val="11"/>
        <color theme="1"/>
        <rFont val="Arial"/>
      </rPr>
      <t>: La propuesta de trabajo metodológico no incluye los 
elementos establecidos en el literal e) del numeral 5.2, es débil y
genérica. 
El cronograma de trabajo es deficiente, incompleto o poco 
claro, y no permite visualizar una implementación viable del PTIES:
0 puntos.</t>
    </r>
  </si>
  <si>
    <t>CRITERIO 2:Propuesta financiera</t>
  </si>
  <si>
    <t>Criterio 2, Subcriterio 1</t>
  </si>
  <si>
    <t>Parámetros de Evaluación Criterio 2, Subcriterio 1</t>
  </si>
  <si>
    <r>
      <rPr>
        <b/>
        <sz val="11"/>
        <color theme="1"/>
        <rFont val="Arial"/>
      </rPr>
      <t xml:space="preserve">Muy Buena: </t>
    </r>
    <r>
      <rPr>
        <sz val="11"/>
        <color theme="1"/>
        <rFont val="Arial"/>
      </rPr>
      <t>La propuesta financiera cumple con todos los 
requerimientos establecidos en el numeral 5.3 y el Anexo 5, 
se justifica claramente el monto solicitado: 
20 puntos</t>
    </r>
  </si>
  <si>
    <t>Criterio 2, Subcriterio 2</t>
  </si>
  <si>
    <t>Parámetros de Evaluación Criterio 2, Subcriterio 2</t>
  </si>
  <si>
    <r>
      <rPr>
        <b/>
        <sz val="11"/>
        <color theme="1"/>
        <rFont val="Arial"/>
      </rPr>
      <t>Buena:</t>
    </r>
    <r>
      <rPr>
        <sz val="11"/>
        <color theme="1"/>
        <rFont val="Arial"/>
      </rPr>
      <t xml:space="preserve"> La propuesta financiera cumple con todos los requerimientos 
establecidos en el numeral 5.3 y el Anexo 5, 
se justifica el monto solicitado, pero existen algunos aspectos no desarrollados suficientemente: 
10 puntos.</t>
    </r>
  </si>
  <si>
    <t>Criterio 2, Subcriterio 3</t>
  </si>
  <si>
    <t>Parámetros de Evaluación Criterio 2, Subcriterio 3</t>
  </si>
  <si>
    <r>
      <rPr>
        <b/>
        <sz val="11"/>
        <color theme="1"/>
        <rFont val="Arial"/>
      </rPr>
      <t xml:space="preserve">Regular: </t>
    </r>
    <r>
      <rPr>
        <sz val="11"/>
        <color theme="1"/>
        <rFont val="Arial"/>
      </rPr>
      <t>La propuesta financiera cumple con los requerimientos 
establecidos en el numeral 5.3 y el Anexo 5,
pero los antecedentes no permiten justificar completamente el monto solicitado: 5 puntos.</t>
    </r>
  </si>
  <si>
    <t>Criterio 2, Subcriterio 4</t>
  </si>
  <si>
    <t>Parámetros de Evaluación Criterio 2, Subcriterio 4</t>
  </si>
  <si>
    <r>
      <rPr>
        <b/>
        <sz val="11"/>
        <color theme="1"/>
        <rFont val="Arial"/>
      </rPr>
      <t xml:space="preserve">Insatisfactoria: </t>
    </r>
    <r>
      <rPr>
        <sz val="11"/>
        <color theme="1"/>
        <rFont val="Arial"/>
      </rPr>
      <t>La propuesta financiera cumple con los 
requerimientos establecidos en el numeral 5.3 y el Anexo 5, 
pero los antecedentes de la propuesta no justifican el monto solicitado: 
0 puntos.</t>
    </r>
  </si>
  <si>
    <t xml:space="preserve">Criterio 3, Subcriterio 1:  </t>
  </si>
  <si>
    <t>Parámetros de Evaluación Criterio 3, Subcriterio 1</t>
  </si>
  <si>
    <r>
      <rPr>
        <b/>
        <sz val="11"/>
        <color theme="1"/>
        <rFont val="Arial"/>
      </rPr>
      <t>Muy Buena:</t>
    </r>
    <r>
      <rPr>
        <sz val="11"/>
        <color theme="1"/>
        <rFont val="Arial"/>
      </rPr>
      <t xml:space="preserve"> La IES cuenta con más de cinco (5) años de experiencia 
comprobada en la ejecución de proyectos de articulación entre la 
educación media y la educación superior: 
10 puntos.</t>
    </r>
  </si>
  <si>
    <t>Criterio 3, Subcriterio 2</t>
  </si>
  <si>
    <t>Parámetros de Evaluación Criterio 3, Subcriterio 2</t>
  </si>
  <si>
    <r>
      <rPr>
        <b/>
        <sz val="11"/>
        <color theme="1"/>
        <rFont val="Arial"/>
      </rPr>
      <t>Buena:</t>
    </r>
    <r>
      <rPr>
        <sz val="11"/>
        <color theme="1"/>
        <rFont val="Arial"/>
      </rPr>
      <t xml:space="preserve"> La IES tiene entre tres (3) y cinco (5) años de experiencia 
comprobada en la ejecución de proyectos de articulación entre la 
educación media y la educación superior: 
5 puntos.</t>
    </r>
  </si>
  <si>
    <t>Criterio 3, Subcriterio 3</t>
  </si>
  <si>
    <t>Parámetros de Evaluación Criterio 3, Subcriterio 3</t>
  </si>
  <si>
    <r>
      <rPr>
        <b/>
        <sz val="11"/>
        <color theme="1"/>
        <rFont val="Arial"/>
      </rPr>
      <t xml:space="preserve">Regular: </t>
    </r>
    <r>
      <rPr>
        <sz val="11"/>
        <color theme="1"/>
        <rFont val="Arial"/>
      </rPr>
      <t>La IES tiene entre uno (1) y tres (3) años de experiencia 
comprobada en la ejecución de proyectos de articulación entre la 
educación media y la educación superior: 
3 puntos.</t>
    </r>
  </si>
  <si>
    <t>Criterio 3, Subcriterio 4</t>
  </si>
  <si>
    <t>Parámetros de Evaluación Criterio 3, Subcriterio 4</t>
  </si>
  <si>
    <r>
      <rPr>
        <b/>
        <sz val="11"/>
        <color theme="1"/>
        <rFont val="Arial"/>
      </rPr>
      <t xml:space="preserve">Insatisfactoria: </t>
    </r>
    <r>
      <rPr>
        <sz val="11"/>
        <color theme="1"/>
        <rFont val="Arial"/>
      </rPr>
      <t>La IES tiene menos de un (1) año de experiencia 
comprobada en la ejecución de proyectos de articulación entre la 
educación media y la educación superior: 
0 puntos.</t>
    </r>
  </si>
  <si>
    <t>CRITERIO 4:  Aprobación tránsito inmediato participantes PTIES y oferta de 
nivelación de aprendizajes y competencias</t>
  </si>
  <si>
    <t xml:space="preserve">Criterio 4, Subcriterio 1:  </t>
  </si>
  <si>
    <t>Parámetros de Evaluación Criterio 4, Subcriterio 1</t>
  </si>
  <si>
    <r>
      <rPr>
        <b/>
        <sz val="11"/>
        <color theme="1"/>
        <rFont val="Arial"/>
      </rPr>
      <t xml:space="preserve">Dos aspectos: </t>
    </r>
    <r>
      <rPr>
        <sz val="11"/>
        <color theme="1"/>
        <rFont val="Arial"/>
      </rPr>
      <t>La IES aporta evidencia de haber aprobado el tránsito 
inmediato de mínimo el 40% de los participantes del PTIES habilitados y de
contar con oferta de nivelación de aprendizajes y competencias para los estudiantes de primer semestre conforme lo establecido en los literales b) y c) del numeral 5.2: 
25 puntos.</t>
    </r>
  </si>
  <si>
    <t>Criterio 4, Subcriterio 2</t>
  </si>
  <si>
    <t>Parámetros de Evaluación Criterio 4, Subcriterio 2</t>
  </si>
  <si>
    <r>
      <rPr>
        <b/>
        <sz val="11"/>
        <color theme="1"/>
        <rFont val="Arial"/>
      </rPr>
      <t xml:space="preserve">Un aspecto: </t>
    </r>
    <r>
      <rPr>
        <sz val="11"/>
        <color theme="1"/>
        <rFont val="Arial"/>
      </rPr>
      <t>La IES aporta evidencia de haber aprobado el tránsito 
inmediato de mínimo el 40% de los participantes del PTIES habilitados o 
de contar con oferta de nivelación de aprendizajes y competencias 
para los estudiantes de primer semestre conforme lo establecido en 
los literales b) y c) del numeral 5.2: 
10 puntos.</t>
    </r>
  </si>
  <si>
    <t>Criterio 4, Subcriterio 3</t>
  </si>
  <si>
    <t>Parámetros de Evaluación Criterio 4, Subcriterio 3</t>
  </si>
  <si>
    <r>
      <rPr>
        <b/>
        <sz val="11"/>
        <color theme="1"/>
        <rFont val="Arial"/>
      </rPr>
      <t>Ningún aspecto:</t>
    </r>
    <r>
      <rPr>
        <b/>
        <sz val="11"/>
        <color rgb="FFFF0000"/>
        <rFont val="Arial"/>
      </rPr>
      <t xml:space="preserve"> </t>
    </r>
    <r>
      <rPr>
        <sz val="11"/>
        <color theme="1"/>
        <rFont val="Arial"/>
      </rPr>
      <t xml:space="preserve"> La IES NO aporta evidencia de haber aprobado el 
tránsito inmediato de mínimo el 40% de los participantes del PTIES 
habilitados o 
de contar con oferta de nivelación de aprendizajes y 
competencias para los estudiantes de primer semestre conforme lo 
establecido en los literales b) y c) del numeral 5.2: 
0 puntos. </t>
    </r>
  </si>
  <si>
    <t xml:space="preserve">Coloque el procentaje adicional (el número) de aporte de la IES al 40% de tránsito inmediato. Ej: si la IES propone el 60%, quiere decir que aporta un 20% adicional: coloque en la celda D66 el número 20, sin procentaje. </t>
  </si>
  <si>
    <t>TOTAL PUNTAJE</t>
  </si>
  <si>
    <t>RESUMEN DE LA EVALUACIÓN TÉCNICA</t>
  </si>
  <si>
    <t>% de tránsito anticipado ofertado por a IES</t>
  </si>
  <si>
    <t>%Aporte mínimo PTIES</t>
  </si>
  <si>
    <t>Denominador</t>
  </si>
  <si>
    <t>Factor</t>
  </si>
  <si>
    <t>Criterios</t>
  </si>
  <si>
    <t>Puntaje máximo posible</t>
  </si>
  <si>
    <t>Puntaje de la IES</t>
  </si>
  <si>
    <t xml:space="preserve">TOTAL - EVALUACIÓN TÉCNICA </t>
  </si>
  <si>
    <t>PUNTAJE TÉCNICO FINAL</t>
  </si>
  <si>
    <t>Reúne mínimo 70 Puntos</t>
  </si>
  <si>
    <t xml:space="preserve">SI / NO </t>
  </si>
  <si>
    <t>Se circunscribirse a la Macrorregión Andina</t>
  </si>
  <si>
    <t>X</t>
  </si>
  <si>
    <t xml:space="preserve">Se aporta comunicación firmada por la profesora Mary Luz Alzate Zuluaga conforme a los requisitos exigidos en el Anexo 3, Así mismo, se aclara y adjunta Manual de Contratación mediante el cual se delega la competencia para la suscripción de convenios.  </t>
  </si>
  <si>
    <t>Se anexa propuesta técnica conforme a  los requerimientos del Anexo No. 4</t>
  </si>
  <si>
    <t>Se presenta Propuesta metodológica y cronograma de ejecución (Anexo 4.1)</t>
  </si>
  <si>
    <t>Se presenta Propuesta Financiera (Anexo 5)</t>
  </si>
  <si>
    <t xml:space="preserve">Aporta diez (10)  contratos y convenios para la acreditación del requisito. De los cuales  ocho (8) cumplen con la exigencia requerida y cuya sumatoria acreditan 5 años 2 meses y 16 días. Aporta el  contrato interadministrativo No. 403 de 2008 suscrito con el Ministerio de Educación Nacional, pero no se aporta certificación de ejecución a satisfacción y/o acta de liquidación. Y se aporta el contrato interadministrativo No. 835 de 2013 suscrito con el Ministerio de Educación Nacional con el objeto: "Realizar un proceso de caracterización de los modelos de aseguramiento o gestión de la calidad en los diferentes niveles del Sistema Educativo Colombiano y definir rutas para su integración o articulación". Pero no se evidencia que sea un proyecto de articulación entre la educación media y la educación superior. </t>
  </si>
  <si>
    <t>Aporta hoja de vida y soportes de formación académica  y experiencia del Director de programa, los cuales cumplen los requisitos exigidos.</t>
  </si>
  <si>
    <t>x</t>
  </si>
  <si>
    <t>Aporta hojas de vida y soportes de formación académica  y experiencia de siete profesionales de monitoreo y evaluación, los cuales cumplen los requisitos exigidos.</t>
  </si>
  <si>
    <t>Aporta hojas de vida y soportes de formación académica  y experiencia de siete Especialistas en Planeación Curricular, los cuales cumplen los requisitos exigidos.</t>
  </si>
  <si>
    <t>Aporta hojas de vida y soportes de formación académica  y experiencia de siete Coordinadores(as) de Programa IEM, los cuales cumplen los requisitos exigidos.</t>
  </si>
  <si>
    <t>Aporta hojas de vida y soportes de formación académica  y experiencia de veinticuatro (24)  especialistas en matemáticas, los cuales cumplen los requisitos exigidos.</t>
  </si>
  <si>
    <t>Aporta hojas de vida y soportes de formación académica  y experiencia de veintiun (21) especialistas en lenguaje, los cuales cumplen los requisitos exigidos.</t>
  </si>
  <si>
    <t>Aporta hojas de vida y soportes de formación académica  y experiencia de veintiun (21) profesionales para el apoyo psicosocial , los cuales cumplen los requisitos exigidos.</t>
  </si>
  <si>
    <t>Aporta hojas de vida y soportes de formación académica  y experiencia de veintitres (23)  docentes universitarios, los cuales cumplen los requisitos exigidos.</t>
  </si>
  <si>
    <t>La propuesta de trabajo metodológico comprende  los cuatro (4) elementos establecidos en el literal e) del numeral 5.2 (Alistamiento, articulación armoniosa, tránsito anticipado y actividades transversales) 
los desarrolla con suficiente claridad y son coherentes con el diseño 
del PTIES (Anexo 1). 
El cronograma de trabajo es adecuado y cubre la 
mayor parte de las actividades necesarias para la implementación 
efectiva del PTIES, aunque algunas requieren mayor especificidad tales como: Diseño e implementación inicial de estrategias de convocatoria diferenciadas por contexto territorial y  Formación de estudiantes: Ejecución del Plan de formación de estudiantes.</t>
  </si>
  <si>
    <t xml:space="preserve">La IES cuenta con más de cinco (5) años de experiencia 
comprobada en la ejecución de proyectos de articulación entre la 
educación media y la educación superior: Aporta diez (10)  contratos y convenios para la acreditación del requisito. De los cuales  ocho (8) cumplen con la ejecución de proyectos de articulación entre la 
educación media y la educación superior, y, cuya sumatoria acreditan 5 años 2 meses y 16 días. </t>
  </si>
  <si>
    <r>
      <rPr>
        <b/>
        <sz val="11"/>
        <color rgb="FF000000"/>
        <rFont val="Arial"/>
      </rPr>
      <t xml:space="preserve">Dos aspectos: </t>
    </r>
    <r>
      <rPr>
        <sz val="11"/>
        <color rgb="FF000000"/>
        <rFont val="Arial"/>
      </rPr>
      <t>La IES aporta evidencia de haber aprobado el tránsito 
inmediato de mínimo el 40% de los participantes del PTIES habilitados y de
contar con oferta de nivelación de aprendizajes y competencias para los estudiantes de primer semestre conforme lo establecido en los literales b) y c) del numeral 5.2: 
25 puntos.</t>
    </r>
  </si>
  <si>
    <t xml:space="preserve">SI </t>
  </si>
  <si>
    <t>AMAZONIA</t>
  </si>
  <si>
    <t>CARIBE</t>
  </si>
  <si>
    <t>PACÍFICO</t>
  </si>
  <si>
    <t>ORINOQUIA</t>
  </si>
  <si>
    <t>TOTAL</t>
  </si>
  <si>
    <t>META TOTAL DE ESTUDIANTES</t>
  </si>
  <si>
    <t>NUMERO DE IEM POR MACRORREGION</t>
  </si>
  <si>
    <t>Director(a) del Programa</t>
  </si>
  <si>
    <t>MACROREGION</t>
  </si>
  <si>
    <t>IEM</t>
  </si>
  <si>
    <t>Profesional para el apoyo psicosocial</t>
  </si>
  <si>
    <t>POBLACIÓN PROYECTADA PARTICIPANTES CONVOCATORIA PTIES 2026</t>
  </si>
  <si>
    <t>DESAGREGADO MATRÍCULA PROYECTADA POR GRADO</t>
  </si>
  <si>
    <r>
      <t>A.</t>
    </r>
    <r>
      <rPr>
        <sz val="7"/>
        <color rgb="FF000000"/>
        <rFont val="Times New Roman"/>
        <family val="1"/>
      </rPr>
      <t xml:space="preserve">     </t>
    </r>
    <r>
      <rPr>
        <sz val="10"/>
        <color rgb="FF000000"/>
        <rFont val="Arial"/>
        <family val="2"/>
      </rPr>
      <t xml:space="preserve">Macrorregión Andina </t>
    </r>
  </si>
  <si>
    <t>Departamento</t>
  </si>
  <si>
    <t>Municipio</t>
  </si>
  <si>
    <t>Cantidad de IEM</t>
  </si>
  <si>
    <t>Nombres IEM</t>
  </si>
  <si>
    <t>Meta total de participantes PTIES</t>
  </si>
  <si>
    <t>Matrícula aproximada</t>
  </si>
  <si>
    <t>Participantes adicionales a vincular por parte de la IES</t>
  </si>
  <si>
    <t>Agregado 25 -26</t>
  </si>
  <si>
    <t>10° y 11° IEM</t>
  </si>
  <si>
    <t>10°</t>
  </si>
  <si>
    <t>11°</t>
  </si>
  <si>
    <t>Meta</t>
  </si>
  <si>
    <t>Antioquia</t>
  </si>
  <si>
    <t>Anorí</t>
  </si>
  <si>
    <t>I.E. Anorí</t>
  </si>
  <si>
    <t>Real</t>
  </si>
  <si>
    <t>Abejorral</t>
  </si>
  <si>
    <t>I. E. Manuel Canuto Restrepo</t>
  </si>
  <si>
    <t>Cundinamarca</t>
  </si>
  <si>
    <t>Viotá</t>
  </si>
  <si>
    <t>I.E.Departamental San Gabriel</t>
  </si>
  <si>
    <t>I.E. Departamental San Gabriel</t>
  </si>
  <si>
    <t>Población nuevos grado 10 simat octubre</t>
  </si>
  <si>
    <t>Huila</t>
  </si>
  <si>
    <t>Acevedo</t>
  </si>
  <si>
    <t>I.E. Bateas</t>
  </si>
  <si>
    <t>Diferencia proyectado vs real 2025</t>
  </si>
  <si>
    <t>Norte de Santander</t>
  </si>
  <si>
    <t>Convención</t>
  </si>
  <si>
    <t>I.E. Colegio Guillermo Quintero Calderón</t>
  </si>
  <si>
    <t>Diferencia nuevos proyectado 2026 vs SIMAT</t>
  </si>
  <si>
    <t>Tibú</t>
  </si>
  <si>
    <t>I.E. Integrado Campo Dos</t>
  </si>
  <si>
    <t xml:space="preserve">Población Adicional a convocar IES </t>
  </si>
  <si>
    <t>Tolima</t>
  </si>
  <si>
    <t>Rioblanco</t>
  </si>
  <si>
    <t>I.E. Técnica Agropecuaria San Rafael</t>
  </si>
  <si>
    <t>Población esperada Matrícula 10 y 11</t>
  </si>
  <si>
    <t>Total</t>
  </si>
  <si>
    <t>-</t>
  </si>
  <si>
    <t>Población de grado 11 en 2025</t>
  </si>
  <si>
    <r>
      <t>B.</t>
    </r>
    <r>
      <rPr>
        <sz val="7"/>
        <color rgb="FF000000"/>
        <rFont val="Times New Roman"/>
        <family val="1"/>
      </rPr>
      <t xml:space="preserve">     </t>
    </r>
    <r>
      <rPr>
        <sz val="10"/>
        <color rgb="FF000000"/>
        <rFont val="Arial"/>
        <family val="2"/>
      </rPr>
      <t>Macrorregión Amazonía</t>
    </r>
  </si>
  <si>
    <t>Restar los de 11</t>
  </si>
  <si>
    <t>o Restar los de 10?</t>
  </si>
  <si>
    <t>Caquetá</t>
  </si>
  <si>
    <t>Cartagena del Chairá</t>
  </si>
  <si>
    <t>I.E.Agroecológico Amazónico</t>
  </si>
  <si>
    <t>I.E. Agroecológico Amazónico</t>
  </si>
  <si>
    <t>Amazonas</t>
  </si>
  <si>
    <t>Leticia</t>
  </si>
  <si>
    <t>I.E. Sagrado Corazón de Jesús</t>
  </si>
  <si>
    <t>Estudiantes</t>
  </si>
  <si>
    <t>Putumayo</t>
  </si>
  <si>
    <t>Puerto Guzmán</t>
  </si>
  <si>
    <t>I.E.R. Rafael Reyes</t>
  </si>
  <si>
    <t>Hombres</t>
  </si>
  <si>
    <t>San Miguel</t>
  </si>
  <si>
    <t>I.E.R. Agua Clara</t>
  </si>
  <si>
    <t>Mujeres</t>
  </si>
  <si>
    <t>Indígenas</t>
  </si>
  <si>
    <t>Afros</t>
  </si>
  <si>
    <r>
      <t>C.</t>
    </r>
    <r>
      <rPr>
        <sz val="7"/>
        <color rgb="FF000000"/>
        <rFont val="Times New Roman"/>
        <family val="1"/>
      </rPr>
      <t xml:space="preserve">     </t>
    </r>
    <r>
      <rPr>
        <sz val="10"/>
        <color rgb="FF000000"/>
        <rFont val="Arial"/>
        <family val="2"/>
      </rPr>
      <t>Macrorregión Caribe</t>
    </r>
  </si>
  <si>
    <t>Cesar</t>
  </si>
  <si>
    <t>Chimichagua</t>
  </si>
  <si>
    <t>I.E. Lorenza Bustamante</t>
  </si>
  <si>
    <t>Córdoba</t>
  </si>
  <si>
    <t>Puerto Libertador</t>
  </si>
  <si>
    <t>I.E. German Gómez Peláez</t>
  </si>
  <si>
    <t>Valencia</t>
  </si>
  <si>
    <t>I.E. Catalino Gulfo</t>
  </si>
  <si>
    <t>Bolívar</t>
  </si>
  <si>
    <t>Mompós</t>
  </si>
  <si>
    <t>I.E.T. Colegio Nacional Pinillos</t>
  </si>
  <si>
    <t>La Guajira</t>
  </si>
  <si>
    <t>Dibulla</t>
  </si>
  <si>
    <t>I.E.T Rural Agropecuaria de Mingueo</t>
  </si>
  <si>
    <t>Sucre</t>
  </si>
  <si>
    <t>Palmito</t>
  </si>
  <si>
    <t>I.E. Indígena San Antonio Abad</t>
  </si>
  <si>
    <t>San Onofre</t>
  </si>
  <si>
    <t>I.E.T. Agro San Onofre de Torobe</t>
  </si>
  <si>
    <r>
      <t>D.</t>
    </r>
    <r>
      <rPr>
        <sz val="7"/>
        <color rgb="FF000000"/>
        <rFont val="Times New Roman"/>
        <family val="1"/>
      </rPr>
      <t xml:space="preserve">     </t>
    </r>
    <r>
      <rPr>
        <sz val="10"/>
        <color rgb="FF000000"/>
        <rFont val="Arial"/>
        <family val="2"/>
      </rPr>
      <t>Macrorregión Pacífica</t>
    </r>
  </si>
  <si>
    <t>Cauca</t>
  </si>
  <si>
    <t>López de Micay</t>
  </si>
  <si>
    <t>I.E. Pablo VI</t>
  </si>
  <si>
    <t>Timbiquí</t>
  </si>
  <si>
    <t>I.E. Comercial Santa Clara de Asís</t>
  </si>
  <si>
    <t>Chocó</t>
  </si>
  <si>
    <t>Riosucio</t>
  </si>
  <si>
    <t>I.E. Antonio Ricaure</t>
  </si>
  <si>
    <t>Nariño</t>
  </si>
  <si>
    <t>Barbacoas</t>
  </si>
  <si>
    <t>I.E. Normal Superior La Inmaculada</t>
  </si>
  <si>
    <t>Valle del Cauca</t>
  </si>
  <si>
    <t>La Unión</t>
  </si>
  <si>
    <t>I.E. Magdalena Ortega</t>
  </si>
  <si>
    <t>Obando</t>
  </si>
  <si>
    <t>I.E. San José</t>
  </si>
  <si>
    <t>Riofrío</t>
  </si>
  <si>
    <t>I.E. Nemesio Rodriguez Escobar</t>
  </si>
  <si>
    <r>
      <t>E.</t>
    </r>
    <r>
      <rPr>
        <sz val="7"/>
        <color rgb="FF000000"/>
        <rFont val="Times New Roman"/>
        <family val="1"/>
      </rPr>
      <t xml:space="preserve">     </t>
    </r>
    <r>
      <rPr>
        <sz val="10"/>
        <color rgb="FF000000"/>
        <rFont val="Arial"/>
        <family val="2"/>
      </rPr>
      <t>Macrorregión Orinoquía</t>
    </r>
  </si>
  <si>
    <t>Arauca</t>
  </si>
  <si>
    <t>Arauquita</t>
  </si>
  <si>
    <t>I.E. Aguachica</t>
  </si>
  <si>
    <t>Vichada</t>
  </si>
  <si>
    <t>Cumaribo</t>
  </si>
  <si>
    <t>SUBTTOTALES</t>
  </si>
  <si>
    <t xml:space="preserve">La IES aporta la comunicación M-3 -1.001-2026 -000316 de fecha 29 de enero de 2026, Acuerdo 011 de 2025  "Por el cual se crea el Programa de Admisión Especial para el Tránsito Inmediato a la Universidad Nacional de Colombia(PTIUN)" a través de los cuales se evidencia la aprobación  del tránsito 
inmediato de mínimo el 40% de los participantes del PTIES habilitados y aporta Resolución No. 037 de 2010 "Por la cual se reglamentan la clasificación, inscripción y calificación de los estudiantes con necesidades de nivelación en matemáticas, lecto-escritura y suficiencia en idioma extranjero y se deroga la Resolución 469 de 2009".a través de la cual acredita la oferta de nivelación de aprendizajes y competencias para los estudiantes de primer semestre conforme lo establecido en los literales b) y c) del numeral 5.2. </t>
  </si>
  <si>
    <t xml:space="preserve">La propuesta financiera cumple con todos los requerimientos 
establecidos en el numeral 5.3 y el Anexo 5, 
se justifica el monto solicitado, pero existen algunos aspectos no desarrollados suficientemente: Las actividades de Divulgación 1. Diseño e implementación de estrategia integral de comunicación y divulgación del programa PTIES y 4. Registro audiovisual, edición y memoria comunicacional del programa PTIES. </t>
  </si>
  <si>
    <t>La IES solo aporta evidencia de haber aprobado el tránsito inmediato del 40% de los participantes del PTIES habilitados, no oferta porcentaje adicional, por lo cual su calificación es 0 puntos.</t>
  </si>
  <si>
    <t>JAVIER SEBASTIÁN BAHAMÓN MORENO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</si>
</sst>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59" x14ac:knownFonts="1">
    <font>
      <sz val="11"/>
      <color theme="1"/>
      <name val="Calibri"/>
      <scheme val="minor"/>
    </font>
    <font>
      <sz val="11"/>
      <color theme="1"/>
      <name val="Calibri"/>
      <family val="2"/>
      <scheme val="minor"/>
    </font>
    <font>
      <sz val="11"/>
      <color theme="1"/>
      <name val="Calibri"/>
    </font>
    <font>
      <b/>
      <sz val="11"/>
      <color theme="1"/>
      <name val="Arial"/>
    </font>
    <font>
      <sz val="11"/>
      <name val="Calibri"/>
    </font>
    <font>
      <b/>
      <sz val="14"/>
      <color theme="1"/>
      <name val="Calibri"/>
    </font>
    <font>
      <b/>
      <sz val="16"/>
      <color theme="1"/>
      <name val="Calibri"/>
    </font>
    <font>
      <b/>
      <sz val="10"/>
      <color theme="1"/>
      <name val="Arial"/>
    </font>
    <font>
      <sz val="11"/>
      <color theme="1"/>
      <name val="Arial"/>
    </font>
    <font>
      <b/>
      <sz val="11"/>
      <color theme="1"/>
      <name val="Calibri"/>
    </font>
    <font>
      <b/>
      <sz val="11"/>
      <color theme="0"/>
      <name val="Arial"/>
    </font>
    <font>
      <b/>
      <sz val="14"/>
      <color rgb="FFFFFFFF"/>
      <name val="Arial"/>
    </font>
    <font>
      <sz val="16"/>
      <color theme="1"/>
      <name val="Arial"/>
    </font>
    <font>
      <b/>
      <sz val="16"/>
      <color theme="1"/>
      <name val="Arial"/>
    </font>
    <font>
      <b/>
      <sz val="11"/>
      <color rgb="FFD6E3BC"/>
      <name val="Arial"/>
    </font>
    <font>
      <i/>
      <sz val="11"/>
      <color rgb="FF7F7F7F"/>
      <name val="Arial"/>
    </font>
    <font>
      <i/>
      <sz val="11"/>
      <color rgb="FFA5A5A5"/>
      <name val="Arial"/>
    </font>
    <font>
      <sz val="18"/>
      <color theme="1"/>
      <name val="Arial"/>
    </font>
    <font>
      <b/>
      <sz val="18"/>
      <color theme="1"/>
      <name val="Arial"/>
    </font>
    <font>
      <b/>
      <i/>
      <sz val="16"/>
      <color theme="1"/>
      <name val="Arial"/>
    </font>
    <font>
      <sz val="14"/>
      <color theme="1"/>
      <name val="Arial"/>
    </font>
    <font>
      <b/>
      <sz val="16"/>
      <color theme="0"/>
      <name val="Arial"/>
    </font>
    <font>
      <b/>
      <sz val="14"/>
      <color theme="1"/>
      <name val="Arial"/>
    </font>
    <font>
      <b/>
      <sz val="14"/>
      <color theme="0"/>
      <name val="Arial"/>
    </font>
    <font>
      <sz val="8"/>
      <color theme="1"/>
      <name val="Arial"/>
    </font>
    <font>
      <b/>
      <sz val="11"/>
      <color rgb="FFFF0000"/>
      <name val="Arial"/>
    </font>
    <font>
      <sz val="11"/>
      <color theme="2" tint="-0.499984740745262"/>
      <name val="Arial"/>
      <family val="2"/>
    </font>
    <font>
      <sz val="11"/>
      <color theme="1"/>
      <name val="Arial"/>
      <family val="2"/>
    </font>
    <font>
      <b/>
      <sz val="11"/>
      <color theme="1"/>
      <name val="Calibri"/>
      <family val="2"/>
    </font>
    <font>
      <b/>
      <sz val="11"/>
      <color theme="1"/>
      <name val="Arial"/>
      <family val="2"/>
    </font>
    <font>
      <b/>
      <sz val="11"/>
      <color theme="2" tint="-0.499984740745262"/>
      <name val="Arial"/>
      <family val="2"/>
    </font>
    <font>
      <b/>
      <sz val="11"/>
      <color theme="1"/>
      <name val="Calibri"/>
      <family val="2"/>
      <scheme val="minor"/>
    </font>
    <font>
      <sz val="11"/>
      <color theme="1"/>
      <name val="Calibri"/>
      <family val="2"/>
    </font>
    <font>
      <b/>
      <sz val="12"/>
      <color theme="1"/>
      <name val="Arial"/>
      <family val="2"/>
    </font>
    <font>
      <b/>
      <sz val="14"/>
      <color rgb="FFFFFFFF"/>
      <name val="Arial"/>
      <family val="2"/>
    </font>
    <font>
      <b/>
      <sz val="14"/>
      <color theme="1"/>
      <name val="Arial"/>
      <family val="2"/>
    </font>
    <font>
      <b/>
      <sz val="16"/>
      <color theme="1"/>
      <name val="Arial"/>
      <family val="2"/>
    </font>
    <font>
      <sz val="16"/>
      <name val="Calibri"/>
      <family val="2"/>
    </font>
    <font>
      <b/>
      <sz val="14"/>
      <color theme="0"/>
      <name val="Arial"/>
      <family val="2"/>
    </font>
    <font>
      <sz val="9"/>
      <color theme="1"/>
      <name val="Calibri"/>
      <family val="2"/>
      <scheme val="minor"/>
    </font>
    <font>
      <sz val="8"/>
      <name val="Calibri"/>
      <family val="2"/>
      <scheme val="minor"/>
    </font>
    <font>
      <sz val="8"/>
      <color theme="1"/>
      <name val="Calibri"/>
      <family val="2"/>
      <scheme val="minor"/>
    </font>
    <font>
      <b/>
      <sz val="8"/>
      <color theme="1"/>
      <name val="Calibri"/>
      <family val="2"/>
      <scheme val="minor"/>
    </font>
    <font>
      <b/>
      <sz val="12"/>
      <color theme="1"/>
      <name val="Calibri"/>
      <family val="2"/>
    </font>
    <font>
      <b/>
      <sz val="12"/>
      <color theme="1"/>
      <name val="Calibri"/>
      <family val="2"/>
      <scheme val="minor"/>
    </font>
    <font>
      <b/>
      <sz val="11"/>
      <name val="Calibri"/>
      <family val="2"/>
    </font>
    <font>
      <sz val="12"/>
      <color theme="1"/>
      <name val="Calibri"/>
      <family val="2"/>
      <scheme val="minor"/>
    </font>
    <font>
      <sz val="12"/>
      <color theme="1"/>
      <name val="Aptos"/>
      <family val="2"/>
    </font>
    <font>
      <sz val="11"/>
      <name val="Calibri"/>
      <family val="2"/>
    </font>
    <font>
      <sz val="10"/>
      <color rgb="FF000000"/>
      <name val="Arial"/>
      <family val="2"/>
    </font>
    <font>
      <sz val="7"/>
      <color rgb="FF000000"/>
      <name val="Times New Roman"/>
      <family val="1"/>
    </font>
    <font>
      <sz val="11"/>
      <color rgb="FF000000"/>
      <name val="Calibri"/>
      <family val="2"/>
      <scheme val="minor"/>
    </font>
    <font>
      <b/>
      <sz val="8"/>
      <color rgb="FF000000"/>
      <name val="Arial"/>
      <family val="2"/>
    </font>
    <font>
      <sz val="8"/>
      <color rgb="FF000000"/>
      <name val="Arial"/>
      <family val="2"/>
    </font>
    <font>
      <b/>
      <sz val="16"/>
      <color theme="1"/>
      <name val="Calibri"/>
      <family val="2"/>
    </font>
    <font>
      <b/>
      <sz val="16"/>
      <color theme="1"/>
      <name val="Calibri"/>
      <family val="2"/>
      <scheme val="minor"/>
    </font>
    <font>
      <sz val="11"/>
      <name val="Arial"/>
      <family val="2"/>
    </font>
    <font>
      <b/>
      <sz val="11"/>
      <color rgb="FF000000"/>
      <name val="Arial"/>
    </font>
    <font>
      <sz val="11"/>
      <color rgb="FF000000"/>
      <name val="Arial"/>
    </font>
  </fonts>
  <fills count="24">
    <fill>
      <patternFill patternType="none"/>
    </fill>
    <fill>
      <patternFill patternType="gray125"/>
    </fill>
    <fill>
      <patternFill patternType="solid">
        <fgColor rgb="FFC2D69B"/>
        <bgColor rgb="FFC2D69B"/>
      </patternFill>
    </fill>
    <fill>
      <patternFill patternType="solid">
        <fgColor rgb="FFD99594"/>
        <bgColor rgb="FFD99594"/>
      </patternFill>
    </fill>
    <fill>
      <patternFill patternType="solid">
        <fgColor rgb="FFEEECE1"/>
        <bgColor rgb="FFEEECE1"/>
      </patternFill>
    </fill>
    <fill>
      <patternFill patternType="solid">
        <fgColor theme="0"/>
        <bgColor theme="0"/>
      </patternFill>
    </fill>
    <fill>
      <patternFill patternType="solid">
        <fgColor rgb="FF4F6128"/>
        <bgColor rgb="FF4F6128"/>
      </patternFill>
    </fill>
    <fill>
      <patternFill patternType="solid">
        <fgColor rgb="FF76923C"/>
        <bgColor rgb="FF76923C"/>
      </patternFill>
    </fill>
    <fill>
      <patternFill patternType="solid">
        <fgColor rgb="FFEAF1DD"/>
        <bgColor rgb="FFEAF1DD"/>
      </patternFill>
    </fill>
    <fill>
      <patternFill patternType="solid">
        <fgColor rgb="FF7F7F7F"/>
        <bgColor rgb="FF7F7F7F"/>
      </patternFill>
    </fill>
    <fill>
      <patternFill patternType="solid">
        <fgColor rgb="FFD6E3BC"/>
        <bgColor rgb="FFD6E3BC"/>
      </patternFill>
    </fill>
    <fill>
      <patternFill patternType="solid">
        <fgColor rgb="FFB6DDE8"/>
        <bgColor rgb="FFB6DDE8"/>
      </patternFill>
    </fill>
    <fill>
      <patternFill patternType="solid">
        <fgColor rgb="FFE5DFEC"/>
        <bgColor rgb="FFE5DFEC"/>
      </patternFill>
    </fill>
    <fill>
      <patternFill patternType="solid">
        <fgColor rgb="FFFFFF00"/>
        <bgColor rgb="FFFFFF00"/>
      </patternFill>
    </fill>
    <fill>
      <patternFill patternType="solid">
        <fgColor theme="6" tint="0.39997558519241921"/>
        <bgColor indexed="64"/>
      </patternFill>
    </fill>
    <fill>
      <patternFill patternType="solid">
        <fgColor rgb="FFFFC000"/>
        <bgColor indexed="64"/>
      </patternFill>
    </fill>
    <fill>
      <patternFill patternType="solid">
        <fgColor rgb="FF92D050"/>
        <bgColor indexed="64"/>
      </patternFill>
    </fill>
    <fill>
      <patternFill patternType="solid">
        <fgColor theme="0"/>
        <bgColor rgb="FFEEECE1"/>
      </patternFill>
    </fill>
    <fill>
      <patternFill patternType="solid">
        <fgColor rgb="FFFFFF00"/>
        <bgColor indexed="64"/>
      </patternFill>
    </fill>
    <fill>
      <patternFill patternType="solid">
        <fgColor rgb="FFFFFFFF"/>
        <bgColor rgb="FF000000"/>
      </patternFill>
    </fill>
    <fill>
      <patternFill patternType="solid">
        <fgColor rgb="FFFFFF00"/>
        <bgColor rgb="FF000000"/>
      </patternFill>
    </fill>
    <fill>
      <patternFill patternType="solid">
        <fgColor theme="0"/>
        <bgColor indexed="64"/>
      </patternFill>
    </fill>
    <fill>
      <patternFill patternType="solid">
        <fgColor theme="0"/>
        <bgColor rgb="FF92CDDC"/>
      </patternFill>
    </fill>
    <fill>
      <patternFill patternType="solid">
        <fgColor theme="0"/>
        <bgColor rgb="FFEFEFEF"/>
      </patternFill>
    </fill>
  </fills>
  <borders count="51">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style="medium">
        <color rgb="FF000000"/>
      </left>
      <right style="thin">
        <color rgb="FF000000"/>
      </right>
      <top/>
      <bottom style="medium">
        <color rgb="FF000000"/>
      </bottom>
      <diagonal/>
    </border>
    <border>
      <left style="thin">
        <color rgb="FF000000"/>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medium">
        <color rgb="FF000000"/>
      </right>
      <top style="medium">
        <color rgb="FF000000"/>
      </top>
      <bottom style="thin">
        <color rgb="FF000000"/>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right style="medium">
        <color rgb="FF000000"/>
      </right>
      <top style="thin">
        <color rgb="FF000000"/>
      </top>
      <bottom style="thin">
        <color rgb="FF000000"/>
      </bottom>
      <diagonal/>
    </border>
    <border>
      <left style="medium">
        <color rgb="FF000000"/>
      </left>
      <right/>
      <top/>
      <bottom/>
      <diagonal/>
    </border>
    <border>
      <left/>
      <right style="medium">
        <color rgb="FF000000"/>
      </right>
      <top style="thin">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medium">
        <color rgb="FF000000"/>
      </left>
      <right/>
      <top style="thin">
        <color rgb="FF000000"/>
      </top>
      <bottom style="thin">
        <color rgb="FF000000"/>
      </bottom>
      <diagonal/>
    </border>
    <border>
      <left style="thin">
        <color rgb="FF000000"/>
      </left>
      <right style="thin">
        <color rgb="FF000000"/>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000000"/>
      </top>
      <bottom/>
      <diagonal/>
    </border>
  </borders>
  <cellStyleXfs count="1">
    <xf numFmtId="0" fontId="0" fillId="0" borderId="0"/>
  </cellStyleXfs>
  <cellXfs count="221">
    <xf numFmtId="0" fontId="0" fillId="0" borderId="0" xfId="0"/>
    <xf numFmtId="0" fontId="2" fillId="0" borderId="0" xfId="0" applyFont="1" applyAlignment="1">
      <alignment horizontal="center"/>
    </xf>
    <xf numFmtId="0" fontId="5" fillId="0" borderId="5" xfId="0" applyFont="1" applyBorder="1" applyAlignment="1">
      <alignment horizontal="center"/>
    </xf>
    <xf numFmtId="0" fontId="6" fillId="0" borderId="0" xfId="0" applyFont="1"/>
    <xf numFmtId="0" fontId="7" fillId="3" borderId="11" xfId="0" applyFont="1" applyFill="1" applyBorder="1" applyAlignment="1">
      <alignment horizontal="center" vertical="center"/>
    </xf>
    <xf numFmtId="0" fontId="7" fillId="3" borderId="11" xfId="0" applyFont="1" applyFill="1" applyBorder="1" applyAlignment="1">
      <alignment horizontal="center" vertical="center" wrapText="1"/>
    </xf>
    <xf numFmtId="0" fontId="3" fillId="0" borderId="11" xfId="0" applyFont="1" applyBorder="1" applyAlignment="1">
      <alignment horizontal="left" vertical="center" wrapText="1"/>
    </xf>
    <xf numFmtId="3" fontId="8" fillId="0" borderId="11" xfId="0" applyNumberFormat="1" applyFont="1" applyBorder="1" applyAlignment="1">
      <alignment horizontal="center" vertical="center"/>
    </xf>
    <xf numFmtId="3" fontId="8" fillId="5" borderId="11" xfId="0" applyNumberFormat="1" applyFont="1" applyFill="1" applyBorder="1" applyAlignment="1">
      <alignment horizontal="center" vertical="center"/>
    </xf>
    <xf numFmtId="0" fontId="3" fillId="2" borderId="11" xfId="0" applyFont="1" applyFill="1" applyBorder="1" applyAlignment="1">
      <alignment horizontal="center" vertical="center" wrapText="1"/>
    </xf>
    <xf numFmtId="3" fontId="3" fillId="2" borderId="11" xfId="0" applyNumberFormat="1" applyFont="1" applyFill="1" applyBorder="1" applyAlignment="1">
      <alignment horizontal="center" vertical="center"/>
    </xf>
    <xf numFmtId="3" fontId="3" fillId="3" borderId="11" xfId="0" applyNumberFormat="1" applyFont="1" applyFill="1" applyBorder="1" applyAlignment="1">
      <alignment horizontal="center" vertical="center"/>
    </xf>
    <xf numFmtId="0" fontId="8" fillId="0" borderId="0" xfId="0" applyFont="1"/>
    <xf numFmtId="0" fontId="8" fillId="0" borderId="0" xfId="0" applyFont="1" applyAlignment="1">
      <alignment vertical="center"/>
    </xf>
    <xf numFmtId="0" fontId="8" fillId="0" borderId="0" xfId="0" applyFont="1" applyAlignment="1">
      <alignment horizontal="center" vertical="center"/>
    </xf>
    <xf numFmtId="0" fontId="3" fillId="4" borderId="11" xfId="0" applyFont="1" applyFill="1" applyBorder="1" applyAlignment="1">
      <alignment horizontal="left" vertical="center" wrapText="1"/>
    </xf>
    <xf numFmtId="0" fontId="8" fillId="0" borderId="11" xfId="0" applyFont="1" applyBorder="1" applyAlignment="1">
      <alignment vertical="top" wrapText="1"/>
    </xf>
    <xf numFmtId="0" fontId="8" fillId="0" borderId="11" xfId="0" applyFont="1" applyBorder="1" applyAlignment="1">
      <alignment horizontal="left" vertical="center"/>
    </xf>
    <xf numFmtId="9" fontId="8" fillId="0" borderId="11" xfId="0" applyNumberFormat="1" applyFont="1" applyBorder="1" applyAlignment="1">
      <alignment horizontal="center" vertical="center"/>
    </xf>
    <xf numFmtId="9" fontId="8" fillId="0" borderId="11" xfId="0" applyNumberFormat="1" applyFont="1" applyBorder="1" applyAlignment="1">
      <alignment horizontal="left" vertical="center"/>
    </xf>
    <xf numFmtId="0" fontId="8" fillId="0" borderId="11" xfId="0" applyFont="1" applyBorder="1"/>
    <xf numFmtId="0" fontId="10" fillId="6" borderId="15" xfId="0" applyFont="1" applyFill="1" applyBorder="1" applyAlignment="1">
      <alignment vertical="center"/>
    </xf>
    <xf numFmtId="0" fontId="10" fillId="6" borderId="16" xfId="0" applyFont="1" applyFill="1" applyBorder="1" applyAlignment="1">
      <alignment vertical="center"/>
    </xf>
    <xf numFmtId="4" fontId="11" fillId="6" borderId="16" xfId="0" applyNumberFormat="1" applyFont="1" applyFill="1" applyBorder="1" applyAlignment="1">
      <alignment horizontal="center" vertical="center"/>
    </xf>
    <xf numFmtId="9" fontId="10" fillId="6" borderId="17" xfId="0" applyNumberFormat="1" applyFont="1" applyFill="1" applyBorder="1" applyAlignment="1">
      <alignment horizontal="center" vertical="center"/>
    </xf>
    <xf numFmtId="0" fontId="12" fillId="0" borderId="0" xfId="0" applyFont="1"/>
    <xf numFmtId="3" fontId="13" fillId="8" borderId="23" xfId="0" applyNumberFormat="1" applyFont="1" applyFill="1" applyBorder="1" applyAlignment="1">
      <alignment horizontal="center" vertical="center"/>
    </xf>
    <xf numFmtId="0" fontId="3" fillId="8" borderId="24" xfId="0" applyFont="1" applyFill="1" applyBorder="1" applyAlignment="1">
      <alignment vertical="center" wrapText="1"/>
    </xf>
    <xf numFmtId="0" fontId="3" fillId="8" borderId="11" xfId="0" applyFont="1" applyFill="1" applyBorder="1" applyAlignment="1">
      <alignment horizontal="left" vertical="center" wrapText="1"/>
    </xf>
    <xf numFmtId="3" fontId="14" fillId="8" borderId="11" xfId="0" applyNumberFormat="1" applyFont="1" applyFill="1" applyBorder="1" applyAlignment="1">
      <alignment horizontal="center" vertical="center"/>
    </xf>
    <xf numFmtId="4" fontId="3" fillId="8" borderId="11" xfId="0" applyNumberFormat="1" applyFont="1" applyFill="1" applyBorder="1" applyAlignment="1">
      <alignment horizontal="center" vertical="center"/>
    </xf>
    <xf numFmtId="0" fontId="8" fillId="0" borderId="11" xfId="0" applyFont="1" applyBorder="1" applyAlignment="1">
      <alignment horizontal="left" vertical="center" wrapText="1"/>
    </xf>
    <xf numFmtId="4" fontId="15" fillId="0" borderId="11" xfId="0" applyNumberFormat="1" applyFont="1" applyBorder="1" applyAlignment="1">
      <alignment horizontal="center" vertical="center" wrapText="1"/>
    </xf>
    <xf numFmtId="4" fontId="16" fillId="9" borderId="25" xfId="0" applyNumberFormat="1" applyFont="1" applyFill="1" applyBorder="1" applyAlignment="1">
      <alignment horizontal="center" vertical="center" wrapText="1"/>
    </xf>
    <xf numFmtId="9" fontId="8" fillId="0" borderId="0" xfId="0" applyNumberFormat="1" applyFont="1"/>
    <xf numFmtId="0" fontId="3" fillId="10" borderId="11" xfId="0" applyFont="1" applyFill="1" applyBorder="1" applyAlignment="1">
      <alignment horizontal="left" vertical="center" wrapText="1"/>
    </xf>
    <xf numFmtId="3" fontId="3" fillId="10" borderId="11" xfId="0" applyNumberFormat="1" applyFont="1" applyFill="1" applyBorder="1" applyAlignment="1">
      <alignment horizontal="center" vertical="center"/>
    </xf>
    <xf numFmtId="4" fontId="3" fillId="10" borderId="11" xfId="0" applyNumberFormat="1" applyFont="1" applyFill="1" applyBorder="1" applyAlignment="1">
      <alignment horizontal="center" vertical="center"/>
    </xf>
    <xf numFmtId="0" fontId="8" fillId="0" borderId="26" xfId="0" applyFont="1" applyBorder="1" applyAlignment="1">
      <alignment horizontal="left" vertical="center" wrapText="1"/>
    </xf>
    <xf numFmtId="0" fontId="8" fillId="0" borderId="10" xfId="0" applyFont="1" applyBorder="1" applyAlignment="1">
      <alignment horizontal="left" vertical="center" wrapText="1"/>
    </xf>
    <xf numFmtId="4" fontId="16" fillId="9" borderId="27" xfId="0" applyNumberFormat="1" applyFont="1" applyFill="1" applyBorder="1" applyAlignment="1">
      <alignment horizontal="center" vertical="center" wrapText="1"/>
    </xf>
    <xf numFmtId="3" fontId="18" fillId="10" borderId="23" xfId="0" applyNumberFormat="1" applyFont="1" applyFill="1" applyBorder="1" applyAlignment="1">
      <alignment horizontal="center" vertical="center"/>
    </xf>
    <xf numFmtId="4" fontId="18" fillId="10" borderId="28" xfId="0" applyNumberFormat="1" applyFont="1" applyFill="1" applyBorder="1" applyAlignment="1">
      <alignment horizontal="center" vertical="center"/>
    </xf>
    <xf numFmtId="0" fontId="17" fillId="0" borderId="0" xfId="0" applyFont="1"/>
    <xf numFmtId="0" fontId="3" fillId="10" borderId="24" xfId="0" applyFont="1" applyFill="1" applyBorder="1" applyAlignment="1">
      <alignment vertical="center" wrapText="1"/>
    </xf>
    <xf numFmtId="4" fontId="14" fillId="10" borderId="11" xfId="0" applyNumberFormat="1" applyFont="1" applyFill="1" applyBorder="1" applyAlignment="1">
      <alignment horizontal="center" vertical="center"/>
    </xf>
    <xf numFmtId="3" fontId="13" fillId="11" borderId="23" xfId="0" applyNumberFormat="1" applyFont="1" applyFill="1" applyBorder="1" applyAlignment="1">
      <alignment horizontal="center" vertical="center"/>
    </xf>
    <xf numFmtId="0" fontId="3" fillId="11" borderId="24" xfId="0" applyFont="1" applyFill="1" applyBorder="1" applyAlignment="1">
      <alignment vertical="center"/>
    </xf>
    <xf numFmtId="0" fontId="3" fillId="11" borderId="11" xfId="0" applyFont="1" applyFill="1" applyBorder="1" applyAlignment="1">
      <alignment horizontal="left" vertical="center" wrapText="1"/>
    </xf>
    <xf numFmtId="3" fontId="14" fillId="11" borderId="11" xfId="0" applyNumberFormat="1" applyFont="1" applyFill="1" applyBorder="1" applyAlignment="1">
      <alignment horizontal="center" vertical="center"/>
    </xf>
    <xf numFmtId="4" fontId="3" fillId="11" borderId="11" xfId="0" applyNumberFormat="1" applyFont="1" applyFill="1" applyBorder="1" applyAlignment="1">
      <alignment horizontal="center" vertical="center"/>
    </xf>
    <xf numFmtId="0" fontId="3" fillId="11" borderId="24" xfId="0" applyFont="1" applyFill="1" applyBorder="1" applyAlignment="1">
      <alignment vertical="center" wrapText="1"/>
    </xf>
    <xf numFmtId="3" fontId="3" fillId="11" borderId="11" xfId="0" applyNumberFormat="1" applyFont="1" applyFill="1" applyBorder="1" applyAlignment="1">
      <alignment horizontal="center" vertical="center"/>
    </xf>
    <xf numFmtId="3" fontId="3" fillId="8" borderId="23" xfId="0" applyNumberFormat="1" applyFont="1" applyFill="1" applyBorder="1" applyAlignment="1">
      <alignment horizontal="center" vertical="center"/>
    </xf>
    <xf numFmtId="0" fontId="3" fillId="8" borderId="24" xfId="0" applyFont="1" applyFill="1" applyBorder="1" applyAlignment="1">
      <alignment vertical="center"/>
    </xf>
    <xf numFmtId="3" fontId="3" fillId="8" borderId="11" xfId="0" applyNumberFormat="1" applyFont="1" applyFill="1" applyBorder="1" applyAlignment="1">
      <alignment horizontal="center" vertical="center"/>
    </xf>
    <xf numFmtId="4" fontId="15" fillId="0" borderId="10" xfId="0" applyNumberFormat="1" applyFont="1" applyBorder="1" applyAlignment="1">
      <alignment horizontal="center" vertical="center" wrapText="1"/>
    </xf>
    <xf numFmtId="3" fontId="3" fillId="2" borderId="24" xfId="0" applyNumberFormat="1" applyFont="1" applyFill="1" applyBorder="1" applyAlignment="1">
      <alignment horizontal="center" vertical="center" wrapText="1"/>
    </xf>
    <xf numFmtId="4" fontId="8" fillId="2" borderId="11" xfId="0" applyNumberFormat="1" applyFont="1" applyFill="1" applyBorder="1" applyAlignment="1">
      <alignment horizontal="center" vertical="center"/>
    </xf>
    <xf numFmtId="3" fontId="13" fillId="12" borderId="11" xfId="0" applyNumberFormat="1" applyFont="1" applyFill="1" applyBorder="1" applyAlignment="1">
      <alignment horizontal="center" vertical="center"/>
    </xf>
    <xf numFmtId="0" fontId="8" fillId="0" borderId="2" xfId="0" applyFont="1" applyBorder="1"/>
    <xf numFmtId="0" fontId="8" fillId="0" borderId="4" xfId="0" applyFont="1" applyBorder="1" applyAlignment="1">
      <alignment vertical="center"/>
    </xf>
    <xf numFmtId="3" fontId="8" fillId="0" borderId="13" xfId="0" applyNumberFormat="1" applyFont="1" applyBorder="1" applyAlignment="1">
      <alignment horizontal="center" vertical="center"/>
    </xf>
    <xf numFmtId="3" fontId="8" fillId="0" borderId="32" xfId="0" applyNumberFormat="1" applyFont="1" applyBorder="1" applyAlignment="1">
      <alignment horizontal="center" vertical="center"/>
    </xf>
    <xf numFmtId="0" fontId="8" fillId="5" borderId="33" xfId="0" applyFont="1" applyFill="1" applyBorder="1" applyAlignment="1">
      <alignment wrapText="1"/>
    </xf>
    <xf numFmtId="3" fontId="8" fillId="0" borderId="0" xfId="0" applyNumberFormat="1" applyFont="1" applyAlignment="1">
      <alignment horizontal="center" vertical="center"/>
    </xf>
    <xf numFmtId="0" fontId="21" fillId="7" borderId="15" xfId="0" applyFont="1" applyFill="1" applyBorder="1" applyAlignment="1">
      <alignment vertical="center"/>
    </xf>
    <xf numFmtId="3" fontId="21" fillId="7" borderId="16" xfId="0" applyNumberFormat="1" applyFont="1" applyFill="1" applyBorder="1" applyAlignment="1">
      <alignment horizontal="center" vertical="center"/>
    </xf>
    <xf numFmtId="3" fontId="21" fillId="7" borderId="34" xfId="0" applyNumberFormat="1" applyFont="1" applyFill="1" applyBorder="1" applyAlignment="1">
      <alignment horizontal="center" vertical="center"/>
    </xf>
    <xf numFmtId="3" fontId="8" fillId="0" borderId="0" xfId="0" applyNumberFormat="1" applyFont="1" applyAlignment="1">
      <alignment horizontal="right"/>
    </xf>
    <xf numFmtId="3" fontId="8" fillId="0" borderId="4" xfId="0" applyNumberFormat="1" applyFont="1" applyBorder="1" applyAlignment="1">
      <alignment horizontal="center" vertical="center"/>
    </xf>
    <xf numFmtId="3" fontId="23" fillId="7" borderId="20" xfId="0" applyNumberFormat="1" applyFont="1" applyFill="1" applyBorder="1" applyAlignment="1">
      <alignment horizontal="center" vertical="center"/>
    </xf>
    <xf numFmtId="3" fontId="20" fillId="0" borderId="0" xfId="0" applyNumberFormat="1" applyFont="1" applyAlignment="1">
      <alignment horizontal="center" vertical="center"/>
    </xf>
    <xf numFmtId="2" fontId="11" fillId="6" borderId="35" xfId="0" applyNumberFormat="1" applyFont="1" applyFill="1" applyBorder="1" applyAlignment="1">
      <alignment horizontal="right" vertical="center"/>
    </xf>
    <xf numFmtId="3" fontId="23" fillId="6" borderId="36" xfId="0" applyNumberFormat="1" applyFont="1" applyFill="1" applyBorder="1" applyAlignment="1">
      <alignment horizontal="center"/>
    </xf>
    <xf numFmtId="0" fontId="8" fillId="0" borderId="3" xfId="0" applyFont="1" applyBorder="1" applyAlignment="1">
      <alignment horizontal="center" vertical="center"/>
    </xf>
    <xf numFmtId="0" fontId="22" fillId="0" borderId="37" xfId="0" applyFont="1" applyBorder="1"/>
    <xf numFmtId="0" fontId="8" fillId="0" borderId="33" xfId="0" applyFont="1" applyBorder="1" applyAlignment="1">
      <alignment vertical="center"/>
    </xf>
    <xf numFmtId="0" fontId="8" fillId="5" borderId="40" xfId="0" applyFont="1" applyFill="1" applyBorder="1" applyAlignment="1">
      <alignment wrapText="1"/>
    </xf>
    <xf numFmtId="0" fontId="8" fillId="0" borderId="33" xfId="0" applyFont="1" applyBorder="1" applyAlignment="1">
      <alignment horizontal="right"/>
    </xf>
    <xf numFmtId="9" fontId="26" fillId="0" borderId="11" xfId="0" applyNumberFormat="1" applyFont="1" applyBorder="1" applyAlignment="1">
      <alignment horizontal="left" vertical="center"/>
    </xf>
    <xf numFmtId="0" fontId="27" fillId="0" borderId="11" xfId="0" applyFont="1" applyBorder="1" applyAlignment="1">
      <alignment vertical="top" wrapText="1"/>
    </xf>
    <xf numFmtId="9" fontId="27" fillId="0" borderId="11" xfId="0" applyNumberFormat="1" applyFont="1" applyBorder="1" applyAlignment="1">
      <alignment horizontal="left" vertical="center" wrapText="1"/>
    </xf>
    <xf numFmtId="9" fontId="27" fillId="0" borderId="11" xfId="0" applyNumberFormat="1" applyFont="1" applyBorder="1" applyAlignment="1">
      <alignment horizontal="left" vertical="center"/>
    </xf>
    <xf numFmtId="0" fontId="27" fillId="0" borderId="11" xfId="0" applyFont="1" applyBorder="1"/>
    <xf numFmtId="0" fontId="27" fillId="0" borderId="11" xfId="0" applyFont="1" applyBorder="1" applyAlignment="1">
      <alignment wrapText="1"/>
    </xf>
    <xf numFmtId="0" fontId="30" fillId="0" borderId="28" xfId="0" applyFont="1" applyBorder="1" applyAlignment="1">
      <alignment horizontal="center"/>
    </xf>
    <xf numFmtId="0" fontId="33" fillId="4" borderId="41" xfId="0" applyFont="1" applyFill="1" applyBorder="1" applyAlignment="1">
      <alignment horizontal="left" vertical="center" wrapText="1"/>
    </xf>
    <xf numFmtId="9" fontId="33" fillId="4" borderId="11" xfId="0" applyNumberFormat="1" applyFont="1" applyFill="1" applyBorder="1" applyAlignment="1">
      <alignment horizontal="left" vertical="center"/>
    </xf>
    <xf numFmtId="9" fontId="33" fillId="4" borderId="11" xfId="0" applyNumberFormat="1" applyFont="1" applyFill="1" applyBorder="1" applyAlignment="1">
      <alignment horizontal="center" vertical="center"/>
    </xf>
    <xf numFmtId="0" fontId="33" fillId="4" borderId="11" xfId="0" applyFont="1" applyFill="1" applyBorder="1" applyAlignment="1">
      <alignment horizontal="left" vertical="center" wrapText="1"/>
    </xf>
    <xf numFmtId="0" fontId="34" fillId="7" borderId="18" xfId="0" applyFont="1" applyFill="1" applyBorder="1" applyAlignment="1">
      <alignment horizontal="center" vertical="center" wrapText="1"/>
    </xf>
    <xf numFmtId="0" fontId="34" fillId="7" borderId="19" xfId="0" applyFont="1" applyFill="1" applyBorder="1" applyAlignment="1">
      <alignment horizontal="center" vertical="center" wrapText="1"/>
    </xf>
    <xf numFmtId="164" fontId="34" fillId="7" borderId="19" xfId="0" applyNumberFormat="1" applyFont="1" applyFill="1" applyBorder="1" applyAlignment="1">
      <alignment horizontal="center" vertical="center" wrapText="1"/>
    </xf>
    <xf numFmtId="0" fontId="34" fillId="7" borderId="20" xfId="0" applyFont="1" applyFill="1" applyBorder="1" applyAlignment="1">
      <alignment horizontal="center" vertical="center" wrapText="1"/>
    </xf>
    <xf numFmtId="0" fontId="36" fillId="2" borderId="24" xfId="0" applyFont="1" applyFill="1" applyBorder="1" applyAlignment="1">
      <alignment vertical="center" wrapText="1"/>
    </xf>
    <xf numFmtId="0" fontId="33" fillId="0" borderId="33" xfId="0" applyFont="1" applyBorder="1" applyAlignment="1">
      <alignment vertical="center"/>
    </xf>
    <xf numFmtId="0" fontId="33" fillId="0" borderId="0" xfId="0" applyFont="1" applyAlignment="1">
      <alignment vertical="center"/>
    </xf>
    <xf numFmtId="0" fontId="35" fillId="0" borderId="31" xfId="0" applyFont="1" applyBorder="1" applyAlignment="1">
      <alignment horizontal="center" vertical="center"/>
    </xf>
    <xf numFmtId="0" fontId="35" fillId="0" borderId="29" xfId="0" applyFont="1" applyBorder="1" applyAlignment="1">
      <alignment vertical="center"/>
    </xf>
    <xf numFmtId="0" fontId="35" fillId="0" borderId="30" xfId="0" applyFont="1" applyBorder="1" applyAlignment="1">
      <alignment horizontal="center" vertical="center"/>
    </xf>
    <xf numFmtId="0" fontId="38" fillId="7" borderId="19" xfId="0" applyFont="1" applyFill="1" applyBorder="1" applyAlignment="1">
      <alignment horizontal="left" vertical="center"/>
    </xf>
    <xf numFmtId="0" fontId="29" fillId="2" borderId="11" xfId="0" applyFont="1" applyFill="1" applyBorder="1" applyAlignment="1">
      <alignment horizontal="left" vertical="center" wrapText="1"/>
    </xf>
    <xf numFmtId="0" fontId="1" fillId="0" borderId="0" xfId="0" applyFont="1"/>
    <xf numFmtId="1" fontId="0" fillId="0" borderId="0" xfId="0" applyNumberFormat="1"/>
    <xf numFmtId="1" fontId="0" fillId="15" borderId="0" xfId="0" applyNumberFormat="1" applyFill="1"/>
    <xf numFmtId="0" fontId="1" fillId="0" borderId="0" xfId="0" applyFont="1" applyAlignment="1">
      <alignment wrapText="1"/>
    </xf>
    <xf numFmtId="0" fontId="0" fillId="0" borderId="0" xfId="0" applyAlignment="1">
      <alignment horizontal="center"/>
    </xf>
    <xf numFmtId="0" fontId="1" fillId="16" borderId="0" xfId="0" applyFont="1" applyFill="1"/>
    <xf numFmtId="0" fontId="0" fillId="0" borderId="42" xfId="0" applyBorder="1"/>
    <xf numFmtId="0" fontId="39" fillId="0" borderId="43" xfId="0" applyFont="1" applyBorder="1" applyAlignment="1">
      <alignment vertical="center" wrapText="1"/>
    </xf>
    <xf numFmtId="0" fontId="2" fillId="0" borderId="43" xfId="0" applyFont="1" applyBorder="1" applyAlignment="1">
      <alignment horizontal="center" vertical="center" wrapText="1"/>
    </xf>
    <xf numFmtId="0" fontId="0" fillId="0" borderId="43" xfId="0" applyBorder="1" applyAlignment="1">
      <alignment horizontal="center"/>
    </xf>
    <xf numFmtId="0" fontId="2" fillId="13" borderId="14" xfId="0" applyFont="1" applyFill="1" applyBorder="1" applyAlignment="1">
      <alignment horizontal="center" vertical="center"/>
    </xf>
    <xf numFmtId="0" fontId="2" fillId="0" borderId="43" xfId="0" applyFont="1" applyBorder="1" applyAlignment="1">
      <alignment horizontal="center" vertical="center"/>
    </xf>
    <xf numFmtId="0" fontId="32" fillId="0" borderId="43" xfId="0" applyFont="1" applyBorder="1" applyAlignment="1">
      <alignment horizontal="center" vertical="center" wrapText="1"/>
    </xf>
    <xf numFmtId="0" fontId="4" fillId="0" borderId="43" xfId="0" applyFont="1" applyBorder="1" applyAlignment="1">
      <alignment horizontal="center" vertical="center"/>
    </xf>
    <xf numFmtId="0" fontId="0" fillId="0" borderId="43" xfId="0" applyBorder="1" applyAlignment="1">
      <alignment horizontal="center" vertical="center"/>
    </xf>
    <xf numFmtId="0" fontId="9" fillId="17" borderId="43" xfId="0" applyFont="1" applyFill="1" applyBorder="1" applyAlignment="1">
      <alignment horizontal="center" vertical="center" wrapText="1"/>
    </xf>
    <xf numFmtId="0" fontId="43" fillId="0" borderId="43" xfId="0" applyFont="1" applyBorder="1" applyAlignment="1">
      <alignment horizontal="center" vertical="center"/>
    </xf>
    <xf numFmtId="0" fontId="45" fillId="18" borderId="14" xfId="0" applyFont="1" applyFill="1" applyBorder="1" applyAlignment="1">
      <alignment horizontal="center" vertical="center"/>
    </xf>
    <xf numFmtId="0" fontId="45" fillId="18" borderId="39" xfId="0" applyFont="1" applyFill="1" applyBorder="1" applyAlignment="1">
      <alignment horizontal="center" vertical="center"/>
    </xf>
    <xf numFmtId="0" fontId="44" fillId="0" borderId="43" xfId="0" applyFont="1" applyBorder="1" applyAlignment="1">
      <alignment horizontal="center" vertical="center"/>
    </xf>
    <xf numFmtId="1" fontId="0" fillId="15" borderId="43" xfId="0" applyNumberFormat="1" applyFill="1" applyBorder="1" applyAlignment="1">
      <alignment horizontal="center"/>
    </xf>
    <xf numFmtId="1" fontId="0" fillId="0" borderId="43" xfId="0" applyNumberFormat="1" applyBorder="1" applyAlignment="1">
      <alignment horizontal="center"/>
    </xf>
    <xf numFmtId="0" fontId="1" fillId="0" borderId="0" xfId="0" applyFont="1" applyAlignment="1">
      <alignment vertical="center"/>
    </xf>
    <xf numFmtId="0" fontId="0" fillId="0" borderId="0" xfId="0" applyAlignment="1">
      <alignment vertical="center"/>
    </xf>
    <xf numFmtId="0" fontId="48" fillId="0" borderId="42" xfId="0" applyFont="1" applyBorder="1" applyAlignment="1">
      <alignment horizontal="left" vertical="center"/>
    </xf>
    <xf numFmtId="0" fontId="31" fillId="0" borderId="0" xfId="0" applyFont="1" applyAlignment="1">
      <alignment vertical="center"/>
    </xf>
    <xf numFmtId="0" fontId="31" fillId="0" borderId="0" xfId="0" applyFont="1"/>
    <xf numFmtId="0" fontId="31" fillId="0" borderId="0" xfId="0" applyFont="1" applyAlignment="1">
      <alignment horizontal="center"/>
    </xf>
    <xf numFmtId="0" fontId="31" fillId="0" borderId="0" xfId="0" applyFont="1" applyAlignment="1">
      <alignment horizontal="right"/>
    </xf>
    <xf numFmtId="0" fontId="49" fillId="0" borderId="42" xfId="0" applyFont="1" applyBorder="1" applyAlignment="1">
      <alignment horizontal="justify" vertical="center"/>
    </xf>
    <xf numFmtId="0" fontId="51" fillId="0" borderId="42" xfId="0" applyFont="1" applyBorder="1"/>
    <xf numFmtId="0" fontId="52" fillId="0" borderId="10" xfId="0" applyFont="1" applyBorder="1" applyAlignment="1">
      <alignment horizontal="center" vertical="center" wrapText="1"/>
    </xf>
    <xf numFmtId="0" fontId="52" fillId="0" borderId="11" xfId="0" applyFont="1" applyBorder="1" applyAlignment="1">
      <alignment horizontal="center" vertical="center" wrapText="1"/>
    </xf>
    <xf numFmtId="0" fontId="53" fillId="0" borderId="11" xfId="0" applyFont="1" applyBorder="1" applyAlignment="1">
      <alignment vertical="center" wrapText="1"/>
    </xf>
    <xf numFmtId="0" fontId="53" fillId="0" borderId="12" xfId="0" applyFont="1" applyBorder="1" applyAlignment="1">
      <alignment horizontal="center" vertical="center" wrapText="1"/>
    </xf>
    <xf numFmtId="0" fontId="53" fillId="19" borderId="14" xfId="0" applyFont="1" applyFill="1" applyBorder="1" applyAlignment="1">
      <alignment horizontal="center" vertical="center" wrapText="1"/>
    </xf>
    <xf numFmtId="0" fontId="53" fillId="20" borderId="14" xfId="0" applyFont="1" applyFill="1" applyBorder="1" applyAlignment="1">
      <alignment horizontal="center" vertical="center" wrapText="1"/>
    </xf>
    <xf numFmtId="0" fontId="52" fillId="0" borderId="38" xfId="0" applyFont="1" applyBorder="1" applyAlignment="1">
      <alignment horizontal="center" vertical="center" wrapText="1"/>
    </xf>
    <xf numFmtId="0" fontId="53" fillId="0" borderId="11" xfId="0" applyFont="1" applyBorder="1" applyAlignment="1">
      <alignment horizontal="center" vertical="center" wrapText="1"/>
    </xf>
    <xf numFmtId="0" fontId="53" fillId="0" borderId="12" xfId="0" applyFont="1" applyBorder="1" applyAlignment="1">
      <alignment vertical="center" wrapText="1"/>
    </xf>
    <xf numFmtId="0" fontId="51" fillId="0" borderId="11" xfId="0" applyFont="1" applyBorder="1" applyAlignment="1">
      <alignment horizontal="center"/>
    </xf>
    <xf numFmtId="0" fontId="53" fillId="20" borderId="11" xfId="0" applyFont="1" applyFill="1" applyBorder="1" applyAlignment="1">
      <alignment horizontal="center" vertical="center" wrapText="1"/>
    </xf>
    <xf numFmtId="0" fontId="53" fillId="19" borderId="11" xfId="0" applyFont="1" applyFill="1" applyBorder="1" applyAlignment="1">
      <alignment vertical="center" wrapText="1"/>
    </xf>
    <xf numFmtId="0" fontId="51" fillId="0" borderId="50" xfId="0" applyFont="1" applyBorder="1"/>
    <xf numFmtId="0" fontId="49" fillId="0" borderId="0" xfId="0" applyFont="1" applyAlignment="1">
      <alignment vertical="center"/>
    </xf>
    <xf numFmtId="0" fontId="42" fillId="0" borderId="43" xfId="0" applyFont="1" applyBorder="1" applyAlignment="1">
      <alignment horizontal="center" vertical="center" wrapText="1"/>
    </xf>
    <xf numFmtId="0" fontId="41" fillId="0" borderId="43" xfId="0" applyFont="1" applyBorder="1" applyAlignment="1">
      <alignment vertical="center" wrapText="1"/>
    </xf>
    <xf numFmtId="0" fontId="41" fillId="0" borderId="43" xfId="0" applyFont="1" applyBorder="1" applyAlignment="1">
      <alignment horizontal="center" vertical="center" wrapText="1"/>
    </xf>
    <xf numFmtId="0" fontId="41" fillId="0" borderId="43" xfId="0" applyFont="1" applyBorder="1" applyAlignment="1">
      <alignment vertical="center"/>
    </xf>
    <xf numFmtId="0" fontId="42" fillId="16" borderId="43" xfId="0" applyFont="1" applyFill="1" applyBorder="1" applyAlignment="1">
      <alignment horizontal="center" vertical="center" wrapText="1"/>
    </xf>
    <xf numFmtId="3" fontId="41" fillId="0" borderId="43" xfId="0" applyNumberFormat="1" applyFont="1" applyBorder="1" applyAlignment="1">
      <alignment horizontal="center" vertical="center" wrapText="1"/>
    </xf>
    <xf numFmtId="3" fontId="41" fillId="16" borderId="43" xfId="0" applyNumberFormat="1" applyFont="1" applyFill="1" applyBorder="1" applyAlignment="1">
      <alignment horizontal="center" vertical="center" wrapText="1"/>
    </xf>
    <xf numFmtId="0" fontId="41" fillId="0" borderId="43" xfId="0" applyFont="1" applyBorder="1" applyAlignment="1">
      <alignment horizontal="left" vertical="center" wrapText="1"/>
    </xf>
    <xf numFmtId="3" fontId="42" fillId="0" borderId="43" xfId="0" applyNumberFormat="1" applyFont="1" applyBorder="1" applyAlignment="1">
      <alignment horizontal="center" vertical="center" wrapText="1"/>
    </xf>
    <xf numFmtId="3" fontId="42" fillId="16" borderId="43" xfId="0" applyNumberFormat="1" applyFont="1" applyFill="1" applyBorder="1" applyAlignment="1">
      <alignment horizontal="center" vertical="center" wrapText="1"/>
    </xf>
    <xf numFmtId="0" fontId="0" fillId="16" borderId="0" xfId="0" applyFill="1" applyAlignment="1">
      <alignment horizontal="center" vertical="center"/>
    </xf>
    <xf numFmtId="0" fontId="0" fillId="18" borderId="0" xfId="0" applyFill="1" applyAlignment="1">
      <alignment horizontal="center"/>
    </xf>
    <xf numFmtId="0" fontId="55" fillId="0" borderId="0" xfId="0" applyFont="1"/>
    <xf numFmtId="9" fontId="56" fillId="0" borderId="11" xfId="0" applyNumberFormat="1" applyFont="1" applyBorder="1" applyAlignment="1">
      <alignment horizontal="left" vertical="center" wrapText="1"/>
    </xf>
    <xf numFmtId="9" fontId="27" fillId="0" borderId="11" xfId="0" applyNumberFormat="1" applyFont="1" applyBorder="1" applyAlignment="1">
      <alignment horizontal="center" vertical="center"/>
    </xf>
    <xf numFmtId="9" fontId="27" fillId="0" borderId="11" xfId="0" applyNumberFormat="1" applyFont="1" applyBorder="1" applyAlignment="1">
      <alignment horizontal="left" wrapText="1"/>
    </xf>
    <xf numFmtId="0" fontId="8" fillId="21" borderId="11" xfId="0" applyFont="1" applyFill="1" applyBorder="1" applyAlignment="1">
      <alignment vertical="top" wrapText="1"/>
    </xf>
    <xf numFmtId="0" fontId="7" fillId="22" borderId="11" xfId="0" applyFont="1" applyFill="1" applyBorder="1" applyAlignment="1">
      <alignment horizontal="center" vertical="center"/>
    </xf>
    <xf numFmtId="0" fontId="7" fillId="22" borderId="11" xfId="0" applyFont="1" applyFill="1" applyBorder="1" applyAlignment="1">
      <alignment horizontal="center" vertical="center" wrapText="1"/>
    </xf>
    <xf numFmtId="0" fontId="7" fillId="17" borderId="11" xfId="0" applyFont="1" applyFill="1" applyBorder="1" applyAlignment="1">
      <alignment horizontal="center"/>
    </xf>
    <xf numFmtId="0" fontId="7" fillId="23" borderId="11" xfId="0" applyFont="1" applyFill="1" applyBorder="1" applyAlignment="1">
      <alignment horizontal="center" vertical="center" wrapText="1"/>
    </xf>
    <xf numFmtId="0" fontId="3" fillId="22" borderId="11" xfId="0" applyFont="1" applyFill="1" applyBorder="1" applyAlignment="1">
      <alignment horizontal="center" vertical="center"/>
    </xf>
    <xf numFmtId="0" fontId="58" fillId="0" borderId="11" xfId="0" applyFont="1" applyBorder="1" applyAlignment="1">
      <alignment vertical="top" wrapText="1"/>
    </xf>
    <xf numFmtId="0" fontId="8" fillId="21" borderId="11" xfId="0" applyFont="1" applyFill="1" applyBorder="1" applyAlignment="1">
      <alignment horizontal="left" vertical="center" wrapText="1"/>
    </xf>
    <xf numFmtId="0" fontId="5" fillId="0" borderId="6" xfId="0" applyFont="1" applyBorder="1" applyAlignment="1">
      <alignment horizontal="center"/>
    </xf>
    <xf numFmtId="0" fontId="4" fillId="0" borderId="16" xfId="0" applyFont="1" applyBorder="1"/>
    <xf numFmtId="0" fontId="4" fillId="0" borderId="17" xfId="0" applyFont="1" applyBorder="1"/>
    <xf numFmtId="0" fontId="54" fillId="0" borderId="7" xfId="0" applyFont="1" applyBorder="1" applyAlignment="1">
      <alignment horizontal="center" wrapText="1"/>
    </xf>
    <xf numFmtId="0" fontId="4" fillId="0" borderId="8" xfId="0" applyFont="1" applyBorder="1"/>
    <xf numFmtId="0" fontId="4" fillId="0" borderId="9" xfId="0" applyFont="1" applyBorder="1"/>
    <xf numFmtId="0" fontId="7" fillId="2" borderId="10" xfId="0" applyFont="1" applyFill="1" applyBorder="1" applyAlignment="1">
      <alignment horizontal="center" vertical="center" wrapText="1"/>
    </xf>
    <xf numFmtId="0" fontId="4" fillId="0" borderId="38" xfId="0" applyFont="1" applyBorder="1"/>
    <xf numFmtId="0" fontId="3" fillId="0" borderId="1" xfId="0" applyFont="1" applyBorder="1" applyAlignment="1">
      <alignment horizontal="center" vertical="center"/>
    </xf>
    <xf numFmtId="0" fontId="4" fillId="0" borderId="2" xfId="0" applyFont="1" applyBorder="1"/>
    <xf numFmtId="0" fontId="4" fillId="0" borderId="3" xfId="0" applyFont="1" applyBorder="1"/>
    <xf numFmtId="0" fontId="3" fillId="0" borderId="33" xfId="0" applyFont="1" applyBorder="1" applyAlignment="1">
      <alignment horizontal="center" vertical="center"/>
    </xf>
    <xf numFmtId="0" fontId="0" fillId="0" borderId="0" xfId="0"/>
    <xf numFmtId="0" fontId="4" fillId="0" borderId="4" xfId="0" applyFont="1" applyBorder="1"/>
    <xf numFmtId="0" fontId="3" fillId="0" borderId="33" xfId="0" applyFont="1" applyBorder="1" applyAlignment="1">
      <alignment horizontal="center" vertical="center" wrapText="1"/>
    </xf>
    <xf numFmtId="0" fontId="3" fillId="0" borderId="15" xfId="0" applyFont="1" applyBorder="1" applyAlignment="1">
      <alignment horizontal="center" vertical="center" wrapText="1"/>
    </xf>
    <xf numFmtId="0" fontId="36" fillId="8" borderId="21" xfId="0" applyFont="1" applyFill="1" applyBorder="1" applyAlignment="1">
      <alignment horizontal="left" vertical="center" wrapText="1"/>
    </xf>
    <xf numFmtId="0" fontId="37" fillId="0" borderId="22" xfId="0" applyFont="1" applyBorder="1"/>
    <xf numFmtId="0" fontId="19" fillId="12" borderId="12" xfId="0" applyFont="1" applyFill="1" applyBorder="1" applyAlignment="1">
      <alignment horizontal="center" vertical="center"/>
    </xf>
    <xf numFmtId="0" fontId="4" fillId="0" borderId="13" xfId="0" applyFont="1" applyBorder="1"/>
    <xf numFmtId="0" fontId="4" fillId="0" borderId="14" xfId="0" applyFont="1" applyBorder="1"/>
    <xf numFmtId="0" fontId="13" fillId="14" borderId="33" xfId="0" applyFont="1" applyFill="1" applyBorder="1" applyAlignment="1">
      <alignment horizontal="center" vertical="center" wrapText="1"/>
    </xf>
    <xf numFmtId="0" fontId="0" fillId="14" borderId="0" xfId="0" applyFill="1" applyAlignment="1">
      <alignment vertical="center"/>
    </xf>
    <xf numFmtId="0" fontId="4" fillId="14" borderId="4" xfId="0" applyFont="1" applyFill="1" applyBorder="1" applyAlignment="1">
      <alignment vertical="center"/>
    </xf>
    <xf numFmtId="0" fontId="3" fillId="0" borderId="12" xfId="0" applyFont="1" applyBorder="1" applyAlignment="1">
      <alignment horizontal="left" vertical="center"/>
    </xf>
    <xf numFmtId="9" fontId="3" fillId="0" borderId="12" xfId="0" applyNumberFormat="1" applyFont="1" applyBorder="1" applyAlignment="1">
      <alignment horizontal="left" vertical="center"/>
    </xf>
    <xf numFmtId="0" fontId="13" fillId="8" borderId="21" xfId="0" applyFont="1" applyFill="1" applyBorder="1" applyAlignment="1">
      <alignment horizontal="left" vertical="center"/>
    </xf>
    <xf numFmtId="0" fontId="4" fillId="0" borderId="22" xfId="0" applyFont="1" applyBorder="1"/>
    <xf numFmtId="0" fontId="13" fillId="10" borderId="21" xfId="0" applyFont="1" applyFill="1" applyBorder="1" applyAlignment="1">
      <alignment horizontal="left" vertical="center"/>
    </xf>
    <xf numFmtId="0" fontId="13" fillId="11" borderId="21" xfId="0" applyFont="1" applyFill="1" applyBorder="1" applyAlignment="1">
      <alignment horizontal="left" vertical="center" wrapText="1"/>
    </xf>
    <xf numFmtId="0" fontId="46" fillId="16" borderId="44" xfId="0" applyFont="1" applyFill="1" applyBorder="1" applyAlignment="1">
      <alignment horizontal="center" vertical="center"/>
    </xf>
    <xf numFmtId="0" fontId="46" fillId="16" borderId="48" xfId="0" applyFont="1" applyFill="1" applyBorder="1" applyAlignment="1">
      <alignment horizontal="center" vertical="center"/>
    </xf>
    <xf numFmtId="0" fontId="46" fillId="16" borderId="49" xfId="0" applyFont="1" applyFill="1" applyBorder="1" applyAlignment="1">
      <alignment horizontal="center" vertical="center"/>
    </xf>
    <xf numFmtId="0" fontId="47" fillId="0" borderId="43" xfId="0" applyFont="1" applyBorder="1" applyAlignment="1">
      <alignment horizontal="left" wrapText="1"/>
    </xf>
    <xf numFmtId="0" fontId="27" fillId="0" borderId="0" xfId="0" applyFont="1" applyAlignment="1">
      <alignment horizontal="left" wrapText="1"/>
    </xf>
    <xf numFmtId="0" fontId="1" fillId="0" borderId="0" xfId="0" applyFont="1" applyAlignment="1">
      <alignment horizontal="left" wrapText="1"/>
    </xf>
    <xf numFmtId="0" fontId="28" fillId="0" borderId="13" xfId="0" applyFont="1" applyBorder="1" applyAlignment="1">
      <alignment horizontal="right" vertical="center" wrapText="1"/>
    </xf>
    <xf numFmtId="0" fontId="28" fillId="0" borderId="45" xfId="0" applyFont="1" applyBorder="1" applyAlignment="1">
      <alignment horizontal="right" vertical="center" wrapText="1"/>
    </xf>
    <xf numFmtId="0" fontId="28" fillId="4" borderId="12" xfId="0" applyFont="1" applyFill="1" applyBorder="1" applyAlignment="1">
      <alignment horizontal="right" vertical="center" wrapText="1"/>
    </xf>
    <xf numFmtId="0" fontId="28" fillId="4" borderId="13" xfId="0" applyFont="1" applyFill="1" applyBorder="1" applyAlignment="1">
      <alignment horizontal="right" vertical="center" wrapText="1"/>
    </xf>
    <xf numFmtId="0" fontId="28" fillId="4" borderId="45" xfId="0" applyFont="1" applyFill="1" applyBorder="1" applyAlignment="1">
      <alignment horizontal="right" vertical="center" wrapText="1"/>
    </xf>
    <xf numFmtId="0" fontId="28" fillId="4" borderId="46" xfId="0" applyFont="1" applyFill="1" applyBorder="1" applyAlignment="1">
      <alignment horizontal="center" vertical="center" wrapText="1"/>
    </xf>
    <xf numFmtId="0" fontId="28" fillId="4" borderId="42"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52" fillId="0" borderId="12" xfId="0" applyFont="1" applyBorder="1" applyAlignment="1">
      <alignment horizontal="center" vertical="center" wrapText="1"/>
    </xf>
    <xf numFmtId="0" fontId="52" fillId="0" borderId="14" xfId="0" applyFont="1" applyBorder="1" applyAlignment="1">
      <alignment horizontal="center" vertical="center" wrapText="1"/>
    </xf>
    <xf numFmtId="0" fontId="52" fillId="0" borderId="10" xfId="0" applyFont="1" applyBorder="1" applyAlignment="1">
      <alignment horizontal="center" vertical="center" wrapText="1"/>
    </xf>
    <xf numFmtId="0" fontId="52" fillId="0" borderId="38" xfId="0" applyFont="1" applyBorder="1" applyAlignment="1">
      <alignment horizontal="center" vertical="center" wrapText="1"/>
    </xf>
    <xf numFmtId="0" fontId="42" fillId="0" borderId="43"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microsoft.com/office/2017/10/relationships/person" Target="persons/person.xml"/><Relationship Id="rId19" Type="http://schemas.openxmlformats.org/officeDocument/2006/relationships/customXml" Target="../customXml/item3.xml"/><Relationship Id="rId4" Type="http://schemas.openxmlformats.org/officeDocument/2006/relationships/worksheet" Target="worksheets/sheet4.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2:F20"/>
  <sheetViews>
    <sheetView topLeftCell="B9" workbookViewId="0">
      <selection activeCell="E17" sqref="E17"/>
    </sheetView>
  </sheetViews>
  <sheetFormatPr baseColWidth="10" defaultColWidth="14.42578125" defaultRowHeight="15" customHeight="1" x14ac:dyDescent="0.25"/>
  <cols>
    <col min="1" max="1" width="10.7109375" customWidth="1"/>
    <col min="2" max="2" width="58.140625" customWidth="1"/>
    <col min="3" max="3" width="19" customWidth="1"/>
    <col min="4" max="4" width="31.140625" customWidth="1"/>
    <col min="5" max="5" width="25.42578125" customWidth="1"/>
    <col min="6" max="6" width="26.5703125" customWidth="1"/>
    <col min="7" max="25" width="10.7109375" customWidth="1"/>
  </cols>
  <sheetData>
    <row r="2" spans="2:6" x14ac:dyDescent="0.25">
      <c r="B2" s="180" t="s">
        <v>0</v>
      </c>
      <c r="C2" s="181"/>
      <c r="D2" s="181"/>
      <c r="E2" s="182"/>
    </row>
    <row r="3" spans="2:6" x14ac:dyDescent="0.25">
      <c r="B3" s="183" t="s">
        <v>1</v>
      </c>
      <c r="C3" s="184"/>
      <c r="D3" s="184"/>
      <c r="E3" s="185"/>
    </row>
    <row r="4" spans="2:6" x14ac:dyDescent="0.25">
      <c r="B4" s="183" t="s">
        <v>2</v>
      </c>
      <c r="C4" s="184"/>
      <c r="D4" s="184"/>
      <c r="E4" s="185"/>
    </row>
    <row r="5" spans="2:6" x14ac:dyDescent="0.25">
      <c r="B5" s="183" t="s">
        <v>3</v>
      </c>
      <c r="C5" s="184"/>
      <c r="D5" s="184"/>
      <c r="E5" s="185"/>
    </row>
    <row r="6" spans="2:6" x14ac:dyDescent="0.25">
      <c r="B6" s="183" t="s">
        <v>4</v>
      </c>
      <c r="C6" s="184"/>
      <c r="D6" s="184"/>
      <c r="E6" s="185"/>
    </row>
    <row r="7" spans="2:6" x14ac:dyDescent="0.25">
      <c r="B7" s="186" t="s">
        <v>5</v>
      </c>
      <c r="C7" s="184"/>
      <c r="D7" s="184"/>
      <c r="E7" s="185"/>
    </row>
    <row r="8" spans="2:6" x14ac:dyDescent="0.25">
      <c r="B8" s="187"/>
      <c r="C8" s="173"/>
      <c r="D8" s="173"/>
      <c r="E8" s="174"/>
    </row>
    <row r="9" spans="2:6" ht="18.75" x14ac:dyDescent="0.3">
      <c r="B9" s="2" t="s">
        <v>6</v>
      </c>
      <c r="C9" s="172" t="s">
        <v>7</v>
      </c>
      <c r="D9" s="173"/>
      <c r="E9" s="174"/>
    </row>
    <row r="10" spans="2:6" ht="24" customHeight="1" x14ac:dyDescent="0.35">
      <c r="B10" s="175" t="s">
        <v>8</v>
      </c>
      <c r="C10" s="176"/>
      <c r="D10" s="176"/>
      <c r="E10" s="177"/>
    </row>
    <row r="11" spans="2:6" ht="5.25" customHeight="1" x14ac:dyDescent="0.25">
      <c r="C11" s="1"/>
      <c r="D11" s="1"/>
    </row>
    <row r="12" spans="2:6" ht="21" x14ac:dyDescent="0.35">
      <c r="B12" s="3"/>
      <c r="C12" s="1"/>
      <c r="D12" s="1"/>
    </row>
    <row r="13" spans="2:6" x14ac:dyDescent="0.25">
      <c r="B13" s="178" t="s">
        <v>9</v>
      </c>
      <c r="C13" s="178" t="s">
        <v>10</v>
      </c>
      <c r="D13" s="4" t="s">
        <v>11</v>
      </c>
      <c r="E13" s="165"/>
      <c r="F13" s="167"/>
    </row>
    <row r="14" spans="2:6" ht="51.75" customHeight="1" x14ac:dyDescent="0.25">
      <c r="B14" s="179"/>
      <c r="C14" s="179"/>
      <c r="D14" s="5" t="s">
        <v>12</v>
      </c>
      <c r="E14" s="166"/>
      <c r="F14" s="168"/>
    </row>
    <row r="15" spans="2:6" ht="38.25" customHeight="1" x14ac:dyDescent="0.25">
      <c r="B15" s="6" t="s">
        <v>13</v>
      </c>
      <c r="C15" s="7">
        <v>35</v>
      </c>
      <c r="D15" s="8">
        <v>25</v>
      </c>
      <c r="E15" s="8"/>
      <c r="F15" s="8"/>
    </row>
    <row r="16" spans="2:6" ht="27" customHeight="1" x14ac:dyDescent="0.25">
      <c r="B16" s="6" t="s">
        <v>14</v>
      </c>
      <c r="C16" s="7">
        <v>35</v>
      </c>
      <c r="D16" s="8">
        <v>10</v>
      </c>
      <c r="E16" s="8"/>
      <c r="F16" s="8"/>
    </row>
    <row r="17" spans="2:6" ht="57" customHeight="1" x14ac:dyDescent="0.25">
      <c r="B17" s="6" t="s">
        <v>15</v>
      </c>
      <c r="C17" s="7">
        <v>15</v>
      </c>
      <c r="D17" s="8">
        <v>10</v>
      </c>
      <c r="E17" s="8"/>
      <c r="F17" s="8"/>
    </row>
    <row r="18" spans="2:6" ht="45.75" customHeight="1" x14ac:dyDescent="0.25">
      <c r="B18" s="6" t="s">
        <v>16</v>
      </c>
      <c r="C18" s="7">
        <v>5</v>
      </c>
      <c r="D18" s="8">
        <v>25</v>
      </c>
      <c r="E18" s="8"/>
      <c r="F18" s="8"/>
    </row>
    <row r="19" spans="2:6" ht="45.75" customHeight="1" x14ac:dyDescent="0.25">
      <c r="B19" s="6" t="s">
        <v>17</v>
      </c>
      <c r="C19" s="7">
        <v>10</v>
      </c>
      <c r="D19" s="8">
        <f>'IES 1 XXX (1)'!D79</f>
        <v>0</v>
      </c>
      <c r="E19" s="8"/>
      <c r="F19" s="8"/>
    </row>
    <row r="20" spans="2:6" ht="35.25" customHeight="1" x14ac:dyDescent="0.25">
      <c r="B20" s="9" t="s">
        <v>18</v>
      </c>
      <c r="C20" s="10">
        <f t="shared" ref="C20:D20" si="0">SUM(C15:C19)</f>
        <v>100</v>
      </c>
      <c r="D20" s="11">
        <f t="shared" si="0"/>
        <v>70</v>
      </c>
      <c r="E20" s="169"/>
      <c r="F20" s="168"/>
    </row>
  </sheetData>
  <mergeCells count="11">
    <mergeCell ref="C9:E9"/>
    <mergeCell ref="B10:E10"/>
    <mergeCell ref="B13:B14"/>
    <mergeCell ref="C13:C14"/>
    <mergeCell ref="B2:E2"/>
    <mergeCell ref="B3:E3"/>
    <mergeCell ref="B4:E4"/>
    <mergeCell ref="B5:E5"/>
    <mergeCell ref="B6:E6"/>
    <mergeCell ref="B7:E7"/>
    <mergeCell ref="B8:E8"/>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249977111117893"/>
  </sheetPr>
  <dimension ref="B2:J85"/>
  <sheetViews>
    <sheetView topLeftCell="B67" zoomScale="80" zoomScaleNormal="80" workbookViewId="0">
      <selection activeCell="C10" sqref="C10:E10"/>
    </sheetView>
  </sheetViews>
  <sheetFormatPr baseColWidth="10" defaultColWidth="14.42578125" defaultRowHeight="15" customHeight="1" x14ac:dyDescent="0.25"/>
  <cols>
    <col min="1" max="1" width="4.140625" customWidth="1"/>
    <col min="2" max="2" width="69.85546875" customWidth="1"/>
    <col min="3" max="3" width="80.85546875" customWidth="1"/>
    <col min="4" max="4" width="32.28515625" customWidth="1"/>
    <col min="5" max="5" width="33.5703125" customWidth="1"/>
    <col min="6" max="9" width="9" customWidth="1"/>
    <col min="10" max="10" width="9" hidden="1" customWidth="1"/>
    <col min="11" max="26" width="9" customWidth="1"/>
  </cols>
  <sheetData>
    <row r="2" spans="2:5" ht="14.25" customHeight="1" x14ac:dyDescent="0.25">
      <c r="B2" s="180" t="s">
        <v>0</v>
      </c>
      <c r="C2" s="181"/>
      <c r="D2" s="181"/>
      <c r="E2" s="182"/>
    </row>
    <row r="3" spans="2:5" ht="14.25" customHeight="1" x14ac:dyDescent="0.25">
      <c r="B3" s="183" t="s">
        <v>1</v>
      </c>
      <c r="C3" s="184"/>
      <c r="D3" s="184"/>
      <c r="E3" s="185"/>
    </row>
    <row r="4" spans="2:5" ht="14.25" customHeight="1" x14ac:dyDescent="0.25">
      <c r="B4" s="183" t="s">
        <v>2</v>
      </c>
      <c r="C4" s="184"/>
      <c r="D4" s="184"/>
      <c r="E4" s="185"/>
    </row>
    <row r="5" spans="2:5" ht="14.25" customHeight="1" x14ac:dyDescent="0.25">
      <c r="B5" s="183" t="s">
        <v>3</v>
      </c>
      <c r="C5" s="184"/>
      <c r="D5" s="184"/>
      <c r="E5" s="185"/>
    </row>
    <row r="6" spans="2:5" ht="14.25" customHeight="1" x14ac:dyDescent="0.25">
      <c r="B6" s="183" t="s">
        <v>4</v>
      </c>
      <c r="C6" s="184"/>
      <c r="D6" s="184"/>
      <c r="E6" s="185"/>
    </row>
    <row r="7" spans="2:5" ht="21.75" customHeight="1" x14ac:dyDescent="0.25">
      <c r="B7" s="183" t="s">
        <v>19</v>
      </c>
      <c r="C7" s="184"/>
      <c r="D7" s="184"/>
      <c r="E7" s="185"/>
    </row>
    <row r="8" spans="2:5" ht="45.75" customHeight="1" x14ac:dyDescent="0.25">
      <c r="B8" s="186" t="s">
        <v>20</v>
      </c>
      <c r="C8" s="184"/>
      <c r="D8" s="184"/>
      <c r="E8" s="185"/>
    </row>
    <row r="9" spans="2:5" ht="45.75" customHeight="1" x14ac:dyDescent="0.25">
      <c r="B9" s="186" t="s">
        <v>21</v>
      </c>
      <c r="C9" s="184"/>
      <c r="D9" s="184"/>
      <c r="E9" s="185"/>
    </row>
    <row r="10" spans="2:5" ht="15.75" customHeight="1" x14ac:dyDescent="0.25">
      <c r="B10" s="15" t="s">
        <v>22</v>
      </c>
      <c r="C10" s="196" t="s">
        <v>23</v>
      </c>
      <c r="D10" s="191"/>
      <c r="E10" s="192"/>
    </row>
    <row r="11" spans="2:5" ht="14.25" customHeight="1" x14ac:dyDescent="0.25">
      <c r="B11" s="15" t="s">
        <v>24</v>
      </c>
      <c r="C11" s="196" t="s">
        <v>23</v>
      </c>
      <c r="D11" s="191"/>
      <c r="E11" s="192"/>
    </row>
    <row r="12" spans="2:5" ht="15.75" customHeight="1" x14ac:dyDescent="0.25">
      <c r="B12" s="15" t="s">
        <v>25</v>
      </c>
      <c r="C12" s="197" t="s">
        <v>23</v>
      </c>
      <c r="D12" s="191"/>
      <c r="E12" s="192"/>
    </row>
    <row r="13" spans="2:5" ht="26.25" customHeight="1" x14ac:dyDescent="0.25">
      <c r="B13" s="87" t="s">
        <v>26</v>
      </c>
      <c r="C13" s="88" t="s">
        <v>27</v>
      </c>
      <c r="D13" s="89" t="s">
        <v>28</v>
      </c>
      <c r="E13" s="89" t="s">
        <v>29</v>
      </c>
    </row>
    <row r="14" spans="2:5" ht="33" customHeight="1" x14ac:dyDescent="0.25">
      <c r="B14" s="16" t="s">
        <v>30</v>
      </c>
      <c r="C14" s="17" t="s">
        <v>31</v>
      </c>
      <c r="D14" s="18"/>
      <c r="E14" s="18"/>
    </row>
    <row r="15" spans="2:5" ht="95.25" customHeight="1" x14ac:dyDescent="0.25">
      <c r="B15" s="81" t="s">
        <v>32</v>
      </c>
      <c r="C15" s="80"/>
      <c r="D15" s="18"/>
      <c r="E15" s="18"/>
    </row>
    <row r="16" spans="2:5" ht="26.25" customHeight="1" x14ac:dyDescent="0.25">
      <c r="B16" s="81" t="s">
        <v>33</v>
      </c>
      <c r="C16" s="19"/>
      <c r="D16" s="18"/>
      <c r="E16" s="18"/>
    </row>
    <row r="17" spans="2:5" ht="26.25" customHeight="1" x14ac:dyDescent="0.25">
      <c r="B17" s="81" t="s">
        <v>34</v>
      </c>
      <c r="C17" s="19"/>
      <c r="D17" s="18"/>
      <c r="E17" s="18"/>
    </row>
    <row r="18" spans="2:5" ht="39.75" customHeight="1" x14ac:dyDescent="0.25">
      <c r="B18" s="81" t="s">
        <v>35</v>
      </c>
      <c r="C18" s="19"/>
      <c r="D18" s="18"/>
      <c r="E18" s="18"/>
    </row>
    <row r="19" spans="2:5" ht="51" customHeight="1" x14ac:dyDescent="0.25">
      <c r="B19" s="81" t="s">
        <v>36</v>
      </c>
      <c r="C19" s="83"/>
      <c r="D19" s="18"/>
      <c r="E19" s="18"/>
    </row>
    <row r="20" spans="2:5" ht="26.25" customHeight="1" x14ac:dyDescent="0.25">
      <c r="B20" s="90" t="s">
        <v>37</v>
      </c>
      <c r="C20" s="88" t="s">
        <v>27</v>
      </c>
      <c r="D20" s="89" t="s">
        <v>38</v>
      </c>
      <c r="E20" s="89" t="s">
        <v>39</v>
      </c>
    </row>
    <row r="21" spans="2:5" ht="125.25" customHeight="1" x14ac:dyDescent="0.25">
      <c r="B21" s="16" t="s">
        <v>40</v>
      </c>
      <c r="C21" s="82"/>
      <c r="D21" s="18"/>
      <c r="E21" s="18"/>
    </row>
    <row r="22" spans="2:5" ht="14.25" customHeight="1" x14ac:dyDescent="0.25">
      <c r="B22" s="20" t="s">
        <v>41</v>
      </c>
      <c r="C22" s="16"/>
      <c r="D22" s="18"/>
      <c r="E22" s="18"/>
    </row>
    <row r="23" spans="2:5" ht="14.25" customHeight="1" x14ac:dyDescent="0.25">
      <c r="B23" s="20" t="s">
        <v>42</v>
      </c>
      <c r="C23" s="16"/>
      <c r="D23" s="18"/>
      <c r="E23" s="18"/>
    </row>
    <row r="24" spans="2:5" ht="14.25" customHeight="1" x14ac:dyDescent="0.25">
      <c r="B24" s="84" t="s">
        <v>43</v>
      </c>
      <c r="C24" s="16"/>
      <c r="D24" s="18"/>
      <c r="E24" s="18"/>
    </row>
    <row r="25" spans="2:5" ht="14.25" customHeight="1" x14ac:dyDescent="0.25">
      <c r="B25" s="84" t="s">
        <v>44</v>
      </c>
      <c r="C25" s="16"/>
      <c r="D25" s="18"/>
      <c r="E25" s="18"/>
    </row>
    <row r="26" spans="2:5" ht="14.25" customHeight="1" x14ac:dyDescent="0.25">
      <c r="B26" s="20" t="s">
        <v>45</v>
      </c>
      <c r="C26" s="16"/>
      <c r="D26" s="18"/>
      <c r="E26" s="18"/>
    </row>
    <row r="27" spans="2:5" ht="14.25" customHeight="1" x14ac:dyDescent="0.25">
      <c r="B27" s="20" t="s">
        <v>46</v>
      </c>
      <c r="C27" s="16"/>
      <c r="D27" s="18"/>
      <c r="E27" s="18"/>
    </row>
    <row r="28" spans="2:5" ht="14.25" customHeight="1" x14ac:dyDescent="0.25">
      <c r="B28" s="85" t="s">
        <v>47</v>
      </c>
      <c r="C28" s="16"/>
      <c r="D28" s="18"/>
      <c r="E28" s="18"/>
    </row>
    <row r="29" spans="2:5" ht="14.25" customHeight="1" x14ac:dyDescent="0.25">
      <c r="B29" s="20" t="s">
        <v>48</v>
      </c>
      <c r="C29" s="16"/>
      <c r="D29" s="18"/>
      <c r="E29" s="18"/>
    </row>
    <row r="30" spans="2:5" ht="39" customHeight="1" x14ac:dyDescent="0.25">
      <c r="B30" s="21" t="s">
        <v>49</v>
      </c>
      <c r="C30" s="22"/>
      <c r="D30" s="23">
        <v>70</v>
      </c>
      <c r="E30" s="24"/>
    </row>
    <row r="31" spans="2:5" ht="36.75" customHeight="1" x14ac:dyDescent="0.25">
      <c r="B31" s="91" t="s">
        <v>50</v>
      </c>
      <c r="C31" s="92" t="s">
        <v>51</v>
      </c>
      <c r="D31" s="93" t="s">
        <v>52</v>
      </c>
      <c r="E31" s="94" t="s">
        <v>53</v>
      </c>
    </row>
    <row r="32" spans="2:5" ht="33.75" customHeight="1" x14ac:dyDescent="0.25">
      <c r="B32" s="198" t="s">
        <v>54</v>
      </c>
      <c r="C32" s="199"/>
      <c r="D32" s="26">
        <v>35</v>
      </c>
      <c r="E32" s="26"/>
    </row>
    <row r="33" spans="2:10" ht="14.25" customHeight="1" x14ac:dyDescent="0.25">
      <c r="B33" s="27" t="s">
        <v>55</v>
      </c>
      <c r="C33" s="28" t="s">
        <v>56</v>
      </c>
      <c r="D33" s="29">
        <f>+SUM(D34,D36,D38,D40)</f>
        <v>0</v>
      </c>
      <c r="E33" s="30"/>
    </row>
    <row r="34" spans="2:10" ht="104.25" customHeight="1" x14ac:dyDescent="0.25">
      <c r="B34" s="16" t="s">
        <v>57</v>
      </c>
      <c r="C34" s="31"/>
      <c r="D34" s="32"/>
      <c r="E34" s="33"/>
    </row>
    <row r="35" spans="2:10" ht="14.25" customHeight="1" x14ac:dyDescent="0.25">
      <c r="B35" s="27" t="s">
        <v>58</v>
      </c>
      <c r="C35" s="35" t="s">
        <v>59</v>
      </c>
      <c r="D35" s="36">
        <v>25</v>
      </c>
      <c r="E35" s="37"/>
    </row>
    <row r="36" spans="2:10" ht="124.5" customHeight="1" x14ac:dyDescent="0.25">
      <c r="B36" s="38" t="s">
        <v>60</v>
      </c>
      <c r="C36" s="39"/>
      <c r="D36" s="32"/>
      <c r="E36" s="40"/>
    </row>
    <row r="37" spans="2:10" ht="14.25" customHeight="1" x14ac:dyDescent="0.25">
      <c r="B37" s="27" t="s">
        <v>61</v>
      </c>
      <c r="C37" s="35" t="s">
        <v>59</v>
      </c>
      <c r="D37" s="36">
        <v>10</v>
      </c>
      <c r="E37" s="37"/>
    </row>
    <row r="38" spans="2:10" ht="120" customHeight="1" x14ac:dyDescent="0.25">
      <c r="B38" s="38" t="s">
        <v>62</v>
      </c>
      <c r="C38" s="39"/>
      <c r="D38" s="32"/>
      <c r="E38" s="40"/>
      <c r="F38" s="12"/>
      <c r="G38" s="12"/>
      <c r="H38" s="12"/>
      <c r="I38" s="12"/>
      <c r="J38" s="12"/>
    </row>
    <row r="39" spans="2:10" ht="14.25" customHeight="1" x14ac:dyDescent="0.25">
      <c r="B39" s="27" t="s">
        <v>63</v>
      </c>
      <c r="C39" s="35" t="s">
        <v>59</v>
      </c>
      <c r="D39" s="36">
        <v>0</v>
      </c>
      <c r="E39" s="37"/>
      <c r="F39" s="12"/>
      <c r="G39" s="12"/>
      <c r="H39" s="12"/>
      <c r="I39" s="12"/>
      <c r="J39" s="12"/>
    </row>
    <row r="40" spans="2:10" ht="90" customHeight="1" x14ac:dyDescent="0.25">
      <c r="B40" s="38" t="s">
        <v>64</v>
      </c>
      <c r="C40" s="39"/>
      <c r="D40" s="32"/>
      <c r="E40" s="40"/>
      <c r="F40" s="12"/>
      <c r="G40" s="12"/>
      <c r="H40" s="12"/>
      <c r="I40" s="12"/>
      <c r="J40" s="12"/>
    </row>
    <row r="41" spans="2:10" ht="35.25" customHeight="1" x14ac:dyDescent="0.35">
      <c r="B41" s="200" t="s">
        <v>65</v>
      </c>
      <c r="C41" s="199"/>
      <c r="D41" s="41">
        <v>20</v>
      </c>
      <c r="E41" s="42"/>
      <c r="F41" s="43"/>
      <c r="G41" s="43"/>
      <c r="H41" s="43"/>
      <c r="I41" s="43"/>
      <c r="J41" s="43"/>
    </row>
    <row r="42" spans="2:10" ht="14.25" customHeight="1" x14ac:dyDescent="0.25">
      <c r="B42" s="44" t="s">
        <v>66</v>
      </c>
      <c r="C42" s="35" t="s">
        <v>67</v>
      </c>
      <c r="D42" s="45">
        <f>+SUM(D43,D45,D47,D49)</f>
        <v>0</v>
      </c>
      <c r="E42" s="37"/>
      <c r="F42" s="12"/>
      <c r="G42" s="12"/>
      <c r="H42" s="12"/>
      <c r="I42" s="12"/>
      <c r="J42" s="12"/>
    </row>
    <row r="43" spans="2:10" ht="63.75" customHeight="1" x14ac:dyDescent="0.25">
      <c r="B43" s="16" t="s">
        <v>68</v>
      </c>
      <c r="C43" s="31"/>
      <c r="D43" s="32"/>
      <c r="E43" s="33"/>
      <c r="F43" s="12"/>
      <c r="G43" s="12"/>
      <c r="H43" s="12"/>
      <c r="I43" s="12"/>
      <c r="J43" s="12"/>
    </row>
    <row r="44" spans="2:10" ht="26.25" customHeight="1" x14ac:dyDescent="0.25">
      <c r="B44" s="44" t="s">
        <v>69</v>
      </c>
      <c r="C44" s="35" t="s">
        <v>70</v>
      </c>
      <c r="D44" s="36">
        <v>10</v>
      </c>
      <c r="E44" s="36"/>
      <c r="F44" s="12"/>
      <c r="G44" s="12"/>
      <c r="H44" s="12"/>
      <c r="I44" s="12"/>
      <c r="J44" s="12"/>
    </row>
    <row r="45" spans="2:10" ht="84.75" customHeight="1" x14ac:dyDescent="0.25">
      <c r="B45" s="38" t="s">
        <v>71</v>
      </c>
      <c r="C45" s="39"/>
      <c r="D45" s="32"/>
      <c r="E45" s="40"/>
      <c r="F45" s="12"/>
      <c r="G45" s="12"/>
      <c r="H45" s="12"/>
      <c r="I45" s="12"/>
      <c r="J45" s="12"/>
    </row>
    <row r="46" spans="2:10" ht="20.25" customHeight="1" x14ac:dyDescent="0.25">
      <c r="B46" s="44" t="s">
        <v>72</v>
      </c>
      <c r="C46" s="35" t="s">
        <v>73</v>
      </c>
      <c r="D46" s="36">
        <v>5</v>
      </c>
      <c r="E46" s="37"/>
      <c r="F46" s="12"/>
      <c r="G46" s="12"/>
      <c r="H46" s="12"/>
      <c r="I46" s="12"/>
      <c r="J46" s="12"/>
    </row>
    <row r="47" spans="2:10" ht="72" customHeight="1" x14ac:dyDescent="0.25">
      <c r="B47" s="38" t="s">
        <v>74</v>
      </c>
      <c r="C47" s="39"/>
      <c r="D47" s="32"/>
      <c r="E47" s="40"/>
      <c r="F47" s="12"/>
      <c r="G47" s="12"/>
      <c r="H47" s="12"/>
      <c r="I47" s="12"/>
      <c r="J47" s="12"/>
    </row>
    <row r="48" spans="2:10" ht="18" customHeight="1" x14ac:dyDescent="0.25">
      <c r="B48" s="44" t="s">
        <v>75</v>
      </c>
      <c r="C48" s="35" t="s">
        <v>76</v>
      </c>
      <c r="D48" s="36">
        <v>0</v>
      </c>
      <c r="E48" s="37"/>
      <c r="F48" s="12"/>
      <c r="G48" s="12"/>
      <c r="H48" s="12"/>
      <c r="I48" s="12"/>
      <c r="J48" s="12"/>
    </row>
    <row r="49" spans="2:10" ht="78.75" customHeight="1" x14ac:dyDescent="0.25">
      <c r="B49" s="38" t="s">
        <v>77</v>
      </c>
      <c r="C49" s="39"/>
      <c r="D49" s="32"/>
      <c r="E49" s="40"/>
      <c r="F49" s="12"/>
      <c r="G49" s="12"/>
      <c r="H49" s="12"/>
      <c r="I49" s="12"/>
      <c r="J49" s="12"/>
    </row>
    <row r="50" spans="2:10" ht="59.25" customHeight="1" x14ac:dyDescent="0.3">
      <c r="B50" s="201" t="s">
        <v>15</v>
      </c>
      <c r="C50" s="199"/>
      <c r="D50" s="46">
        <v>10</v>
      </c>
      <c r="E50" s="46"/>
      <c r="F50" s="25"/>
      <c r="G50" s="25"/>
      <c r="H50" s="25"/>
      <c r="I50" s="25"/>
      <c r="J50" s="25"/>
    </row>
    <row r="51" spans="2:10" ht="14.25" customHeight="1" x14ac:dyDescent="0.25">
      <c r="B51" s="47" t="s">
        <v>78</v>
      </c>
      <c r="C51" s="48" t="s">
        <v>79</v>
      </c>
      <c r="D51" s="49">
        <v>15</v>
      </c>
      <c r="E51" s="50"/>
      <c r="F51" s="12"/>
      <c r="G51" s="12"/>
      <c r="H51" s="12"/>
      <c r="I51" s="12"/>
      <c r="J51" s="34">
        <v>0.15</v>
      </c>
    </row>
    <row r="52" spans="2:10" ht="68.25" customHeight="1" x14ac:dyDescent="0.25">
      <c r="B52" s="16" t="s">
        <v>80</v>
      </c>
      <c r="C52" s="31"/>
      <c r="D52" s="32"/>
      <c r="E52" s="33"/>
      <c r="F52" s="12"/>
      <c r="G52" s="12"/>
      <c r="H52" s="12"/>
      <c r="I52" s="12"/>
      <c r="J52" s="34">
        <v>0.1</v>
      </c>
    </row>
    <row r="53" spans="2:10" ht="30.75" customHeight="1" x14ac:dyDescent="0.25">
      <c r="B53" s="51" t="s">
        <v>81</v>
      </c>
      <c r="C53" s="48" t="s">
        <v>82</v>
      </c>
      <c r="D53" s="52">
        <v>5</v>
      </c>
      <c r="E53" s="50"/>
      <c r="F53" s="12"/>
      <c r="G53" s="12"/>
      <c r="H53" s="12"/>
      <c r="I53" s="12"/>
      <c r="J53" s="34">
        <v>0.05</v>
      </c>
    </row>
    <row r="54" spans="2:10" ht="64.5" customHeight="1" x14ac:dyDescent="0.25">
      <c r="B54" s="38" t="s">
        <v>83</v>
      </c>
      <c r="C54" s="39"/>
      <c r="D54" s="32"/>
      <c r="E54" s="40"/>
      <c r="F54" s="12"/>
      <c r="G54" s="12"/>
      <c r="H54" s="12"/>
      <c r="I54" s="12"/>
      <c r="J54" s="34">
        <v>0</v>
      </c>
    </row>
    <row r="55" spans="2:10" ht="31.5" customHeight="1" x14ac:dyDescent="0.25">
      <c r="B55" s="51" t="s">
        <v>84</v>
      </c>
      <c r="C55" s="48" t="s">
        <v>85</v>
      </c>
      <c r="D55" s="52">
        <v>3</v>
      </c>
      <c r="E55" s="50"/>
      <c r="F55" s="12"/>
      <c r="G55" s="12"/>
      <c r="H55" s="12"/>
      <c r="I55" s="12"/>
      <c r="J55" s="34"/>
    </row>
    <row r="56" spans="2:10" ht="80.25" customHeight="1" x14ac:dyDescent="0.25">
      <c r="B56" s="38" t="s">
        <v>86</v>
      </c>
      <c r="C56" s="39"/>
      <c r="D56" s="32"/>
      <c r="E56" s="40"/>
      <c r="F56" s="12"/>
      <c r="G56" s="12"/>
      <c r="H56" s="12"/>
      <c r="I56" s="12"/>
      <c r="J56" s="34"/>
    </row>
    <row r="57" spans="2:10" ht="25.5" customHeight="1" x14ac:dyDescent="0.25">
      <c r="B57" s="51" t="s">
        <v>87</v>
      </c>
      <c r="C57" s="48" t="s">
        <v>88</v>
      </c>
      <c r="D57" s="52">
        <v>0</v>
      </c>
      <c r="E57" s="50"/>
      <c r="F57" s="12"/>
      <c r="G57" s="12"/>
      <c r="H57" s="12"/>
      <c r="I57" s="12"/>
      <c r="J57" s="12"/>
    </row>
    <row r="58" spans="2:10" ht="69" customHeight="1" x14ac:dyDescent="0.25">
      <c r="B58" s="38" t="s">
        <v>89</v>
      </c>
      <c r="C58" s="39"/>
      <c r="D58" s="32"/>
      <c r="E58" s="40"/>
      <c r="F58" s="12"/>
      <c r="G58" s="12"/>
      <c r="H58" s="12"/>
      <c r="I58" s="12"/>
      <c r="J58" s="12"/>
    </row>
    <row r="59" spans="2:10" ht="50.25" customHeight="1" x14ac:dyDescent="0.35">
      <c r="B59" s="188" t="s">
        <v>90</v>
      </c>
      <c r="C59" s="189"/>
      <c r="D59" s="53">
        <v>25</v>
      </c>
      <c r="E59" s="53"/>
      <c r="F59" s="12"/>
      <c r="G59" s="12"/>
      <c r="H59" s="12"/>
      <c r="I59" s="12"/>
      <c r="J59" s="34">
        <v>0.05</v>
      </c>
    </row>
    <row r="60" spans="2:10" ht="14.25" customHeight="1" x14ac:dyDescent="0.25">
      <c r="B60" s="54" t="s">
        <v>91</v>
      </c>
      <c r="C60" s="28" t="s">
        <v>92</v>
      </c>
      <c r="D60" s="29">
        <f>+SUM(D61,D63,D65)</f>
        <v>0</v>
      </c>
      <c r="E60" s="30"/>
      <c r="F60" s="12"/>
      <c r="G60" s="12"/>
      <c r="H60" s="12"/>
      <c r="I60" s="12"/>
      <c r="J60" s="34">
        <v>0.03</v>
      </c>
    </row>
    <row r="61" spans="2:10" ht="111" customHeight="1" x14ac:dyDescent="0.25">
      <c r="B61" s="16" t="s">
        <v>93</v>
      </c>
      <c r="C61" s="31"/>
      <c r="D61" s="32"/>
      <c r="E61" s="33"/>
      <c r="F61" s="12"/>
      <c r="G61" s="12"/>
      <c r="H61" s="12"/>
      <c r="I61" s="12"/>
      <c r="J61" s="34">
        <v>0</v>
      </c>
    </row>
    <row r="62" spans="2:10" ht="14.25" customHeight="1" x14ac:dyDescent="0.25">
      <c r="B62" s="27" t="s">
        <v>94</v>
      </c>
      <c r="C62" s="28" t="s">
        <v>95</v>
      </c>
      <c r="D62" s="55">
        <v>3</v>
      </c>
      <c r="E62" s="30"/>
      <c r="F62" s="12"/>
      <c r="G62" s="12"/>
      <c r="H62" s="12"/>
      <c r="I62" s="12"/>
      <c r="J62" s="12"/>
    </row>
    <row r="63" spans="2:10" ht="112.5" customHeight="1" x14ac:dyDescent="0.25">
      <c r="B63" s="38" t="s">
        <v>96</v>
      </c>
      <c r="C63" s="39"/>
      <c r="D63" s="32"/>
      <c r="E63" s="40"/>
      <c r="F63" s="12"/>
      <c r="G63" s="12"/>
      <c r="H63" s="12"/>
      <c r="I63" s="12"/>
      <c r="J63" s="12"/>
    </row>
    <row r="64" spans="2:10" ht="14.25" customHeight="1" x14ac:dyDescent="0.25">
      <c r="B64" s="27" t="s">
        <v>97</v>
      </c>
      <c r="C64" s="28" t="s">
        <v>98</v>
      </c>
      <c r="D64" s="55">
        <v>0</v>
      </c>
      <c r="E64" s="30"/>
      <c r="F64" s="12"/>
      <c r="G64" s="12"/>
      <c r="H64" s="12"/>
      <c r="I64" s="12"/>
      <c r="J64" s="12"/>
    </row>
    <row r="65" spans="2:9" ht="109.5" customHeight="1" x14ac:dyDescent="0.25">
      <c r="B65" s="38" t="s">
        <v>99</v>
      </c>
      <c r="C65" s="39"/>
      <c r="D65" s="56"/>
      <c r="E65" s="40"/>
      <c r="F65" s="12"/>
      <c r="G65" s="12"/>
      <c r="H65" s="12"/>
    </row>
    <row r="66" spans="2:9" ht="53.25" customHeight="1" x14ac:dyDescent="0.25">
      <c r="B66" s="95" t="s">
        <v>17</v>
      </c>
      <c r="C66" s="102" t="s">
        <v>100</v>
      </c>
      <c r="D66" s="57">
        <v>0</v>
      </c>
      <c r="E66" s="58" t="str">
        <f>+IFERROR(IF(D66=0,"",((D66-40%)/60)*10),"")</f>
        <v/>
      </c>
      <c r="F66" s="12"/>
      <c r="G66" s="12"/>
      <c r="H66" s="12"/>
    </row>
    <row r="67" spans="2:9" ht="36" customHeight="1" x14ac:dyDescent="0.25">
      <c r="B67" s="190" t="s">
        <v>101</v>
      </c>
      <c r="C67" s="191"/>
      <c r="D67" s="192"/>
      <c r="E67" s="59">
        <f>+SUM(E32:E66)</f>
        <v>0</v>
      </c>
      <c r="F67" s="12"/>
      <c r="G67" s="12"/>
      <c r="H67" s="12"/>
    </row>
    <row r="70" spans="2:9" ht="39.75" customHeight="1" x14ac:dyDescent="0.25">
      <c r="B70" s="193" t="s">
        <v>102</v>
      </c>
      <c r="C70" s="194"/>
      <c r="D70" s="195"/>
      <c r="F70" s="205" t="s">
        <v>103</v>
      </c>
      <c r="G70" s="205"/>
      <c r="H70" s="205"/>
      <c r="I70" s="123">
        <v>40</v>
      </c>
    </row>
    <row r="71" spans="2:9" ht="25.5" customHeight="1" x14ac:dyDescent="0.25">
      <c r="B71" s="96" t="str">
        <f>+B10</f>
        <v>Nombre Institución de Educación Superior Proponente</v>
      </c>
      <c r="C71" s="97" t="str">
        <f>C10</f>
        <v>XXXXXXXX</v>
      </c>
      <c r="D71" s="61"/>
      <c r="F71" s="205" t="s">
        <v>104</v>
      </c>
      <c r="G71" s="205"/>
      <c r="H71" s="205"/>
      <c r="I71" s="124">
        <v>40</v>
      </c>
    </row>
    <row r="72" spans="2:9" ht="21" customHeight="1" x14ac:dyDescent="0.25">
      <c r="B72" s="96" t="str">
        <f>+B11</f>
        <v>Nombre de la Macrorregión PTIES</v>
      </c>
      <c r="C72" s="97" t="str">
        <f>+C11</f>
        <v>XXXXXXXX</v>
      </c>
      <c r="D72" s="61"/>
      <c r="F72" s="205" t="s">
        <v>105</v>
      </c>
      <c r="G72" s="205"/>
      <c r="H72" s="205"/>
      <c r="I72" s="124">
        <v>60</v>
      </c>
    </row>
    <row r="73" spans="2:9" ht="14.25" customHeight="1" x14ac:dyDescent="0.25">
      <c r="B73" s="77"/>
      <c r="C73" s="13"/>
      <c r="D73" s="61"/>
      <c r="F73" s="205" t="s">
        <v>106</v>
      </c>
      <c r="G73" s="205"/>
      <c r="H73" s="205"/>
      <c r="I73" s="124">
        <v>10</v>
      </c>
    </row>
    <row r="74" spans="2:9" ht="31.5" customHeight="1" x14ac:dyDescent="0.25">
      <c r="B74" s="99" t="s">
        <v>107</v>
      </c>
      <c r="C74" s="100" t="s">
        <v>108</v>
      </c>
      <c r="D74" s="98" t="s">
        <v>109</v>
      </c>
      <c r="F74" s="202">
        <f>((I70-I71)/I72)*I73</f>
        <v>0</v>
      </c>
      <c r="G74" s="203"/>
      <c r="H74" s="203"/>
      <c r="I74" s="204"/>
    </row>
    <row r="75" spans="2:9" ht="14.25" customHeight="1" x14ac:dyDescent="0.25">
      <c r="B75" s="78" t="str">
        <f>B32</f>
        <v>CRITERIO 1:Calidad y coherencia de la propuesta de trabajo metodológico y el cronograma de ejecución</v>
      </c>
      <c r="C75" s="62">
        <f t="shared" ref="C75:D75" si="0">D32</f>
        <v>35</v>
      </c>
      <c r="D75" s="63">
        <f t="shared" si="0"/>
        <v>0</v>
      </c>
    </row>
    <row r="76" spans="2:9" ht="14.25" customHeight="1" x14ac:dyDescent="0.25">
      <c r="B76" s="78" t="str">
        <f>B41</f>
        <v>CRITERIO 2:Propuesta financiera</v>
      </c>
      <c r="C76" s="62">
        <f>D41</f>
        <v>20</v>
      </c>
      <c r="D76" s="63">
        <f>E44</f>
        <v>0</v>
      </c>
    </row>
    <row r="77" spans="2:9" ht="14.25" customHeight="1" x14ac:dyDescent="0.25">
      <c r="B77" s="78" t="str">
        <f>B50</f>
        <v>CRITERIO 3:  Experiencia en articulación entre la educación media y la educación 
superior</v>
      </c>
      <c r="C77" s="62">
        <f t="shared" ref="C77:D77" si="1">D50</f>
        <v>10</v>
      </c>
      <c r="D77" s="63">
        <f t="shared" si="1"/>
        <v>0</v>
      </c>
    </row>
    <row r="78" spans="2:9" ht="14.25" customHeight="1" x14ac:dyDescent="0.25">
      <c r="B78" s="78" t="str">
        <f>B59</f>
        <v>CRITERIO 4:  Aprobación tránsito inmediato participantes PTIES y oferta de 
nivelación de aprendizajes y competencias</v>
      </c>
      <c r="C78" s="62">
        <f t="shared" ref="C78:D78" si="2">D59</f>
        <v>25</v>
      </c>
      <c r="D78" s="63">
        <f t="shared" si="2"/>
        <v>0</v>
      </c>
    </row>
    <row r="79" spans="2:9" ht="14.25" customHeight="1" x14ac:dyDescent="0.25">
      <c r="B79" s="64" t="s">
        <v>17</v>
      </c>
      <c r="C79" s="65">
        <v>10</v>
      </c>
      <c r="D79" s="63">
        <v>0</v>
      </c>
    </row>
    <row r="80" spans="2:9" ht="30" customHeight="1" x14ac:dyDescent="0.25">
      <c r="B80" s="66" t="s">
        <v>110</v>
      </c>
      <c r="C80" s="67">
        <f t="shared" ref="C80:D80" si="3">SUM(C75:C79)</f>
        <v>100</v>
      </c>
      <c r="D80" s="68">
        <f t="shared" si="3"/>
        <v>0</v>
      </c>
    </row>
    <row r="81" spans="2:4" ht="14.25" customHeight="1" x14ac:dyDescent="0.25">
      <c r="B81" s="79"/>
      <c r="C81" s="69"/>
      <c r="D81" s="70"/>
    </row>
    <row r="82" spans="2:4" ht="39.75" customHeight="1" x14ac:dyDescent="0.25">
      <c r="B82" s="101" t="str">
        <f>B12</f>
        <v xml:space="preserve">Nombre del profesional Evaluador de la propuesta </v>
      </c>
      <c r="C82" s="71" t="str">
        <f>+C12</f>
        <v>XXXXXXXX</v>
      </c>
      <c r="D82" s="72"/>
    </row>
    <row r="83" spans="2:4" ht="24.75" customHeight="1" x14ac:dyDescent="0.25">
      <c r="B83" s="73" t="s">
        <v>111</v>
      </c>
      <c r="C83" s="74">
        <f>D80</f>
        <v>0</v>
      </c>
      <c r="D83" s="72"/>
    </row>
    <row r="84" spans="2:4" ht="14.25" customHeight="1" x14ac:dyDescent="0.25">
      <c r="B84" s="60"/>
      <c r="C84" s="75"/>
      <c r="D84" s="14"/>
    </row>
    <row r="85" spans="2:4" ht="25.5" customHeight="1" x14ac:dyDescent="0.25">
      <c r="B85" s="76" t="s">
        <v>112</v>
      </c>
      <c r="C85" s="86" t="s">
        <v>113</v>
      </c>
      <c r="D85" s="14"/>
    </row>
  </sheetData>
  <mergeCells count="22">
    <mergeCell ref="F74:I74"/>
    <mergeCell ref="F70:H70"/>
    <mergeCell ref="F71:H71"/>
    <mergeCell ref="F72:H72"/>
    <mergeCell ref="F73:H73"/>
    <mergeCell ref="B7:E7"/>
    <mergeCell ref="B8:E8"/>
    <mergeCell ref="B59:C59"/>
    <mergeCell ref="B67:D67"/>
    <mergeCell ref="B70:D70"/>
    <mergeCell ref="B9:E9"/>
    <mergeCell ref="C10:E10"/>
    <mergeCell ref="C11:E11"/>
    <mergeCell ref="C12:E12"/>
    <mergeCell ref="B32:C32"/>
    <mergeCell ref="B41:C41"/>
    <mergeCell ref="B50:C50"/>
    <mergeCell ref="B2:E2"/>
    <mergeCell ref="B3:E3"/>
    <mergeCell ref="B4:E4"/>
    <mergeCell ref="B5:E5"/>
    <mergeCell ref="B6:E6"/>
  </mergeCells>
  <dataValidations count="3">
    <dataValidation type="list" allowBlank="1" showErrorMessage="1" sqref="E60 E64 E62" xr:uid="{00000000-0002-0000-0100-000000000000}">
      <formula1>$J$59:$J$61</formula1>
    </dataValidation>
    <dataValidation type="list" allowBlank="1" showErrorMessage="1" sqref="E35 E48 E42 E39 E37" xr:uid="{00000000-0002-0000-0100-000001000000}">
      <formula1>$K$34:$K$37</formula1>
    </dataValidation>
    <dataValidation type="list" allowBlank="1" showErrorMessage="1" sqref="E51 E57 E55 E53" xr:uid="{00000000-0002-0000-0100-000002000000}">
      <formula1>$J$51:$J$54</formula1>
    </dataValidation>
  </dataValidation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506F3-59BA-4F69-BCDB-166BE71D7319}">
  <sheetPr>
    <tabColor theme="9" tint="-0.249977111117893"/>
  </sheetPr>
  <dimension ref="B1:M85"/>
  <sheetViews>
    <sheetView zoomScale="80" zoomScaleNormal="80" workbookViewId="0">
      <selection activeCell="E70" sqref="E70"/>
    </sheetView>
  </sheetViews>
  <sheetFormatPr baseColWidth="10" defaultColWidth="14.42578125" defaultRowHeight="15" customHeight="1" x14ac:dyDescent="0.25"/>
  <cols>
    <col min="1" max="1" width="4.140625" customWidth="1"/>
    <col min="2" max="2" width="69.85546875" customWidth="1"/>
    <col min="3" max="3" width="80.85546875" customWidth="1"/>
    <col min="4" max="4" width="32.28515625" customWidth="1"/>
    <col min="5" max="5" width="33.5703125" customWidth="1"/>
    <col min="6" max="9" width="9" customWidth="1"/>
    <col min="10" max="10" width="9" hidden="1" customWidth="1"/>
    <col min="11" max="26" width="9" customWidth="1"/>
  </cols>
  <sheetData>
    <row r="1" spans="2:5" ht="15" customHeight="1" thickBot="1" x14ac:dyDescent="0.3"/>
    <row r="2" spans="2:5" ht="14.25" customHeight="1" x14ac:dyDescent="0.25">
      <c r="B2" s="180" t="s">
        <v>0</v>
      </c>
      <c r="C2" s="181"/>
      <c r="D2" s="181"/>
      <c r="E2" s="182"/>
    </row>
    <row r="3" spans="2:5" ht="14.25" customHeight="1" x14ac:dyDescent="0.25">
      <c r="B3" s="183" t="s">
        <v>1</v>
      </c>
      <c r="C3" s="184"/>
      <c r="D3" s="184"/>
      <c r="E3" s="185"/>
    </row>
    <row r="4" spans="2:5" ht="14.25" customHeight="1" x14ac:dyDescent="0.25">
      <c r="B4" s="183" t="s">
        <v>2</v>
      </c>
      <c r="C4" s="184"/>
      <c r="D4" s="184"/>
      <c r="E4" s="185"/>
    </row>
    <row r="5" spans="2:5" ht="14.25" customHeight="1" x14ac:dyDescent="0.25">
      <c r="B5" s="183" t="s">
        <v>3</v>
      </c>
      <c r="C5" s="184"/>
      <c r="D5" s="184"/>
      <c r="E5" s="185"/>
    </row>
    <row r="6" spans="2:5" ht="14.25" customHeight="1" x14ac:dyDescent="0.25">
      <c r="B6" s="183" t="s">
        <v>4</v>
      </c>
      <c r="C6" s="184"/>
      <c r="D6" s="184"/>
      <c r="E6" s="185"/>
    </row>
    <row r="7" spans="2:5" ht="21.75" customHeight="1" x14ac:dyDescent="0.25">
      <c r="B7" s="183" t="s">
        <v>19</v>
      </c>
      <c r="C7" s="184"/>
      <c r="D7" s="184"/>
      <c r="E7" s="185"/>
    </row>
    <row r="8" spans="2:5" ht="45.75" customHeight="1" x14ac:dyDescent="0.25">
      <c r="B8" s="186" t="s">
        <v>20</v>
      </c>
      <c r="C8" s="184"/>
      <c r="D8" s="184"/>
      <c r="E8" s="185"/>
    </row>
    <row r="9" spans="2:5" ht="45.75" customHeight="1" x14ac:dyDescent="0.25">
      <c r="B9" s="186" t="s">
        <v>21</v>
      </c>
      <c r="C9" s="184"/>
      <c r="D9" s="184"/>
      <c r="E9" s="185"/>
    </row>
    <row r="10" spans="2:5" ht="15.75" customHeight="1" x14ac:dyDescent="0.25">
      <c r="B10" s="15" t="s">
        <v>22</v>
      </c>
      <c r="C10" s="196" t="s">
        <v>23</v>
      </c>
      <c r="D10" s="191"/>
      <c r="E10" s="192"/>
    </row>
    <row r="11" spans="2:5" ht="14.25" customHeight="1" x14ac:dyDescent="0.25">
      <c r="B11" s="15" t="s">
        <v>24</v>
      </c>
      <c r="C11" s="196" t="s">
        <v>23</v>
      </c>
      <c r="D11" s="191"/>
      <c r="E11" s="192"/>
    </row>
    <row r="12" spans="2:5" ht="15.75" customHeight="1" x14ac:dyDescent="0.25">
      <c r="B12" s="15" t="s">
        <v>25</v>
      </c>
      <c r="C12" s="197" t="s">
        <v>23</v>
      </c>
      <c r="D12" s="191"/>
      <c r="E12" s="192"/>
    </row>
    <row r="13" spans="2:5" ht="26.25" customHeight="1" x14ac:dyDescent="0.25">
      <c r="B13" s="87" t="s">
        <v>26</v>
      </c>
      <c r="C13" s="88" t="s">
        <v>27</v>
      </c>
      <c r="D13" s="89" t="s">
        <v>28</v>
      </c>
      <c r="E13" s="89" t="s">
        <v>29</v>
      </c>
    </row>
    <row r="14" spans="2:5" ht="33" customHeight="1" x14ac:dyDescent="0.25">
      <c r="B14" s="16" t="s">
        <v>30</v>
      </c>
      <c r="C14" s="17" t="s">
        <v>31</v>
      </c>
      <c r="D14" s="18"/>
      <c r="E14" s="18"/>
    </row>
    <row r="15" spans="2:5" ht="95.25" customHeight="1" x14ac:dyDescent="0.25">
      <c r="B15" s="81" t="s">
        <v>32</v>
      </c>
      <c r="C15" s="80"/>
      <c r="D15" s="18"/>
      <c r="E15" s="18"/>
    </row>
    <row r="16" spans="2:5" ht="26.25" customHeight="1" x14ac:dyDescent="0.25">
      <c r="B16" s="81" t="s">
        <v>33</v>
      </c>
      <c r="C16" s="19"/>
      <c r="D16" s="18"/>
      <c r="E16" s="18"/>
    </row>
    <row r="17" spans="2:5" ht="26.25" customHeight="1" x14ac:dyDescent="0.25">
      <c r="B17" s="81" t="s">
        <v>34</v>
      </c>
      <c r="C17" s="19"/>
      <c r="D17" s="18"/>
      <c r="E17" s="18"/>
    </row>
    <row r="18" spans="2:5" ht="39.75" customHeight="1" x14ac:dyDescent="0.25">
      <c r="B18" s="81" t="s">
        <v>35</v>
      </c>
      <c r="C18" s="19"/>
      <c r="D18" s="18"/>
      <c r="E18" s="18"/>
    </row>
    <row r="19" spans="2:5" ht="51" customHeight="1" x14ac:dyDescent="0.25">
      <c r="B19" s="81" t="s">
        <v>36</v>
      </c>
      <c r="C19" s="83"/>
      <c r="D19" s="18"/>
      <c r="E19" s="18"/>
    </row>
    <row r="20" spans="2:5" ht="26.25" customHeight="1" x14ac:dyDescent="0.25">
      <c r="B20" s="90" t="s">
        <v>37</v>
      </c>
      <c r="C20" s="88" t="s">
        <v>27</v>
      </c>
      <c r="D20" s="89" t="s">
        <v>38</v>
      </c>
      <c r="E20" s="89" t="s">
        <v>39</v>
      </c>
    </row>
    <row r="21" spans="2:5" ht="125.25" customHeight="1" x14ac:dyDescent="0.25">
      <c r="B21" s="16" t="s">
        <v>40</v>
      </c>
      <c r="C21" s="82"/>
      <c r="D21" s="18"/>
      <c r="E21" s="18"/>
    </row>
    <row r="22" spans="2:5" ht="14.25" customHeight="1" x14ac:dyDescent="0.25">
      <c r="B22" s="20" t="s">
        <v>41</v>
      </c>
      <c r="C22" s="16"/>
      <c r="D22" s="18"/>
      <c r="E22" s="18"/>
    </row>
    <row r="23" spans="2:5" ht="14.25" customHeight="1" x14ac:dyDescent="0.25">
      <c r="B23" s="20" t="s">
        <v>42</v>
      </c>
      <c r="C23" s="16"/>
      <c r="D23" s="18"/>
      <c r="E23" s="18"/>
    </row>
    <row r="24" spans="2:5" ht="14.25" customHeight="1" x14ac:dyDescent="0.25">
      <c r="B24" s="84" t="s">
        <v>43</v>
      </c>
      <c r="C24" s="16"/>
      <c r="D24" s="18"/>
      <c r="E24" s="18"/>
    </row>
    <row r="25" spans="2:5" ht="14.25" customHeight="1" x14ac:dyDescent="0.25">
      <c r="B25" s="84" t="s">
        <v>44</v>
      </c>
      <c r="C25" s="16"/>
      <c r="D25" s="18"/>
      <c r="E25" s="18"/>
    </row>
    <row r="26" spans="2:5" ht="14.25" customHeight="1" x14ac:dyDescent="0.25">
      <c r="B26" s="20" t="s">
        <v>45</v>
      </c>
      <c r="C26" s="16"/>
      <c r="D26" s="18"/>
      <c r="E26" s="18"/>
    </row>
    <row r="27" spans="2:5" ht="14.25" customHeight="1" x14ac:dyDescent="0.25">
      <c r="B27" s="20" t="s">
        <v>46</v>
      </c>
      <c r="C27" s="16"/>
      <c r="D27" s="18"/>
      <c r="E27" s="18"/>
    </row>
    <row r="28" spans="2:5" ht="14.25" customHeight="1" x14ac:dyDescent="0.25">
      <c r="B28" s="85" t="s">
        <v>47</v>
      </c>
      <c r="C28" s="16"/>
      <c r="D28" s="18"/>
      <c r="E28" s="18"/>
    </row>
    <row r="29" spans="2:5" ht="14.25" customHeight="1" x14ac:dyDescent="0.25">
      <c r="B29" s="20" t="s">
        <v>48</v>
      </c>
      <c r="C29" s="16"/>
      <c r="D29" s="18"/>
      <c r="E29" s="18"/>
    </row>
    <row r="30" spans="2:5" ht="39" customHeight="1" thickBot="1" x14ac:dyDescent="0.3">
      <c r="B30" s="21" t="s">
        <v>49</v>
      </c>
      <c r="C30" s="22"/>
      <c r="D30" s="23">
        <v>70</v>
      </c>
      <c r="E30" s="24"/>
    </row>
    <row r="31" spans="2:5" ht="36.75" customHeight="1" thickBot="1" x14ac:dyDescent="0.3">
      <c r="B31" s="91" t="s">
        <v>50</v>
      </c>
      <c r="C31" s="92" t="s">
        <v>51</v>
      </c>
      <c r="D31" s="93" t="s">
        <v>52</v>
      </c>
      <c r="E31" s="94" t="s">
        <v>53</v>
      </c>
    </row>
    <row r="32" spans="2:5" ht="33.75" customHeight="1" x14ac:dyDescent="0.25">
      <c r="B32" s="198" t="s">
        <v>54</v>
      </c>
      <c r="C32" s="199"/>
      <c r="D32" s="26">
        <v>35</v>
      </c>
      <c r="E32" s="26"/>
    </row>
    <row r="33" spans="2:10" ht="14.25" customHeight="1" x14ac:dyDescent="0.25">
      <c r="B33" s="27" t="s">
        <v>55</v>
      </c>
      <c r="C33" s="28" t="s">
        <v>56</v>
      </c>
      <c r="D33" s="29">
        <f>+SUM(D34,D36,D38,D40)</f>
        <v>0</v>
      </c>
      <c r="E33" s="30"/>
    </row>
    <row r="34" spans="2:10" ht="104.25" customHeight="1" x14ac:dyDescent="0.25">
      <c r="B34" s="16" t="s">
        <v>57</v>
      </c>
      <c r="C34" s="31"/>
      <c r="D34" s="32"/>
      <c r="E34" s="33"/>
    </row>
    <row r="35" spans="2:10" ht="14.25" customHeight="1" x14ac:dyDescent="0.25">
      <c r="B35" s="27" t="s">
        <v>58</v>
      </c>
      <c r="C35" s="35" t="s">
        <v>59</v>
      </c>
      <c r="D35" s="36">
        <v>25</v>
      </c>
      <c r="E35" s="37"/>
    </row>
    <row r="36" spans="2:10" ht="124.5" customHeight="1" x14ac:dyDescent="0.25">
      <c r="B36" s="38" t="s">
        <v>60</v>
      </c>
      <c r="C36" s="39"/>
      <c r="D36" s="32"/>
      <c r="E36" s="40"/>
    </row>
    <row r="37" spans="2:10" ht="14.25" customHeight="1" x14ac:dyDescent="0.25">
      <c r="B37" s="27" t="s">
        <v>61</v>
      </c>
      <c r="C37" s="35" t="s">
        <v>59</v>
      </c>
      <c r="D37" s="36">
        <v>10</v>
      </c>
      <c r="E37" s="37"/>
    </row>
    <row r="38" spans="2:10" ht="120" customHeight="1" x14ac:dyDescent="0.25">
      <c r="B38" s="38" t="s">
        <v>62</v>
      </c>
      <c r="C38" s="39"/>
      <c r="D38" s="32"/>
      <c r="E38" s="40"/>
      <c r="F38" s="12"/>
      <c r="G38" s="12"/>
      <c r="H38" s="12"/>
      <c r="I38" s="12"/>
      <c r="J38" s="12"/>
    </row>
    <row r="39" spans="2:10" ht="14.25" customHeight="1" x14ac:dyDescent="0.25">
      <c r="B39" s="27" t="s">
        <v>63</v>
      </c>
      <c r="C39" s="35" t="s">
        <v>59</v>
      </c>
      <c r="D39" s="36">
        <v>0</v>
      </c>
      <c r="E39" s="37"/>
      <c r="F39" s="12"/>
      <c r="G39" s="12"/>
      <c r="H39" s="12"/>
      <c r="I39" s="12"/>
      <c r="J39" s="12"/>
    </row>
    <row r="40" spans="2:10" ht="90" customHeight="1" thickBot="1" x14ac:dyDescent="0.3">
      <c r="B40" s="38" t="s">
        <v>64</v>
      </c>
      <c r="C40" s="39"/>
      <c r="D40" s="32"/>
      <c r="E40" s="40"/>
      <c r="F40" s="12"/>
      <c r="G40" s="12"/>
      <c r="H40" s="12"/>
      <c r="I40" s="12"/>
      <c r="J40" s="12"/>
    </row>
    <row r="41" spans="2:10" ht="35.25" customHeight="1" x14ac:dyDescent="0.35">
      <c r="B41" s="200" t="s">
        <v>65</v>
      </c>
      <c r="C41" s="199"/>
      <c r="D41" s="41">
        <v>20</v>
      </c>
      <c r="E41" s="42"/>
      <c r="F41" s="43"/>
      <c r="G41" s="43"/>
      <c r="H41" s="43"/>
      <c r="I41" s="43"/>
      <c r="J41" s="43"/>
    </row>
    <row r="42" spans="2:10" ht="14.25" customHeight="1" x14ac:dyDescent="0.25">
      <c r="B42" s="44" t="s">
        <v>66</v>
      </c>
      <c r="C42" s="35" t="s">
        <v>67</v>
      </c>
      <c r="D42" s="45">
        <f>+SUM(D43,D45,D47,D49)</f>
        <v>0</v>
      </c>
      <c r="E42" s="37"/>
      <c r="F42" s="12"/>
      <c r="G42" s="12"/>
      <c r="H42" s="12"/>
      <c r="I42" s="12"/>
      <c r="J42" s="12"/>
    </row>
    <row r="43" spans="2:10" ht="63.75" customHeight="1" x14ac:dyDescent="0.25">
      <c r="B43" s="16" t="s">
        <v>68</v>
      </c>
      <c r="C43" s="31"/>
      <c r="D43" s="32"/>
      <c r="E43" s="33"/>
      <c r="F43" s="12"/>
      <c r="G43" s="12"/>
      <c r="H43" s="12"/>
      <c r="I43" s="12"/>
      <c r="J43" s="12"/>
    </row>
    <row r="44" spans="2:10" ht="26.25" customHeight="1" x14ac:dyDescent="0.25">
      <c r="B44" s="44" t="s">
        <v>69</v>
      </c>
      <c r="C44" s="35" t="s">
        <v>70</v>
      </c>
      <c r="D44" s="36">
        <v>10</v>
      </c>
      <c r="E44" s="36"/>
      <c r="F44" s="12"/>
      <c r="G44" s="12"/>
      <c r="H44" s="12"/>
      <c r="I44" s="12"/>
      <c r="J44" s="12"/>
    </row>
    <row r="45" spans="2:10" ht="84.75" customHeight="1" x14ac:dyDescent="0.25">
      <c r="B45" s="38" t="s">
        <v>71</v>
      </c>
      <c r="C45" s="39"/>
      <c r="D45" s="32"/>
      <c r="E45" s="40"/>
      <c r="F45" s="12"/>
      <c r="G45" s="12"/>
      <c r="H45" s="12"/>
      <c r="I45" s="12"/>
      <c r="J45" s="12"/>
    </row>
    <row r="46" spans="2:10" ht="20.25" customHeight="1" x14ac:dyDescent="0.25">
      <c r="B46" s="44" t="s">
        <v>72</v>
      </c>
      <c r="C46" s="35" t="s">
        <v>73</v>
      </c>
      <c r="D46" s="36">
        <v>5</v>
      </c>
      <c r="E46" s="37"/>
      <c r="F46" s="12"/>
      <c r="G46" s="12"/>
      <c r="H46" s="12"/>
      <c r="I46" s="12"/>
      <c r="J46" s="12"/>
    </row>
    <row r="47" spans="2:10" ht="72" customHeight="1" x14ac:dyDescent="0.25">
      <c r="B47" s="38" t="s">
        <v>74</v>
      </c>
      <c r="C47" s="39"/>
      <c r="D47" s="32"/>
      <c r="E47" s="40"/>
      <c r="F47" s="12"/>
      <c r="G47" s="12"/>
      <c r="H47" s="12"/>
      <c r="I47" s="12"/>
      <c r="J47" s="12"/>
    </row>
    <row r="48" spans="2:10" ht="18" customHeight="1" x14ac:dyDescent="0.25">
      <c r="B48" s="44" t="s">
        <v>75</v>
      </c>
      <c r="C48" s="35" t="s">
        <v>76</v>
      </c>
      <c r="D48" s="36">
        <v>0</v>
      </c>
      <c r="E48" s="37"/>
      <c r="F48" s="12"/>
      <c r="G48" s="12"/>
      <c r="H48" s="12"/>
      <c r="I48" s="12"/>
      <c r="J48" s="12"/>
    </row>
    <row r="49" spans="2:10" ht="78.75" customHeight="1" thickBot="1" x14ac:dyDescent="0.3">
      <c r="B49" s="38" t="s">
        <v>77</v>
      </c>
      <c r="C49" s="39"/>
      <c r="D49" s="32"/>
      <c r="E49" s="40"/>
      <c r="F49" s="12"/>
      <c r="G49" s="12"/>
      <c r="H49" s="12"/>
      <c r="I49" s="12"/>
      <c r="J49" s="12"/>
    </row>
    <row r="50" spans="2:10" ht="59.25" customHeight="1" x14ac:dyDescent="0.3">
      <c r="B50" s="201" t="s">
        <v>15</v>
      </c>
      <c r="C50" s="199"/>
      <c r="D50" s="46">
        <v>10</v>
      </c>
      <c r="E50" s="46"/>
      <c r="F50" s="25"/>
      <c r="G50" s="25"/>
      <c r="H50" s="25"/>
      <c r="I50" s="25"/>
      <c r="J50" s="25"/>
    </row>
    <row r="51" spans="2:10" ht="14.25" customHeight="1" x14ac:dyDescent="0.25">
      <c r="B51" s="47" t="s">
        <v>78</v>
      </c>
      <c r="C51" s="48" t="s">
        <v>79</v>
      </c>
      <c r="D51" s="49">
        <v>15</v>
      </c>
      <c r="E51" s="50"/>
      <c r="F51" s="12"/>
      <c r="G51" s="12"/>
      <c r="H51" s="12"/>
      <c r="I51" s="12"/>
      <c r="J51" s="34">
        <v>0.15</v>
      </c>
    </row>
    <row r="52" spans="2:10" ht="68.25" customHeight="1" x14ac:dyDescent="0.25">
      <c r="B52" s="16" t="s">
        <v>80</v>
      </c>
      <c r="C52" s="31"/>
      <c r="D52" s="32"/>
      <c r="E52" s="33"/>
      <c r="F52" s="12"/>
      <c r="G52" s="12"/>
      <c r="H52" s="12"/>
      <c r="I52" s="12"/>
      <c r="J52" s="34">
        <v>0.1</v>
      </c>
    </row>
    <row r="53" spans="2:10" ht="30.75" customHeight="1" x14ac:dyDescent="0.25">
      <c r="B53" s="51" t="s">
        <v>81</v>
      </c>
      <c r="C53" s="48" t="s">
        <v>82</v>
      </c>
      <c r="D53" s="52">
        <v>5</v>
      </c>
      <c r="E53" s="50"/>
      <c r="F53" s="12"/>
      <c r="G53" s="12"/>
      <c r="H53" s="12"/>
      <c r="I53" s="12"/>
      <c r="J53" s="34">
        <v>0.05</v>
      </c>
    </row>
    <row r="54" spans="2:10" ht="64.5" customHeight="1" x14ac:dyDescent="0.25">
      <c r="B54" s="38" t="s">
        <v>83</v>
      </c>
      <c r="C54" s="39"/>
      <c r="D54" s="32"/>
      <c r="E54" s="40"/>
      <c r="F54" s="12"/>
      <c r="G54" s="12"/>
      <c r="H54" s="12"/>
      <c r="I54" s="12"/>
      <c r="J54" s="34">
        <v>0</v>
      </c>
    </row>
    <row r="55" spans="2:10" ht="31.5" customHeight="1" x14ac:dyDescent="0.25">
      <c r="B55" s="51" t="s">
        <v>84</v>
      </c>
      <c r="C55" s="48" t="s">
        <v>85</v>
      </c>
      <c r="D55" s="52">
        <v>3</v>
      </c>
      <c r="E55" s="50"/>
      <c r="F55" s="12"/>
      <c r="G55" s="12"/>
      <c r="H55" s="12"/>
      <c r="I55" s="12"/>
      <c r="J55" s="34"/>
    </row>
    <row r="56" spans="2:10" ht="80.25" customHeight="1" x14ac:dyDescent="0.25">
      <c r="B56" s="38" t="s">
        <v>86</v>
      </c>
      <c r="C56" s="39"/>
      <c r="D56" s="32"/>
      <c r="E56" s="40"/>
      <c r="F56" s="12"/>
      <c r="G56" s="12"/>
      <c r="H56" s="12"/>
      <c r="I56" s="12"/>
      <c r="J56" s="34"/>
    </row>
    <row r="57" spans="2:10" ht="25.5" customHeight="1" x14ac:dyDescent="0.25">
      <c r="B57" s="51" t="s">
        <v>87</v>
      </c>
      <c r="C57" s="48" t="s">
        <v>88</v>
      </c>
      <c r="D57" s="52">
        <v>0</v>
      </c>
      <c r="E57" s="50"/>
      <c r="F57" s="12"/>
      <c r="G57" s="12"/>
      <c r="H57" s="12"/>
      <c r="I57" s="12"/>
      <c r="J57" s="12"/>
    </row>
    <row r="58" spans="2:10" ht="69" customHeight="1" thickBot="1" x14ac:dyDescent="0.3">
      <c r="B58" s="38" t="s">
        <v>89</v>
      </c>
      <c r="C58" s="39"/>
      <c r="D58" s="32"/>
      <c r="E58" s="40"/>
      <c r="F58" s="12"/>
      <c r="G58" s="12"/>
      <c r="H58" s="12"/>
      <c r="I58" s="12"/>
      <c r="J58" s="12"/>
    </row>
    <row r="59" spans="2:10" ht="50.25" customHeight="1" x14ac:dyDescent="0.35">
      <c r="B59" s="188" t="s">
        <v>90</v>
      </c>
      <c r="C59" s="189"/>
      <c r="D59" s="53">
        <v>25</v>
      </c>
      <c r="E59" s="53"/>
      <c r="F59" s="12"/>
      <c r="G59" s="12"/>
      <c r="H59" s="12"/>
      <c r="I59" s="12"/>
      <c r="J59" s="34">
        <v>0.05</v>
      </c>
    </row>
    <row r="60" spans="2:10" ht="14.25" customHeight="1" x14ac:dyDescent="0.25">
      <c r="B60" s="54" t="s">
        <v>91</v>
      </c>
      <c r="C60" s="28" t="s">
        <v>92</v>
      </c>
      <c r="D60" s="29">
        <f>+SUM(D61,D63,D65)</f>
        <v>0</v>
      </c>
      <c r="E60" s="30"/>
      <c r="F60" s="12"/>
      <c r="G60" s="12"/>
      <c r="H60" s="12"/>
      <c r="I60" s="12"/>
      <c r="J60" s="34">
        <v>0.03</v>
      </c>
    </row>
    <row r="61" spans="2:10" ht="111" customHeight="1" x14ac:dyDescent="0.25">
      <c r="B61" s="16" t="s">
        <v>93</v>
      </c>
      <c r="C61" s="31"/>
      <c r="D61" s="32"/>
      <c r="E61" s="33"/>
      <c r="F61" s="12"/>
      <c r="G61" s="12"/>
      <c r="H61" s="12"/>
      <c r="I61" s="12"/>
      <c r="J61" s="34">
        <v>0</v>
      </c>
    </row>
    <row r="62" spans="2:10" ht="14.25" customHeight="1" x14ac:dyDescent="0.25">
      <c r="B62" s="27" t="s">
        <v>94</v>
      </c>
      <c r="C62" s="28" t="s">
        <v>95</v>
      </c>
      <c r="D62" s="55">
        <v>3</v>
      </c>
      <c r="E62" s="30"/>
      <c r="F62" s="12"/>
      <c r="G62" s="12"/>
      <c r="H62" s="12"/>
      <c r="I62" s="12"/>
      <c r="J62" s="12"/>
    </row>
    <row r="63" spans="2:10" ht="112.5" customHeight="1" x14ac:dyDescent="0.25">
      <c r="B63" s="38" t="s">
        <v>96</v>
      </c>
      <c r="C63" s="39"/>
      <c r="D63" s="32"/>
      <c r="E63" s="40"/>
      <c r="F63" s="12"/>
      <c r="G63" s="12"/>
      <c r="H63" s="12"/>
      <c r="I63" s="12"/>
      <c r="J63" s="12"/>
    </row>
    <row r="64" spans="2:10" ht="14.25" customHeight="1" x14ac:dyDescent="0.25">
      <c r="B64" s="27" t="s">
        <v>97</v>
      </c>
      <c r="C64" s="28" t="s">
        <v>98</v>
      </c>
      <c r="D64" s="55">
        <v>0</v>
      </c>
      <c r="E64" s="30"/>
      <c r="F64" s="12"/>
      <c r="G64" s="12"/>
      <c r="H64" s="12"/>
      <c r="I64" s="12"/>
      <c r="J64" s="12"/>
    </row>
    <row r="65" spans="2:13" ht="109.5" customHeight="1" x14ac:dyDescent="0.25">
      <c r="B65" s="38" t="s">
        <v>99</v>
      </c>
      <c r="C65" s="39"/>
      <c r="D65" s="56"/>
      <c r="E65" s="40"/>
      <c r="F65" s="12"/>
      <c r="G65" s="12"/>
      <c r="H65" s="12"/>
    </row>
    <row r="66" spans="2:13" ht="53.25" customHeight="1" x14ac:dyDescent="0.25">
      <c r="B66" s="95" t="s">
        <v>17</v>
      </c>
      <c r="C66" s="102" t="s">
        <v>100</v>
      </c>
      <c r="D66" s="57">
        <v>0</v>
      </c>
      <c r="E66" s="58" t="str">
        <f>+IFERROR(IF(D66=0,"",((D66-40%)/60)*10),"")</f>
        <v/>
      </c>
      <c r="F66" s="12"/>
      <c r="G66" s="12"/>
      <c r="H66" s="12"/>
    </row>
    <row r="67" spans="2:13" ht="36" customHeight="1" x14ac:dyDescent="0.25">
      <c r="B67" s="190" t="s">
        <v>101</v>
      </c>
      <c r="C67" s="191"/>
      <c r="D67" s="192"/>
      <c r="E67" s="59">
        <f>+SUM(E32:E66)</f>
        <v>0</v>
      </c>
      <c r="F67" s="12"/>
      <c r="G67" s="12"/>
      <c r="H67" s="12"/>
    </row>
    <row r="70" spans="2:13" ht="39.75" customHeight="1" x14ac:dyDescent="0.25">
      <c r="B70" s="193" t="s">
        <v>102</v>
      </c>
      <c r="C70" s="194"/>
      <c r="D70" s="195"/>
      <c r="I70" s="206" t="s">
        <v>103</v>
      </c>
      <c r="J70" s="206"/>
      <c r="K70" s="206"/>
      <c r="L70" s="206"/>
      <c r="M70" s="105">
        <v>100</v>
      </c>
    </row>
    <row r="71" spans="2:13" ht="25.5" customHeight="1" x14ac:dyDescent="0.25">
      <c r="B71" s="96" t="str">
        <f>+B10</f>
        <v>Nombre Institución de Educación Superior Proponente</v>
      </c>
      <c r="C71" s="97" t="str">
        <f>C10</f>
        <v>XXXXXXXX</v>
      </c>
      <c r="D71" s="61"/>
      <c r="I71" s="206" t="s">
        <v>104</v>
      </c>
      <c r="J71" s="206"/>
      <c r="K71" s="206"/>
      <c r="L71" s="206"/>
      <c r="M71" s="104">
        <v>40</v>
      </c>
    </row>
    <row r="72" spans="2:13" ht="21" customHeight="1" x14ac:dyDescent="0.25">
      <c r="B72" s="96" t="str">
        <f>+B11</f>
        <v>Nombre de la Macrorregión PTIES</v>
      </c>
      <c r="C72" s="97" t="str">
        <f>+C11</f>
        <v>XXXXXXXX</v>
      </c>
      <c r="D72" s="61"/>
      <c r="I72" s="207" t="s">
        <v>105</v>
      </c>
      <c r="J72" s="207"/>
      <c r="K72" s="207"/>
      <c r="L72" s="207"/>
      <c r="M72" s="104">
        <v>60</v>
      </c>
    </row>
    <row r="73" spans="2:13" ht="14.25" customHeight="1" x14ac:dyDescent="0.25">
      <c r="B73" s="77"/>
      <c r="C73" s="13"/>
      <c r="D73" s="61"/>
      <c r="I73" s="206" t="s">
        <v>106</v>
      </c>
      <c r="J73" s="206"/>
      <c r="K73" s="206"/>
      <c r="L73" s="206"/>
      <c r="M73" s="104">
        <v>10</v>
      </c>
    </row>
    <row r="74" spans="2:13" ht="31.5" customHeight="1" x14ac:dyDescent="0.25">
      <c r="B74" s="99" t="s">
        <v>107</v>
      </c>
      <c r="C74" s="100" t="s">
        <v>108</v>
      </c>
      <c r="D74" s="98" t="s">
        <v>109</v>
      </c>
      <c r="M74" s="108">
        <f>((M70-M71)/M72)*M73</f>
        <v>10</v>
      </c>
    </row>
    <row r="75" spans="2:13" ht="14.25" customHeight="1" x14ac:dyDescent="0.25">
      <c r="B75" s="78" t="str">
        <f>B32</f>
        <v>CRITERIO 1:Calidad y coherencia de la propuesta de trabajo metodológico y el cronograma de ejecución</v>
      </c>
      <c r="C75" s="62">
        <f t="shared" ref="C75:D75" si="0">D32</f>
        <v>35</v>
      </c>
      <c r="D75" s="63">
        <f t="shared" si="0"/>
        <v>0</v>
      </c>
    </row>
    <row r="76" spans="2:13" ht="14.25" customHeight="1" x14ac:dyDescent="0.25">
      <c r="B76" s="78" t="str">
        <f>B41</f>
        <v>CRITERIO 2:Propuesta financiera</v>
      </c>
      <c r="C76" s="62">
        <f>D41</f>
        <v>20</v>
      </c>
      <c r="D76" s="63">
        <f>E44</f>
        <v>0</v>
      </c>
    </row>
    <row r="77" spans="2:13" ht="14.25" customHeight="1" x14ac:dyDescent="0.25">
      <c r="B77" s="78" t="str">
        <f>B50</f>
        <v>CRITERIO 3:  Experiencia en articulación entre la educación media y la educación 
superior</v>
      </c>
      <c r="C77" s="62">
        <f t="shared" ref="C77:D77" si="1">D50</f>
        <v>10</v>
      </c>
      <c r="D77" s="63">
        <f t="shared" si="1"/>
        <v>0</v>
      </c>
    </row>
    <row r="78" spans="2:13" ht="14.25" customHeight="1" x14ac:dyDescent="0.25">
      <c r="B78" s="78" t="str">
        <f>B59</f>
        <v>CRITERIO 4:  Aprobación tránsito inmediato participantes PTIES y oferta de 
nivelación de aprendizajes y competencias</v>
      </c>
      <c r="C78" s="62">
        <f t="shared" ref="C78:D78" si="2">D59</f>
        <v>25</v>
      </c>
      <c r="D78" s="63">
        <f t="shared" si="2"/>
        <v>0</v>
      </c>
    </row>
    <row r="79" spans="2:13" ht="14.25" customHeight="1" x14ac:dyDescent="0.25">
      <c r="B79" s="64" t="s">
        <v>17</v>
      </c>
      <c r="C79" s="65">
        <v>10</v>
      </c>
      <c r="D79" s="63">
        <v>0</v>
      </c>
    </row>
    <row r="80" spans="2:13" ht="30" customHeight="1" thickBot="1" x14ac:dyDescent="0.3">
      <c r="B80" s="66" t="s">
        <v>110</v>
      </c>
      <c r="C80" s="67">
        <f t="shared" ref="C80:D80" si="3">SUM(C75:C79)</f>
        <v>100</v>
      </c>
      <c r="D80" s="68">
        <f t="shared" si="3"/>
        <v>0</v>
      </c>
    </row>
    <row r="81" spans="2:4" ht="14.25" customHeight="1" thickBot="1" x14ac:dyDescent="0.3">
      <c r="B81" s="79"/>
      <c r="C81" s="69"/>
      <c r="D81" s="70"/>
    </row>
    <row r="82" spans="2:4" ht="39.75" customHeight="1" thickBot="1" x14ac:dyDescent="0.3">
      <c r="B82" s="101" t="str">
        <f>B12</f>
        <v xml:space="preserve">Nombre del profesional Evaluador de la propuesta </v>
      </c>
      <c r="C82" s="71" t="str">
        <f>+C12</f>
        <v>XXXXXXXX</v>
      </c>
      <c r="D82" s="72"/>
    </row>
    <row r="83" spans="2:4" ht="24.75" customHeight="1" thickBot="1" x14ac:dyDescent="0.3">
      <c r="B83" s="73" t="s">
        <v>111</v>
      </c>
      <c r="C83" s="74">
        <f>D80</f>
        <v>0</v>
      </c>
      <c r="D83" s="72"/>
    </row>
    <row r="84" spans="2:4" ht="14.25" customHeight="1" thickBot="1" x14ac:dyDescent="0.3">
      <c r="B84" s="60"/>
      <c r="C84" s="75"/>
      <c r="D84" s="14"/>
    </row>
    <row r="85" spans="2:4" ht="25.5" customHeight="1" x14ac:dyDescent="0.25">
      <c r="B85" s="76" t="s">
        <v>112</v>
      </c>
      <c r="C85" s="86" t="s">
        <v>113</v>
      </c>
      <c r="D85" s="14"/>
    </row>
  </sheetData>
  <mergeCells count="21">
    <mergeCell ref="I71:L71"/>
    <mergeCell ref="I72:L72"/>
    <mergeCell ref="I73:L73"/>
    <mergeCell ref="B41:C41"/>
    <mergeCell ref="B50:C50"/>
    <mergeCell ref="B59:C59"/>
    <mergeCell ref="B67:D67"/>
    <mergeCell ref="B70:D70"/>
    <mergeCell ref="I70:L70"/>
    <mergeCell ref="B32:C32"/>
    <mergeCell ref="B2:E2"/>
    <mergeCell ref="B3:E3"/>
    <mergeCell ref="B4:E4"/>
    <mergeCell ref="B5:E5"/>
    <mergeCell ref="B6:E6"/>
    <mergeCell ref="B7:E7"/>
    <mergeCell ref="B8:E8"/>
    <mergeCell ref="B9:E9"/>
    <mergeCell ref="C10:E10"/>
    <mergeCell ref="C11:E11"/>
    <mergeCell ref="C12:E12"/>
  </mergeCells>
  <dataValidations count="3">
    <dataValidation type="list" allowBlank="1" showErrorMessage="1" sqref="E51 E57 E55 E53" xr:uid="{1075A158-69DE-4F9A-A571-435B929454D0}">
      <formula1>$J$51:$J$54</formula1>
    </dataValidation>
    <dataValidation type="list" allowBlank="1" showErrorMessage="1" sqref="E35 E48 E42 E39 E37" xr:uid="{0F00BA9A-47A8-4B45-9E57-0DA21FBACC79}">
      <formula1>$K$34:$K$37</formula1>
    </dataValidation>
    <dataValidation type="list" allowBlank="1" showErrorMessage="1" sqref="E60 E64 E62" xr:uid="{F5487F55-265D-4C37-8DD2-CDEC5BD8A3AB}">
      <formula1>$J$59:$J$61</formula1>
    </dataValidation>
  </dataValidation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B5EB1-6554-4CBE-A21A-44789C581D01}">
  <sheetPr>
    <tabColor theme="8" tint="-0.249977111117893"/>
  </sheetPr>
  <dimension ref="B1:M85"/>
  <sheetViews>
    <sheetView tabSelected="1" topLeftCell="A5" zoomScale="80" zoomScaleNormal="80" workbookViewId="0">
      <selection activeCell="F12" sqref="F12"/>
    </sheetView>
  </sheetViews>
  <sheetFormatPr baseColWidth="10" defaultColWidth="14.42578125" defaultRowHeight="15" customHeight="1" x14ac:dyDescent="0.25"/>
  <cols>
    <col min="1" max="1" width="4.140625" customWidth="1"/>
    <col min="2" max="2" width="73.42578125" customWidth="1"/>
    <col min="3" max="3" width="80.85546875" customWidth="1"/>
    <col min="4" max="4" width="32.28515625" customWidth="1"/>
    <col min="5" max="5" width="33.5703125" customWidth="1"/>
    <col min="6" max="9" width="9" customWidth="1"/>
    <col min="10" max="10" width="9" hidden="1" customWidth="1"/>
    <col min="11" max="26" width="9" customWidth="1"/>
  </cols>
  <sheetData>
    <row r="1" spans="2:5" ht="15" customHeight="1" thickBot="1" x14ac:dyDescent="0.3"/>
    <row r="2" spans="2:5" ht="14.25" customHeight="1" x14ac:dyDescent="0.25">
      <c r="B2" s="180" t="s">
        <v>0</v>
      </c>
      <c r="C2" s="181"/>
      <c r="D2" s="181"/>
      <c r="E2" s="182"/>
    </row>
    <row r="3" spans="2:5" ht="14.25" customHeight="1" x14ac:dyDescent="0.25">
      <c r="B3" s="183" t="s">
        <v>1</v>
      </c>
      <c r="C3" s="184"/>
      <c r="D3" s="184"/>
      <c r="E3" s="185"/>
    </row>
    <row r="4" spans="2:5" ht="14.25" customHeight="1" x14ac:dyDescent="0.25">
      <c r="B4" s="183" t="s">
        <v>2</v>
      </c>
      <c r="C4" s="184"/>
      <c r="D4" s="184"/>
      <c r="E4" s="185"/>
    </row>
    <row r="5" spans="2:5" ht="14.25" customHeight="1" x14ac:dyDescent="0.25">
      <c r="B5" s="183" t="s">
        <v>3</v>
      </c>
      <c r="C5" s="184"/>
      <c r="D5" s="184"/>
      <c r="E5" s="185"/>
    </row>
    <row r="6" spans="2:5" ht="14.25" customHeight="1" x14ac:dyDescent="0.25">
      <c r="B6" s="183" t="s">
        <v>4</v>
      </c>
      <c r="C6" s="184"/>
      <c r="D6" s="184"/>
      <c r="E6" s="185"/>
    </row>
    <row r="7" spans="2:5" ht="21.75" customHeight="1" x14ac:dyDescent="0.25">
      <c r="B7" s="183" t="s">
        <v>19</v>
      </c>
      <c r="C7" s="184"/>
      <c r="D7" s="184"/>
      <c r="E7" s="185"/>
    </row>
    <row r="8" spans="2:5" ht="45.75" customHeight="1" x14ac:dyDescent="0.25">
      <c r="B8" s="186" t="s">
        <v>20</v>
      </c>
      <c r="C8" s="184"/>
      <c r="D8" s="184"/>
      <c r="E8" s="185"/>
    </row>
    <row r="9" spans="2:5" ht="45.75" customHeight="1" x14ac:dyDescent="0.25">
      <c r="B9" s="186" t="s">
        <v>21</v>
      </c>
      <c r="C9" s="184"/>
      <c r="D9" s="184"/>
      <c r="E9" s="185"/>
    </row>
    <row r="10" spans="2:5" ht="15.75" customHeight="1" x14ac:dyDescent="0.25">
      <c r="B10" s="15" t="s">
        <v>22</v>
      </c>
      <c r="C10" s="196" t="s">
        <v>12</v>
      </c>
      <c r="D10" s="191"/>
      <c r="E10" s="192"/>
    </row>
    <row r="11" spans="2:5" ht="14.25" customHeight="1" x14ac:dyDescent="0.25">
      <c r="B11" s="15" t="s">
        <v>24</v>
      </c>
      <c r="C11" s="196" t="s">
        <v>7</v>
      </c>
      <c r="D11" s="191"/>
      <c r="E11" s="192"/>
    </row>
    <row r="12" spans="2:5" ht="15.75" customHeight="1" x14ac:dyDescent="0.25">
      <c r="B12" s="15" t="s">
        <v>25</v>
      </c>
      <c r="C12" s="197" t="s">
        <v>258</v>
      </c>
      <c r="D12" s="191"/>
      <c r="E12" s="192"/>
    </row>
    <row r="13" spans="2:5" ht="26.25" customHeight="1" x14ac:dyDescent="0.25">
      <c r="B13" s="87" t="s">
        <v>26</v>
      </c>
      <c r="C13" s="88" t="s">
        <v>27</v>
      </c>
      <c r="D13" s="89" t="s">
        <v>28</v>
      </c>
      <c r="E13" s="89" t="s">
        <v>29</v>
      </c>
    </row>
    <row r="14" spans="2:5" ht="33" customHeight="1" x14ac:dyDescent="0.25">
      <c r="B14" s="16" t="s">
        <v>30</v>
      </c>
      <c r="C14" s="17" t="s">
        <v>114</v>
      </c>
      <c r="D14" s="18" t="s">
        <v>115</v>
      </c>
      <c r="E14" s="18"/>
    </row>
    <row r="15" spans="2:5" ht="117.75" customHeight="1" x14ac:dyDescent="0.25">
      <c r="B15" s="81" t="s">
        <v>32</v>
      </c>
      <c r="C15" s="161" t="s">
        <v>116</v>
      </c>
      <c r="D15" s="18" t="s">
        <v>115</v>
      </c>
      <c r="E15" s="18"/>
    </row>
    <row r="16" spans="2:5" ht="26.25" customHeight="1" x14ac:dyDescent="0.25">
      <c r="B16" s="81" t="s">
        <v>33</v>
      </c>
      <c r="C16" s="83" t="s">
        <v>117</v>
      </c>
      <c r="D16" s="162" t="s">
        <v>115</v>
      </c>
      <c r="E16" s="18"/>
    </row>
    <row r="17" spans="2:5" x14ac:dyDescent="0.25">
      <c r="B17" s="81" t="s">
        <v>34</v>
      </c>
      <c r="C17" s="163" t="s">
        <v>118</v>
      </c>
      <c r="D17" s="162" t="s">
        <v>115</v>
      </c>
      <c r="E17" s="18"/>
    </row>
    <row r="18" spans="2:5" ht="39.75" customHeight="1" x14ac:dyDescent="0.25">
      <c r="B18" s="81" t="s">
        <v>35</v>
      </c>
      <c r="C18" s="19" t="s">
        <v>119</v>
      </c>
      <c r="D18" s="162" t="s">
        <v>115</v>
      </c>
      <c r="E18" s="18"/>
    </row>
    <row r="19" spans="2:5" ht="157.5" x14ac:dyDescent="0.25">
      <c r="B19" s="81" t="s">
        <v>36</v>
      </c>
      <c r="C19" s="163" t="s">
        <v>120</v>
      </c>
      <c r="D19" s="18" t="s">
        <v>115</v>
      </c>
      <c r="E19" s="18"/>
    </row>
    <row r="20" spans="2:5" ht="26.25" customHeight="1" x14ac:dyDescent="0.25">
      <c r="B20" s="90" t="s">
        <v>37</v>
      </c>
      <c r="C20" s="88" t="s">
        <v>27</v>
      </c>
      <c r="D20" s="89" t="s">
        <v>38</v>
      </c>
      <c r="E20" s="89" t="s">
        <v>39</v>
      </c>
    </row>
    <row r="21" spans="2:5" ht="125.25" customHeight="1" x14ac:dyDescent="0.25">
      <c r="B21" s="16" t="s">
        <v>40</v>
      </c>
      <c r="C21" s="82"/>
      <c r="D21" s="18"/>
      <c r="E21" s="18"/>
    </row>
    <row r="22" spans="2:5" ht="38.25" customHeight="1" x14ac:dyDescent="0.25">
      <c r="B22" s="20" t="s">
        <v>41</v>
      </c>
      <c r="C22" s="16" t="s">
        <v>121</v>
      </c>
      <c r="D22" s="18" t="s">
        <v>122</v>
      </c>
      <c r="E22" s="18"/>
    </row>
    <row r="23" spans="2:5" ht="46.5" customHeight="1" x14ac:dyDescent="0.25">
      <c r="B23" s="20" t="s">
        <v>42</v>
      </c>
      <c r="C23" s="164" t="s">
        <v>123</v>
      </c>
      <c r="D23" s="18" t="s">
        <v>122</v>
      </c>
      <c r="E23" s="18"/>
    </row>
    <row r="24" spans="2:5" ht="47.25" customHeight="1" x14ac:dyDescent="0.25">
      <c r="B24" s="84" t="s">
        <v>43</v>
      </c>
      <c r="C24" s="16" t="s">
        <v>124</v>
      </c>
      <c r="D24" s="18" t="s">
        <v>122</v>
      </c>
      <c r="E24" s="18"/>
    </row>
    <row r="25" spans="2:5" ht="43.5" customHeight="1" x14ac:dyDescent="0.25">
      <c r="B25" s="84" t="s">
        <v>44</v>
      </c>
      <c r="C25" s="16" t="s">
        <v>125</v>
      </c>
      <c r="D25" s="18" t="s">
        <v>122</v>
      </c>
      <c r="E25" s="18"/>
    </row>
    <row r="26" spans="2:5" ht="42.75" x14ac:dyDescent="0.25">
      <c r="B26" s="20" t="s">
        <v>45</v>
      </c>
      <c r="C26" s="16" t="s">
        <v>126</v>
      </c>
      <c r="D26" s="18" t="s">
        <v>122</v>
      </c>
      <c r="E26" s="18"/>
    </row>
    <row r="27" spans="2:5" ht="28.5" x14ac:dyDescent="0.25">
      <c r="B27" s="20" t="s">
        <v>46</v>
      </c>
      <c r="C27" s="16" t="s">
        <v>127</v>
      </c>
      <c r="D27" s="18" t="s">
        <v>122</v>
      </c>
      <c r="E27" s="18"/>
    </row>
    <row r="28" spans="2:5" ht="42.75" x14ac:dyDescent="0.25">
      <c r="B28" s="85" t="s">
        <v>47</v>
      </c>
      <c r="C28" s="16" t="s">
        <v>128</v>
      </c>
      <c r="D28" s="18" t="s">
        <v>122</v>
      </c>
      <c r="E28" s="18"/>
    </row>
    <row r="29" spans="2:5" ht="28.5" x14ac:dyDescent="0.25">
      <c r="B29" s="20" t="s">
        <v>48</v>
      </c>
      <c r="C29" s="16" t="s">
        <v>129</v>
      </c>
      <c r="D29" s="18" t="s">
        <v>122</v>
      </c>
      <c r="E29" s="18"/>
    </row>
    <row r="30" spans="2:5" ht="39" customHeight="1" thickBot="1" x14ac:dyDescent="0.3">
      <c r="B30" s="21" t="s">
        <v>49</v>
      </c>
      <c r="C30" s="22"/>
      <c r="D30" s="23">
        <v>70</v>
      </c>
      <c r="E30" s="24"/>
    </row>
    <row r="31" spans="2:5" ht="36.75" customHeight="1" thickBot="1" x14ac:dyDescent="0.3">
      <c r="B31" s="91" t="s">
        <v>50</v>
      </c>
      <c r="C31" s="92" t="s">
        <v>51</v>
      </c>
      <c r="D31" s="93" t="s">
        <v>52</v>
      </c>
      <c r="E31" s="94" t="s">
        <v>53</v>
      </c>
    </row>
    <row r="32" spans="2:5" ht="33.75" customHeight="1" x14ac:dyDescent="0.25">
      <c r="B32" s="198" t="s">
        <v>54</v>
      </c>
      <c r="C32" s="199"/>
      <c r="D32" s="26">
        <v>35</v>
      </c>
      <c r="E32" s="26"/>
    </row>
    <row r="33" spans="2:10" ht="14.25" customHeight="1" x14ac:dyDescent="0.25">
      <c r="B33" s="27" t="s">
        <v>55</v>
      </c>
      <c r="C33" s="28" t="s">
        <v>56</v>
      </c>
      <c r="D33" s="29">
        <f>+SUM(D34,D36,D38,D40)</f>
        <v>0</v>
      </c>
      <c r="E33" s="30"/>
    </row>
    <row r="34" spans="2:10" ht="104.25" customHeight="1" x14ac:dyDescent="0.25">
      <c r="B34" s="16" t="s">
        <v>57</v>
      </c>
      <c r="C34" s="31"/>
      <c r="D34" s="32"/>
      <c r="E34" s="33"/>
    </row>
    <row r="35" spans="2:10" ht="14.25" customHeight="1" x14ac:dyDescent="0.25">
      <c r="B35" s="27" t="s">
        <v>58</v>
      </c>
      <c r="C35" s="35" t="s">
        <v>59</v>
      </c>
      <c r="D35" s="36">
        <v>25</v>
      </c>
      <c r="E35" s="37"/>
    </row>
    <row r="36" spans="2:10" ht="156.75" customHeight="1" x14ac:dyDescent="0.25">
      <c r="B36" s="38" t="s">
        <v>60</v>
      </c>
      <c r="C36" s="39" t="s">
        <v>130</v>
      </c>
      <c r="D36" s="32"/>
      <c r="E36" s="40">
        <v>25</v>
      </c>
    </row>
    <row r="37" spans="2:10" ht="14.25" customHeight="1" x14ac:dyDescent="0.25">
      <c r="B37" s="27" t="s">
        <v>61</v>
      </c>
      <c r="C37" s="35" t="s">
        <v>59</v>
      </c>
      <c r="D37" s="36">
        <v>10</v>
      </c>
      <c r="E37" s="37"/>
    </row>
    <row r="38" spans="2:10" ht="120" customHeight="1" x14ac:dyDescent="0.25">
      <c r="B38" s="38" t="s">
        <v>62</v>
      </c>
      <c r="C38" s="39"/>
      <c r="D38" s="32"/>
      <c r="E38" s="40"/>
      <c r="F38" s="12"/>
      <c r="G38" s="12"/>
      <c r="H38" s="12"/>
      <c r="I38" s="12"/>
      <c r="J38" s="12"/>
    </row>
    <row r="39" spans="2:10" ht="14.25" customHeight="1" x14ac:dyDescent="0.25">
      <c r="B39" s="27" t="s">
        <v>63</v>
      </c>
      <c r="C39" s="35" t="s">
        <v>59</v>
      </c>
      <c r="D39" s="36">
        <v>0</v>
      </c>
      <c r="E39" s="37"/>
      <c r="F39" s="12"/>
      <c r="G39" s="12"/>
      <c r="H39" s="12"/>
      <c r="I39" s="12"/>
      <c r="J39" s="12"/>
    </row>
    <row r="40" spans="2:10" ht="90" customHeight="1" thickBot="1" x14ac:dyDescent="0.3">
      <c r="B40" s="38" t="s">
        <v>64</v>
      </c>
      <c r="C40" s="39"/>
      <c r="D40" s="32"/>
      <c r="E40" s="40"/>
      <c r="F40" s="12"/>
      <c r="G40" s="12"/>
      <c r="H40" s="12"/>
      <c r="I40" s="12"/>
      <c r="J40" s="12"/>
    </row>
    <row r="41" spans="2:10" ht="35.25" customHeight="1" x14ac:dyDescent="0.35">
      <c r="B41" s="200" t="s">
        <v>65</v>
      </c>
      <c r="C41" s="199"/>
      <c r="D41" s="41">
        <v>20</v>
      </c>
      <c r="E41" s="42"/>
      <c r="F41" s="43"/>
      <c r="G41" s="43"/>
      <c r="H41" s="43"/>
      <c r="I41" s="43"/>
      <c r="J41" s="43"/>
    </row>
    <row r="42" spans="2:10" ht="14.25" customHeight="1" x14ac:dyDescent="0.25">
      <c r="B42" s="44" t="s">
        <v>66</v>
      </c>
      <c r="C42" s="35" t="s">
        <v>67</v>
      </c>
      <c r="D42" s="45">
        <f>+SUM(D43,D45,D47,D49)</f>
        <v>10</v>
      </c>
      <c r="E42" s="37"/>
      <c r="F42" s="12"/>
      <c r="G42" s="12"/>
      <c r="H42" s="12"/>
      <c r="I42" s="12"/>
      <c r="J42" s="12"/>
    </row>
    <row r="43" spans="2:10" ht="63.75" customHeight="1" x14ac:dyDescent="0.25">
      <c r="B43" s="16" t="s">
        <v>68</v>
      </c>
      <c r="C43" s="31"/>
      <c r="D43" s="32"/>
      <c r="E43" s="33"/>
      <c r="F43" s="12"/>
      <c r="G43" s="12"/>
      <c r="H43" s="12"/>
      <c r="I43" s="12"/>
      <c r="J43" s="12"/>
    </row>
    <row r="44" spans="2:10" ht="26.25" customHeight="1" x14ac:dyDescent="0.25">
      <c r="B44" s="44" t="s">
        <v>69</v>
      </c>
      <c r="C44" s="35" t="s">
        <v>70</v>
      </c>
      <c r="D44" s="36">
        <v>10</v>
      </c>
      <c r="E44" s="36"/>
      <c r="F44" s="12"/>
      <c r="G44" s="12"/>
      <c r="H44" s="12"/>
      <c r="I44" s="12"/>
      <c r="J44" s="12"/>
    </row>
    <row r="45" spans="2:10" ht="85.5" x14ac:dyDescent="0.25">
      <c r="B45" s="38" t="s">
        <v>71</v>
      </c>
      <c r="C45" s="39" t="s">
        <v>256</v>
      </c>
      <c r="D45" s="32">
        <v>10</v>
      </c>
      <c r="E45" s="40">
        <v>10</v>
      </c>
      <c r="F45" s="12"/>
      <c r="G45" s="12"/>
      <c r="H45" s="12"/>
      <c r="I45" s="12"/>
      <c r="J45" s="12"/>
    </row>
    <row r="46" spans="2:10" ht="20.25" customHeight="1" x14ac:dyDescent="0.25">
      <c r="B46" s="44" t="s">
        <v>72</v>
      </c>
      <c r="C46" s="35" t="s">
        <v>73</v>
      </c>
      <c r="D46" s="36">
        <v>5</v>
      </c>
      <c r="E46" s="37"/>
      <c r="F46" s="12"/>
      <c r="G46" s="12"/>
      <c r="H46" s="12"/>
      <c r="I46" s="12"/>
      <c r="J46" s="12"/>
    </row>
    <row r="47" spans="2:10" ht="72" customHeight="1" x14ac:dyDescent="0.25">
      <c r="B47" s="38" t="s">
        <v>74</v>
      </c>
      <c r="C47" s="39"/>
      <c r="D47" s="32"/>
      <c r="E47" s="40"/>
      <c r="F47" s="12"/>
      <c r="G47" s="12"/>
      <c r="H47" s="12"/>
      <c r="I47" s="12"/>
      <c r="J47" s="12"/>
    </row>
    <row r="48" spans="2:10" ht="18" customHeight="1" x14ac:dyDescent="0.25">
      <c r="B48" s="44" t="s">
        <v>75</v>
      </c>
      <c r="C48" s="35" t="s">
        <v>76</v>
      </c>
      <c r="D48" s="36">
        <v>0</v>
      </c>
      <c r="E48" s="37"/>
      <c r="F48" s="12"/>
      <c r="G48" s="12"/>
      <c r="H48" s="12"/>
      <c r="I48" s="12"/>
      <c r="J48" s="12"/>
    </row>
    <row r="49" spans="2:10" ht="78.75" customHeight="1" thickBot="1" x14ac:dyDescent="0.3">
      <c r="B49" s="38" t="s">
        <v>77</v>
      </c>
      <c r="C49" s="39"/>
      <c r="D49" s="32"/>
      <c r="E49" s="40"/>
      <c r="F49" s="12"/>
      <c r="G49" s="12"/>
      <c r="H49" s="12"/>
      <c r="I49" s="12"/>
      <c r="J49" s="12"/>
    </row>
    <row r="50" spans="2:10" ht="59.25" customHeight="1" x14ac:dyDescent="0.3">
      <c r="B50" s="201" t="s">
        <v>15</v>
      </c>
      <c r="C50" s="199"/>
      <c r="D50" s="46">
        <v>10</v>
      </c>
      <c r="E50" s="46"/>
      <c r="F50" s="25"/>
      <c r="G50" s="25"/>
      <c r="H50" s="25"/>
      <c r="I50" s="25"/>
      <c r="J50" s="25"/>
    </row>
    <row r="51" spans="2:10" ht="14.25" customHeight="1" x14ac:dyDescent="0.25">
      <c r="B51" s="47" t="s">
        <v>78</v>
      </c>
      <c r="C51" s="48" t="s">
        <v>79</v>
      </c>
      <c r="D51" s="49">
        <v>15</v>
      </c>
      <c r="E51" s="50"/>
      <c r="F51" s="12"/>
      <c r="G51" s="12"/>
      <c r="H51" s="12"/>
      <c r="I51" s="12"/>
      <c r="J51" s="34">
        <v>0.15</v>
      </c>
    </row>
    <row r="52" spans="2:10" ht="114" customHeight="1" x14ac:dyDescent="0.25">
      <c r="B52" s="16" t="s">
        <v>80</v>
      </c>
      <c r="C52" s="31" t="s">
        <v>131</v>
      </c>
      <c r="D52" s="32">
        <v>10</v>
      </c>
      <c r="E52" s="33">
        <v>10</v>
      </c>
      <c r="F52" s="12"/>
      <c r="G52" s="12"/>
      <c r="H52" s="12"/>
      <c r="I52" s="12"/>
      <c r="J52" s="34">
        <v>0.1</v>
      </c>
    </row>
    <row r="53" spans="2:10" ht="30.75" customHeight="1" x14ac:dyDescent="0.25">
      <c r="B53" s="51" t="s">
        <v>81</v>
      </c>
      <c r="C53" s="48" t="s">
        <v>82</v>
      </c>
      <c r="D53" s="52">
        <v>5</v>
      </c>
      <c r="E53" s="50"/>
      <c r="F53" s="12"/>
      <c r="G53" s="12"/>
      <c r="H53" s="12"/>
      <c r="I53" s="12"/>
      <c r="J53" s="34">
        <v>0.05</v>
      </c>
    </row>
    <row r="54" spans="2:10" ht="64.5" customHeight="1" x14ac:dyDescent="0.25">
      <c r="B54" s="38" t="s">
        <v>83</v>
      </c>
      <c r="C54" s="39"/>
      <c r="D54" s="32"/>
      <c r="E54" s="40"/>
      <c r="F54" s="12"/>
      <c r="G54" s="12"/>
      <c r="H54" s="12"/>
      <c r="I54" s="12"/>
      <c r="J54" s="34">
        <v>0</v>
      </c>
    </row>
    <row r="55" spans="2:10" ht="31.5" customHeight="1" x14ac:dyDescent="0.25">
      <c r="B55" s="51" t="s">
        <v>84</v>
      </c>
      <c r="C55" s="48" t="s">
        <v>85</v>
      </c>
      <c r="D55" s="52">
        <v>3</v>
      </c>
      <c r="E55" s="50"/>
      <c r="F55" s="12"/>
      <c r="G55" s="12"/>
      <c r="H55" s="12"/>
      <c r="I55" s="12"/>
      <c r="J55" s="34"/>
    </row>
    <row r="56" spans="2:10" ht="80.25" customHeight="1" x14ac:dyDescent="0.25">
      <c r="B56" s="38" t="s">
        <v>86</v>
      </c>
      <c r="C56" s="39"/>
      <c r="D56" s="32"/>
      <c r="E56" s="40"/>
      <c r="F56" s="12"/>
      <c r="G56" s="12"/>
      <c r="H56" s="12"/>
      <c r="I56" s="12"/>
      <c r="J56" s="34"/>
    </row>
    <row r="57" spans="2:10" ht="25.5" customHeight="1" x14ac:dyDescent="0.25">
      <c r="B57" s="51" t="s">
        <v>87</v>
      </c>
      <c r="C57" s="48" t="s">
        <v>88</v>
      </c>
      <c r="D57" s="52">
        <v>0</v>
      </c>
      <c r="E57" s="50"/>
      <c r="F57" s="12"/>
      <c r="G57" s="12"/>
      <c r="H57" s="12"/>
      <c r="I57" s="12"/>
      <c r="J57" s="12"/>
    </row>
    <row r="58" spans="2:10" ht="69" customHeight="1" thickBot="1" x14ac:dyDescent="0.3">
      <c r="B58" s="38" t="s">
        <v>89</v>
      </c>
      <c r="C58" s="39"/>
      <c r="D58" s="32"/>
      <c r="E58" s="40"/>
      <c r="F58" s="12"/>
      <c r="G58" s="12"/>
      <c r="H58" s="12"/>
      <c r="I58" s="12"/>
      <c r="J58" s="12"/>
    </row>
    <row r="59" spans="2:10" ht="50.25" customHeight="1" x14ac:dyDescent="0.35">
      <c r="B59" s="188" t="s">
        <v>90</v>
      </c>
      <c r="C59" s="189"/>
      <c r="D59" s="53">
        <v>25</v>
      </c>
      <c r="E59" s="53"/>
      <c r="F59" s="12"/>
      <c r="G59" s="12"/>
      <c r="H59" s="12"/>
      <c r="I59" s="12"/>
      <c r="J59" s="34">
        <v>0.05</v>
      </c>
    </row>
    <row r="60" spans="2:10" ht="14.25" customHeight="1" x14ac:dyDescent="0.25">
      <c r="B60" s="54" t="s">
        <v>91</v>
      </c>
      <c r="C60" s="28" t="s">
        <v>92</v>
      </c>
      <c r="D60" s="29">
        <f>+SUM(D61,D63,D65)</f>
        <v>25</v>
      </c>
      <c r="E60" s="30"/>
      <c r="F60" s="12"/>
      <c r="G60" s="12"/>
      <c r="H60" s="12"/>
      <c r="I60" s="12"/>
      <c r="J60" s="34">
        <v>0.03</v>
      </c>
    </row>
    <row r="61" spans="2:10" ht="166.5" customHeight="1" x14ac:dyDescent="0.25">
      <c r="B61" s="170" t="s">
        <v>132</v>
      </c>
      <c r="C61" s="171" t="s">
        <v>255</v>
      </c>
      <c r="D61" s="32">
        <v>25</v>
      </c>
      <c r="E61" s="33">
        <v>25</v>
      </c>
      <c r="F61" s="12"/>
      <c r="G61" s="12"/>
      <c r="H61" s="12"/>
      <c r="I61" s="12"/>
      <c r="J61" s="34">
        <v>0</v>
      </c>
    </row>
    <row r="62" spans="2:10" ht="14.25" customHeight="1" x14ac:dyDescent="0.25">
      <c r="B62" s="27" t="s">
        <v>94</v>
      </c>
      <c r="C62" s="28" t="s">
        <v>95</v>
      </c>
      <c r="D62" s="55">
        <v>3</v>
      </c>
      <c r="E62" s="30"/>
      <c r="F62" s="12"/>
      <c r="G62" s="12"/>
      <c r="H62" s="12"/>
      <c r="I62" s="12"/>
      <c r="J62" s="12"/>
    </row>
    <row r="63" spans="2:10" ht="112.5" customHeight="1" x14ac:dyDescent="0.25">
      <c r="B63" s="38" t="s">
        <v>96</v>
      </c>
      <c r="C63" s="39"/>
      <c r="D63" s="32"/>
      <c r="E63" s="40"/>
      <c r="F63" s="12"/>
      <c r="G63" s="12"/>
      <c r="H63" s="12"/>
      <c r="I63" s="12"/>
      <c r="J63" s="12"/>
    </row>
    <row r="64" spans="2:10" ht="14.25" customHeight="1" x14ac:dyDescent="0.25">
      <c r="B64" s="27" t="s">
        <v>97</v>
      </c>
      <c r="C64" s="28" t="s">
        <v>98</v>
      </c>
      <c r="D64" s="55">
        <v>0</v>
      </c>
      <c r="E64" s="30"/>
      <c r="F64" s="12"/>
      <c r="G64" s="12"/>
      <c r="H64" s="12"/>
      <c r="I64" s="12"/>
      <c r="J64" s="12"/>
    </row>
    <row r="65" spans="2:13" ht="109.5" customHeight="1" x14ac:dyDescent="0.25">
      <c r="B65" s="38" t="s">
        <v>99</v>
      </c>
      <c r="C65" s="39"/>
      <c r="D65" s="56"/>
      <c r="E65" s="40"/>
      <c r="F65" s="12"/>
      <c r="G65" s="12"/>
      <c r="H65" s="12"/>
    </row>
    <row r="66" spans="2:13" ht="53.25" customHeight="1" x14ac:dyDescent="0.25">
      <c r="B66" s="95" t="s">
        <v>17</v>
      </c>
      <c r="C66" s="102" t="s">
        <v>257</v>
      </c>
      <c r="D66" s="57">
        <v>0</v>
      </c>
      <c r="E66" s="58" t="str">
        <f>+IFERROR(IF(D66=0,"",((D66-40%)/60)*10),"")</f>
        <v/>
      </c>
      <c r="F66" s="12"/>
      <c r="G66" s="12"/>
      <c r="H66" s="12"/>
    </row>
    <row r="67" spans="2:13" ht="36" customHeight="1" x14ac:dyDescent="0.25">
      <c r="B67" s="190" t="s">
        <v>101</v>
      </c>
      <c r="C67" s="191"/>
      <c r="D67" s="192"/>
      <c r="E67" s="59">
        <f>+SUM(E32:E66)</f>
        <v>70</v>
      </c>
      <c r="F67" s="12"/>
      <c r="G67" s="12"/>
      <c r="H67" s="12"/>
    </row>
    <row r="70" spans="2:13" ht="39.75" customHeight="1" x14ac:dyDescent="0.25">
      <c r="B70" s="193" t="s">
        <v>102</v>
      </c>
      <c r="C70" s="194"/>
      <c r="D70" s="195"/>
      <c r="I70" s="206" t="s">
        <v>103</v>
      </c>
      <c r="J70" s="206"/>
      <c r="K70" s="206"/>
      <c r="L70" s="206"/>
      <c r="M70" s="105">
        <v>100</v>
      </c>
    </row>
    <row r="71" spans="2:13" ht="25.5" customHeight="1" x14ac:dyDescent="0.25">
      <c r="B71" s="96" t="str">
        <f>+B10</f>
        <v>Nombre Institución de Educación Superior Proponente</v>
      </c>
      <c r="C71" s="97" t="str">
        <f>C10</f>
        <v>UNIVERSIDAD NACIONAL DE COLOMBIA SEDE MEDELLÍN</v>
      </c>
      <c r="D71" s="61"/>
      <c r="I71" s="206" t="s">
        <v>104</v>
      </c>
      <c r="J71" s="206"/>
      <c r="K71" s="206"/>
      <c r="L71" s="206"/>
      <c r="M71" s="104">
        <v>40</v>
      </c>
    </row>
    <row r="72" spans="2:13" ht="21" customHeight="1" x14ac:dyDescent="0.25">
      <c r="B72" s="96" t="str">
        <f>+B11</f>
        <v>Nombre de la Macrorregión PTIES</v>
      </c>
      <c r="C72" s="97" t="str">
        <f>+C11</f>
        <v>ANDINA</v>
      </c>
      <c r="D72" s="61"/>
      <c r="I72" s="207" t="s">
        <v>105</v>
      </c>
      <c r="J72" s="207"/>
      <c r="K72" s="207"/>
      <c r="L72" s="207"/>
      <c r="M72" s="104">
        <v>60</v>
      </c>
    </row>
    <row r="73" spans="2:13" ht="14.25" customHeight="1" x14ac:dyDescent="0.25">
      <c r="B73" s="77"/>
      <c r="C73" s="13"/>
      <c r="D73" s="61"/>
      <c r="I73" s="206" t="s">
        <v>106</v>
      </c>
      <c r="J73" s="206"/>
      <c r="K73" s="206"/>
      <c r="L73" s="206"/>
      <c r="M73" s="104">
        <v>10</v>
      </c>
    </row>
    <row r="74" spans="2:13" ht="31.5" customHeight="1" x14ac:dyDescent="0.25">
      <c r="B74" s="99" t="s">
        <v>107</v>
      </c>
      <c r="C74" s="100" t="s">
        <v>108</v>
      </c>
      <c r="D74" s="98" t="s">
        <v>109</v>
      </c>
      <c r="M74" s="108">
        <f>((M70-M71)/M72)*M73</f>
        <v>10</v>
      </c>
    </row>
    <row r="75" spans="2:13" ht="14.25" customHeight="1" x14ac:dyDescent="0.25">
      <c r="B75" s="78" t="str">
        <f>B32</f>
        <v>CRITERIO 1:Calidad y coherencia de la propuesta de trabajo metodológico y el cronograma de ejecución</v>
      </c>
      <c r="C75" s="62">
        <f t="shared" ref="C75" si="0">D32</f>
        <v>35</v>
      </c>
      <c r="D75" s="63">
        <v>25</v>
      </c>
    </row>
    <row r="76" spans="2:13" ht="14.25" customHeight="1" x14ac:dyDescent="0.25">
      <c r="B76" s="78" t="str">
        <f>B41</f>
        <v>CRITERIO 2:Propuesta financiera</v>
      </c>
      <c r="C76" s="62">
        <f>D41</f>
        <v>20</v>
      </c>
      <c r="D76" s="63">
        <v>10</v>
      </c>
    </row>
    <row r="77" spans="2:13" ht="14.25" customHeight="1" x14ac:dyDescent="0.25">
      <c r="B77" s="78" t="str">
        <f>B50</f>
        <v>CRITERIO 3:  Experiencia en articulación entre la educación media y la educación 
superior</v>
      </c>
      <c r="C77" s="62">
        <f t="shared" ref="C77" si="1">D50</f>
        <v>10</v>
      </c>
      <c r="D77" s="63">
        <v>10</v>
      </c>
    </row>
    <row r="78" spans="2:13" ht="14.25" customHeight="1" x14ac:dyDescent="0.25">
      <c r="B78" s="78" t="str">
        <f>B59</f>
        <v>CRITERIO 4:  Aprobación tránsito inmediato participantes PTIES y oferta de 
nivelación de aprendizajes y competencias</v>
      </c>
      <c r="C78" s="62">
        <f t="shared" ref="C78" si="2">D59</f>
        <v>25</v>
      </c>
      <c r="D78" s="63">
        <v>25</v>
      </c>
    </row>
    <row r="79" spans="2:13" ht="14.25" customHeight="1" x14ac:dyDescent="0.25">
      <c r="B79" s="64" t="s">
        <v>17</v>
      </c>
      <c r="C79" s="65">
        <v>10</v>
      </c>
      <c r="D79" s="63">
        <v>0</v>
      </c>
    </row>
    <row r="80" spans="2:13" ht="30" customHeight="1" thickBot="1" x14ac:dyDescent="0.3">
      <c r="B80" s="66" t="s">
        <v>110</v>
      </c>
      <c r="C80" s="67">
        <f t="shared" ref="C80:D80" si="3">SUM(C75:C79)</f>
        <v>100</v>
      </c>
      <c r="D80" s="68">
        <f t="shared" si="3"/>
        <v>70</v>
      </c>
    </row>
    <row r="81" spans="2:4" ht="14.25" customHeight="1" thickBot="1" x14ac:dyDescent="0.3">
      <c r="B81" s="79"/>
      <c r="C81" s="69"/>
      <c r="D81" s="70"/>
    </row>
    <row r="82" spans="2:4" ht="39.75" customHeight="1" thickBot="1" x14ac:dyDescent="0.3">
      <c r="B82" s="101" t="str">
        <f>B12</f>
        <v xml:space="preserve">Nombre del profesional Evaluador de la propuesta </v>
      </c>
      <c r="C82" s="71" t="str">
        <f>+C12</f>
        <v>JAVIER SEBASTIÁN BAHAMÓN MORENO</v>
      </c>
      <c r="D82" s="72"/>
    </row>
    <row r="83" spans="2:4" ht="24.75" customHeight="1" thickBot="1" x14ac:dyDescent="0.3">
      <c r="B83" s="73" t="s">
        <v>111</v>
      </c>
      <c r="C83" s="74">
        <f>D80</f>
        <v>70</v>
      </c>
      <c r="D83" s="72"/>
    </row>
    <row r="84" spans="2:4" ht="14.25" customHeight="1" thickBot="1" x14ac:dyDescent="0.3">
      <c r="B84" s="60"/>
      <c r="C84" s="75"/>
      <c r="D84" s="14"/>
    </row>
    <row r="85" spans="2:4" ht="25.5" customHeight="1" x14ac:dyDescent="0.25">
      <c r="B85" s="76" t="s">
        <v>112</v>
      </c>
      <c r="C85" s="86" t="s">
        <v>133</v>
      </c>
      <c r="D85" s="14"/>
    </row>
  </sheetData>
  <mergeCells count="21">
    <mergeCell ref="I71:L71"/>
    <mergeCell ref="I72:L72"/>
    <mergeCell ref="I73:L73"/>
    <mergeCell ref="B41:C41"/>
    <mergeCell ref="B50:C50"/>
    <mergeCell ref="B59:C59"/>
    <mergeCell ref="B67:D67"/>
    <mergeCell ref="B70:D70"/>
    <mergeCell ref="I70:L70"/>
    <mergeCell ref="B32:C32"/>
    <mergeCell ref="B2:E2"/>
    <mergeCell ref="B3:E3"/>
    <mergeCell ref="B4:E4"/>
    <mergeCell ref="B5:E5"/>
    <mergeCell ref="B6:E6"/>
    <mergeCell ref="B7:E7"/>
    <mergeCell ref="B8:E8"/>
    <mergeCell ref="B9:E9"/>
    <mergeCell ref="C10:E10"/>
    <mergeCell ref="C11:E11"/>
    <mergeCell ref="C12:E12"/>
  </mergeCells>
  <dataValidations count="3">
    <dataValidation type="list" allowBlank="1" showErrorMessage="1" sqref="E51 E57 E55 E53" xr:uid="{5BB83AF8-1D68-4C33-8AC0-E35604AD9D36}">
      <formula1>$J$51:$J$54</formula1>
    </dataValidation>
    <dataValidation type="list" allowBlank="1" showErrorMessage="1" sqref="E35 E48 E42 E39 E37" xr:uid="{E021A8F4-59FD-48F6-91C9-2C14DFD00016}">
      <formula1>$K$34:$K$37</formula1>
    </dataValidation>
    <dataValidation type="list" allowBlank="1" showErrorMessage="1" sqref="E60 E64 E62" xr:uid="{BCE191E3-420F-4CBB-BCC9-3A300D952B18}">
      <formula1>$J$59:$J$61</formula1>
    </dataValidation>
  </dataValidation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2"/>
  <sheetViews>
    <sheetView topLeftCell="B3" workbookViewId="0">
      <selection activeCell="E8" sqref="E8"/>
    </sheetView>
  </sheetViews>
  <sheetFormatPr baseColWidth="10" defaultColWidth="14.42578125" defaultRowHeight="15" customHeight="1" x14ac:dyDescent="0.25"/>
  <cols>
    <col min="1" max="1" width="23.140625" customWidth="1"/>
    <col min="2" max="2" width="19" customWidth="1"/>
    <col min="3" max="3" width="30.85546875" customWidth="1"/>
    <col min="4" max="4" width="16.7109375" customWidth="1"/>
    <col min="5" max="5" width="13.140625" customWidth="1"/>
    <col min="6" max="6" width="14.5703125" customWidth="1"/>
    <col min="7" max="7" width="11.7109375" customWidth="1"/>
    <col min="8" max="8" width="13.5703125" customWidth="1"/>
    <col min="9" max="9" width="15.140625" customWidth="1"/>
    <col min="10" max="11" width="10.7109375" customWidth="1"/>
    <col min="12" max="12" width="47" customWidth="1"/>
    <col min="13" max="13" width="14" customWidth="1"/>
    <col min="14" max="14" width="15.140625" customWidth="1"/>
    <col min="15" max="15" width="17.140625" customWidth="1"/>
    <col min="16" max="26" width="10.7109375" customWidth="1"/>
  </cols>
  <sheetData>
    <row r="1" spans="1:9" ht="27.75" customHeight="1" x14ac:dyDescent="0.25">
      <c r="C1" s="109"/>
      <c r="D1" s="119" t="s">
        <v>134</v>
      </c>
      <c r="E1" s="119" t="s">
        <v>7</v>
      </c>
      <c r="F1" s="119" t="s">
        <v>135</v>
      </c>
      <c r="G1" s="119" t="s">
        <v>136</v>
      </c>
      <c r="H1" s="119" t="s">
        <v>137</v>
      </c>
      <c r="I1" s="122" t="s">
        <v>138</v>
      </c>
    </row>
    <row r="2" spans="1:9" ht="30" customHeight="1" x14ac:dyDescent="0.25">
      <c r="A2" s="210" t="s">
        <v>139</v>
      </c>
      <c r="B2" s="211"/>
      <c r="C2" s="212"/>
      <c r="D2" s="116">
        <v>775</v>
      </c>
      <c r="E2" s="116">
        <v>1004</v>
      </c>
      <c r="F2" s="116">
        <v>2201</v>
      </c>
      <c r="G2" s="116">
        <v>1559</v>
      </c>
      <c r="H2" s="116">
        <v>376</v>
      </c>
      <c r="I2" s="121">
        <f>SUM(D2:H2)</f>
        <v>5915</v>
      </c>
    </row>
    <row r="3" spans="1:9" ht="30" customHeight="1" x14ac:dyDescent="0.25">
      <c r="A3" s="208" t="s">
        <v>140</v>
      </c>
      <c r="B3" s="208"/>
      <c r="C3" s="209"/>
      <c r="D3" s="117">
        <v>4</v>
      </c>
      <c r="E3" s="117">
        <v>7</v>
      </c>
      <c r="F3" s="117">
        <v>7</v>
      </c>
      <c r="G3" s="117">
        <v>7</v>
      </c>
      <c r="H3" s="117">
        <v>2</v>
      </c>
      <c r="I3" s="120">
        <f>SUM(D3:H3)</f>
        <v>27</v>
      </c>
    </row>
    <row r="4" spans="1:9" ht="31.5" customHeight="1" x14ac:dyDescent="0.25">
      <c r="A4" s="213"/>
      <c r="B4" s="214"/>
      <c r="C4" s="214"/>
      <c r="D4" s="214"/>
      <c r="E4" s="214"/>
      <c r="F4" s="214"/>
      <c r="G4" s="214"/>
      <c r="H4" s="214"/>
      <c r="I4" s="215"/>
    </row>
    <row r="5" spans="1:9" ht="24" x14ac:dyDescent="0.25">
      <c r="A5" s="118">
        <v>1</v>
      </c>
      <c r="B5" s="110" t="s">
        <v>141</v>
      </c>
      <c r="C5" s="115" t="s">
        <v>142</v>
      </c>
      <c r="D5" s="111">
        <f>A5</f>
        <v>1</v>
      </c>
      <c r="E5" s="114">
        <f>A5</f>
        <v>1</v>
      </c>
      <c r="F5" s="114">
        <f>A5</f>
        <v>1</v>
      </c>
      <c r="G5" s="114">
        <f>A5</f>
        <v>1</v>
      </c>
      <c r="H5" s="114">
        <f>A5</f>
        <v>1</v>
      </c>
      <c r="I5" s="113">
        <f>SUM(D5:H5)</f>
        <v>5</v>
      </c>
    </row>
    <row r="6" spans="1:9" ht="36" x14ac:dyDescent="0.25">
      <c r="A6" s="111">
        <v>1</v>
      </c>
      <c r="B6" s="110" t="s">
        <v>42</v>
      </c>
      <c r="C6" s="115" t="s">
        <v>143</v>
      </c>
      <c r="D6" s="111">
        <f>$A$6*D3</f>
        <v>4</v>
      </c>
      <c r="E6" s="111">
        <f t="shared" ref="E6:H6" si="0">$A$6*E3</f>
        <v>7</v>
      </c>
      <c r="F6" s="111">
        <f t="shared" si="0"/>
        <v>7</v>
      </c>
      <c r="G6" s="111">
        <f t="shared" si="0"/>
        <v>7</v>
      </c>
      <c r="H6" s="111">
        <f t="shared" si="0"/>
        <v>2</v>
      </c>
      <c r="I6" s="113">
        <f>SUM(D6:H6)</f>
        <v>27</v>
      </c>
    </row>
    <row r="7" spans="1:9" ht="24" x14ac:dyDescent="0.25">
      <c r="A7" s="111">
        <v>1</v>
      </c>
      <c r="B7" s="110" t="s">
        <v>43</v>
      </c>
      <c r="C7" s="115" t="s">
        <v>143</v>
      </c>
      <c r="D7" s="111">
        <f>$A$7*D3</f>
        <v>4</v>
      </c>
      <c r="E7" s="111">
        <f t="shared" ref="E7:H7" si="1">$A$7*E3</f>
        <v>7</v>
      </c>
      <c r="F7" s="111">
        <f t="shared" si="1"/>
        <v>7</v>
      </c>
      <c r="G7" s="111">
        <f t="shared" si="1"/>
        <v>7</v>
      </c>
      <c r="H7" s="111">
        <f t="shared" si="1"/>
        <v>2</v>
      </c>
      <c r="I7" s="113">
        <f t="shared" ref="I7:I12" si="2">SUM(D7:H7)</f>
        <v>27</v>
      </c>
    </row>
    <row r="8" spans="1:9" ht="24" x14ac:dyDescent="0.25">
      <c r="A8" s="111">
        <v>1</v>
      </c>
      <c r="B8" s="110" t="s">
        <v>44</v>
      </c>
      <c r="C8" s="115" t="s">
        <v>143</v>
      </c>
      <c r="D8" s="111">
        <f>$A$8*D3</f>
        <v>4</v>
      </c>
      <c r="E8" s="111">
        <f t="shared" ref="E8:H8" si="3">$A$8*E3</f>
        <v>7</v>
      </c>
      <c r="F8" s="111">
        <f t="shared" si="3"/>
        <v>7</v>
      </c>
      <c r="G8" s="111">
        <f t="shared" si="3"/>
        <v>7</v>
      </c>
      <c r="H8" s="111">
        <f t="shared" si="3"/>
        <v>2</v>
      </c>
      <c r="I8" s="113">
        <f t="shared" si="2"/>
        <v>27</v>
      </c>
    </row>
    <row r="9" spans="1:9" ht="24" x14ac:dyDescent="0.25">
      <c r="A9" s="111">
        <v>1</v>
      </c>
      <c r="B9" s="110" t="s">
        <v>45</v>
      </c>
      <c r="C9" s="115">
        <v>50</v>
      </c>
      <c r="D9" s="111">
        <f>D2/$C$9</f>
        <v>15.5</v>
      </c>
      <c r="E9" s="111">
        <f t="shared" ref="E9:H9" si="4">E2/$C$9</f>
        <v>20.079999999999998</v>
      </c>
      <c r="F9" s="111">
        <f t="shared" si="4"/>
        <v>44.02</v>
      </c>
      <c r="G9" s="111">
        <f t="shared" si="4"/>
        <v>31.18</v>
      </c>
      <c r="H9" s="111">
        <f t="shared" si="4"/>
        <v>7.52</v>
      </c>
      <c r="I9" s="113">
        <f t="shared" si="2"/>
        <v>118.3</v>
      </c>
    </row>
    <row r="10" spans="1:9" ht="24" x14ac:dyDescent="0.25">
      <c r="A10" s="111">
        <v>1</v>
      </c>
      <c r="B10" s="110" t="s">
        <v>46</v>
      </c>
      <c r="C10" s="115">
        <v>50</v>
      </c>
      <c r="D10" s="111">
        <f>D2/$C$10</f>
        <v>15.5</v>
      </c>
      <c r="E10" s="111">
        <f t="shared" ref="E10:H10" si="5">E2/$C$10</f>
        <v>20.079999999999998</v>
      </c>
      <c r="F10" s="111">
        <f t="shared" si="5"/>
        <v>44.02</v>
      </c>
      <c r="G10" s="111">
        <f t="shared" si="5"/>
        <v>31.18</v>
      </c>
      <c r="H10" s="111">
        <f t="shared" si="5"/>
        <v>7.52</v>
      </c>
      <c r="I10" s="113">
        <f t="shared" si="2"/>
        <v>118.3</v>
      </c>
    </row>
    <row r="11" spans="1:9" ht="37.5" customHeight="1" x14ac:dyDescent="0.25">
      <c r="A11" s="112">
        <v>1</v>
      </c>
      <c r="B11" s="110" t="s">
        <v>144</v>
      </c>
      <c r="C11" s="115">
        <v>50</v>
      </c>
      <c r="D11" s="111">
        <f>D2/$C$11</f>
        <v>15.5</v>
      </c>
      <c r="E11" s="111">
        <f t="shared" ref="E11:H11" si="6">E2/$C$11</f>
        <v>20.079999999999998</v>
      </c>
      <c r="F11" s="111">
        <f t="shared" si="6"/>
        <v>44.02</v>
      </c>
      <c r="G11" s="111">
        <f t="shared" si="6"/>
        <v>31.18</v>
      </c>
      <c r="H11" s="111">
        <f t="shared" si="6"/>
        <v>7.52</v>
      </c>
      <c r="I11" s="113">
        <f t="shared" si="2"/>
        <v>118.3</v>
      </c>
    </row>
    <row r="12" spans="1:9" ht="30.75" customHeight="1" x14ac:dyDescent="0.25">
      <c r="A12" s="112">
        <v>1</v>
      </c>
      <c r="B12" s="110" t="s">
        <v>48</v>
      </c>
      <c r="C12" s="115">
        <v>50</v>
      </c>
      <c r="D12" s="117">
        <f>D2/$C$12</f>
        <v>15.5</v>
      </c>
      <c r="E12" s="117">
        <f t="shared" ref="E12:H12" si="7">E2/$C$12</f>
        <v>20.079999999999998</v>
      </c>
      <c r="F12" s="117">
        <f t="shared" si="7"/>
        <v>44.02</v>
      </c>
      <c r="G12" s="117">
        <f t="shared" si="7"/>
        <v>31.18</v>
      </c>
      <c r="H12" s="117">
        <f t="shared" si="7"/>
        <v>7.52</v>
      </c>
      <c r="I12" s="113">
        <f t="shared" si="2"/>
        <v>118.3</v>
      </c>
    </row>
  </sheetData>
  <mergeCells count="3">
    <mergeCell ref="A3:C3"/>
    <mergeCell ref="A2:C2"/>
    <mergeCell ref="A4:I4"/>
  </mergeCells>
  <phoneticPr fontId="40" type="noConversion"/>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A57"/>
  <sheetViews>
    <sheetView topLeftCell="A41" zoomScale="85" zoomScaleNormal="85" workbookViewId="0">
      <selection activeCell="O58" sqref="O58"/>
    </sheetView>
  </sheetViews>
  <sheetFormatPr baseColWidth="10" defaultColWidth="14.42578125" defaultRowHeight="15" customHeight="1" x14ac:dyDescent="0.25"/>
  <cols>
    <col min="1" max="1" width="7.42578125" customWidth="1"/>
    <col min="2" max="2" width="19.28515625" customWidth="1"/>
    <col min="3" max="3" width="10.7109375" customWidth="1"/>
    <col min="4" max="4" width="8.7109375" customWidth="1"/>
    <col min="5" max="5" width="25.7109375" customWidth="1"/>
    <col min="6" max="6" width="15.140625" customWidth="1"/>
    <col min="7" max="7" width="14.5703125" customWidth="1"/>
    <col min="8" max="8" width="14.140625" customWidth="1"/>
    <col min="9" max="9" width="10.7109375" customWidth="1"/>
    <col min="10" max="10" width="11.85546875" customWidth="1"/>
    <col min="11" max="12" width="10.7109375" customWidth="1"/>
    <col min="13" max="13" width="30.7109375" customWidth="1"/>
    <col min="14" max="16" width="10.7109375" customWidth="1"/>
    <col min="21" max="21" width="41.7109375" customWidth="1"/>
  </cols>
  <sheetData>
    <row r="1" spans="2:27" ht="36.75" customHeight="1" x14ac:dyDescent="0.35">
      <c r="B1" s="160" t="s">
        <v>145</v>
      </c>
      <c r="J1" s="129" t="s">
        <v>146</v>
      </c>
    </row>
    <row r="3" spans="2:27" ht="15" customHeight="1" x14ac:dyDescent="0.25">
      <c r="B3" s="147" t="s">
        <v>147</v>
      </c>
      <c r="J3" s="147" t="s">
        <v>147</v>
      </c>
      <c r="K3" s="147"/>
      <c r="L3" s="147"/>
      <c r="M3" s="147"/>
      <c r="N3" s="147"/>
      <c r="O3" s="147"/>
    </row>
    <row r="4" spans="2:27" ht="23.25" customHeight="1" x14ac:dyDescent="0.25">
      <c r="B4" s="220" t="s">
        <v>148</v>
      </c>
      <c r="C4" s="220" t="s">
        <v>149</v>
      </c>
      <c r="D4" s="220" t="s">
        <v>150</v>
      </c>
      <c r="E4" s="220" t="s">
        <v>151</v>
      </c>
      <c r="F4" s="220" t="s">
        <v>152</v>
      </c>
      <c r="G4" s="148" t="s">
        <v>153</v>
      </c>
      <c r="H4" s="220" t="s">
        <v>154</v>
      </c>
      <c r="J4" s="218" t="s">
        <v>148</v>
      </c>
      <c r="K4" s="218" t="s">
        <v>149</v>
      </c>
      <c r="L4" s="218" t="s">
        <v>150</v>
      </c>
      <c r="M4" s="218" t="s">
        <v>151</v>
      </c>
      <c r="N4" s="216" t="s">
        <v>153</v>
      </c>
      <c r="O4" s="217"/>
      <c r="V4" s="130">
        <v>2025</v>
      </c>
      <c r="W4" s="130">
        <v>2026</v>
      </c>
      <c r="X4" s="130" t="s">
        <v>155</v>
      </c>
    </row>
    <row r="5" spans="2:27" x14ac:dyDescent="0.25">
      <c r="B5" s="220"/>
      <c r="C5" s="220"/>
      <c r="D5" s="220"/>
      <c r="E5" s="220"/>
      <c r="F5" s="220"/>
      <c r="G5" s="148" t="s">
        <v>156</v>
      </c>
      <c r="H5" s="220"/>
      <c r="J5" s="219"/>
      <c r="K5" s="219"/>
      <c r="L5" s="219"/>
      <c r="M5" s="219"/>
      <c r="N5" s="134" t="s">
        <v>157</v>
      </c>
      <c r="O5" s="135" t="s">
        <v>158</v>
      </c>
      <c r="U5" s="129" t="s">
        <v>159</v>
      </c>
      <c r="V5" s="107">
        <v>4900</v>
      </c>
      <c r="W5" s="107">
        <v>2950</v>
      </c>
      <c r="Y5" s="107">
        <f>V5+W5</f>
        <v>7850</v>
      </c>
    </row>
    <row r="6" spans="2:27" ht="15.75" customHeight="1" x14ac:dyDescent="0.25">
      <c r="B6" s="149" t="s">
        <v>160</v>
      </c>
      <c r="C6" s="149" t="s">
        <v>161</v>
      </c>
      <c r="D6" s="150">
        <v>1</v>
      </c>
      <c r="E6" s="149" t="s">
        <v>162</v>
      </c>
      <c r="F6" s="150">
        <v>302</v>
      </c>
      <c r="G6" s="150">
        <v>220</v>
      </c>
      <c r="H6" s="150">
        <v>82</v>
      </c>
      <c r="J6" s="136" t="s">
        <v>160</v>
      </c>
      <c r="K6" s="136" t="s">
        <v>161</v>
      </c>
      <c r="L6" s="137">
        <v>1</v>
      </c>
      <c r="M6" s="136" t="s">
        <v>162</v>
      </c>
      <c r="N6" s="138">
        <v>129</v>
      </c>
      <c r="O6" s="139">
        <v>91</v>
      </c>
      <c r="U6" s="129" t="s">
        <v>163</v>
      </c>
      <c r="V6" s="107">
        <v>3443</v>
      </c>
      <c r="W6" s="107"/>
      <c r="X6" s="159">
        <f>V5-V6+W5</f>
        <v>4407</v>
      </c>
      <c r="Y6" s="107">
        <f>V6+X6</f>
        <v>7850</v>
      </c>
    </row>
    <row r="7" spans="2:27" x14ac:dyDescent="0.25">
      <c r="B7" s="149" t="s">
        <v>160</v>
      </c>
      <c r="C7" s="149" t="s">
        <v>164</v>
      </c>
      <c r="D7" s="150">
        <v>1</v>
      </c>
      <c r="E7" s="151" t="s">
        <v>165</v>
      </c>
      <c r="F7" s="150">
        <v>89</v>
      </c>
      <c r="G7" s="150">
        <v>61</v>
      </c>
      <c r="H7" s="150">
        <v>28</v>
      </c>
      <c r="J7" s="136" t="s">
        <v>160</v>
      </c>
      <c r="K7" s="136" t="s">
        <v>164</v>
      </c>
      <c r="L7" s="137">
        <v>1</v>
      </c>
      <c r="M7" s="136" t="s">
        <v>165</v>
      </c>
      <c r="N7" s="138">
        <v>25</v>
      </c>
      <c r="O7" s="139">
        <v>36</v>
      </c>
    </row>
    <row r="8" spans="2:27" ht="15" customHeight="1" x14ac:dyDescent="0.25">
      <c r="B8" s="149" t="s">
        <v>166</v>
      </c>
      <c r="C8" s="149" t="s">
        <v>167</v>
      </c>
      <c r="D8" s="150">
        <v>1</v>
      </c>
      <c r="E8" s="149" t="s">
        <v>168</v>
      </c>
      <c r="F8" s="150">
        <v>63</v>
      </c>
      <c r="G8" s="150">
        <v>42</v>
      </c>
      <c r="H8" s="150">
        <v>21</v>
      </c>
      <c r="J8" s="136" t="s">
        <v>166</v>
      </c>
      <c r="K8" s="136" t="s">
        <v>167</v>
      </c>
      <c r="L8" s="137">
        <v>1</v>
      </c>
      <c r="M8" s="136" t="s">
        <v>169</v>
      </c>
      <c r="N8" s="138">
        <v>23</v>
      </c>
      <c r="O8" s="139">
        <v>19</v>
      </c>
      <c r="U8" s="106" t="s">
        <v>170</v>
      </c>
      <c r="W8" s="107">
        <f>V17</f>
        <v>2438</v>
      </c>
      <c r="AA8" s="125"/>
    </row>
    <row r="9" spans="2:27" ht="15" customHeight="1" x14ac:dyDescent="0.25">
      <c r="B9" s="149" t="s">
        <v>171</v>
      </c>
      <c r="C9" s="149" t="s">
        <v>172</v>
      </c>
      <c r="D9" s="150">
        <v>1</v>
      </c>
      <c r="E9" s="149" t="s">
        <v>173</v>
      </c>
      <c r="F9" s="150">
        <v>68</v>
      </c>
      <c r="G9" s="150">
        <v>47</v>
      </c>
      <c r="H9" s="150">
        <v>21</v>
      </c>
      <c r="J9" s="136" t="s">
        <v>171</v>
      </c>
      <c r="K9" s="136" t="s">
        <v>172</v>
      </c>
      <c r="L9" s="137">
        <v>1</v>
      </c>
      <c r="M9" s="136" t="s">
        <v>173</v>
      </c>
      <c r="N9" s="138">
        <v>34</v>
      </c>
      <c r="O9" s="139">
        <v>13</v>
      </c>
      <c r="U9" s="103" t="s">
        <v>174</v>
      </c>
      <c r="V9" s="107">
        <f>V5-V6</f>
        <v>1457</v>
      </c>
      <c r="X9" s="107"/>
      <c r="AA9" s="127"/>
    </row>
    <row r="10" spans="2:27" ht="27" customHeight="1" x14ac:dyDescent="0.25">
      <c r="B10" s="149" t="s">
        <v>175</v>
      </c>
      <c r="C10" s="149" t="s">
        <v>176</v>
      </c>
      <c r="D10" s="150">
        <v>1</v>
      </c>
      <c r="E10" s="149" t="s">
        <v>177</v>
      </c>
      <c r="F10" s="150">
        <v>121</v>
      </c>
      <c r="G10" s="150">
        <v>88</v>
      </c>
      <c r="H10" s="150">
        <v>33</v>
      </c>
      <c r="J10" s="136" t="s">
        <v>175</v>
      </c>
      <c r="K10" s="136" t="s">
        <v>176</v>
      </c>
      <c r="L10" s="137">
        <v>1</v>
      </c>
      <c r="M10" s="136" t="s">
        <v>177</v>
      </c>
      <c r="N10" s="138">
        <v>47</v>
      </c>
      <c r="O10" s="139">
        <v>41</v>
      </c>
      <c r="U10" s="103" t="s">
        <v>178</v>
      </c>
      <c r="W10" s="107">
        <f>W5-W8</f>
        <v>512</v>
      </c>
      <c r="X10" s="107"/>
    </row>
    <row r="11" spans="2:27" ht="30" customHeight="1" x14ac:dyDescent="0.25">
      <c r="B11" s="149" t="s">
        <v>175</v>
      </c>
      <c r="C11" s="149" t="s">
        <v>179</v>
      </c>
      <c r="D11" s="150">
        <v>1</v>
      </c>
      <c r="E11" s="149" t="s">
        <v>180</v>
      </c>
      <c r="F11" s="150">
        <v>234</v>
      </c>
      <c r="G11" s="150">
        <v>171</v>
      </c>
      <c r="H11" s="150">
        <v>63</v>
      </c>
      <c r="J11" s="136" t="s">
        <v>175</v>
      </c>
      <c r="K11" s="136" t="s">
        <v>179</v>
      </c>
      <c r="L11" s="137">
        <v>1</v>
      </c>
      <c r="M11" s="136" t="s">
        <v>180</v>
      </c>
      <c r="N11" s="138">
        <v>116</v>
      </c>
      <c r="O11" s="139">
        <v>55</v>
      </c>
      <c r="U11" s="103" t="s">
        <v>181</v>
      </c>
      <c r="X11" s="107">
        <f>'DATOS IEM MACRORREGION'!H55</f>
        <v>1652</v>
      </c>
    </row>
    <row r="12" spans="2:27" ht="28.5" customHeight="1" x14ac:dyDescent="0.25">
      <c r="B12" s="149" t="s">
        <v>182</v>
      </c>
      <c r="C12" s="149" t="s">
        <v>183</v>
      </c>
      <c r="D12" s="150">
        <v>1</v>
      </c>
      <c r="E12" s="149" t="s">
        <v>184</v>
      </c>
      <c r="F12" s="150">
        <v>127</v>
      </c>
      <c r="G12" s="150">
        <v>93</v>
      </c>
      <c r="H12" s="150">
        <v>34</v>
      </c>
      <c r="J12" s="136" t="s">
        <v>182</v>
      </c>
      <c r="K12" s="136" t="s">
        <v>183</v>
      </c>
      <c r="L12" s="137">
        <v>1</v>
      </c>
      <c r="M12" s="136" t="s">
        <v>184</v>
      </c>
      <c r="N12" s="138">
        <v>53</v>
      </c>
      <c r="O12" s="139">
        <v>40</v>
      </c>
      <c r="U12" s="103" t="s">
        <v>185</v>
      </c>
      <c r="X12" s="107">
        <f>'DATOS IEM MACRORREGION'!G55</f>
        <v>4263</v>
      </c>
    </row>
    <row r="13" spans="2:27" ht="35.25" customHeight="1" x14ac:dyDescent="0.25">
      <c r="B13" s="148" t="s">
        <v>186</v>
      </c>
      <c r="C13" s="148">
        <v>7</v>
      </c>
      <c r="D13" s="148">
        <v>7</v>
      </c>
      <c r="E13" s="148" t="s">
        <v>187</v>
      </c>
      <c r="F13" s="148">
        <v>1004</v>
      </c>
      <c r="G13" s="152">
        <v>722</v>
      </c>
      <c r="H13" s="148">
        <v>282</v>
      </c>
      <c r="J13" s="135" t="s">
        <v>186</v>
      </c>
      <c r="K13" s="135">
        <v>7</v>
      </c>
      <c r="L13" s="135">
        <v>7</v>
      </c>
      <c r="M13" s="140" t="s">
        <v>187</v>
      </c>
      <c r="N13" s="140">
        <v>427</v>
      </c>
      <c r="O13" s="135">
        <v>295</v>
      </c>
      <c r="P13" s="158">
        <f>SUM(N13:O13)</f>
        <v>722</v>
      </c>
      <c r="U13" s="103" t="s">
        <v>188</v>
      </c>
      <c r="X13" s="107">
        <f>'DATOS IEM MACRORREGION'!O55</f>
        <v>1825</v>
      </c>
      <c r="AA13">
        <f>W8+V6</f>
        <v>5881</v>
      </c>
    </row>
    <row r="14" spans="2:27" ht="18.75" customHeight="1" x14ac:dyDescent="0.25">
      <c r="J14" s="132"/>
      <c r="K14" s="133"/>
      <c r="L14" s="133"/>
      <c r="M14" s="133"/>
      <c r="X14" s="107"/>
      <c r="AA14">
        <f>Y5-AA13</f>
        <v>1969</v>
      </c>
    </row>
    <row r="15" spans="2:27" ht="15" customHeight="1" x14ac:dyDescent="0.25">
      <c r="B15" s="147" t="s">
        <v>189</v>
      </c>
      <c r="J15" s="147" t="s">
        <v>189</v>
      </c>
      <c r="K15" s="147"/>
      <c r="L15" s="147"/>
      <c r="M15" s="147"/>
      <c r="N15" s="147"/>
      <c r="O15" s="147"/>
      <c r="AA15">
        <f>AA14-X11</f>
        <v>317</v>
      </c>
    </row>
    <row r="16" spans="2:27" ht="27" customHeight="1" x14ac:dyDescent="0.25">
      <c r="B16" s="220" t="s">
        <v>148</v>
      </c>
      <c r="C16" s="220" t="s">
        <v>149</v>
      </c>
      <c r="D16" s="220" t="s">
        <v>150</v>
      </c>
      <c r="E16" s="220" t="s">
        <v>151</v>
      </c>
      <c r="F16" s="220" t="s">
        <v>152</v>
      </c>
      <c r="G16" s="148" t="s">
        <v>153</v>
      </c>
      <c r="H16" s="220" t="s">
        <v>154</v>
      </c>
      <c r="J16" s="218" t="s">
        <v>148</v>
      </c>
      <c r="K16" s="218" t="s">
        <v>149</v>
      </c>
      <c r="L16" s="218" t="s">
        <v>150</v>
      </c>
      <c r="M16" s="218" t="s">
        <v>151</v>
      </c>
      <c r="N16" s="216" t="s">
        <v>153</v>
      </c>
      <c r="O16" s="217"/>
      <c r="U16" s="103" t="s">
        <v>190</v>
      </c>
      <c r="V16">
        <f>'DATOS IEM MACRORREGION'!O55</f>
        <v>1825</v>
      </c>
    </row>
    <row r="17" spans="2:23" ht="15" customHeight="1" x14ac:dyDescent="0.25">
      <c r="B17" s="220"/>
      <c r="C17" s="220"/>
      <c r="D17" s="220"/>
      <c r="E17" s="220"/>
      <c r="F17" s="220"/>
      <c r="G17" s="148" t="s">
        <v>156</v>
      </c>
      <c r="H17" s="220"/>
      <c r="J17" s="219"/>
      <c r="K17" s="219"/>
      <c r="L17" s="219"/>
      <c r="M17" s="219"/>
      <c r="N17" s="134" t="s">
        <v>157</v>
      </c>
      <c r="O17" s="135" t="s">
        <v>158</v>
      </c>
      <c r="U17" s="103" t="s">
        <v>191</v>
      </c>
      <c r="V17">
        <f>'DATOS IEM MACRORREGION'!N55</f>
        <v>2438</v>
      </c>
    </row>
    <row r="18" spans="2:23" ht="25.5" customHeight="1" x14ac:dyDescent="0.25">
      <c r="B18" s="149" t="s">
        <v>192</v>
      </c>
      <c r="C18" s="149" t="s">
        <v>193</v>
      </c>
      <c r="D18" s="150">
        <v>1</v>
      </c>
      <c r="E18" s="149" t="s">
        <v>194</v>
      </c>
      <c r="F18" s="150">
        <v>237</v>
      </c>
      <c r="G18" s="150">
        <v>173</v>
      </c>
      <c r="H18" s="150">
        <v>64</v>
      </c>
      <c r="J18" s="136" t="s">
        <v>192</v>
      </c>
      <c r="K18" s="136" t="s">
        <v>193</v>
      </c>
      <c r="L18" s="141">
        <v>1</v>
      </c>
      <c r="M18" s="142" t="s">
        <v>195</v>
      </c>
      <c r="N18" s="143">
        <v>109</v>
      </c>
      <c r="O18" s="139">
        <v>68</v>
      </c>
      <c r="V18" s="128">
        <v>2025</v>
      </c>
      <c r="W18" s="128">
        <v>2026</v>
      </c>
    </row>
    <row r="19" spans="2:23" ht="30" customHeight="1" x14ac:dyDescent="0.25">
      <c r="B19" s="149" t="s">
        <v>196</v>
      </c>
      <c r="C19" s="149" t="s">
        <v>197</v>
      </c>
      <c r="D19" s="150">
        <v>1</v>
      </c>
      <c r="E19" s="149" t="s">
        <v>198</v>
      </c>
      <c r="F19" s="150">
        <v>310</v>
      </c>
      <c r="G19" s="150">
        <v>227</v>
      </c>
      <c r="H19" s="150">
        <v>83</v>
      </c>
      <c r="J19" s="136" t="s">
        <v>196</v>
      </c>
      <c r="K19" s="136" t="s">
        <v>197</v>
      </c>
      <c r="L19" s="141">
        <v>1</v>
      </c>
      <c r="M19" s="142" t="s">
        <v>198</v>
      </c>
      <c r="N19" s="143">
        <v>117</v>
      </c>
      <c r="O19" s="139">
        <v>111</v>
      </c>
      <c r="U19" s="129" t="s">
        <v>199</v>
      </c>
      <c r="V19" s="126">
        <v>3443</v>
      </c>
    </row>
    <row r="20" spans="2:23" ht="15" customHeight="1" x14ac:dyDescent="0.25">
      <c r="B20" s="149" t="s">
        <v>200</v>
      </c>
      <c r="C20" s="149" t="s">
        <v>201</v>
      </c>
      <c r="D20" s="150">
        <v>1</v>
      </c>
      <c r="E20" s="149" t="s">
        <v>202</v>
      </c>
      <c r="F20" s="150">
        <v>99</v>
      </c>
      <c r="G20" s="150">
        <v>73</v>
      </c>
      <c r="H20" s="150">
        <v>26</v>
      </c>
      <c r="J20" s="136" t="s">
        <v>200</v>
      </c>
      <c r="K20" s="136" t="s">
        <v>201</v>
      </c>
      <c r="L20" s="141">
        <v>1</v>
      </c>
      <c r="M20" s="142" t="s">
        <v>202</v>
      </c>
      <c r="N20" s="143">
        <v>43</v>
      </c>
      <c r="O20" s="139">
        <v>26</v>
      </c>
      <c r="U20" s="131" t="s">
        <v>203</v>
      </c>
    </row>
    <row r="21" spans="2:23" ht="15" customHeight="1" x14ac:dyDescent="0.25">
      <c r="B21" s="149" t="s">
        <v>200</v>
      </c>
      <c r="C21" s="149" t="s">
        <v>204</v>
      </c>
      <c r="D21" s="150">
        <v>1</v>
      </c>
      <c r="E21" s="149" t="s">
        <v>205</v>
      </c>
      <c r="F21" s="150">
        <v>129</v>
      </c>
      <c r="G21" s="150">
        <v>95</v>
      </c>
      <c r="H21" s="150">
        <v>34</v>
      </c>
      <c r="J21" s="136" t="s">
        <v>200</v>
      </c>
      <c r="K21" s="136" t="s">
        <v>204</v>
      </c>
      <c r="L21" s="141">
        <v>1</v>
      </c>
      <c r="M21" s="142" t="s">
        <v>205</v>
      </c>
      <c r="N21" s="143">
        <v>50</v>
      </c>
      <c r="O21" s="139">
        <v>44</v>
      </c>
      <c r="U21" s="131" t="s">
        <v>206</v>
      </c>
    </row>
    <row r="22" spans="2:23" ht="15" customHeight="1" x14ac:dyDescent="0.25">
      <c r="B22" s="148" t="s">
        <v>186</v>
      </c>
      <c r="C22" s="148">
        <v>4</v>
      </c>
      <c r="D22" s="148">
        <v>4</v>
      </c>
      <c r="E22" s="148" t="s">
        <v>187</v>
      </c>
      <c r="F22" s="148">
        <v>775</v>
      </c>
      <c r="G22" s="152">
        <v>568</v>
      </c>
      <c r="H22" s="148">
        <v>207</v>
      </c>
      <c r="J22" s="135" t="s">
        <v>186</v>
      </c>
      <c r="K22" s="135">
        <v>4</v>
      </c>
      <c r="L22" s="135">
        <v>4</v>
      </c>
      <c r="M22" s="135" t="s">
        <v>187</v>
      </c>
      <c r="N22" s="143">
        <f>SUM(N18:N21)</f>
        <v>319</v>
      </c>
      <c r="O22" s="135">
        <v>249</v>
      </c>
      <c r="P22" s="158">
        <f>SUM(N22:O22)</f>
        <v>568</v>
      </c>
      <c r="U22" s="131" t="s">
        <v>207</v>
      </c>
    </row>
    <row r="23" spans="2:23" ht="15" customHeight="1" x14ac:dyDescent="0.25">
      <c r="J23" s="132"/>
      <c r="K23" s="133"/>
      <c r="L23" s="133"/>
      <c r="M23" s="133"/>
      <c r="U23" s="131" t="s">
        <v>208</v>
      </c>
    </row>
    <row r="24" spans="2:23" ht="15" customHeight="1" x14ac:dyDescent="0.25">
      <c r="B24" s="147" t="s">
        <v>209</v>
      </c>
      <c r="J24" s="147" t="s">
        <v>209</v>
      </c>
      <c r="K24" s="147"/>
      <c r="L24" s="147"/>
      <c r="M24" s="147"/>
      <c r="N24" s="147"/>
      <c r="O24" s="147"/>
    </row>
    <row r="25" spans="2:23" ht="23.25" customHeight="1" x14ac:dyDescent="0.25">
      <c r="B25" s="220" t="s">
        <v>148</v>
      </c>
      <c r="C25" s="220" t="s">
        <v>149</v>
      </c>
      <c r="D25" s="220" t="s">
        <v>150</v>
      </c>
      <c r="E25" s="220" t="s">
        <v>151</v>
      </c>
      <c r="F25" s="220" t="s">
        <v>152</v>
      </c>
      <c r="G25" s="148" t="s">
        <v>153</v>
      </c>
      <c r="H25" s="220" t="s">
        <v>154</v>
      </c>
      <c r="J25" s="218" t="s">
        <v>148</v>
      </c>
      <c r="K25" s="218" t="s">
        <v>149</v>
      </c>
      <c r="L25" s="218" t="s">
        <v>150</v>
      </c>
      <c r="M25" s="218" t="s">
        <v>151</v>
      </c>
      <c r="N25" s="216" t="s">
        <v>153</v>
      </c>
      <c r="O25" s="217"/>
    </row>
    <row r="26" spans="2:23" ht="15" customHeight="1" x14ac:dyDescent="0.25">
      <c r="B26" s="220"/>
      <c r="C26" s="220"/>
      <c r="D26" s="220"/>
      <c r="E26" s="220"/>
      <c r="F26" s="220"/>
      <c r="G26" s="148" t="s">
        <v>156</v>
      </c>
      <c r="H26" s="220"/>
      <c r="J26" s="219"/>
      <c r="K26" s="219"/>
      <c r="L26" s="219"/>
      <c r="M26" s="219"/>
      <c r="N26" s="134" t="s">
        <v>157</v>
      </c>
      <c r="O26" s="135" t="s">
        <v>158</v>
      </c>
    </row>
    <row r="27" spans="2:23" ht="15" customHeight="1" x14ac:dyDescent="0.25">
      <c r="B27" s="149" t="s">
        <v>210</v>
      </c>
      <c r="C27" s="149" t="s">
        <v>211</v>
      </c>
      <c r="D27" s="150">
        <v>1</v>
      </c>
      <c r="E27" s="149" t="s">
        <v>212</v>
      </c>
      <c r="F27" s="150">
        <v>114</v>
      </c>
      <c r="G27" s="150">
        <v>83</v>
      </c>
      <c r="H27" s="150">
        <v>31</v>
      </c>
      <c r="J27" s="136" t="s">
        <v>210</v>
      </c>
      <c r="K27" s="136" t="s">
        <v>211</v>
      </c>
      <c r="L27" s="141">
        <v>1</v>
      </c>
      <c r="M27" s="142" t="s">
        <v>212</v>
      </c>
      <c r="N27" s="143">
        <v>38</v>
      </c>
      <c r="O27" s="139">
        <v>45</v>
      </c>
    </row>
    <row r="28" spans="2:23" ht="23.25" customHeight="1" x14ac:dyDescent="0.25">
      <c r="B28" s="149" t="s">
        <v>213</v>
      </c>
      <c r="C28" s="149" t="s">
        <v>214</v>
      </c>
      <c r="D28" s="150">
        <v>1</v>
      </c>
      <c r="E28" s="149" t="s">
        <v>215</v>
      </c>
      <c r="F28" s="150">
        <v>453</v>
      </c>
      <c r="G28" s="150">
        <v>326</v>
      </c>
      <c r="H28" s="150">
        <v>127</v>
      </c>
      <c r="J28" s="136" t="s">
        <v>213</v>
      </c>
      <c r="K28" s="136" t="s">
        <v>214</v>
      </c>
      <c r="L28" s="141">
        <v>1</v>
      </c>
      <c r="M28" s="142" t="s">
        <v>215</v>
      </c>
      <c r="N28" s="143">
        <v>178</v>
      </c>
      <c r="O28" s="139">
        <v>148</v>
      </c>
    </row>
    <row r="29" spans="2:23" ht="15" customHeight="1" x14ac:dyDescent="0.25">
      <c r="B29" s="149" t="s">
        <v>213</v>
      </c>
      <c r="C29" s="149" t="s">
        <v>216</v>
      </c>
      <c r="D29" s="150">
        <v>1</v>
      </c>
      <c r="E29" s="149" t="s">
        <v>217</v>
      </c>
      <c r="F29" s="150">
        <v>158</v>
      </c>
      <c r="G29" s="150">
        <v>114</v>
      </c>
      <c r="H29" s="150">
        <v>44</v>
      </c>
      <c r="J29" s="136" t="s">
        <v>213</v>
      </c>
      <c r="K29" s="136" t="s">
        <v>216</v>
      </c>
      <c r="L29" s="141">
        <v>1</v>
      </c>
      <c r="M29" s="142" t="s">
        <v>217</v>
      </c>
      <c r="N29" s="143">
        <v>53</v>
      </c>
      <c r="O29" s="139">
        <v>61</v>
      </c>
    </row>
    <row r="30" spans="2:23" ht="18.75" customHeight="1" x14ac:dyDescent="0.25">
      <c r="B30" s="149" t="s">
        <v>218</v>
      </c>
      <c r="C30" s="149" t="s">
        <v>219</v>
      </c>
      <c r="D30" s="150">
        <v>1</v>
      </c>
      <c r="E30" s="149" t="s">
        <v>220</v>
      </c>
      <c r="F30" s="150">
        <v>379</v>
      </c>
      <c r="G30" s="150">
        <v>272</v>
      </c>
      <c r="H30" s="150">
        <v>107</v>
      </c>
      <c r="J30" s="136" t="s">
        <v>218</v>
      </c>
      <c r="K30" s="136" t="s">
        <v>219</v>
      </c>
      <c r="L30" s="141">
        <v>1</v>
      </c>
      <c r="M30" s="142" t="s">
        <v>220</v>
      </c>
      <c r="N30" s="143">
        <v>159</v>
      </c>
      <c r="O30" s="139">
        <v>113</v>
      </c>
    </row>
    <row r="31" spans="2:23" ht="15" customHeight="1" x14ac:dyDescent="0.25">
      <c r="B31" s="149" t="s">
        <v>221</v>
      </c>
      <c r="C31" s="149" t="s">
        <v>222</v>
      </c>
      <c r="D31" s="150">
        <v>1</v>
      </c>
      <c r="E31" s="149" t="s">
        <v>223</v>
      </c>
      <c r="F31" s="150">
        <v>402</v>
      </c>
      <c r="G31" s="150">
        <v>289</v>
      </c>
      <c r="H31" s="150">
        <v>113</v>
      </c>
      <c r="J31" s="136" t="s">
        <v>221</v>
      </c>
      <c r="K31" s="136" t="s">
        <v>222</v>
      </c>
      <c r="L31" s="141">
        <v>1</v>
      </c>
      <c r="M31" s="142" t="s">
        <v>223</v>
      </c>
      <c r="N31" s="143">
        <v>138</v>
      </c>
      <c r="O31" s="139">
        <v>151</v>
      </c>
    </row>
    <row r="32" spans="2:23" ht="15" customHeight="1" x14ac:dyDescent="0.25">
      <c r="B32" s="149" t="s">
        <v>224</v>
      </c>
      <c r="C32" s="149" t="s">
        <v>225</v>
      </c>
      <c r="D32" s="150">
        <v>1</v>
      </c>
      <c r="E32" s="149" t="s">
        <v>226</v>
      </c>
      <c r="F32" s="150">
        <v>394</v>
      </c>
      <c r="G32" s="150">
        <v>283</v>
      </c>
      <c r="H32" s="150">
        <v>111</v>
      </c>
      <c r="J32" s="136" t="s">
        <v>224</v>
      </c>
      <c r="K32" s="136" t="s">
        <v>225</v>
      </c>
      <c r="L32" s="141">
        <v>1</v>
      </c>
      <c r="M32" s="142" t="s">
        <v>226</v>
      </c>
      <c r="N32" s="143">
        <v>163</v>
      </c>
      <c r="O32" s="139">
        <v>120</v>
      </c>
    </row>
    <row r="33" spans="2:16" ht="15" customHeight="1" x14ac:dyDescent="0.25">
      <c r="B33" s="149" t="s">
        <v>224</v>
      </c>
      <c r="C33" s="149" t="s">
        <v>227</v>
      </c>
      <c r="D33" s="150">
        <v>1</v>
      </c>
      <c r="E33" s="149" t="s">
        <v>228</v>
      </c>
      <c r="F33" s="150">
        <v>301</v>
      </c>
      <c r="G33" s="150">
        <v>215</v>
      </c>
      <c r="H33" s="150">
        <v>86</v>
      </c>
      <c r="J33" s="136" t="s">
        <v>224</v>
      </c>
      <c r="K33" s="136" t="s">
        <v>227</v>
      </c>
      <c r="L33" s="141">
        <v>1</v>
      </c>
      <c r="M33" s="142" t="s">
        <v>228</v>
      </c>
      <c r="N33" s="143">
        <v>121</v>
      </c>
      <c r="O33" s="139">
        <v>94</v>
      </c>
    </row>
    <row r="34" spans="2:16" ht="15" customHeight="1" x14ac:dyDescent="0.25">
      <c r="B34" s="148" t="s">
        <v>186</v>
      </c>
      <c r="C34" s="148">
        <v>7</v>
      </c>
      <c r="D34" s="148">
        <v>7</v>
      </c>
      <c r="E34" s="148" t="s">
        <v>187</v>
      </c>
      <c r="F34" s="153">
        <v>2201</v>
      </c>
      <c r="G34" s="154">
        <v>1582</v>
      </c>
      <c r="H34" s="150">
        <v>619</v>
      </c>
      <c r="J34" s="135" t="s">
        <v>186</v>
      </c>
      <c r="K34" s="135">
        <v>7</v>
      </c>
      <c r="L34" s="135">
        <v>7</v>
      </c>
      <c r="M34" s="135" t="s">
        <v>187</v>
      </c>
      <c r="N34" s="140">
        <v>850</v>
      </c>
      <c r="O34" s="135">
        <v>732</v>
      </c>
      <c r="P34" s="158">
        <f>SUM(N34:O34)</f>
        <v>1582</v>
      </c>
    </row>
    <row r="35" spans="2:16" ht="15" customHeight="1" x14ac:dyDescent="0.25">
      <c r="J35" s="132"/>
      <c r="K35" s="133"/>
      <c r="L35" s="133"/>
      <c r="M35" s="133"/>
      <c r="N35" s="146"/>
      <c r="O35" s="146"/>
    </row>
    <row r="36" spans="2:16" ht="15" customHeight="1" x14ac:dyDescent="0.25">
      <c r="B36" s="147" t="s">
        <v>229</v>
      </c>
      <c r="J36" s="147" t="s">
        <v>229</v>
      </c>
      <c r="K36" s="147"/>
      <c r="L36" s="147"/>
      <c r="M36" s="147"/>
      <c r="N36" s="147"/>
      <c r="O36" s="147"/>
    </row>
    <row r="37" spans="2:16" ht="25.5" customHeight="1" x14ac:dyDescent="0.25">
      <c r="B37" s="220" t="s">
        <v>148</v>
      </c>
      <c r="C37" s="220" t="s">
        <v>149</v>
      </c>
      <c r="D37" s="220" t="s">
        <v>150</v>
      </c>
      <c r="E37" s="220" t="s">
        <v>151</v>
      </c>
      <c r="F37" s="220" t="s">
        <v>152</v>
      </c>
      <c r="G37" s="148" t="s">
        <v>153</v>
      </c>
      <c r="H37" s="220" t="s">
        <v>154</v>
      </c>
      <c r="J37" s="218" t="s">
        <v>148</v>
      </c>
      <c r="K37" s="218" t="s">
        <v>149</v>
      </c>
      <c r="L37" s="218" t="s">
        <v>150</v>
      </c>
      <c r="M37" s="218" t="s">
        <v>151</v>
      </c>
      <c r="N37" s="216" t="s">
        <v>153</v>
      </c>
      <c r="O37" s="217"/>
    </row>
    <row r="38" spans="2:16" ht="15" customHeight="1" x14ac:dyDescent="0.25">
      <c r="B38" s="220"/>
      <c r="C38" s="220"/>
      <c r="D38" s="220"/>
      <c r="E38" s="220"/>
      <c r="F38" s="220"/>
      <c r="G38" s="148" t="s">
        <v>156</v>
      </c>
      <c r="H38" s="220"/>
      <c r="J38" s="219"/>
      <c r="K38" s="219"/>
      <c r="L38" s="219"/>
      <c r="M38" s="219"/>
      <c r="N38" s="134" t="s">
        <v>157</v>
      </c>
      <c r="O38" s="135" t="s">
        <v>158</v>
      </c>
    </row>
    <row r="39" spans="2:16" ht="15" customHeight="1" x14ac:dyDescent="0.25">
      <c r="B39" s="155" t="s">
        <v>230</v>
      </c>
      <c r="C39" s="149" t="s">
        <v>231</v>
      </c>
      <c r="D39" s="150">
        <v>1</v>
      </c>
      <c r="E39" s="149" t="s">
        <v>232</v>
      </c>
      <c r="F39" s="150">
        <v>155</v>
      </c>
      <c r="G39" s="150">
        <v>111</v>
      </c>
      <c r="H39" s="150">
        <v>44</v>
      </c>
      <c r="J39" s="136" t="s">
        <v>230</v>
      </c>
      <c r="K39" s="136" t="s">
        <v>231</v>
      </c>
      <c r="L39" s="141">
        <v>1</v>
      </c>
      <c r="M39" s="136" t="s">
        <v>232</v>
      </c>
      <c r="N39" s="141">
        <v>80</v>
      </c>
      <c r="O39" s="144">
        <v>31</v>
      </c>
    </row>
    <row r="40" spans="2:16" ht="15" customHeight="1" x14ac:dyDescent="0.25">
      <c r="B40" s="149" t="s">
        <v>230</v>
      </c>
      <c r="C40" s="149" t="s">
        <v>233</v>
      </c>
      <c r="D40" s="150">
        <v>1</v>
      </c>
      <c r="E40" s="149" t="s">
        <v>234</v>
      </c>
      <c r="F40" s="150">
        <v>218</v>
      </c>
      <c r="G40" s="150">
        <v>156</v>
      </c>
      <c r="H40" s="150">
        <v>62</v>
      </c>
      <c r="J40" s="136" t="s">
        <v>230</v>
      </c>
      <c r="K40" s="136" t="s">
        <v>233</v>
      </c>
      <c r="L40" s="141">
        <v>1</v>
      </c>
      <c r="M40" s="136" t="s">
        <v>234</v>
      </c>
      <c r="N40" s="141">
        <v>119</v>
      </c>
      <c r="O40" s="144">
        <v>37</v>
      </c>
    </row>
    <row r="41" spans="2:16" ht="23.25" customHeight="1" x14ac:dyDescent="0.25">
      <c r="B41" s="149" t="s">
        <v>235</v>
      </c>
      <c r="C41" s="149" t="s">
        <v>236</v>
      </c>
      <c r="D41" s="150">
        <v>1</v>
      </c>
      <c r="E41" s="149" t="s">
        <v>237</v>
      </c>
      <c r="F41" s="150">
        <v>163</v>
      </c>
      <c r="G41" s="150">
        <v>117</v>
      </c>
      <c r="H41" s="150">
        <v>46</v>
      </c>
      <c r="J41" s="136" t="s">
        <v>235</v>
      </c>
      <c r="K41" s="136" t="s">
        <v>236</v>
      </c>
      <c r="L41" s="141">
        <v>1</v>
      </c>
      <c r="M41" s="145" t="s">
        <v>237</v>
      </c>
      <c r="N41" s="141">
        <v>64</v>
      </c>
      <c r="O41" s="144">
        <v>53</v>
      </c>
    </row>
    <row r="42" spans="2:16" ht="15" customHeight="1" x14ac:dyDescent="0.25">
      <c r="B42" s="149" t="s">
        <v>238</v>
      </c>
      <c r="C42" s="149" t="s">
        <v>239</v>
      </c>
      <c r="D42" s="150">
        <v>1</v>
      </c>
      <c r="E42" s="149" t="s">
        <v>240</v>
      </c>
      <c r="F42" s="150">
        <v>503</v>
      </c>
      <c r="G42" s="150">
        <v>363</v>
      </c>
      <c r="H42" s="150">
        <v>140</v>
      </c>
      <c r="J42" s="136" t="s">
        <v>238</v>
      </c>
      <c r="K42" s="136" t="s">
        <v>239</v>
      </c>
      <c r="L42" s="141">
        <v>1</v>
      </c>
      <c r="M42" s="136" t="s">
        <v>240</v>
      </c>
      <c r="N42" s="141">
        <v>251</v>
      </c>
      <c r="O42" s="144">
        <v>112</v>
      </c>
    </row>
    <row r="43" spans="2:16" ht="15" customHeight="1" x14ac:dyDescent="0.25">
      <c r="B43" s="149" t="s">
        <v>241</v>
      </c>
      <c r="C43" s="149" t="s">
        <v>242</v>
      </c>
      <c r="D43" s="150">
        <v>1</v>
      </c>
      <c r="E43" s="149" t="s">
        <v>243</v>
      </c>
      <c r="F43" s="150">
        <v>284</v>
      </c>
      <c r="G43" s="150">
        <v>204</v>
      </c>
      <c r="H43" s="150">
        <v>80</v>
      </c>
      <c r="J43" s="136" t="s">
        <v>241</v>
      </c>
      <c r="K43" s="136" t="s">
        <v>242</v>
      </c>
      <c r="L43" s="141">
        <v>1</v>
      </c>
      <c r="M43" s="136" t="s">
        <v>243</v>
      </c>
      <c r="N43" s="141">
        <v>105</v>
      </c>
      <c r="O43" s="144">
        <v>99</v>
      </c>
    </row>
    <row r="44" spans="2:16" ht="15" customHeight="1" x14ac:dyDescent="0.25">
      <c r="B44" s="149" t="s">
        <v>241</v>
      </c>
      <c r="C44" s="149" t="s">
        <v>244</v>
      </c>
      <c r="D44" s="150">
        <v>1</v>
      </c>
      <c r="E44" s="149" t="s">
        <v>245</v>
      </c>
      <c r="F44" s="150">
        <v>178</v>
      </c>
      <c r="G44" s="150">
        <v>128</v>
      </c>
      <c r="H44" s="150">
        <v>50</v>
      </c>
      <c r="J44" s="136" t="s">
        <v>241</v>
      </c>
      <c r="K44" s="136" t="s">
        <v>244</v>
      </c>
      <c r="L44" s="141">
        <v>1</v>
      </c>
      <c r="M44" s="136" t="s">
        <v>245</v>
      </c>
      <c r="N44" s="141">
        <v>65</v>
      </c>
      <c r="O44" s="144">
        <v>63</v>
      </c>
    </row>
    <row r="45" spans="2:16" ht="15" customHeight="1" x14ac:dyDescent="0.25">
      <c r="B45" s="149" t="s">
        <v>241</v>
      </c>
      <c r="C45" s="149" t="s">
        <v>246</v>
      </c>
      <c r="D45" s="150">
        <v>1</v>
      </c>
      <c r="E45" s="149" t="s">
        <v>247</v>
      </c>
      <c r="F45" s="150">
        <v>58</v>
      </c>
      <c r="G45" s="150">
        <v>42</v>
      </c>
      <c r="H45" s="150">
        <v>16</v>
      </c>
      <c r="J45" s="136" t="s">
        <v>241</v>
      </c>
      <c r="K45" s="136" t="s">
        <v>246</v>
      </c>
      <c r="L45" s="141">
        <v>1</v>
      </c>
      <c r="M45" s="136" t="s">
        <v>247</v>
      </c>
      <c r="N45" s="141">
        <v>22</v>
      </c>
      <c r="O45" s="144">
        <v>20</v>
      </c>
    </row>
    <row r="46" spans="2:16" ht="18.75" customHeight="1" x14ac:dyDescent="0.25">
      <c r="B46" s="148" t="s">
        <v>186</v>
      </c>
      <c r="C46" s="148">
        <v>7</v>
      </c>
      <c r="D46" s="148">
        <v>7</v>
      </c>
      <c r="E46" s="148" t="s">
        <v>187</v>
      </c>
      <c r="F46" s="156">
        <v>1559</v>
      </c>
      <c r="G46" s="157">
        <v>1121</v>
      </c>
      <c r="H46" s="148">
        <v>438</v>
      </c>
      <c r="J46" s="135" t="s">
        <v>186</v>
      </c>
      <c r="K46" s="135">
        <v>7</v>
      </c>
      <c r="L46" s="135">
        <v>7</v>
      </c>
      <c r="M46" s="135" t="s">
        <v>187</v>
      </c>
      <c r="N46" s="135">
        <v>706</v>
      </c>
      <c r="O46" s="135">
        <v>415</v>
      </c>
      <c r="P46" s="158">
        <f>SUM(N46:O46)</f>
        <v>1121</v>
      </c>
    </row>
    <row r="47" spans="2:16" ht="15" customHeight="1" x14ac:dyDescent="0.25">
      <c r="J47" s="132"/>
      <c r="K47" s="133"/>
      <c r="L47" s="133"/>
      <c r="M47" s="133"/>
    </row>
    <row r="48" spans="2:16" ht="26.25" customHeight="1" x14ac:dyDescent="0.25">
      <c r="B48" s="147" t="s">
        <v>248</v>
      </c>
      <c r="J48" s="147" t="s">
        <v>248</v>
      </c>
      <c r="K48" s="147"/>
      <c r="L48" s="147"/>
      <c r="M48" s="147"/>
      <c r="N48" s="147"/>
      <c r="O48" s="147"/>
    </row>
    <row r="49" spans="2:16" ht="28.5" customHeight="1" x14ac:dyDescent="0.25">
      <c r="B49" s="220" t="s">
        <v>148</v>
      </c>
      <c r="C49" s="220" t="s">
        <v>149</v>
      </c>
      <c r="D49" s="220" t="s">
        <v>150</v>
      </c>
      <c r="E49" s="220" t="s">
        <v>151</v>
      </c>
      <c r="F49" s="220" t="s">
        <v>152</v>
      </c>
      <c r="G49" s="148" t="s">
        <v>153</v>
      </c>
      <c r="H49" s="220" t="s">
        <v>154</v>
      </c>
      <c r="J49" s="218" t="s">
        <v>148</v>
      </c>
      <c r="K49" s="218" t="s">
        <v>149</v>
      </c>
      <c r="L49" s="218" t="s">
        <v>150</v>
      </c>
      <c r="M49" s="218" t="s">
        <v>151</v>
      </c>
      <c r="N49" s="216" t="s">
        <v>153</v>
      </c>
      <c r="O49" s="217"/>
    </row>
    <row r="50" spans="2:16" ht="15" customHeight="1" x14ac:dyDescent="0.25">
      <c r="B50" s="220"/>
      <c r="C50" s="220"/>
      <c r="D50" s="220"/>
      <c r="E50" s="220"/>
      <c r="F50" s="220"/>
      <c r="G50" s="148" t="s">
        <v>156</v>
      </c>
      <c r="H50" s="220"/>
      <c r="J50" s="219"/>
      <c r="K50" s="219"/>
      <c r="L50" s="219"/>
      <c r="M50" s="219"/>
      <c r="N50" s="134" t="s">
        <v>157</v>
      </c>
      <c r="O50" s="135" t="s">
        <v>158</v>
      </c>
    </row>
    <row r="51" spans="2:16" ht="15" customHeight="1" x14ac:dyDescent="0.25">
      <c r="B51" s="149" t="s">
        <v>249</v>
      </c>
      <c r="C51" s="149" t="s">
        <v>250</v>
      </c>
      <c r="D51" s="150">
        <v>1</v>
      </c>
      <c r="E51" s="149" t="s">
        <v>251</v>
      </c>
      <c r="F51" s="150">
        <v>131</v>
      </c>
      <c r="G51" s="150">
        <v>94</v>
      </c>
      <c r="H51" s="150">
        <v>37</v>
      </c>
      <c r="J51" s="136" t="s">
        <v>249</v>
      </c>
      <c r="K51" s="136" t="s">
        <v>250</v>
      </c>
      <c r="L51" s="141">
        <v>1</v>
      </c>
      <c r="M51" s="136" t="s">
        <v>251</v>
      </c>
      <c r="N51" s="141">
        <v>53</v>
      </c>
      <c r="O51" s="144">
        <v>41</v>
      </c>
    </row>
    <row r="52" spans="2:16" ht="15" customHeight="1" x14ac:dyDescent="0.25">
      <c r="B52" s="149" t="s">
        <v>252</v>
      </c>
      <c r="C52" s="149" t="s">
        <v>253</v>
      </c>
      <c r="D52" s="150">
        <v>1</v>
      </c>
      <c r="E52" s="149" t="s">
        <v>198</v>
      </c>
      <c r="F52" s="150">
        <v>245</v>
      </c>
      <c r="G52" s="150">
        <v>176</v>
      </c>
      <c r="H52" s="150">
        <v>69</v>
      </c>
      <c r="J52" s="136" t="s">
        <v>252</v>
      </c>
      <c r="K52" s="136" t="s">
        <v>253</v>
      </c>
      <c r="L52" s="141">
        <v>1</v>
      </c>
      <c r="M52" s="136" t="s">
        <v>198</v>
      </c>
      <c r="N52" s="141">
        <v>83</v>
      </c>
      <c r="O52" s="144">
        <v>93</v>
      </c>
    </row>
    <row r="53" spans="2:16" ht="15" customHeight="1" x14ac:dyDescent="0.25">
      <c r="B53" s="148" t="s">
        <v>186</v>
      </c>
      <c r="C53" s="148">
        <v>2</v>
      </c>
      <c r="D53" s="148">
        <v>2</v>
      </c>
      <c r="E53" s="148" t="s">
        <v>187</v>
      </c>
      <c r="F53" s="148">
        <v>376</v>
      </c>
      <c r="G53" s="152">
        <v>270</v>
      </c>
      <c r="H53" s="148">
        <v>106</v>
      </c>
      <c r="J53" s="135" t="s">
        <v>186</v>
      </c>
      <c r="K53" s="135">
        <v>2</v>
      </c>
      <c r="L53" s="135">
        <v>2</v>
      </c>
      <c r="M53" s="135" t="s">
        <v>187</v>
      </c>
      <c r="N53" s="135">
        <v>136</v>
      </c>
      <c r="O53" s="135">
        <v>134</v>
      </c>
      <c r="P53" s="158">
        <f>SUM(N53:O53)</f>
        <v>270</v>
      </c>
    </row>
    <row r="54" spans="2:16" ht="23.25" customHeight="1" x14ac:dyDescent="0.25">
      <c r="J54" s="133"/>
      <c r="K54" s="133"/>
      <c r="L54" s="133"/>
      <c r="M54" s="133"/>
    </row>
    <row r="55" spans="2:16" ht="15" customHeight="1" x14ac:dyDescent="0.25">
      <c r="B55" s="103" t="s">
        <v>254</v>
      </c>
      <c r="F55" s="107">
        <f>SUM(F53+F46+F34+F22+F13)</f>
        <v>5915</v>
      </c>
      <c r="G55" s="107">
        <f>SUM(G53+G46+G34+G22+G13)</f>
        <v>4263</v>
      </c>
      <c r="H55" s="107">
        <f>SUM(H53+H46+H34+H22+H13)</f>
        <v>1652</v>
      </c>
      <c r="N55" s="107">
        <f>SUM(N53+N46+N34+N22+N13)</f>
        <v>2438</v>
      </c>
      <c r="O55" s="107">
        <f>SUM(O53+O46+O34+O22+O13)</f>
        <v>1825</v>
      </c>
    </row>
    <row r="57" spans="2:16" ht="15" customHeight="1" x14ac:dyDescent="0.25">
      <c r="J57" s="133"/>
      <c r="K57" s="133"/>
      <c r="L57" s="133"/>
      <c r="M57" s="133"/>
      <c r="N57" s="133"/>
      <c r="O57" s="133"/>
    </row>
  </sheetData>
  <mergeCells count="55">
    <mergeCell ref="N37:O37"/>
    <mergeCell ref="B49:B50"/>
    <mergeCell ref="C49:C50"/>
    <mergeCell ref="D49:D50"/>
    <mergeCell ref="J49:J50"/>
    <mergeCell ref="K49:K50"/>
    <mergeCell ref="L49:L50"/>
    <mergeCell ref="M49:M50"/>
    <mergeCell ref="N49:O49"/>
    <mergeCell ref="E49:E50"/>
    <mergeCell ref="F49:F50"/>
    <mergeCell ref="H49:H50"/>
    <mergeCell ref="F37:F38"/>
    <mergeCell ref="J25:J26"/>
    <mergeCell ref="K25:K26"/>
    <mergeCell ref="K37:K38"/>
    <mergeCell ref="L37:L38"/>
    <mergeCell ref="M37:M38"/>
    <mergeCell ref="B25:B26"/>
    <mergeCell ref="C25:C26"/>
    <mergeCell ref="D25:D26"/>
    <mergeCell ref="E25:E26"/>
    <mergeCell ref="B37:B38"/>
    <mergeCell ref="C37:C38"/>
    <mergeCell ref="D37:D38"/>
    <mergeCell ref="E37:E38"/>
    <mergeCell ref="N16:O16"/>
    <mergeCell ref="E4:E5"/>
    <mergeCell ref="B16:B17"/>
    <mergeCell ref="C16:C17"/>
    <mergeCell ref="D16:D17"/>
    <mergeCell ref="E16:E17"/>
    <mergeCell ref="B4:B5"/>
    <mergeCell ref="C4:C5"/>
    <mergeCell ref="D4:D5"/>
    <mergeCell ref="J4:J5"/>
    <mergeCell ref="K4:K5"/>
    <mergeCell ref="J16:J17"/>
    <mergeCell ref="K16:K17"/>
    <mergeCell ref="N25:O25"/>
    <mergeCell ref="J37:J38"/>
    <mergeCell ref="H4:H5"/>
    <mergeCell ref="F16:F17"/>
    <mergeCell ref="H16:H17"/>
    <mergeCell ref="F4:F5"/>
    <mergeCell ref="H37:H38"/>
    <mergeCell ref="F25:F26"/>
    <mergeCell ref="H25:H26"/>
    <mergeCell ref="L25:L26"/>
    <mergeCell ref="M25:M26"/>
    <mergeCell ref="L4:L5"/>
    <mergeCell ref="M4:M5"/>
    <mergeCell ref="N4:O4"/>
    <mergeCell ref="L16:L17"/>
    <mergeCell ref="M16:M17"/>
  </mergeCells>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59A9641F7B49741B21635CACE7DC16B" ma:contentTypeVersion="14" ma:contentTypeDescription="Crear nuevo documento." ma:contentTypeScope="" ma:versionID="e885d92a00d12014dd341ad01821f000">
  <xsd:schema xmlns:xsd="http://www.w3.org/2001/XMLSchema" xmlns:xs="http://www.w3.org/2001/XMLSchema" xmlns:p="http://schemas.microsoft.com/office/2006/metadata/properties" xmlns:ns2="635b0fd0-ca15-477c-ba6f-bbb98d65918e" xmlns:ns3="3d829b3d-0a18-498d-a6ce-e6cbe2982448" targetNamespace="http://schemas.microsoft.com/office/2006/metadata/properties" ma:root="true" ma:fieldsID="080c14ca93141a80f98011b7f54b4534" ns2:_="" ns3:_="">
    <xsd:import namespace="635b0fd0-ca15-477c-ba6f-bbb98d65918e"/>
    <xsd:import namespace="3d829b3d-0a18-498d-a6ce-e6cbe298244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5b0fd0-ca15-477c-ba6f-bbb98d6591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148dc318-5de1-4747-92ed-e07023d138f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d829b3d-0a18-498d-a6ce-e6cbe2982448"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95e2e99-4437-4cba-a5ec-abffd78451b0}" ma:internalName="TaxCatchAll" ma:showField="CatchAllData" ma:web="3d829b3d-0a18-498d-a6ce-e6cbe298244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35b0fd0-ca15-477c-ba6f-bbb98d65918e">
      <Terms xmlns="http://schemas.microsoft.com/office/infopath/2007/PartnerControls"/>
    </lcf76f155ced4ddcb4097134ff3c332f>
    <TaxCatchAll xmlns="3d829b3d-0a18-498d-a6ce-e6cbe298244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4849EAC-E44B-42E5-9DE1-771C5459D4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5b0fd0-ca15-477c-ba6f-bbb98d65918e"/>
    <ds:schemaRef ds:uri="3d829b3d-0a18-498d-a6ce-e6cbe29824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254596C-3CA5-451D-888B-F8ED01DBA8D6}">
  <ds:schemaRefs>
    <ds:schemaRef ds:uri="http://schemas.microsoft.com/office/2006/metadata/properties"/>
    <ds:schemaRef ds:uri="http://schemas.microsoft.com/office/infopath/2007/PartnerControls"/>
    <ds:schemaRef ds:uri="635b0fd0-ca15-477c-ba6f-bbb98d65918e"/>
    <ds:schemaRef ds:uri="3d829b3d-0a18-498d-a6ce-e6cbe2982448"/>
  </ds:schemaRefs>
</ds:datastoreItem>
</file>

<file path=customXml/itemProps3.xml><?xml version="1.0" encoding="utf-8"?>
<ds:datastoreItem xmlns:ds="http://schemas.openxmlformats.org/officeDocument/2006/customXml" ds:itemID="{14B28D4C-5359-4094-B927-4041B3D912A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SINTESIS MACRORREGION ANDINA </vt:lpstr>
      <vt:lpstr>IES 1 XXX (1)</vt:lpstr>
      <vt:lpstr>IES 1 XXX (2)</vt:lpstr>
      <vt:lpstr>IES 1 UNAL</vt:lpstr>
      <vt:lpstr>EQUIPO PROYECT MACRORREGION</vt:lpstr>
      <vt:lpstr>DATOS IEM MACRORREGION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Test</dc:creator>
  <cp:keywords/>
  <dc:description/>
  <cp:lastModifiedBy>Ruben Castro</cp:lastModifiedBy>
  <cp:revision/>
  <dcterms:created xsi:type="dcterms:W3CDTF">2013-01-16T16:38:10Z</dcterms:created>
  <dcterms:modified xsi:type="dcterms:W3CDTF">2026-02-23T17:28:18Z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0x010100259A9641F7B49741B21635CACE7DC16B</vt:lpwstr>
  </property>
  <property fmtid="{D5CDD505-2E9C-101B-9397-08002B2CF9AE}" pid="3" name="TaxKeyword">
    <vt:lpwstr/>
  </property>
  <property fmtid="{D5CDD505-2E9C-101B-9397-08002B2CF9AE}" pid="4" name="Series Corporate IDB">
    <vt:lpwstr>860;#GOV-07.1 Policies and Procedures - Working Documents|adcd5c59-1403-4739-bab1-9a1dec4ffb30</vt:lpwstr>
  </property>
  <property fmtid="{D5CDD505-2E9C-101B-9397-08002B2CF9AE}" pid="5" name="Function Corporate IDB">
    <vt:lpwstr>335;#4 Governance|d48f69c4-9785-416c-9a0f-b99285e2bde9</vt:lpwstr>
  </property>
  <property fmtid="{D5CDD505-2E9C-101B-9397-08002B2CF9AE}" pid="6" name="TaxKeywordTaxHTField">
    <vt:lpwstr/>
  </property>
  <property fmtid="{D5CDD505-2E9C-101B-9397-08002B2CF9AE}" pid="7" name="Country">
    <vt:lpwstr/>
  </property>
  <property fmtid="{D5CDD505-2E9C-101B-9397-08002B2CF9AE}" pid="8" name="_dlc_DocIdItemGuid">
    <vt:lpwstr>b90657c6-f60f-4499-aac8-f3261fd22d60</vt:lpwstr>
  </property>
  <property fmtid="{D5CDD505-2E9C-101B-9397-08002B2CF9AE}" pid="9" name="MSIP_Label_f535a957-b352-4c2d-aa57-80f72177303d_Enabled">
    <vt:lpwstr>true</vt:lpwstr>
  </property>
  <property fmtid="{D5CDD505-2E9C-101B-9397-08002B2CF9AE}" pid="10" name="MSIP_Label_f535a957-b352-4c2d-aa57-80f72177303d_SetDate">
    <vt:lpwstr>2025-06-09T20:54:10Z</vt:lpwstr>
  </property>
  <property fmtid="{D5CDD505-2E9C-101B-9397-08002B2CF9AE}" pid="11" name="MSIP_Label_f535a957-b352-4c2d-aa57-80f72177303d_Method">
    <vt:lpwstr>Standard</vt:lpwstr>
  </property>
  <property fmtid="{D5CDD505-2E9C-101B-9397-08002B2CF9AE}" pid="12" name="MSIP_Label_f535a957-b352-4c2d-aa57-80f72177303d_Name">
    <vt:lpwstr>defa4170-0d19-0005-0004-bc88714345d2</vt:lpwstr>
  </property>
  <property fmtid="{D5CDD505-2E9C-101B-9397-08002B2CF9AE}" pid="13" name="MSIP_Label_f535a957-b352-4c2d-aa57-80f72177303d_SiteId">
    <vt:lpwstr>34303541-74ec-4d4a-8c5a-8049d2fd6ce6</vt:lpwstr>
  </property>
  <property fmtid="{D5CDD505-2E9C-101B-9397-08002B2CF9AE}" pid="14" name="MSIP_Label_f535a957-b352-4c2d-aa57-80f72177303d_ActionId">
    <vt:lpwstr>e0bc140c-0d2a-442d-8b33-fc90f69596c1</vt:lpwstr>
  </property>
  <property fmtid="{D5CDD505-2E9C-101B-9397-08002B2CF9AE}" pid="15" name="MSIP_Label_f535a957-b352-4c2d-aa57-80f72177303d_ContentBits">
    <vt:lpwstr>0</vt:lpwstr>
  </property>
  <property fmtid="{D5CDD505-2E9C-101B-9397-08002B2CF9AE}" pid="16" name="MSIP_Label_f535a957-b352-4c2d-aa57-80f72177303d_Tag">
    <vt:lpwstr>10, 3, 0, 1</vt:lpwstr>
  </property>
  <property fmtid="{D5CDD505-2E9C-101B-9397-08002B2CF9AE}" pid="17" name="MediaServiceImageTags">
    <vt:lpwstr/>
  </property>
</Properties>
</file>