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24"/>
  <workbookPr/>
  <mc:AlternateContent xmlns:mc="http://schemas.openxmlformats.org/markup-compatibility/2006">
    <mc:Choice Requires="x15">
      <x15ac:absPath xmlns:x15ac="http://schemas.microsoft.com/office/spreadsheetml/2010/11/ac" url="/Users/alexvenegas/Downloads/"/>
    </mc:Choice>
  </mc:AlternateContent>
  <xr:revisionPtr revIDLastSave="0" documentId="13_ncr:1_{ABC72EB2-2E1C-1D40-8485-C00F1B08953C}" xr6:coauthVersionLast="47" xr6:coauthVersionMax="47" xr10:uidLastSave="{00000000-0000-0000-0000-000000000000}"/>
  <bookViews>
    <workbookView xWindow="-38400" yWindow="-1320" windowWidth="38400" windowHeight="21600" xr2:uid="{5F8D78E7-E4A6-E344-8492-43E174F37E4F}"/>
  </bookViews>
  <sheets>
    <sheet name="Presupuesto" sheetId="1" r:id="rId1"/>
    <sheet name="Kit Complementario" sheetId="4" r:id="rId2"/>
    <sheet name="Canasta Educativa" sheetId="3" r:id="rId3"/>
    <sheet name="KIT apoyo didactivo" sheetId="2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6" i="1" l="1"/>
  <c r="C73" i="1"/>
  <c r="C70" i="1"/>
  <c r="C67" i="1"/>
  <c r="C64" i="1"/>
  <c r="G83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169" i="2"/>
  <c r="G168" i="2"/>
  <c r="G167" i="2"/>
  <c r="G166" i="2"/>
  <c r="G165" i="2"/>
  <c r="G164" i="2"/>
  <c r="G163" i="2"/>
  <c r="G162" i="2"/>
  <c r="G161" i="2"/>
  <c r="G160" i="2"/>
  <c r="G159" i="2"/>
  <c r="G158" i="2"/>
  <c r="G157" i="2"/>
  <c r="G156" i="2"/>
  <c r="G155" i="2"/>
  <c r="G154" i="2"/>
  <c r="G153" i="2"/>
  <c r="G152" i="2"/>
  <c r="G151" i="2"/>
  <c r="G150" i="2"/>
  <c r="G149" i="2"/>
  <c r="G148" i="2"/>
  <c r="G147" i="2"/>
  <c r="G146" i="2"/>
  <c r="G145" i="2"/>
  <c r="G144" i="2"/>
  <c r="G138" i="2"/>
  <c r="G137" i="2"/>
  <c r="G136" i="2"/>
  <c r="G135" i="2"/>
  <c r="G134" i="2"/>
  <c r="G133" i="2"/>
  <c r="G132" i="2"/>
  <c r="G131" i="2"/>
  <c r="G130" i="2"/>
  <c r="G129" i="2"/>
  <c r="G128" i="2"/>
  <c r="G127" i="2"/>
  <c r="G126" i="2"/>
  <c r="G125" i="2"/>
  <c r="G124" i="2"/>
  <c r="G123" i="2"/>
  <c r="G122" i="2"/>
  <c r="G121" i="2"/>
  <c r="G120" i="2"/>
  <c r="G119" i="2"/>
  <c r="G118" i="2"/>
  <c r="G117" i="2"/>
  <c r="G116" i="2"/>
  <c r="G115" i="2"/>
  <c r="G114" i="2"/>
  <c r="G109" i="2"/>
  <c r="G108" i="2"/>
  <c r="G107" i="2"/>
  <c r="G106" i="2"/>
  <c r="G105" i="2"/>
  <c r="G104" i="2"/>
  <c r="G103" i="2"/>
  <c r="G102" i="2"/>
  <c r="G101" i="2"/>
  <c r="G100" i="2"/>
  <c r="G99" i="2"/>
  <c r="G98" i="2"/>
  <c r="G97" i="2"/>
  <c r="G96" i="2"/>
  <c r="G95" i="2"/>
  <c r="G94" i="2"/>
  <c r="G93" i="2"/>
  <c r="G92" i="2"/>
  <c r="G91" i="2"/>
  <c r="G90" i="2"/>
  <c r="G89" i="2"/>
  <c r="G88" i="2"/>
  <c r="G82" i="2"/>
  <c r="G81" i="2"/>
  <c r="G80" i="2"/>
  <c r="G79" i="2"/>
  <c r="G78" i="2"/>
  <c r="G77" i="2"/>
  <c r="G76" i="2"/>
  <c r="G75" i="2"/>
  <c r="G74" i="2"/>
  <c r="G73" i="2"/>
  <c r="G72" i="2"/>
  <c r="G71" i="2"/>
  <c r="G70" i="2"/>
  <c r="G69" i="2"/>
  <c r="G68" i="2"/>
  <c r="G67" i="2"/>
  <c r="G66" i="2"/>
  <c r="G65" i="2"/>
  <c r="G64" i="2"/>
  <c r="G63" i="2"/>
  <c r="G62" i="2"/>
  <c r="G61" i="2"/>
  <c r="G60" i="2"/>
  <c r="G59" i="2"/>
  <c r="G58" i="2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3" i="2"/>
  <c r="F56" i="3"/>
  <c r="G37" i="1" s="1"/>
  <c r="F86" i="3"/>
  <c r="G39" i="1" s="1"/>
  <c r="F71" i="3"/>
  <c r="G38" i="1" s="1"/>
  <c r="F36" i="3"/>
  <c r="G36" i="1" s="1"/>
  <c r="F3" i="3"/>
  <c r="G35" i="1" s="1"/>
  <c r="D35" i="1"/>
  <c r="D39" i="1"/>
  <c r="D38" i="1"/>
  <c r="D37" i="1"/>
  <c r="D36" i="1"/>
  <c r="D28" i="1"/>
  <c r="D27" i="1"/>
  <c r="D30" i="1"/>
  <c r="H30" i="1" s="1"/>
  <c r="D47" i="1"/>
  <c r="D41" i="1"/>
  <c r="D40" i="1"/>
  <c r="F4" i="4"/>
  <c r="F5" i="4"/>
  <c r="F6" i="4"/>
  <c r="F7" i="4"/>
  <c r="F8" i="4"/>
  <c r="F9" i="4"/>
  <c r="F10" i="4"/>
  <c r="F11" i="4"/>
  <c r="F12" i="4"/>
  <c r="F13" i="4"/>
  <c r="F14" i="4"/>
  <c r="F15" i="4"/>
  <c r="F3" i="4"/>
  <c r="F16" i="4" s="1"/>
  <c r="G40" i="1" s="1"/>
  <c r="H41" i="1"/>
  <c r="H47" i="1"/>
  <c r="H24" i="1"/>
  <c r="H25" i="1"/>
  <c r="H26" i="1"/>
  <c r="H27" i="1"/>
  <c r="H28" i="1"/>
  <c r="H29" i="1"/>
  <c r="H23" i="1"/>
  <c r="H15" i="1"/>
  <c r="H16" i="1"/>
  <c r="H17" i="1"/>
  <c r="H18" i="1"/>
  <c r="H19" i="1"/>
  <c r="H20" i="1"/>
  <c r="H14" i="1"/>
  <c r="G9" i="1"/>
  <c r="H58" i="2" l="1"/>
  <c r="G43" i="1" s="1"/>
  <c r="H3" i="2"/>
  <c r="G42" i="1" s="1"/>
  <c r="C65" i="1" s="1"/>
  <c r="H144" i="2"/>
  <c r="G46" i="1" s="1"/>
  <c r="H114" i="2"/>
  <c r="G45" i="1" s="1"/>
  <c r="H88" i="2"/>
  <c r="G44" i="1" s="1"/>
  <c r="H39" i="1"/>
  <c r="H38" i="1"/>
  <c r="H37" i="1"/>
  <c r="H36" i="1"/>
  <c r="H35" i="1"/>
  <c r="C78" i="1"/>
  <c r="C66" i="1"/>
  <c r="H40" i="1"/>
  <c r="C72" i="1"/>
  <c r="C69" i="1"/>
  <c r="C62" i="1"/>
  <c r="D62" i="1" s="1"/>
  <c r="C75" i="1"/>
  <c r="H31" i="1"/>
  <c r="H21" i="1"/>
  <c r="H42" i="1" l="1"/>
  <c r="C74" i="1"/>
  <c r="D73" i="1" s="1"/>
  <c r="H45" i="1"/>
  <c r="H46" i="1"/>
  <c r="C77" i="1"/>
  <c r="D76" i="1" s="1"/>
  <c r="C87" i="1" s="1"/>
  <c r="C71" i="1"/>
  <c r="D70" i="1" s="1"/>
  <c r="H44" i="1"/>
  <c r="C68" i="1"/>
  <c r="D67" i="1" s="1"/>
  <c r="H43" i="1"/>
  <c r="D64" i="1"/>
  <c r="C83" i="1" s="1"/>
  <c r="H32" i="1"/>
  <c r="H48" i="1" l="1"/>
  <c r="H49" i="1" s="1"/>
  <c r="B84" i="1"/>
  <c r="C84" i="1"/>
  <c r="B85" i="1"/>
  <c r="C85" i="1"/>
  <c r="B86" i="1"/>
  <c r="C86" i="1"/>
  <c r="B87" i="1"/>
  <c r="B83" i="1"/>
  <c r="H53" i="1" l="1"/>
  <c r="H54" i="1" l="1"/>
  <c r="H55" i="1" s="1"/>
</calcChain>
</file>

<file path=xl/sharedStrings.xml><?xml version="1.0" encoding="utf-8"?>
<sst xmlns="http://schemas.openxmlformats.org/spreadsheetml/2006/main" count="1086" uniqueCount="589">
  <si>
    <t>ESTRUCTURA DE PRESUPUESTO. ANEXO No. 3</t>
  </si>
  <si>
    <t>CONVOCATORIA PÚBLICA DIRIGIDA A INSTITUCIONES DE EDUCACIÓN SUPERIOR-IES QUE CUENTEN CON ACREDITACIÓN INSTITUCIONAL EN ALTA CALIDAD VIGENTE, PARA QUE POSTULEN PROPUESTAS PARA EL FORTALECIMIENTO DE SEDES EDUCATIVAS RURALES A TRAVÉS DEL DESARROLLO DE PROCESOS DE FORMACIÓN DOCENTE, ENTREGA DE MATERIAL EDUCATIVO   Y SEGUIMIENTO A LA IMPLEMENTACIÓN DEL MODELO EDUCATIVO FLEXIBLE- MEF - CAMINAR EN SECUNDARIA</t>
  </si>
  <si>
    <r>
      <t xml:space="preserve">NOTA 1: </t>
    </r>
    <r>
      <rPr>
        <sz val="12"/>
        <color rgb="FFC00000"/>
        <rFont val="Cambria"/>
        <family val="1"/>
      </rPr>
      <t>diligenciar únicamente las casillas sombreadas en verde.</t>
    </r>
  </si>
  <si>
    <r>
      <t>NOTA 2:</t>
    </r>
    <r>
      <rPr>
        <sz val="12"/>
        <rFont val="Cambria"/>
        <family val="1"/>
      </rPr>
      <t> Los valores deben ser expresados en pesos colombianos.</t>
    </r>
  </si>
  <si>
    <r>
      <t>NOTA 3:</t>
    </r>
    <r>
      <rPr>
        <sz val="12"/>
        <rFont val="Cambria"/>
        <family val="1"/>
      </rPr>
      <t> Al formular la propuesta, la Institución de Educación Superior manifiesta que esta incluye todos los impuestos, tasas y contribuciones establecidos por las diferentes autoridades nacionales, departamentales o municipales y dentro de estos mismos niveles territoriales, los impuestos, tasas y contribuciones establecidos por las diferentes autoridades ambientales, que afecten el contrato y las actividades que de él se deriven.</t>
    </r>
  </si>
  <si>
    <r>
      <t>NOTA 4</t>
    </r>
    <r>
      <rPr>
        <sz val="12"/>
        <rFont val="Arial"/>
        <family val="2"/>
      </rPr>
      <t xml:space="preserve"> Los valores sombreados en amarillo son datos formulados de acuerdo a las condiciones para ayuda a su diligenciamiento </t>
    </r>
  </si>
  <si>
    <t>Sedes Beneficiadas</t>
  </si>
  <si>
    <t xml:space="preserve">Sedes con acompañamiento presencial </t>
  </si>
  <si>
    <t>COSTOS DIRECTOS DE OPERACIÓN</t>
  </si>
  <si>
    <t>RUBRO 1.	ACOMPAÑAMIENTO IN SITU Y FORMACION DOCENTE</t>
  </si>
  <si>
    <t>ITEM</t>
  </si>
  <si>
    <t>DESCRIPCIÓN</t>
  </si>
  <si>
    <t>CANTIDAD</t>
  </si>
  <si>
    <t>TIEMPO/
 MESES</t>
  </si>
  <si>
    <t>DEDICACIÓN</t>
  </si>
  <si>
    <t>Valor Unitario</t>
  </si>
  <si>
    <t>Valor Total</t>
  </si>
  <si>
    <t>capacitacion</t>
  </si>
  <si>
    <t>acompañamiento</t>
  </si>
  <si>
    <t>Equipo Requerido</t>
  </si>
  <si>
    <t>Líder proceso de formación y acompañamiento</t>
  </si>
  <si>
    <t>Formación académica:
Título de pregrado en áreas relacionadas con:  Ciencias de la educación, Ciencias sociales,Ciencias humanas o afines.
Título de posgrado en modalidad de especialización, en alguna de las siguientes áreas:
Gerencia de proyectos,Formulación y evaluación de proyectos educativos,Políticas educativas,Desarrollo educativo y social, Educación, pedagogía o afines.
Experiencia profesional:
Mínimo 61 meses y hasta 75 meses de experiencia profesional, de los cuales al menos 24 meses deben estar relacionados con: Coordinación, gerencia o evaluación de proyectos educativos, con énfasis en Modelos Educativos Flexibles (MEF), Diseño y ejecución de estrategias de formación docente y acompañamiento pedagógico, Implementación de estrategias para la permanencia escolar, Procesos de evaluación educativa o asesoría técnica territorial.</t>
  </si>
  <si>
    <t>Profesional Pedagogico</t>
  </si>
  <si>
    <t>Formación académica:
Título de pregrado en:ciencias de la educación, Ciencias sociales o humanas, O áreas afines.
Título de posgrado en modalidad de especialización en: Educación, Evaluación educativa, Gestión educativa,
Pedagogía, Desarrollo educativo y social, O áreas afines.
Experiencia profesional:
Mínimo 48 y hasta 60 meses de experiencia profesional, de los cuales al menos 18 meses deben estar relacionados con:
Acompañamiento pedagógico a entidades territoriales certificadas en educación (ETC) o establecimientos educativos.
Asesoría a equipos de docentes o formadores en terreno.
Diseño e implementación de estrategias de evaluación o intervención educativa.
Participación en procesos de formación docente, educación rural, o estrategias para la permanencia escolar.
Trabajo de campo, visitas técnicas y seguimiento pedagógico.
Conocimientos específicos requeridos:
Conocimiento de los lineamientos del Ministerio de Educación Nacional en Modelos Educativos Flexibles (MEF).
Manejo de instrumentos pedagógicos, estrategias de evaluación y herramientas para la formación docente.
Capacidades para trabajo articulado en campo, orientación a resultados y redacción de informes técnicos.</t>
  </si>
  <si>
    <t xml:space="preserve">Profesional sistematización de la información  </t>
  </si>
  <si>
    <t xml:space="preserve">Formación académica:
Título de pregrado en: Ingeniería de sistemas, Ingeniería telemática, O ingenierías afines.
Título de posgrado en modalidad de especialización en: Ingeniería de sistemas, Telemática, Estadística, Ciencia de datos,
Seguridad de la información, O áreas afines.
Experiencia profesional:
Mínimo 15 meses y hasta 23 meses de experiencia profesional, posterior al grado, en actividades relacionadas con:
Manejo, consolidación, análisis y visualización de datos e indicadores.
Administración de bases de datos de proyectos educativos.
Desarrollo de tableros o reportes automatizados para seguimiento de proyectos educativos o estrategias MEF.
Seguimiento a sistemas de información sectorial.
Gestión de la seguridad de la información o administración de infraestructura de datos.
Conocimientos específicos requeridos:
Dominio de herramientas de análisis y visualización de datos (Excel avanzado, Power BI, SQL, Python, u otros).
Conocimiento en diseño y seguimiento de indicadores de gestión y evaluación educativa.
Familiaridad con plataformas de gestión educativa o sistemas de información del MEN.
Encriptación y buenas prácticas en seguridad de la información (si se incluye gestión de datos sensibles).
</t>
  </si>
  <si>
    <t xml:space="preserve">Auxiliar administrativo y financiero  </t>
  </si>
  <si>
    <t>Formación académica:
Título de formación técnica o profesional en programas afines a:
Administración, Contaduría, Gestión documental, Archivística
Experiencia profesional:
Mínimo 24 meses de experiencia profesional  con:
Procesos administrativos y financieros en entidades públicas o privadas,Apoyo en la ejecución presupuestal y contable de proyectos, Gestión documental, manejo de archivo y herramientas ofimáticas, Organización de soportes contables, legalización de gastos y seguimiento a ejecución financiera.
Conocimientos específicos requeridos:
Manejo de Excel, Google Sheets y/o software de gestión administrativa (SIIF, SIA, u otros). Conocimiento básico de normativas contables y presupuestales del sector público. Buen manejo de documentación soporte de contratación y ejecución presupuestal. Experiencia en archivo físico y digital, con enfoque en gestión de proyectos.</t>
  </si>
  <si>
    <t>Profesional de acompañamiento MEF</t>
  </si>
  <si>
    <t>Formación académica: 
Título profesional en: Ciencias de la educación, Ciencias sociales, Ciencias humanas o áreas afines.
Experiencia profesional:
Mínimo 24 a 36 meses de experiencia profesional, contada a partir de la obtención del título profesional, en actividades relacionadas con:
Ejecución o coordinación de proyectos educativos en el marco de Modelos Educativos Flexibles (MEF). Procesos de formación docente y acompañamiento pedagógico en entornos rurales o rurales dispersos. Implementación de estrategias de educación virtual, a distancia o híbrida. Seguimiento a estudiantes y estrategias de permanencia educativa en contextos de vulnerabilidad. Desarrollo o implementación de propuestas pedagógicas contextualizadas en territorio.
Conocimientos específicos requeridos:
Dominio de los lineamientos del MEN sobre MEF, educación rural y estrategias de permanencia. Capacidad para trabajo en campo, sistematización de procesos pedagógicos y acompañamiento técnico. Uso de herramientas digitales para educación virtual, registro de visitas y producción de informes técnicos</t>
  </si>
  <si>
    <t>Tutores para la formación talleres</t>
  </si>
  <si>
    <t>Formación académica:
Título profesional en: Ciencias de la educación, Ciencias sociales, Ciencias humanas o afines.
Experiencia profesional:
Mínimo 25 meses de experiencia profesional relacionada con:
Proyectos educativos rurales o en zonas de difícil acceso. Implementación de propuestas pedagógicas contextualizadas para la formación docente.
Educación virtual, híbrida o a distancia. Procesos de acompañamiento docente en sitio o en línea. Desarrollo y aplicación de estrategias MEF y permanencia escolar.
Conocimientos específicos requeridos:
Modelos educativos flexibles y estrategias para poblaciones rurales y vulnerables. Uso de plataformas de formación virtual (Moodle, Classroom, etc.) y herramientas digitales. Metodologías activas para la formación de docentes (ABP, aprendizaje invertido, etc.). Registro, seguimiento y evaluación de procesos pedagógicos a distancia o en territorio.</t>
  </si>
  <si>
    <t xml:space="preserve">Profesional de apoyo acompañamiento virtual  </t>
  </si>
  <si>
    <t>Formación académica:
Título de pregrado en: Ciencias de la educación, Ciencias sociales, Ciencias humanas, O áreas afines.
Experiencia profesional:
Mínimo 25 meses de experiencia profesional, posterior al grado, relacionada con: Implementación de proyectos educativos enfocados en estrategias pedagógicas en educación rural. Formación docente en modalidad virtual, mixta o a distancia. Uso de entornos virtuales de aprendizaje, herramientas TIC y plataformas de gestión del aprendizaje (Moodle, Classroom, etc.). Acompañamiento remoto o en sitio a comunidades educativas rurales o en contextos de difícil acceso. Procesos de evaluación, sistematización de experiencias y producción de contenidos digitales pedagógicos.
Conocimientos específicos requeridos:
Modelos Educativos Flexibles y lineamientos del MEN para educación virtual. Planeación, desarrollo y evaluación de rutas de formación docente. Competencias digitales docentes, herramientas asincrónicas y sincrónicas. Sistematización de información y seguimiento de procesos de acompañamiento pedagógico virtual.</t>
  </si>
  <si>
    <t>SUBTOTAL TALENTO HUMANO MINIMO REQUERIDO</t>
  </si>
  <si>
    <t xml:space="preserve">TIEMPO </t>
  </si>
  <si>
    <t xml:space="preserve">VECES </t>
  </si>
  <si>
    <t>Costos de desplazamiento y de activades en territorio</t>
  </si>
  <si>
    <t>Gastos transporte Intermodal Visitas in situ a  sedes que implementan MEF</t>
  </si>
  <si>
    <t>Gastos de transporte para cada verificador, se estima atencion a dos sedes por cada semana.</t>
  </si>
  <si>
    <t xml:space="preserve">Gastos visitas </t>
  </si>
  <si>
    <t>Cubre Viaticos por  se proyectan por lo menos 1  visitas in situ por cada una de las  sedes seleccionadas, con una duración de 5 días y 4 noches paras atender 2 sedes por semana por cada uno de los verificadores</t>
  </si>
  <si>
    <t>Gastos Intermodal</t>
  </si>
  <si>
    <t>Gastos de transporte al taller de participantes terrestre</t>
  </si>
  <si>
    <t>Gastos viaticos tutores</t>
  </si>
  <si>
    <t>Cubre alimentación y hospedeje por un 5 dias</t>
  </si>
  <si>
    <t>Gastos transporte  in situ a talleres de docentes</t>
  </si>
  <si>
    <t>Gastos de transporte al taller de participantes</t>
  </si>
  <si>
    <t>Gastos viaticos docentes</t>
  </si>
  <si>
    <t>Costo de talleres Focalizados  de capacitacion</t>
  </si>
  <si>
    <t>SALÓN  para 10 a 50 personas   Incluye salón, (5) regletas de 8 tomas ó puntos de corriente, mesas, sillas por día de servicio, mantelería y servilletería en tela por día de servicio.  - Incluye al menos sonido básico con 1 micrófono, un computador  portátil, videobeam no inferior a 3000 lumens y conexión a internet.</t>
  </si>
  <si>
    <t xml:space="preserve">Pecuniarios  formación </t>
  </si>
  <si>
    <t>Cetificación de docentes que cumplen los procesos de formación en MEF</t>
  </si>
  <si>
    <t>SUBTOTAL COSTOS COMPPLEMENTARIOS PARA DESPLAZAMIENTO Y DESARROLLO DE ACTIVIDADES</t>
  </si>
  <si>
    <t>TOTAL COSTOS DIRECTOS ACOMPAÑAMIENTO A SEDES Y FORMACION DOCENTE</t>
  </si>
  <si>
    <t>RUBRO 2.DOTACION DE CANASTAS EDUCATIVAS (MATERIALES Y CRA) MEF</t>
  </si>
  <si>
    <t>Canasta educativa Impresión, embalaje y distribución de canastas educativas  correspondientes a los 5 modelos de acuerdo a la focalización realizada por el MEN.Diligenciar el anexo de valores unitarios</t>
  </si>
  <si>
    <t>CANTIDAD REQUERIDA</t>
  </si>
  <si>
    <t xml:space="preserve">VALOR UNITARIO O MENSUAL </t>
  </si>
  <si>
    <t>VALOR TOTAL</t>
  </si>
  <si>
    <t>MODELO EDUCATIVO POSTPRIMARIA</t>
  </si>
  <si>
    <t>Costo canastas educativas correspondiente a los cinco modelos educativos flexibles detallados, de acuerdo a especificaciones técnicas para su impresión, embalaje y distribución a los territorios previamente focalizados- sedes educativas a dotar, las cuales se seleccionan de las solicitudes presentadas por las ETC, de estas solicitudes se obtiene que el 5% de las solicitudes presentadas, requieren apoyo en MEF Posprimaria.</t>
  </si>
  <si>
    <t>EMER</t>
  </si>
  <si>
    <t>Costo canastas educativas correspondiente a los cinco modelos educativos flexibles detallados, de acuerdo a especificaciones técnicas para su impresión, embalaje y distribución a los territorios previamente focalizados- sedes educativas a dotar las cuales se seleccionan de las solicitudes presentadas por las ETC, de estas solicitudes se obtiene que el 4% de las solicutdes presentadas, requieren apoyo en MEF Educacion Media Rural</t>
  </si>
  <si>
    <t>ACELERACIÓN DEL APRENDIZAJE</t>
  </si>
  <si>
    <t>Costo canastas educativas correspondiente a los cinco modelos educativos flexibles detallados, de acuerdo a especificaciones técnicas para su impresión, embalaje y distribución a los territorios previamente focalizados- sedes educativas a dotar las cuales se seleccionan de las solicitudes presentadas por las ETC, de estas solicitudes se obtiene que el 7% de las solicutdes presentadas, requieren apoyo en MEF Aceleración del Aprendizaje</t>
  </si>
  <si>
    <t>CAMINAR EN SECUNDARIA</t>
  </si>
  <si>
    <t>Costo canastas educativas correspondiente a los cinco modelos educativos flexibles detallados, de acuerdo a especificaciones técnicas para su impresión, embalaje y distribución a los territorios previamente focalizados- sedes educativaslas cuales se seleccionan de las solicitudes presentadas por las ETC, de estas solicitudes se obtiene que el 1% de las solicutdes presentadas, requieren apoyo en MEF Caminar en Secundaria</t>
  </si>
  <si>
    <t>ESCUELA NUEVA</t>
  </si>
  <si>
    <t>Costo canastas educativas correspondiente a los cinco modelos educativos flexibles detallados, de acuerdo a especificaciones técnicas para su impresión, embalaje y distribución a los territorios previamente focalizados- sedes educativas las cuales se seleccionan de las solicitudes presentadas por las ETC, de estas solicitudes se obtiene que el 83% de las solicitudes presentadas, requieren apoyo en MEF Escuela Nueva</t>
  </si>
  <si>
    <t>Kit complementario</t>
  </si>
  <si>
    <t>Kit Tutor/Dotación</t>
  </si>
  <si>
    <t xml:space="preserve">Incluye los elementos básicos para el desarrollo de su función los cuales se estima los siguientes Ítems: Marcadores borrables tintas azul,  Marcadores borrables tintas negra, Marcadores borrables tintas verde, Marcadores borrables tintas rojo, Borradores Para tablero acrílico en plástico, Lápices Mirado No 2 HB, Lapicero negros, Cuadernos Argollado Cuadriculado, tapa dura, grande 5M, Resma papel tamaño carta blanco, Resaltadores – amarillos, Grapadoras OE-345,  Perforadoras  OE-345. </t>
  </si>
  <si>
    <t xml:space="preserve">USB </t>
  </si>
  <si>
    <t xml:space="preserve">Adquisición y entrega de medio digital (USB) </t>
  </si>
  <si>
    <t>Requerimientos funcionales y no funcionales, casos de uso (si se da lugar a ellos), guiones de los cursos virtuales, guiones multimedia, bocetos, diseño instruccional, Interfaz de usuario, Protocolo de pruebas (si se da lugar a ellos), Códigos fuentes en versión final, SCORM y/o copias de seguridad en versión final de los cursos virtuales, Manuales - Guías de usuario finales, Manuales técnicos de instalación, configuración y soporte en las plataformas LMS, Manuales de administración, Guía de Navegación de cada Curso, Diseños gráficos, piezas gráficas, archivos fuente y ejecutables, banco de preguntas de las diferentes evaluaciones en plataforma y digital, documentos y demás recursos implementados en cada uno de los cursos virtuales.</t>
  </si>
  <si>
    <t>KIT DE APOYO DIDACTICO DEL MEF</t>
  </si>
  <si>
    <t>POSTPRIMARIA</t>
  </si>
  <si>
    <t>Costo del  KIT  de apoyo didactico complemento de las canastas educativas del MEF Posprimaria con su debido  embalaje y distribución a los territorios previamente focalizados- sedes educativas</t>
  </si>
  <si>
    <t>Costo del  KIT  de apoyo didactico complemento de las canastas educativas del MEF Educación Media Rural con su debido  embalaje y distribución a los territorios previamente focalizados- sedes educativas</t>
  </si>
  <si>
    <t>Costo del  KIT  de apoyo didactico complemento de las canastas educativas del MEF Aceleración del Aprendizaje con su debido  embalaje y distribución a los territorios previamente focalizados- sedes educativas</t>
  </si>
  <si>
    <t>Costo del  KIT  de apoyo didactico complemento de las canastas educativas del MEF Caminar en Secundaria con su debido  embalaje y distribución a los territorios previamente focalizados- sedes educativas</t>
  </si>
  <si>
    <t>Costo del  KIT  de apoyo didactico complemento de las canastas educativas del MEF Escuela Nueva, con su debido  embalaje y distribución a los territorios previamente focalizados- sedes educativas</t>
  </si>
  <si>
    <t>Transporte y logistica  estimado de materiales por sede</t>
  </si>
  <si>
    <t xml:space="preserve">logistoicica y entraga de material </t>
  </si>
  <si>
    <t>transporte logistoicica y entraga de materiales  y kits por sede</t>
  </si>
  <si>
    <t>TOTAL RUBRO  2 .DOTACION DE CANASTAS EDUCATIVAS (MATERIALES Y CRA) MEF</t>
  </si>
  <si>
    <t>TOTAL COSTOS DIRECTOS DE OPERACIÓN (RUBRO 1 + RUBRO2  )</t>
  </si>
  <si>
    <t>COSTOS INDIRECTOS DE OPERACIÓN</t>
  </si>
  <si>
    <t>RUBRO</t>
  </si>
  <si>
    <t>VALOR INCLUIDO IVA</t>
  </si>
  <si>
    <t>ADMINISTRACIÓN</t>
  </si>
  <si>
    <t>PORCENTAJE TOTAL</t>
  </si>
  <si>
    <t xml:space="preserve">VALOR TOTAL </t>
  </si>
  <si>
    <t>Gastos de Administración Incluye  (Financieros, Papelería, impresión de informes, sistematización, mensajería)</t>
  </si>
  <si>
    <t>TOTAL RUBRO 3</t>
  </si>
  <si>
    <t>TOTAL COSTOS DIRECTOS E INDIRECTOS DE LA OPERACIÓN</t>
  </si>
  <si>
    <t>COSTEO DE ACTIVIDADES POR MODELO EDUCATIVO</t>
  </si>
  <si>
    <t>ACOMPAÑAMIENTO IN SITU Y FORMACION DOCENTE HIDRIDA</t>
  </si>
  <si>
    <t xml:space="preserve">Estimacion </t>
  </si>
  <si>
    <t xml:space="preserve">Sede con formacion </t>
  </si>
  <si>
    <t>Sede con formacion acompañamiento</t>
  </si>
  <si>
    <t>TOTAL PRECIO POR SEDE</t>
  </si>
  <si>
    <t>DOTACION DE CANASTAS EDUCATIVAS (MATERIALES Y kit) MEF</t>
  </si>
  <si>
    <t>PRECIO POR SEDE DE  POSTPRIMARIA</t>
  </si>
  <si>
    <t>MATERIAL  7  juegos por sede</t>
  </si>
  <si>
    <t>1 KIT DE APOYO DIDACTICO DEL MEF POSTPRIMARIA</t>
  </si>
  <si>
    <t>KIT DOCENTE, UBS Y TRANSPORTE</t>
  </si>
  <si>
    <t>PRECIO POR SEDE EMER</t>
  </si>
  <si>
    <t>1 KIT DE APOYO DIDACTICO DEL MEF EMER</t>
  </si>
  <si>
    <t>PRECIO POR SEDE ACELERACIÓN DEL APRENDIZAJE</t>
  </si>
  <si>
    <t>1 KIT DE APOYO DIDACTICO DEL MEF ACELERACIÓN DEL APRENDIZAJE</t>
  </si>
  <si>
    <t>PRECIO POR SEDE CAMINAR EN SECUNDARIA</t>
  </si>
  <si>
    <t>1 KIT DE APOYO DIDACTICO DEL MEF CAMINAR EN SECUNDARIA</t>
  </si>
  <si>
    <t>PRECION POR SEDE ESCUELA NUEVA</t>
  </si>
  <si>
    <t>1 KIT DE APOYO DIDACTICO DEL MEF ESCUELA NUEVA</t>
  </si>
  <si>
    <t>COSTOS UNITARIOS CONSOLIDADOS POR SEDE</t>
  </si>
  <si>
    <t>Formacion+ Dotacion</t>
  </si>
  <si>
    <t>Formacion+ Acompañamiento + Dotacion</t>
  </si>
  <si>
    <t xml:space="preserve"> POSTPRIMARIA</t>
  </si>
  <si>
    <t>ELEMENTO </t>
  </si>
  <si>
    <t>Cantidad</t>
  </si>
  <si>
    <t>UNIDAD DE MEDIDA</t>
  </si>
  <si>
    <t>VALOR DE LA UNIDAD MEDIDA</t>
  </si>
  <si>
    <t>IVA</t>
  </si>
  <si>
    <t>VALOR TOTAL DEL KIT</t>
  </si>
  <si>
    <t xml:space="preserve">Marcador borrable tinta azul </t>
  </si>
  <si>
    <t>Unidad</t>
  </si>
  <si>
    <t xml:space="preserve">Marcador borrable tinta negra  </t>
  </si>
  <si>
    <t xml:space="preserve">Marcador borrable tinta verde  </t>
  </si>
  <si>
    <t xml:space="preserve">Marcador borrable tinta rojo, </t>
  </si>
  <si>
    <t xml:space="preserve">Borrador Para tablero acrílico en plástico, </t>
  </si>
  <si>
    <t>Lápices  No 2 HB, *12</t>
  </si>
  <si>
    <t>caja *12</t>
  </si>
  <si>
    <t>Lapicero  negros, * 12</t>
  </si>
  <si>
    <t>Cuadernos Argollado Cuadriculado, tapa dura, grande 5M</t>
  </si>
  <si>
    <t>unidad</t>
  </si>
  <si>
    <t xml:space="preserve">Resma papel tamaño carta blanco, </t>
  </si>
  <si>
    <t>Resma</t>
  </si>
  <si>
    <t xml:space="preserve">Resaltador  – amarillos, </t>
  </si>
  <si>
    <t xml:space="preserve">Grapadora  </t>
  </si>
  <si>
    <t xml:space="preserve">Perforadora </t>
  </si>
  <si>
    <t>Tula para entrega contramarcada</t>
  </si>
  <si>
    <t>Modelo Educativo Flexible Post Primaria Rural</t>
  </si>
  <si>
    <t>item</t>
  </si>
  <si>
    <t>Descripción</t>
  </si>
  <si>
    <t>No. de páginas</t>
  </si>
  <si>
    <t>Unidad Promedio</t>
  </si>
  <si>
    <t>Total modelo</t>
  </si>
  <si>
    <t xml:space="preserve"> Alimentación, salud y nutrición 6º 0 7º</t>
  </si>
  <si>
    <t>208 </t>
  </si>
  <si>
    <t xml:space="preserve"> Alimentación, salud y nutrición 8º 0 9º</t>
  </si>
  <si>
    <t>176 </t>
  </si>
  <si>
    <t xml:space="preserve"> Educación física, recreación y deporte 6º 0 7º </t>
  </si>
  <si>
    <t>156 </t>
  </si>
  <si>
    <t xml:space="preserve">Educación física, recreación y deporte 8º 0 9º </t>
  </si>
  <si>
    <t>184 </t>
  </si>
  <si>
    <t>Educación para el tiempo libre</t>
  </si>
  <si>
    <t>124 </t>
  </si>
  <si>
    <t>Educación artística 6º 0 7º</t>
  </si>
  <si>
    <t>216 </t>
  </si>
  <si>
    <t xml:space="preserve"> Educación artística 8º 0 9º</t>
  </si>
  <si>
    <t>196 </t>
  </si>
  <si>
    <t xml:space="preserve"> Ética, valores humanos y democracia 6º 0 7º </t>
  </si>
  <si>
    <t xml:space="preserve">Ética, valores humanos y democracia 8º 0 9º </t>
  </si>
  <si>
    <t xml:space="preserve">Lenguaje 6º </t>
  </si>
  <si>
    <t>260 </t>
  </si>
  <si>
    <t xml:space="preserve">Lenguaje 7º </t>
  </si>
  <si>
    <t>252 </t>
  </si>
  <si>
    <t xml:space="preserve">Lenguaje 8º </t>
  </si>
  <si>
    <t>284 </t>
  </si>
  <si>
    <t xml:space="preserve">Lenguaje 9º </t>
  </si>
  <si>
    <t>Recordando mi primaria 0 matemáticas</t>
  </si>
  <si>
    <t xml:space="preserve">Matemáticas 6º </t>
  </si>
  <si>
    <t>220 </t>
  </si>
  <si>
    <t xml:space="preserve"> Matemáticas 7º </t>
  </si>
  <si>
    <t>228 </t>
  </si>
  <si>
    <t xml:space="preserve"> Matemáticas 8º </t>
  </si>
  <si>
    <t>264 </t>
  </si>
  <si>
    <t xml:space="preserve"> Matemáticas 9º </t>
  </si>
  <si>
    <t>212 </t>
  </si>
  <si>
    <t xml:space="preserve">Ciencias naturales y educación ambiental 6º </t>
  </si>
  <si>
    <t>288 </t>
  </si>
  <si>
    <t xml:space="preserve">Ciencias naturales y educación ambiental 7º </t>
  </si>
  <si>
    <t>304 </t>
  </si>
  <si>
    <t xml:space="preserve">Ciencias naturales y educación ambiental 8º </t>
  </si>
  <si>
    <t>268 </t>
  </si>
  <si>
    <t xml:space="preserve">Ciencias naturales y educación ambiental 9º </t>
  </si>
  <si>
    <t>244 </t>
  </si>
  <si>
    <t>proyectos pedagógicos productivos (ppp) 6º 0 7º</t>
  </si>
  <si>
    <t>200 </t>
  </si>
  <si>
    <t>proyectos pedagógicos productivos (ppp) 8º 0 9º</t>
  </si>
  <si>
    <t xml:space="preserve"> Ciencias sociales 6º </t>
  </si>
  <si>
    <t>224 </t>
  </si>
  <si>
    <t xml:space="preserve">Ciencias sociales 7º </t>
  </si>
  <si>
    <t>236 </t>
  </si>
  <si>
    <t xml:space="preserve">Ciencias sociales 8º </t>
  </si>
  <si>
    <t>240 </t>
  </si>
  <si>
    <t xml:space="preserve">Ciencias sociales 9º </t>
  </si>
  <si>
    <t>Manual de implementación del modelo posprimaria rural</t>
  </si>
  <si>
    <t>324 </t>
  </si>
  <si>
    <t>Modelo Educativo Flexible Media Rural</t>
  </si>
  <si>
    <t xml:space="preserve"> Formación Científica Natural y Matemáticas 10º</t>
  </si>
  <si>
    <t xml:space="preserve"> Formación Científica Natural y Matemáticas 11º</t>
  </si>
  <si>
    <t>424 </t>
  </si>
  <si>
    <t xml:space="preserve">Formación Corporal Sensible y Afectiva 10º </t>
  </si>
  <si>
    <t>132 </t>
  </si>
  <si>
    <t xml:space="preserve">Formación Corporal Sensible y Afectiva 11º </t>
  </si>
  <si>
    <t>150 </t>
  </si>
  <si>
    <t>Formación Económica y Productiva 10º</t>
  </si>
  <si>
    <t>122 </t>
  </si>
  <si>
    <t>Formación Económica y Productiva 11º</t>
  </si>
  <si>
    <t>110 </t>
  </si>
  <si>
    <t>Formación Política y Valorativa 10º</t>
  </si>
  <si>
    <t>106 </t>
  </si>
  <si>
    <t>Formación Política y Valorativa 11º</t>
  </si>
  <si>
    <t>118 </t>
  </si>
  <si>
    <t xml:space="preserve">Formación Social y Comunicativa 10º </t>
  </si>
  <si>
    <t xml:space="preserve">Formación Social y Comunicativa 11º </t>
  </si>
  <si>
    <t>292 </t>
  </si>
  <si>
    <t xml:space="preserve">Formación Tecnológica 10º  </t>
  </si>
  <si>
    <t xml:space="preserve">Formación Tecnológica 11º  </t>
  </si>
  <si>
    <t>130 </t>
  </si>
  <si>
    <t xml:space="preserve">Formación Teleológica y Administrativa 10º  </t>
  </si>
  <si>
    <t xml:space="preserve">Formación Teleológica y Administrativa 11º  </t>
  </si>
  <si>
    <t xml:space="preserve"> Guía para el uso de la Canasta Educativa EMR</t>
  </si>
  <si>
    <t>30 </t>
  </si>
  <si>
    <t xml:space="preserve"> Líneas de Orientación Media Rural</t>
  </si>
  <si>
    <t>54 </t>
  </si>
  <si>
    <t>Modelo Educativo Flexible Aceleración del Aprendizaje</t>
  </si>
  <si>
    <t>Módulo Nivelatorio</t>
  </si>
  <si>
    <t>Proyecto 1 ¿Quién soy yo?</t>
  </si>
  <si>
    <t xml:space="preserve"> Proyecto 2 La escuela: espacio de convivencia</t>
  </si>
  <si>
    <t>308 </t>
  </si>
  <si>
    <t>Proyecto 3 El lugar donde vivo</t>
  </si>
  <si>
    <t xml:space="preserve"> Proyecto 4 Mi municipio</t>
  </si>
  <si>
    <t>328 </t>
  </si>
  <si>
    <t>Proyecto 5 La Colombia de todos nosotros</t>
  </si>
  <si>
    <t>300 </t>
  </si>
  <si>
    <t xml:space="preserve"> Proyecto 6 Operación: Salvar la Tierra</t>
  </si>
  <si>
    <t>256 </t>
  </si>
  <si>
    <t>Modulo Ingles: I like English</t>
  </si>
  <si>
    <t>88 </t>
  </si>
  <si>
    <t>Guía Docente</t>
  </si>
  <si>
    <t>384 </t>
  </si>
  <si>
    <t>Manual operativo</t>
  </si>
  <si>
    <t>56 </t>
  </si>
  <si>
    <t>Modelo Educativo Flexible Caminar en Secundaria</t>
  </si>
  <si>
    <t>Aprendamos Haciendo 1 6º y 7º</t>
  </si>
  <si>
    <t>Aprendamos Haciendo 1 8º y 9º</t>
  </si>
  <si>
    <t>204 </t>
  </si>
  <si>
    <t>Aprendamos Haciendo 2 6º y 7º</t>
  </si>
  <si>
    <t>192 </t>
  </si>
  <si>
    <t xml:space="preserve"> Aprendamos Haciendo 2  8º y 9º</t>
  </si>
  <si>
    <t xml:space="preserve"> Aprendamos Haciendo 3 6º y 7º</t>
  </si>
  <si>
    <t xml:space="preserve"> Aprendamos Haciendo 3 8º y 9º</t>
  </si>
  <si>
    <t>136 </t>
  </si>
  <si>
    <t>Hagámonos Expertos  6º y 7º</t>
  </si>
  <si>
    <t>Hagámonos Expertos  8º y 9º</t>
  </si>
  <si>
    <t>Introducción a los PPP 6º y 7º</t>
  </si>
  <si>
    <t>38 </t>
  </si>
  <si>
    <t xml:space="preserve"> Introducción a los PPP 8º y 9º</t>
  </si>
  <si>
    <t>32 </t>
  </si>
  <si>
    <t>Manual de implementación</t>
  </si>
  <si>
    <t> 142 </t>
  </si>
  <si>
    <t>Modelo Educativo Flexible Escuela Nueva</t>
  </si>
  <si>
    <t>Ciencias Naturales y Educación Ambiental</t>
  </si>
  <si>
    <t>33 fichas </t>
  </si>
  <si>
    <t>Lenguaje</t>
  </si>
  <si>
    <t>56 fichas </t>
  </si>
  <si>
    <t>Ciencias Sociales</t>
  </si>
  <si>
    <t>22 fichas </t>
  </si>
  <si>
    <t>Ciencias Naturales 2° cartilla 1</t>
  </si>
  <si>
    <t>66 </t>
  </si>
  <si>
    <t>Ciencias Naturales 2° cartilla 2</t>
  </si>
  <si>
    <t>78 </t>
  </si>
  <si>
    <t>Ciencias Naturales 2° cartilla 3</t>
  </si>
  <si>
    <t>Ciencias Naturales 3° cartilla 1</t>
  </si>
  <si>
    <t>76 </t>
  </si>
  <si>
    <t>Ciencias Naturales 3° cartilla 2</t>
  </si>
  <si>
    <t>58 </t>
  </si>
  <si>
    <t>Ciencias Naturales 3° cartilla 3</t>
  </si>
  <si>
    <t>90 </t>
  </si>
  <si>
    <t>Ciencias Naturales 4° cartilla 1</t>
  </si>
  <si>
    <t>82 </t>
  </si>
  <si>
    <t>Ciencias Naturales 4° cartilla 2</t>
  </si>
  <si>
    <t>86 </t>
  </si>
  <si>
    <t>Ciencias Naturales 4° cartilla 3</t>
  </si>
  <si>
    <t>68 </t>
  </si>
  <si>
    <t>Ciencias Naturales 5° cartilla 1</t>
  </si>
  <si>
    <t>116 </t>
  </si>
  <si>
    <t>Ciencias Naturales 5° cartilla 2</t>
  </si>
  <si>
    <t>60 </t>
  </si>
  <si>
    <t>Ciencias Naturales 5° cartilla 3</t>
  </si>
  <si>
    <t>Lenguaje 2° cartilla 1</t>
  </si>
  <si>
    <t>Lenguaje 2° cartilla 2</t>
  </si>
  <si>
    <t>Lenguaje 2° cartilla 3</t>
  </si>
  <si>
    <t>72 </t>
  </si>
  <si>
    <t>Lenguaje 3° cartilla 1</t>
  </si>
  <si>
    <t>96 </t>
  </si>
  <si>
    <t>Lenguaje 3° cartilla 2</t>
  </si>
  <si>
    <t>100 </t>
  </si>
  <si>
    <t>Lenguaje 3° cartilla 3</t>
  </si>
  <si>
    <t>Lenguaje 4° cartilla 1</t>
  </si>
  <si>
    <t>98 </t>
  </si>
  <si>
    <t>Lenguaje 4° cartilla 2</t>
  </si>
  <si>
    <t>112 </t>
  </si>
  <si>
    <t>Lenguaje 4° cartilla 3</t>
  </si>
  <si>
    <t>114 </t>
  </si>
  <si>
    <t>Lenguaje 5° cartilla 1</t>
  </si>
  <si>
    <t>94 </t>
  </si>
  <si>
    <t>Lenguaje 5° cartilla 2</t>
  </si>
  <si>
    <t>Lenguaje 5° cartilla 3</t>
  </si>
  <si>
    <t>108 </t>
  </si>
  <si>
    <t>Matemáticas 1° cartilla 1</t>
  </si>
  <si>
    <t xml:space="preserve"> Matemáticas 1° cartilla 2</t>
  </si>
  <si>
    <t xml:space="preserve"> Matemáticas 2° cartilla 1</t>
  </si>
  <si>
    <t xml:space="preserve"> Matemáticas 2° cartilla 2</t>
  </si>
  <si>
    <t xml:space="preserve"> Matemáticas 3° cartilla 1</t>
  </si>
  <si>
    <t xml:space="preserve"> Matemáticas 3° cartilla 2</t>
  </si>
  <si>
    <t>104 </t>
  </si>
  <si>
    <t xml:space="preserve"> Matemáticas 4° cartilla 1</t>
  </si>
  <si>
    <t xml:space="preserve"> Matemáticas 4° cartilla 2</t>
  </si>
  <si>
    <t>140 </t>
  </si>
  <si>
    <t xml:space="preserve"> Matemáticas 5° cartilla 1</t>
  </si>
  <si>
    <t xml:space="preserve"> Matemáticas 5° cartilla 2</t>
  </si>
  <si>
    <t xml:space="preserve"> Matemáticas 5° cartilla 3</t>
  </si>
  <si>
    <t>92 </t>
  </si>
  <si>
    <t>Ciencias Sociales 2° cartilla 1</t>
  </si>
  <si>
    <t>Ciencias Sociales 2° cartilla 2</t>
  </si>
  <si>
    <t>Ciencias Sociales 3° cartilla 1</t>
  </si>
  <si>
    <t>Ciencias Sociales 3° cartilla 2</t>
  </si>
  <si>
    <t>Ciencias Sociales 4° cartilla 1</t>
  </si>
  <si>
    <t>Ciencias Sociales 4° cartilla 2</t>
  </si>
  <si>
    <t>128 </t>
  </si>
  <si>
    <t>Ciencias Sociales 5° cartilla 1</t>
  </si>
  <si>
    <t>Ciencias Sociales 5° cartilla 2</t>
  </si>
  <si>
    <t>Manual de implementación Tomo I. Generalidades y Orientaciones de transición a primero</t>
  </si>
  <si>
    <t>Manual de implementación Tomo II. Orientaciones pedagógicas de 2º a 5º Grado</t>
  </si>
  <si>
    <r>
      <t>ITEM</t>
    </r>
    <r>
      <rPr>
        <sz val="9"/>
        <color rgb="FF000000"/>
        <rFont val="Arial"/>
        <family val="2"/>
      </rPr>
      <t> </t>
    </r>
  </si>
  <si>
    <t>ELEMENTO</t>
  </si>
  <si>
    <t>No de Ficha</t>
  </si>
  <si>
    <t>EMPAQUE</t>
  </si>
  <si>
    <t>CANTIDAD X KIT</t>
  </si>
  <si>
    <t>VALOR UNITARIO</t>
  </si>
  <si>
    <t>VALOR TOTAL X KIT</t>
  </si>
  <si>
    <t>COSTO KIT</t>
  </si>
  <si>
    <t>1 </t>
  </si>
  <si>
    <t>Caja de lápiz </t>
  </si>
  <si>
    <t>Caja por 12 </t>
  </si>
  <si>
    <t>2 </t>
  </si>
  <si>
    <t>Borrador lápiz </t>
  </si>
  <si>
    <r>
      <t>U</t>
    </r>
    <r>
      <rPr>
        <sz val="9"/>
        <color rgb="FF000000"/>
        <rFont val="Calibri"/>
        <family val="2"/>
      </rPr>
      <t>nidad </t>
    </r>
  </si>
  <si>
    <t>3 </t>
  </si>
  <si>
    <t>Vinilos  </t>
  </si>
  <si>
    <t>4 </t>
  </si>
  <si>
    <t>Marcadores permanentes </t>
  </si>
  <si>
    <t>estuche por 4 unidades </t>
  </si>
  <si>
    <t>5 </t>
  </si>
  <si>
    <t>Marcadores borrables </t>
  </si>
  <si>
    <t>131 </t>
  </si>
  <si>
    <t>6 </t>
  </si>
  <si>
    <t>Papel seda </t>
  </si>
  <si>
    <t>113 </t>
  </si>
  <si>
    <t>Pliego </t>
  </si>
  <si>
    <t>7 </t>
  </si>
  <si>
    <t>Papel bond </t>
  </si>
  <si>
    <t>123 </t>
  </si>
  <si>
    <t>resma </t>
  </si>
  <si>
    <t>8 </t>
  </si>
  <si>
    <t>Block cuadriculado </t>
  </si>
  <si>
    <t>125 </t>
  </si>
  <si>
    <t>Unidad </t>
  </si>
  <si>
    <t>9 </t>
  </si>
  <si>
    <t>Borrador tablero </t>
  </si>
  <si>
    <t>10 </t>
  </si>
  <si>
    <t>Papel silueta </t>
  </si>
  <si>
    <t>115 </t>
  </si>
  <si>
    <t>Paquete x 10 unidades </t>
  </si>
  <si>
    <t>11 </t>
  </si>
  <si>
    <t>Tajalápiz </t>
  </si>
  <si>
    <t>Caja x 24 unidades </t>
  </si>
  <si>
    <t>12 </t>
  </si>
  <si>
    <t>Cinta adhesiva </t>
  </si>
  <si>
    <t>117 </t>
  </si>
  <si>
    <t>caja x 3 unidades </t>
  </si>
  <si>
    <t>13 </t>
  </si>
  <si>
    <t>Pegante liquido </t>
  </si>
  <si>
    <t>Galón </t>
  </si>
  <si>
    <t>14 </t>
  </si>
  <si>
    <t>Pegante en barra </t>
  </si>
  <si>
    <t>119 </t>
  </si>
  <si>
    <t>15 </t>
  </si>
  <si>
    <t>Agitador de vidrio </t>
  </si>
  <si>
    <t>164 </t>
  </si>
  <si>
    <t>16 </t>
  </si>
  <si>
    <t>Aro con nuez </t>
  </si>
  <si>
    <t>165 </t>
  </si>
  <si>
    <t>17 </t>
  </si>
  <si>
    <t>Balón de fondo plano con desprendimiento </t>
  </si>
  <si>
    <t>133 </t>
  </si>
  <si>
    <t>18 </t>
  </si>
  <si>
    <t>Crisol de porcelana </t>
  </si>
  <si>
    <t>166 </t>
  </si>
  <si>
    <t>19 </t>
  </si>
  <si>
    <t>Cucharas de combustión </t>
  </si>
  <si>
    <t>167 </t>
  </si>
  <si>
    <t>20 </t>
  </si>
  <si>
    <t>Juego de escobillas diferentes tamaños para tubo de ensayo </t>
  </si>
  <si>
    <t>168 </t>
  </si>
  <si>
    <t>21 </t>
  </si>
  <si>
    <t>Gradilla para tubos de ensayo </t>
  </si>
  <si>
    <t>169 </t>
  </si>
  <si>
    <t>22 </t>
  </si>
  <si>
    <t>Kit de embudos plásticos tallo mediano semitransparente </t>
  </si>
  <si>
    <t>126 </t>
  </si>
  <si>
    <t>23 </t>
  </si>
  <si>
    <t>Rollo papel Kraft </t>
  </si>
  <si>
    <t>70 </t>
  </si>
  <si>
    <t>24 </t>
  </si>
  <si>
    <t>Lente convergente </t>
  </si>
  <si>
    <t>171 </t>
  </si>
  <si>
    <t>25 </t>
  </si>
  <si>
    <t>Lente divergente </t>
  </si>
  <si>
    <t>172 </t>
  </si>
  <si>
    <t>26 </t>
  </si>
  <si>
    <t>Metro graduado </t>
  </si>
  <si>
    <t>127 </t>
  </si>
  <si>
    <t>27 </t>
  </si>
  <si>
    <t>Morteros de porcelana con pistilo </t>
  </si>
  <si>
    <t>173 </t>
  </si>
  <si>
    <t>28 </t>
  </si>
  <si>
    <t>Papel arroz </t>
  </si>
  <si>
    <t>174 </t>
  </si>
  <si>
    <t>block 50 hojas </t>
  </si>
  <si>
    <t>29 </t>
  </si>
  <si>
    <t>Papel filtro cualitativo </t>
  </si>
  <si>
    <t>175 </t>
  </si>
  <si>
    <t>caja x 100 </t>
  </si>
  <si>
    <t>Pinza para crisol </t>
  </si>
  <si>
    <t>31 </t>
  </si>
  <si>
    <t>Pinza sujeción </t>
  </si>
  <si>
    <t>177 </t>
  </si>
  <si>
    <t>Pinzas metálicas para beaker </t>
  </si>
  <si>
    <t>178 </t>
  </si>
  <si>
    <t>33 </t>
  </si>
  <si>
    <t>Juego de pinceles </t>
  </si>
  <si>
    <t>71 </t>
  </si>
  <si>
    <t>34 </t>
  </si>
  <si>
    <t>Pipeta graduada </t>
  </si>
  <si>
    <t>179 </t>
  </si>
  <si>
    <t>35 </t>
  </si>
  <si>
    <t>Pipeta volumétrica </t>
  </si>
  <si>
    <t>180 </t>
  </si>
  <si>
    <t>36 </t>
  </si>
  <si>
    <t>Probetas graduadas </t>
  </si>
  <si>
    <t>181 </t>
  </si>
  <si>
    <t>37 </t>
  </si>
  <si>
    <t>Soporte universal </t>
  </si>
  <si>
    <t>182 </t>
  </si>
  <si>
    <t>Trípode en hierro mediano </t>
  </si>
  <si>
    <t>183 </t>
  </si>
  <si>
    <t>39 </t>
  </si>
  <si>
    <t>Tubos de ensayo para cultivo con tapa </t>
  </si>
  <si>
    <t>134 </t>
  </si>
  <si>
    <t>caja por 6 con suporte </t>
  </si>
  <si>
    <t>40 </t>
  </si>
  <si>
    <t>Pinzas para tubo de ensayo </t>
  </si>
  <si>
    <t>135 </t>
  </si>
  <si>
    <t>41 </t>
  </si>
  <si>
    <t>Beaker o vaso precipitado vidrio </t>
  </si>
  <si>
    <t>160 </t>
  </si>
  <si>
    <t>42 </t>
  </si>
  <si>
    <t>Papel indicador universal ph-1-10 </t>
  </si>
  <si>
    <t>129 </t>
  </si>
  <si>
    <t>Paquete por 100 tiras </t>
  </si>
  <si>
    <t>43 </t>
  </si>
  <si>
    <t>Papel tornasol azul </t>
  </si>
  <si>
    <t>190 </t>
  </si>
  <si>
    <t>44 </t>
  </si>
  <si>
    <t>Papel tornasol rojo </t>
  </si>
  <si>
    <t>191 </t>
  </si>
  <si>
    <t>45 </t>
  </si>
  <si>
    <t>Microscopio electrónico digital </t>
  </si>
  <si>
    <t>61 </t>
  </si>
  <si>
    <t>46 </t>
  </si>
  <si>
    <t>Cartulina octavos </t>
  </si>
  <si>
    <t>Paquete por 10 hojas </t>
  </si>
  <si>
    <t>47 </t>
  </si>
  <si>
    <t>Balón de baloncesto # 6 </t>
  </si>
  <si>
    <t>48 </t>
  </si>
  <si>
    <t>Balón de fútbol # 5 </t>
  </si>
  <si>
    <t>49 </t>
  </si>
  <si>
    <t>Laminas porta objeto y cubre objetos </t>
  </si>
  <si>
    <t>170 </t>
  </si>
  <si>
    <t>caja </t>
  </si>
  <si>
    <t>50 </t>
  </si>
  <si>
    <t>Set de lupas </t>
  </si>
  <si>
    <t>unidad </t>
  </si>
  <si>
    <t>51 </t>
  </si>
  <si>
    <t>Tambor en cuero </t>
  </si>
  <si>
    <t>caja por 6 tubos, con su soporte </t>
  </si>
  <si>
    <t>Termómetro </t>
  </si>
  <si>
    <t>Pipeteador de caucho </t>
  </si>
  <si>
    <t>137 </t>
  </si>
  <si>
    <t>Tubo de ensayo con desprendimiento lateral </t>
  </si>
  <si>
    <t>138 </t>
  </si>
  <si>
    <t>Erlenmeyer </t>
  </si>
  <si>
    <t>161 </t>
  </si>
  <si>
    <t>Alcohol isopropílico </t>
  </si>
  <si>
    <t>Embudo </t>
  </si>
  <si>
    <t>148 </t>
  </si>
  <si>
    <t>Decámetro </t>
  </si>
  <si>
    <t>Kit de física energía solar </t>
  </si>
  <si>
    <t>Caja con los elementos que componen el kit solar </t>
  </si>
  <si>
    <t>Cilindro de Arquímedes </t>
  </si>
  <si>
    <t>Caja de resistencias </t>
  </si>
  <si>
    <t>151 </t>
  </si>
  <si>
    <t>Dilatómetro de metales con varillas y mechero de alcohol </t>
  </si>
  <si>
    <t>152 </t>
  </si>
  <si>
    <t>Polea sencilla con mango </t>
  </si>
  <si>
    <t>153 </t>
  </si>
  <si>
    <t>Prensa </t>
  </si>
  <si>
    <t>154 </t>
  </si>
  <si>
    <t>Anillo y bola de gravesande </t>
  </si>
  <si>
    <t>155 </t>
  </si>
  <si>
    <t>Transportador para tablero </t>
  </si>
  <si>
    <t>163 </t>
  </si>
  <si>
    <t>Tester o multímetro </t>
  </si>
  <si>
    <t>Calibrador o pie de rey metálico </t>
  </si>
  <si>
    <t>157 </t>
  </si>
  <si>
    <t>Escuadra para tablero grande </t>
  </si>
  <si>
    <t>158 </t>
  </si>
  <si>
    <t>Balanza Analítica </t>
  </si>
  <si>
    <t>Ajedrez </t>
  </si>
  <si>
    <t>Caja de colores </t>
  </si>
  <si>
    <t>111 </t>
  </si>
  <si>
    <t>pliego </t>
  </si>
  <si>
    <t>Globo terráqueo </t>
  </si>
  <si>
    <t>galón </t>
  </si>
  <si>
    <t>Plastilina </t>
  </si>
  <si>
    <t>120 </t>
  </si>
  <si>
    <t>Caja por 10 barras </t>
  </si>
  <si>
    <t>Acuarelas </t>
  </si>
  <si>
    <t>121 </t>
  </si>
  <si>
    <t>Paleta x 12 unidades </t>
  </si>
  <si>
    <t>Tijeras punta roma </t>
  </si>
  <si>
    <t>109 </t>
  </si>
  <si>
    <t>Tangram </t>
  </si>
  <si>
    <t>paquete por 10 hojas </t>
  </si>
  <si>
    <t>Ábaco </t>
  </si>
  <si>
    <t>Cuerda para salto </t>
  </si>
  <si>
    <t>papel bond      </t>
  </si>
  <si>
    <t>Triángulo </t>
  </si>
  <si>
    <t>Vinilos </t>
  </si>
  <si>
    <t>Block cuadros tamaño carta x 80 hojas </t>
  </si>
  <si>
    <t>Kit de tres embudos </t>
  </si>
  <si>
    <t>rollo x 230 metros </t>
  </si>
  <si>
    <t>Set de 24 piezas </t>
  </si>
  <si>
    <r>
      <t>1</t>
    </r>
    <r>
      <rPr>
        <sz val="9"/>
        <color rgb="FF000000"/>
        <rFont val="Arial"/>
        <family val="2"/>
      </rPr>
      <t> </t>
    </r>
  </si>
  <si>
    <r>
      <t>2</t>
    </r>
    <r>
      <rPr>
        <sz val="9"/>
        <color rgb="FF000000"/>
        <rFont val="Arial"/>
        <family val="2"/>
      </rPr>
      <t> </t>
    </r>
  </si>
  <si>
    <t>Hula hula de 60 </t>
  </si>
  <si>
    <r>
      <t>3</t>
    </r>
    <r>
      <rPr>
        <sz val="9"/>
        <color rgb="FF000000"/>
        <rFont val="Arial"/>
        <family val="2"/>
      </rPr>
      <t> </t>
    </r>
  </si>
  <si>
    <r>
      <t>4</t>
    </r>
    <r>
      <rPr>
        <sz val="9"/>
        <color rgb="FF000000"/>
        <rFont val="Arial"/>
        <family val="2"/>
      </rPr>
      <t> </t>
    </r>
  </si>
  <si>
    <r>
      <t>5</t>
    </r>
    <r>
      <rPr>
        <sz val="9"/>
        <color rgb="FF000000"/>
        <rFont val="Arial"/>
        <family val="2"/>
      </rPr>
      <t> </t>
    </r>
  </si>
  <si>
    <r>
      <t>6</t>
    </r>
    <r>
      <rPr>
        <sz val="9"/>
        <color rgb="FF000000"/>
        <rFont val="Arial"/>
        <family val="2"/>
      </rPr>
      <t> </t>
    </r>
  </si>
  <si>
    <r>
      <t>7</t>
    </r>
    <r>
      <rPr>
        <sz val="9"/>
        <color rgb="FF000000"/>
        <rFont val="Arial"/>
        <family val="2"/>
      </rPr>
      <t> </t>
    </r>
  </si>
  <si>
    <t>Balón de voleibol #5 </t>
  </si>
  <si>
    <r>
      <t>8</t>
    </r>
    <r>
      <rPr>
        <sz val="9"/>
        <color rgb="FF000000"/>
        <rFont val="Arial"/>
        <family val="2"/>
      </rPr>
      <t> </t>
    </r>
  </si>
  <si>
    <r>
      <t>9</t>
    </r>
    <r>
      <rPr>
        <sz val="9"/>
        <color rgb="FF000000"/>
        <rFont val="Arial"/>
        <family val="2"/>
      </rPr>
      <t> </t>
    </r>
  </si>
  <si>
    <t>Pelota de letras </t>
  </si>
  <si>
    <r>
      <t>10</t>
    </r>
    <r>
      <rPr>
        <sz val="9"/>
        <color rgb="FF000000"/>
        <rFont val="Arial"/>
        <family val="2"/>
      </rPr>
      <t> </t>
    </r>
  </si>
  <si>
    <r>
      <t>11</t>
    </r>
    <r>
      <rPr>
        <sz val="9"/>
        <color rgb="FF000000"/>
        <rFont val="Arial"/>
        <family val="2"/>
      </rPr>
      <t> </t>
    </r>
  </si>
  <si>
    <r>
      <t>12</t>
    </r>
    <r>
      <rPr>
        <sz val="9"/>
        <color rgb="FF000000"/>
        <rFont val="Arial"/>
        <family val="2"/>
      </rPr>
      <t> </t>
    </r>
  </si>
  <si>
    <t>Xilófonos </t>
  </si>
  <si>
    <r>
      <t>13</t>
    </r>
    <r>
      <rPr>
        <sz val="9"/>
        <color rgb="FF000000"/>
        <rFont val="Arial"/>
        <family val="2"/>
      </rPr>
      <t> </t>
    </r>
  </si>
  <si>
    <r>
      <t>14</t>
    </r>
    <r>
      <rPr>
        <sz val="9"/>
        <color rgb="FF000000"/>
        <rFont val="Arial"/>
        <family val="2"/>
      </rPr>
      <t> </t>
    </r>
  </si>
  <si>
    <r>
      <t>15</t>
    </r>
    <r>
      <rPr>
        <sz val="9"/>
        <color rgb="FF000000"/>
        <rFont val="Arial"/>
        <family val="2"/>
      </rPr>
      <t> </t>
    </r>
  </si>
  <si>
    <r>
      <t>16</t>
    </r>
    <r>
      <rPr>
        <sz val="9"/>
        <color rgb="FF000000"/>
        <rFont val="Arial"/>
        <family val="2"/>
      </rPr>
      <t> </t>
    </r>
  </si>
  <si>
    <r>
      <t>17</t>
    </r>
    <r>
      <rPr>
        <sz val="9"/>
        <color rgb="FF000000"/>
        <rFont val="Arial"/>
        <family val="2"/>
      </rPr>
      <t> </t>
    </r>
  </si>
  <si>
    <r>
      <t>18</t>
    </r>
    <r>
      <rPr>
        <sz val="9"/>
        <color rgb="FF000000"/>
        <rFont val="Arial"/>
        <family val="2"/>
      </rPr>
      <t> </t>
    </r>
  </si>
  <si>
    <r>
      <t>19</t>
    </r>
    <r>
      <rPr>
        <sz val="9"/>
        <color rgb="FF000000"/>
        <rFont val="Arial"/>
        <family val="2"/>
      </rPr>
      <t> </t>
    </r>
  </si>
  <si>
    <r>
      <t>20</t>
    </r>
    <r>
      <rPr>
        <sz val="9"/>
        <color rgb="FF000000"/>
        <rFont val="Arial"/>
        <family val="2"/>
      </rPr>
      <t> </t>
    </r>
  </si>
  <si>
    <r>
      <t>21</t>
    </r>
    <r>
      <rPr>
        <sz val="9"/>
        <color rgb="FF000000"/>
        <rFont val="Arial"/>
        <family val="2"/>
      </rPr>
      <t> </t>
    </r>
  </si>
  <si>
    <r>
      <t>22</t>
    </r>
    <r>
      <rPr>
        <sz val="9"/>
        <color rgb="FF000000"/>
        <rFont val="Arial"/>
        <family val="2"/>
      </rPr>
      <t> </t>
    </r>
  </si>
  <si>
    <r>
      <t>23</t>
    </r>
    <r>
      <rPr>
        <sz val="9"/>
        <color rgb="FF000000"/>
        <rFont val="Arial"/>
        <family val="2"/>
      </rPr>
      <t> </t>
    </r>
  </si>
  <si>
    <r>
      <t>24</t>
    </r>
    <r>
      <rPr>
        <sz val="9"/>
        <color rgb="FF000000"/>
        <rFont val="Arial"/>
        <family val="2"/>
      </rPr>
      <t> </t>
    </r>
  </si>
  <si>
    <r>
      <t>25</t>
    </r>
    <r>
      <rPr>
        <sz val="9"/>
        <color rgb="FF000000"/>
        <rFont val="Arial"/>
        <family val="2"/>
      </rPr>
      <t> </t>
    </r>
  </si>
  <si>
    <r>
      <t>26</t>
    </r>
    <r>
      <rPr>
        <sz val="9"/>
        <color rgb="FF000000"/>
        <rFont val="Arial"/>
        <family val="2"/>
      </rPr>
      <t> 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</si>
</sst>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8" formatCode="&quot;$&quot;\ #,##0.00;[Red]\-&quot;$&quot;\ #,##0.00"/>
    <numFmt numFmtId="42" formatCode="_-&quot;$&quot;\ * #,##0_-;\-&quot;$&quot;\ * #,##0_-;_-&quot;$&quot;\ * &quot;-&quot;_-;_-@_-"/>
    <numFmt numFmtId="41" formatCode="_-* #,##0_-;\-* #,##0_-;_-* &quot;-&quot;_-;_-@_-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[$$-240A]\ #,##0.00;[Red]\-[$$-240A]\ #,##0.00"/>
    <numFmt numFmtId="165" formatCode="&quot;$&quot;#,##0"/>
    <numFmt numFmtId="166" formatCode="_-&quot;$&quot;* #,##0_-;\-&quot;$&quot;* #,##0_-;_-&quot;$&quot;* &quot;-&quot;_-;_-@_-"/>
    <numFmt numFmtId="167" formatCode="_-* #,##0_-;\-* #,##0_-;_-* &quot;-&quot;??_-;_-@_-"/>
    <numFmt numFmtId="168" formatCode="&quot;$&quot;\ #,##0.00"/>
    <numFmt numFmtId="169" formatCode="&quot;$&quot;#,##0.00"/>
    <numFmt numFmtId="170" formatCode="&quot;$&quot;\ #,##0.000"/>
  </numFmts>
  <fonts count="49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0"/>
      <color theme="1"/>
      <name val="Arial"/>
      <family val="2"/>
    </font>
    <font>
      <b/>
      <sz val="14"/>
      <color theme="1"/>
      <name val="Cambria"/>
      <family val="1"/>
    </font>
    <font>
      <b/>
      <sz val="12"/>
      <color theme="1"/>
      <name val="Cambria"/>
      <family val="1"/>
    </font>
    <font>
      <b/>
      <sz val="12"/>
      <color rgb="FFC00000"/>
      <name val="Cambria"/>
      <family val="1"/>
    </font>
    <font>
      <sz val="12"/>
      <color rgb="FFC00000"/>
      <name val="Cambria"/>
      <family val="1"/>
    </font>
    <font>
      <b/>
      <sz val="12"/>
      <name val="Cambria"/>
      <family val="1"/>
    </font>
    <font>
      <sz val="12"/>
      <name val="Cambria"/>
      <family val="1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sz val="11"/>
      <color theme="1"/>
      <name val="Aptos Narrow"/>
      <family val="2"/>
      <scheme val="minor"/>
    </font>
    <font>
      <b/>
      <sz val="12"/>
      <name val="Arial"/>
      <family val="2"/>
    </font>
    <font>
      <sz val="8"/>
      <color theme="1"/>
      <name val="Arial"/>
      <family val="2"/>
    </font>
    <font>
      <sz val="8"/>
      <color rgb="FF000000"/>
      <name val="Arial"/>
      <family val="2"/>
    </font>
    <font>
      <b/>
      <sz val="12"/>
      <color theme="1"/>
      <name val="Arial"/>
      <family val="2"/>
    </font>
    <font>
      <sz val="12"/>
      <color rgb="FF000000"/>
      <name val="Arial"/>
      <family val="2"/>
    </font>
    <font>
      <sz val="12"/>
      <name val="Arial"/>
      <family val="2"/>
    </font>
    <font>
      <b/>
      <sz val="12"/>
      <color rgb="FFFFFFFF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0"/>
      <color theme="0"/>
      <name val="Arial Narrow"/>
      <family val="2"/>
    </font>
    <font>
      <b/>
      <sz val="8"/>
      <color rgb="FF000000"/>
      <name val="Arial"/>
      <family val="2"/>
    </font>
    <font>
      <sz val="8"/>
      <color theme="0"/>
      <name val="Arial"/>
      <family val="2"/>
    </font>
    <font>
      <sz val="7"/>
      <color rgb="FF000000"/>
      <name val="Arial"/>
      <family val="2"/>
    </font>
    <font>
      <sz val="11"/>
      <color theme="0"/>
      <name val="Arial"/>
      <family val="2"/>
    </font>
    <font>
      <b/>
      <sz val="11"/>
      <color theme="0"/>
      <name val="Arial"/>
      <family val="2"/>
    </font>
    <font>
      <sz val="10"/>
      <color theme="1"/>
      <name val="Arial Narrow"/>
      <family val="2"/>
    </font>
    <font>
      <sz val="10"/>
      <color theme="1"/>
      <name val="Aptos Narrow"/>
      <family val="2"/>
      <scheme val="minor"/>
    </font>
    <font>
      <sz val="10"/>
      <name val="Arial Narrow"/>
      <family val="2"/>
    </font>
    <font>
      <sz val="9"/>
      <color rgb="FF000000"/>
      <name val="Arial"/>
      <family val="2"/>
    </font>
    <font>
      <sz val="10"/>
      <color theme="1"/>
      <name val="Calibri"/>
      <family val="2"/>
    </font>
    <font>
      <sz val="10"/>
      <color theme="0"/>
      <name val="Arial"/>
      <family val="2"/>
    </font>
    <font>
      <b/>
      <sz val="10"/>
      <color rgb="FFFF0000"/>
      <name val="Arial Narrow"/>
      <family val="2"/>
    </font>
    <font>
      <sz val="11"/>
      <name val="Aptos Narrow"/>
      <family val="2"/>
      <scheme val="minor"/>
    </font>
    <font>
      <b/>
      <sz val="10"/>
      <name val="Arial Narrow"/>
      <family val="2"/>
    </font>
    <font>
      <b/>
      <sz val="16"/>
      <color theme="1"/>
      <name val="Aptos Narrow"/>
      <family val="2"/>
      <scheme val="minor"/>
    </font>
    <font>
      <sz val="20"/>
      <color rgb="FFFFFFFF"/>
      <name val="Calibri"/>
      <family val="2"/>
    </font>
    <font>
      <sz val="10"/>
      <color rgb="FFFFFFFF"/>
      <name val="Calibri"/>
      <family val="2"/>
    </font>
    <font>
      <sz val="10"/>
      <color rgb="FFFF0000"/>
      <name val="Calibri"/>
      <family val="2"/>
    </font>
    <font>
      <sz val="9"/>
      <color theme="1"/>
      <name val="Arial"/>
      <family val="2"/>
    </font>
    <font>
      <b/>
      <sz val="18"/>
      <color theme="1"/>
      <name val="Aptos Narrow"/>
      <family val="2"/>
      <scheme val="minor"/>
    </font>
    <font>
      <sz val="10"/>
      <name val="Arial"/>
      <family val="2"/>
    </font>
    <font>
      <sz val="11"/>
      <color theme="1" tint="4.9989318521683403E-2"/>
      <name val="Aptos Display"/>
      <family val="2"/>
      <scheme val="major"/>
    </font>
    <font>
      <sz val="14"/>
      <color theme="1"/>
      <name val="Aptos Narrow"/>
      <family val="2"/>
      <scheme val="minor"/>
    </font>
    <font>
      <sz val="9"/>
      <color rgb="FF000000"/>
      <name val="Aptos Narrow"/>
      <family val="2"/>
      <scheme val="minor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color rgb="FF000000"/>
      <name val="Calibri"/>
      <family val="2"/>
    </font>
  </fonts>
  <fills count="21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B4D59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1F3864"/>
        <bgColor rgb="FF1F3864"/>
      </patternFill>
    </fill>
    <fill>
      <patternFill patternType="solid">
        <fgColor theme="9" tint="0.79998168889431442"/>
        <bgColor rgb="FFC5E0B3"/>
      </patternFill>
    </fill>
    <fill>
      <patternFill patternType="solid">
        <fgColor theme="0"/>
        <bgColor rgb="FFECECEC"/>
      </patternFill>
    </fill>
    <fill>
      <patternFill patternType="solid">
        <fgColor rgb="FF203764"/>
        <bgColor rgb="FF000000"/>
      </patternFill>
    </fill>
    <fill>
      <patternFill patternType="solid">
        <fgColor rgb="FF44546A"/>
        <bgColor rgb="FF000000"/>
      </patternFill>
    </fill>
    <fill>
      <patternFill patternType="solid">
        <fgColor rgb="FFB4D59F"/>
        <bgColor rgb="FF000000"/>
      </patternFill>
    </fill>
    <fill>
      <patternFill patternType="solid">
        <fgColor rgb="FF8EA9DB"/>
        <bgColor rgb="FF000000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FF"/>
        <bgColor indexed="64"/>
      </patternFill>
    </fill>
  </fills>
  <borders count="7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theme="2" tint="-0.249977111117893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theme="2" tint="-0.249977111117893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166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42" fillId="0" borderId="0"/>
    <xf numFmtId="0" fontId="19" fillId="0" borderId="0"/>
  </cellStyleXfs>
  <cellXfs count="205">
    <xf numFmtId="0" fontId="0" fillId="0" borderId="0" xfId="0"/>
    <xf numFmtId="164" fontId="9" fillId="5" borderId="6" xfId="4" applyNumberFormat="1" applyFont="1" applyFill="1" applyBorder="1" applyAlignment="1" applyProtection="1">
      <alignment vertical="center" wrapText="1"/>
      <protection locked="0"/>
    </xf>
    <xf numFmtId="0" fontId="17" fillId="0" borderId="5" xfId="0" applyFont="1" applyBorder="1" applyAlignment="1" applyProtection="1">
      <alignment horizontal="center" vertical="center" wrapText="1"/>
      <protection hidden="1"/>
    </xf>
    <xf numFmtId="10" fontId="9" fillId="5" borderId="6" xfId="2" applyNumberFormat="1" applyFont="1" applyFill="1" applyBorder="1" applyAlignment="1" applyProtection="1">
      <alignment vertical="center" wrapText="1"/>
      <protection locked="0"/>
    </xf>
    <xf numFmtId="164" fontId="10" fillId="2" borderId="7" xfId="1" applyNumberFormat="1" applyFont="1" applyFill="1" applyBorder="1" applyAlignment="1" applyProtection="1">
      <alignment vertical="center" wrapText="1"/>
    </xf>
    <xf numFmtId="42" fontId="19" fillId="7" borderId="6" xfId="3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/>
    </xf>
    <xf numFmtId="0" fontId="0" fillId="0" borderId="6" xfId="0" applyBorder="1"/>
    <xf numFmtId="0" fontId="0" fillId="0" borderId="6" xfId="0" applyBorder="1" applyAlignment="1">
      <alignment horizontal="center"/>
    </xf>
    <xf numFmtId="164" fontId="2" fillId="5" borderId="19" xfId="4" applyNumberFormat="1" applyFont="1" applyFill="1" applyBorder="1" applyAlignment="1" applyProtection="1">
      <alignment horizontal="center" vertical="center" wrapText="1"/>
      <protection locked="0"/>
    </xf>
    <xf numFmtId="0" fontId="38" fillId="15" borderId="6" xfId="0" applyFont="1" applyFill="1" applyBorder="1" applyAlignment="1">
      <alignment horizontal="center" vertical="center" wrapText="1"/>
    </xf>
    <xf numFmtId="0" fontId="39" fillId="15" borderId="6" xfId="0" applyFont="1" applyFill="1" applyBorder="1" applyAlignment="1">
      <alignment horizontal="center" vertical="center" wrapText="1"/>
    </xf>
    <xf numFmtId="0" fontId="40" fillId="0" borderId="6" xfId="0" applyFont="1" applyBorder="1" applyAlignment="1">
      <alignment horizontal="justify" vertical="center"/>
    </xf>
    <xf numFmtId="0" fontId="40" fillId="0" borderId="6" xfId="0" applyFont="1" applyBorder="1" applyAlignment="1">
      <alignment horizontal="center" vertical="center"/>
    </xf>
    <xf numFmtId="8" fontId="19" fillId="0" borderId="6" xfId="0" applyNumberFormat="1" applyFont="1" applyBorder="1"/>
    <xf numFmtId="8" fontId="17" fillId="17" borderId="7" xfId="0" applyNumberFormat="1" applyFont="1" applyFill="1" applyBorder="1" applyAlignment="1">
      <alignment horizontal="center" vertical="center" wrapText="1"/>
    </xf>
    <xf numFmtId="164" fontId="2" fillId="5" borderId="6" xfId="4" applyNumberFormat="1" applyFont="1" applyFill="1" applyBorder="1" applyAlignment="1" applyProtection="1">
      <alignment horizontal="center" vertical="center" wrapText="1"/>
      <protection locked="0"/>
    </xf>
    <xf numFmtId="0" fontId="43" fillId="6" borderId="6" xfId="9" applyFont="1" applyFill="1" applyBorder="1" applyAlignment="1" applyProtection="1">
      <alignment horizontal="center" vertical="center" wrapText="1"/>
      <protection hidden="1"/>
    </xf>
    <xf numFmtId="0" fontId="43" fillId="6" borderId="6" xfId="9" applyFont="1" applyFill="1" applyBorder="1" applyAlignment="1">
      <alignment horizontal="left" vertical="center" wrapText="1"/>
    </xf>
    <xf numFmtId="43" fontId="0" fillId="0" borderId="0" xfId="1" applyFont="1"/>
    <xf numFmtId="0" fontId="26" fillId="3" borderId="14" xfId="9" applyFont="1" applyFill="1" applyBorder="1" applyAlignment="1" applyProtection="1">
      <alignment horizontal="center" vertical="center" wrapText="1"/>
      <protection hidden="1"/>
    </xf>
    <xf numFmtId="0" fontId="30" fillId="0" borderId="49" xfId="0" applyFont="1" applyBorder="1" applyAlignment="1">
      <alignment horizontal="center" vertical="center" wrapText="1"/>
    </xf>
    <xf numFmtId="0" fontId="30" fillId="0" borderId="50" xfId="0" applyFont="1" applyBorder="1" applyAlignment="1">
      <alignment horizontal="center" vertical="center" wrapText="1"/>
    </xf>
    <xf numFmtId="0" fontId="30" fillId="0" borderId="51" xfId="0" applyFont="1" applyBorder="1" applyAlignment="1">
      <alignment horizontal="center" vertical="center" wrapText="1"/>
    </xf>
    <xf numFmtId="0" fontId="30" fillId="0" borderId="53" xfId="0" applyFont="1" applyBorder="1" applyAlignment="1">
      <alignment horizontal="center" vertical="center" wrapText="1"/>
    </xf>
    <xf numFmtId="0" fontId="30" fillId="0" borderId="54" xfId="0" applyFont="1" applyBorder="1" applyAlignment="1">
      <alignment horizontal="center" vertical="center" wrapText="1"/>
    </xf>
    <xf numFmtId="0" fontId="30" fillId="0" borderId="40" xfId="0" applyFont="1" applyBorder="1" applyAlignment="1">
      <alignment vertical="center" wrapText="1"/>
    </xf>
    <xf numFmtId="0" fontId="46" fillId="0" borderId="49" xfId="0" applyFont="1" applyBorder="1" applyAlignment="1">
      <alignment horizontal="center" vertical="center" wrapText="1"/>
    </xf>
    <xf numFmtId="0" fontId="46" fillId="0" borderId="50" xfId="0" applyFont="1" applyBorder="1" applyAlignment="1">
      <alignment horizontal="center" vertical="center" wrapText="1"/>
    </xf>
    <xf numFmtId="0" fontId="46" fillId="0" borderId="51" xfId="0" applyFont="1" applyBorder="1" applyAlignment="1">
      <alignment horizontal="center" vertical="center" wrapText="1"/>
    </xf>
    <xf numFmtId="0" fontId="18" fillId="8" borderId="6" xfId="0" applyFont="1" applyFill="1" applyBorder="1" applyAlignment="1">
      <alignment horizontal="center" vertical="center" wrapText="1"/>
    </xf>
    <xf numFmtId="0" fontId="30" fillId="20" borderId="55" xfId="0" applyFont="1" applyFill="1" applyBorder="1" applyAlignment="1">
      <alignment horizontal="center" vertical="center" wrapText="1"/>
    </xf>
    <xf numFmtId="0" fontId="30" fillId="20" borderId="63" xfId="0" applyFont="1" applyFill="1" applyBorder="1" applyAlignment="1">
      <alignment horizontal="left" vertical="center" wrapText="1"/>
    </xf>
    <xf numFmtId="0" fontId="30" fillId="20" borderId="63" xfId="0" applyFont="1" applyFill="1" applyBorder="1" applyAlignment="1">
      <alignment horizontal="center" vertical="center" wrapText="1"/>
    </xf>
    <xf numFmtId="0" fontId="30" fillId="20" borderId="64" xfId="0" applyFont="1" applyFill="1" applyBorder="1" applyAlignment="1">
      <alignment horizontal="center" vertical="center" wrapText="1"/>
    </xf>
    <xf numFmtId="8" fontId="19" fillId="0" borderId="6" xfId="0" applyNumberFormat="1" applyFont="1" applyBorder="1" applyAlignment="1">
      <alignment horizontal="center" vertical="center"/>
    </xf>
    <xf numFmtId="0" fontId="30" fillId="20" borderId="65" xfId="0" applyFont="1" applyFill="1" applyBorder="1" applyAlignment="1">
      <alignment horizontal="center" vertical="center" wrapText="1"/>
    </xf>
    <xf numFmtId="0" fontId="30" fillId="20" borderId="48" xfId="0" applyFont="1" applyFill="1" applyBorder="1" applyAlignment="1">
      <alignment horizontal="left" vertical="center" wrapText="1"/>
    </xf>
    <xf numFmtId="0" fontId="30" fillId="20" borderId="48" xfId="0" applyFont="1" applyFill="1" applyBorder="1" applyAlignment="1">
      <alignment horizontal="center" vertical="center" wrapText="1"/>
    </xf>
    <xf numFmtId="0" fontId="30" fillId="20" borderId="66" xfId="0" applyFont="1" applyFill="1" applyBorder="1" applyAlignment="1">
      <alignment horizontal="center" vertical="center" wrapText="1"/>
    </xf>
    <xf numFmtId="0" fontId="30" fillId="20" borderId="67" xfId="0" applyFont="1" applyFill="1" applyBorder="1" applyAlignment="1">
      <alignment horizontal="center" vertical="center" wrapText="1"/>
    </xf>
    <xf numFmtId="0" fontId="30" fillId="20" borderId="68" xfId="0" applyFont="1" applyFill="1" applyBorder="1" applyAlignment="1">
      <alignment horizontal="left" vertical="center" wrapText="1"/>
    </xf>
    <xf numFmtId="0" fontId="30" fillId="20" borderId="68" xfId="0" applyFont="1" applyFill="1" applyBorder="1" applyAlignment="1">
      <alignment horizontal="center" vertical="center" wrapText="1"/>
    </xf>
    <xf numFmtId="0" fontId="30" fillId="20" borderId="69" xfId="0" applyFont="1" applyFill="1" applyBorder="1" applyAlignment="1">
      <alignment horizontal="center" vertical="center" wrapText="1"/>
    </xf>
    <xf numFmtId="0" fontId="45" fillId="0" borderId="0" xfId="0" applyFont="1" applyAlignment="1">
      <alignment vertical="center" wrapText="1"/>
    </xf>
    <xf numFmtId="0" fontId="30" fillId="20" borderId="63" xfId="0" applyFont="1" applyFill="1" applyBorder="1" applyAlignment="1">
      <alignment horizontal="justify" vertical="center" wrapText="1"/>
    </xf>
    <xf numFmtId="0" fontId="30" fillId="20" borderId="48" xfId="0" applyFont="1" applyFill="1" applyBorder="1" applyAlignment="1">
      <alignment horizontal="justify" vertical="center" wrapText="1"/>
    </xf>
    <xf numFmtId="0" fontId="47" fillId="20" borderId="55" xfId="0" applyFont="1" applyFill="1" applyBorder="1" applyAlignment="1">
      <alignment horizontal="center" vertical="center" wrapText="1"/>
    </xf>
    <xf numFmtId="0" fontId="30" fillId="20" borderId="56" xfId="0" applyFont="1" applyFill="1" applyBorder="1" applyAlignment="1">
      <alignment horizontal="left" vertical="center" wrapText="1"/>
    </xf>
    <xf numFmtId="0" fontId="30" fillId="20" borderId="56" xfId="0" applyFont="1" applyFill="1" applyBorder="1" applyAlignment="1">
      <alignment horizontal="center" vertical="center" wrapText="1"/>
    </xf>
    <xf numFmtId="0" fontId="30" fillId="20" borderId="57" xfId="0" applyFont="1" applyFill="1" applyBorder="1" applyAlignment="1">
      <alignment horizontal="center" vertical="center" wrapText="1"/>
    </xf>
    <xf numFmtId="0" fontId="47" fillId="20" borderId="58" xfId="0" applyFont="1" applyFill="1" applyBorder="1" applyAlignment="1">
      <alignment horizontal="center" vertical="center" wrapText="1"/>
    </xf>
    <xf numFmtId="0" fontId="30" fillId="20" borderId="52" xfId="0" applyFont="1" applyFill="1" applyBorder="1" applyAlignment="1">
      <alignment horizontal="left" vertical="center" wrapText="1"/>
    </xf>
    <xf numFmtId="0" fontId="30" fillId="20" borderId="52" xfId="0" applyFont="1" applyFill="1" applyBorder="1" applyAlignment="1">
      <alignment horizontal="center" vertical="center" wrapText="1"/>
    </xf>
    <xf numFmtId="0" fontId="30" fillId="20" borderId="59" xfId="0" applyFont="1" applyFill="1" applyBorder="1" applyAlignment="1">
      <alignment horizontal="center" vertical="center" wrapText="1"/>
    </xf>
    <xf numFmtId="0" fontId="47" fillId="20" borderId="60" xfId="0" applyFont="1" applyFill="1" applyBorder="1" applyAlignment="1">
      <alignment horizontal="center" vertical="center" wrapText="1"/>
    </xf>
    <xf numFmtId="0" fontId="30" fillId="20" borderId="61" xfId="0" applyFont="1" applyFill="1" applyBorder="1" applyAlignment="1">
      <alignment horizontal="left" vertical="center" wrapText="1"/>
    </xf>
    <xf numFmtId="0" fontId="30" fillId="20" borderId="61" xfId="0" applyFont="1" applyFill="1" applyBorder="1" applyAlignment="1">
      <alignment horizontal="center" vertical="center" wrapText="1"/>
    </xf>
    <xf numFmtId="0" fontId="30" fillId="20" borderId="62" xfId="0" applyFont="1" applyFill="1" applyBorder="1" applyAlignment="1">
      <alignment horizontal="center" vertical="center" wrapText="1"/>
    </xf>
    <xf numFmtId="43" fontId="0" fillId="19" borderId="6" xfId="1" applyFont="1" applyFill="1" applyBorder="1" applyProtection="1">
      <protection locked="0"/>
    </xf>
    <xf numFmtId="0" fontId="16" fillId="16" borderId="8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/>
    </xf>
    <xf numFmtId="0" fontId="2" fillId="0" borderId="0" xfId="0" applyFont="1"/>
    <xf numFmtId="164" fontId="2" fillId="0" borderId="0" xfId="0" applyNumberFormat="1" applyFont="1"/>
    <xf numFmtId="165" fontId="21" fillId="11" borderId="22" xfId="0" applyNumberFormat="1" applyFont="1" applyFill="1" applyBorder="1" applyAlignment="1">
      <alignment horizontal="center" vertical="center" wrapText="1"/>
    </xf>
    <xf numFmtId="165" fontId="21" fillId="11" borderId="23" xfId="0" applyNumberFormat="1" applyFont="1" applyFill="1" applyBorder="1" applyAlignment="1">
      <alignment horizontal="center" vertical="center" wrapText="1"/>
    </xf>
    <xf numFmtId="165" fontId="21" fillId="11" borderId="24" xfId="0" applyNumberFormat="1" applyFont="1" applyFill="1" applyBorder="1" applyAlignment="1">
      <alignment horizontal="center" vertical="center" wrapText="1"/>
    </xf>
    <xf numFmtId="165" fontId="21" fillId="11" borderId="19" xfId="0" applyNumberFormat="1" applyFont="1" applyFill="1" applyBorder="1" applyAlignment="1">
      <alignment horizontal="center" vertical="center" wrapText="1"/>
    </xf>
    <xf numFmtId="165" fontId="21" fillId="11" borderId="12" xfId="0" applyNumberFormat="1" applyFont="1" applyFill="1" applyBorder="1" applyAlignment="1">
      <alignment horizontal="center" vertical="center" wrapText="1"/>
    </xf>
    <xf numFmtId="165" fontId="21" fillId="11" borderId="0" xfId="0" applyNumberFormat="1" applyFont="1" applyFill="1" applyAlignment="1">
      <alignment horizontal="center" vertical="center" wrapText="1"/>
    </xf>
    <xf numFmtId="0" fontId="22" fillId="6" borderId="8" xfId="0" applyFont="1" applyFill="1" applyBorder="1" applyAlignment="1">
      <alignment horizontal="center" vertical="center" wrapText="1"/>
    </xf>
    <xf numFmtId="0" fontId="24" fillId="6" borderId="8" xfId="0" applyFont="1" applyFill="1" applyBorder="1" applyAlignment="1">
      <alignment horizontal="left" vertical="top" wrapText="1"/>
    </xf>
    <xf numFmtId="41" fontId="14" fillId="6" borderId="8" xfId="6" applyFont="1" applyFill="1" applyBorder="1" applyAlignment="1" applyProtection="1">
      <alignment horizontal="center" vertical="center"/>
    </xf>
    <xf numFmtId="9" fontId="14" fillId="6" borderId="34" xfId="7" applyFont="1" applyFill="1" applyBorder="1" applyAlignment="1" applyProtection="1">
      <alignment horizontal="center" vertical="center"/>
    </xf>
    <xf numFmtId="168" fontId="14" fillId="6" borderId="6" xfId="0" applyNumberFormat="1" applyFont="1" applyFill="1" applyBorder="1" applyAlignment="1">
      <alignment horizontal="center" vertical="center"/>
    </xf>
    <xf numFmtId="9" fontId="14" fillId="6" borderId="6" xfId="7" applyFont="1" applyFill="1" applyBorder="1" applyAlignment="1" applyProtection="1">
      <alignment horizontal="center" vertical="center"/>
    </xf>
    <xf numFmtId="44" fontId="32" fillId="3" borderId="26" xfId="2" applyFont="1" applyFill="1" applyBorder="1" applyAlignment="1" applyProtection="1">
      <alignment vertical="center" wrapText="1"/>
    </xf>
    <xf numFmtId="165" fontId="21" fillId="11" borderId="27" xfId="0" applyNumberFormat="1" applyFont="1" applyFill="1" applyBorder="1" applyAlignment="1">
      <alignment horizontal="center" vertical="center" wrapText="1"/>
    </xf>
    <xf numFmtId="41" fontId="21" fillId="11" borderId="28" xfId="6" applyFont="1" applyFill="1" applyBorder="1" applyAlignment="1" applyProtection="1">
      <alignment horizontal="center" vertical="center" wrapText="1"/>
    </xf>
    <xf numFmtId="41" fontId="21" fillId="11" borderId="29" xfId="6" applyFont="1" applyFill="1" applyBorder="1" applyAlignment="1" applyProtection="1">
      <alignment horizontal="center" vertical="center" wrapText="1"/>
    </xf>
    <xf numFmtId="165" fontId="21" fillId="11" borderId="25" xfId="0" applyNumberFormat="1" applyFont="1" applyFill="1" applyBorder="1" applyAlignment="1">
      <alignment horizontal="center" vertical="center" wrapText="1"/>
    </xf>
    <xf numFmtId="9" fontId="14" fillId="6" borderId="8" xfId="7" applyFont="1" applyFill="1" applyBorder="1" applyAlignment="1" applyProtection="1">
      <alignment horizontal="center" vertical="center"/>
    </xf>
    <xf numFmtId="168" fontId="14" fillId="6" borderId="34" xfId="0" applyNumberFormat="1" applyFont="1" applyFill="1" applyBorder="1" applyAlignment="1">
      <alignment horizontal="center" vertical="center"/>
    </xf>
    <xf numFmtId="164" fontId="32" fillId="3" borderId="26" xfId="2" applyNumberFormat="1" applyFont="1" applyFill="1" applyBorder="1" applyAlignment="1" applyProtection="1">
      <alignment vertical="center" wrapText="1"/>
    </xf>
    <xf numFmtId="164" fontId="26" fillId="2" borderId="37" xfId="0" applyNumberFormat="1" applyFont="1" applyFill="1" applyBorder="1" applyAlignment="1">
      <alignment vertical="center" wrapText="1"/>
    </xf>
    <xf numFmtId="0" fontId="25" fillId="2" borderId="32" xfId="0" applyFont="1" applyFill="1" applyBorder="1" applyAlignment="1">
      <alignment vertical="center" wrapText="1"/>
    </xf>
    <xf numFmtId="0" fontId="25" fillId="2" borderId="36" xfId="0" applyFont="1" applyFill="1" applyBorder="1" applyAlignment="1">
      <alignment vertical="center" wrapText="1"/>
    </xf>
    <xf numFmtId="165" fontId="21" fillId="11" borderId="38" xfId="0" applyNumberFormat="1" applyFont="1" applyFill="1" applyBorder="1" applyAlignment="1">
      <alignment horizontal="center" vertical="center" wrapText="1"/>
    </xf>
    <xf numFmtId="165" fontId="21" fillId="11" borderId="39" xfId="0" applyNumberFormat="1" applyFont="1" applyFill="1" applyBorder="1" applyAlignment="1">
      <alignment vertical="center" wrapText="1"/>
    </xf>
    <xf numFmtId="164" fontId="9" fillId="9" borderId="6" xfId="4" applyNumberFormat="1" applyFont="1" applyFill="1" applyBorder="1" applyAlignment="1" applyProtection="1">
      <alignment vertical="center" wrapText="1"/>
    </xf>
    <xf numFmtId="169" fontId="31" fillId="13" borderId="1" xfId="0" applyNumberFormat="1" applyFont="1" applyFill="1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41" xfId="0" applyBorder="1" applyAlignment="1">
      <alignment vertical="center"/>
    </xf>
    <xf numFmtId="0" fontId="29" fillId="0" borderId="4" xfId="0" applyFont="1" applyBorder="1" applyAlignment="1">
      <alignment horizontal="center" vertical="center"/>
    </xf>
    <xf numFmtId="164" fontId="10" fillId="3" borderId="7" xfId="0" applyNumberFormat="1" applyFont="1" applyFill="1" applyBorder="1" applyAlignment="1">
      <alignment vertical="center" wrapText="1"/>
    </xf>
    <xf numFmtId="164" fontId="10" fillId="3" borderId="6" xfId="0" applyNumberFormat="1" applyFont="1" applyFill="1" applyBorder="1" applyAlignment="1">
      <alignment horizontal="center" vertical="center" wrapText="1"/>
    </xf>
    <xf numFmtId="0" fontId="15" fillId="4" borderId="5" xfId="0" applyFont="1" applyFill="1" applyBorder="1" applyAlignment="1">
      <alignment horizontal="center" vertical="center" wrapText="1"/>
    </xf>
    <xf numFmtId="164" fontId="15" fillId="4" borderId="6" xfId="0" applyNumberFormat="1" applyFont="1" applyFill="1" applyBorder="1" applyAlignment="1">
      <alignment horizontal="center" vertical="center" wrapText="1"/>
    </xf>
    <xf numFmtId="164" fontId="15" fillId="4" borderId="7" xfId="0" applyNumberFormat="1" applyFont="1" applyFill="1" applyBorder="1" applyAlignment="1">
      <alignment horizontal="center" vertical="center" wrapText="1"/>
    </xf>
    <xf numFmtId="164" fontId="9" fillId="10" borderId="7" xfId="0" applyNumberFormat="1" applyFont="1" applyFill="1" applyBorder="1" applyAlignment="1">
      <alignment horizontal="right" vertical="center" wrapText="1"/>
    </xf>
    <xf numFmtId="164" fontId="15" fillId="4" borderId="7" xfId="0" applyNumberFormat="1" applyFont="1" applyFill="1" applyBorder="1" applyAlignment="1">
      <alignment horizontal="right" vertical="center" wrapText="1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wrapText="1"/>
    </xf>
    <xf numFmtId="164" fontId="13" fillId="0" borderId="0" xfId="0" applyNumberFormat="1" applyFont="1" applyAlignment="1">
      <alignment wrapText="1"/>
    </xf>
    <xf numFmtId="0" fontId="34" fillId="0" borderId="6" xfId="0" applyFont="1" applyBorder="1" applyAlignment="1">
      <alignment horizontal="center" vertical="center"/>
    </xf>
    <xf numFmtId="0" fontId="34" fillId="0" borderId="6" xfId="0" applyFont="1" applyBorder="1" applyAlignment="1">
      <alignment horizontal="center" vertical="center" wrapText="1"/>
    </xf>
    <xf numFmtId="168" fontId="35" fillId="0" borderId="6" xfId="0" applyNumberFormat="1" applyFont="1" applyBorder="1" applyAlignment="1">
      <alignment horizontal="center" vertical="center" wrapText="1"/>
    </xf>
    <xf numFmtId="168" fontId="34" fillId="0" borderId="6" xfId="0" applyNumberFormat="1" applyFont="1" applyBorder="1" applyAlignment="1">
      <alignment horizontal="center" vertical="center"/>
    </xf>
    <xf numFmtId="0" fontId="27" fillId="12" borderId="6" xfId="0" applyFont="1" applyFill="1" applyBorder="1" applyAlignment="1">
      <alignment vertical="center" wrapText="1"/>
    </xf>
    <xf numFmtId="168" fontId="0" fillId="0" borderId="6" xfId="1" applyNumberFormat="1" applyFont="1" applyBorder="1" applyProtection="1"/>
    <xf numFmtId="168" fontId="36" fillId="0" borderId="6" xfId="0" applyNumberFormat="1" applyFont="1" applyBorder="1"/>
    <xf numFmtId="0" fontId="0" fillId="0" borderId="6" xfId="0" applyBorder="1" applyAlignment="1">
      <alignment wrapText="1"/>
    </xf>
    <xf numFmtId="0" fontId="0" fillId="4" borderId="9" xfId="0" applyFill="1" applyBorder="1" applyAlignment="1">
      <alignment horizontal="center"/>
    </xf>
    <xf numFmtId="0" fontId="0" fillId="4" borderId="10" xfId="0" applyFill="1" applyBorder="1" applyAlignment="1">
      <alignment horizontal="center"/>
    </xf>
    <xf numFmtId="0" fontId="0" fillId="4" borderId="11" xfId="0" applyFill="1" applyBorder="1" applyAlignment="1">
      <alignment horizontal="center"/>
    </xf>
    <xf numFmtId="170" fontId="0" fillId="0" borderId="6" xfId="0" applyNumberFormat="1" applyBorder="1" applyAlignment="1">
      <alignment horizontal="center" vertical="center"/>
    </xf>
    <xf numFmtId="170" fontId="0" fillId="0" borderId="14" xfId="0" applyNumberFormat="1" applyBorder="1" applyAlignment="1">
      <alignment horizontal="center" vertical="center" wrapText="1"/>
    </xf>
    <xf numFmtId="170" fontId="0" fillId="0" borderId="15" xfId="0" applyNumberFormat="1" applyBorder="1" applyAlignment="1">
      <alignment horizontal="center" vertical="center" wrapText="1"/>
    </xf>
    <xf numFmtId="170" fontId="0" fillId="0" borderId="16" xfId="0" applyNumberFormat="1" applyBorder="1" applyAlignment="1">
      <alignment horizontal="center" vertical="center" wrapText="1"/>
    </xf>
    <xf numFmtId="170" fontId="0" fillId="0" borderId="14" xfId="0" applyNumberFormat="1" applyBorder="1" applyAlignment="1">
      <alignment horizontal="center" vertical="center"/>
    </xf>
    <xf numFmtId="170" fontId="0" fillId="0" borderId="15" xfId="0" applyNumberFormat="1" applyBorder="1" applyAlignment="1">
      <alignment horizontal="center" vertical="center"/>
    </xf>
    <xf numFmtId="170" fontId="0" fillId="0" borderId="16" xfId="0" applyNumberFormat="1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6" xfId="0" applyBorder="1" applyAlignment="1">
      <alignment horizontal="center" wrapText="1"/>
    </xf>
    <xf numFmtId="0" fontId="33" fillId="0" borderId="0" xfId="0" applyFont="1" applyAlignment="1">
      <alignment horizontal="center" vertical="center"/>
    </xf>
    <xf numFmtId="0" fontId="33" fillId="0" borderId="18" xfId="0" applyFont="1" applyBorder="1" applyAlignment="1">
      <alignment horizontal="center" vertical="center"/>
    </xf>
    <xf numFmtId="0" fontId="34" fillId="0" borderId="6" xfId="0" applyFont="1" applyBorder="1" applyAlignment="1">
      <alignment horizontal="center"/>
    </xf>
    <xf numFmtId="0" fontId="35" fillId="0" borderId="9" xfId="0" applyFont="1" applyBorder="1" applyAlignment="1">
      <alignment horizontal="center" vertical="center" wrapText="1"/>
    </xf>
    <xf numFmtId="0" fontId="35" fillId="0" borderId="11" xfId="0" applyFont="1" applyBorder="1" applyAlignment="1">
      <alignment horizontal="center" vertical="center" wrapText="1"/>
    </xf>
    <xf numFmtId="0" fontId="0" fillId="4" borderId="6" xfId="0" applyFill="1" applyBorder="1" applyAlignment="1">
      <alignment horizontal="center"/>
    </xf>
    <xf numFmtId="1" fontId="30" fillId="6" borderId="45" xfId="6" applyNumberFormat="1" applyFont="1" applyFill="1" applyBorder="1" applyAlignment="1" applyProtection="1">
      <alignment horizontal="center" vertical="center"/>
    </xf>
    <xf numFmtId="1" fontId="30" fillId="6" borderId="20" xfId="6" applyNumberFormat="1" applyFont="1" applyFill="1" applyBorder="1" applyAlignment="1" applyProtection="1">
      <alignment horizontal="center" vertical="center"/>
    </xf>
    <xf numFmtId="1" fontId="30" fillId="6" borderId="43" xfId="6" applyNumberFormat="1" applyFont="1" applyFill="1" applyBorder="1" applyAlignment="1" applyProtection="1">
      <alignment horizontal="center" vertical="center"/>
    </xf>
    <xf numFmtId="1" fontId="30" fillId="6" borderId="44" xfId="6" applyNumberFormat="1" applyFont="1" applyFill="1" applyBorder="1" applyAlignment="1" applyProtection="1">
      <alignment horizontal="center" vertical="center"/>
    </xf>
    <xf numFmtId="1" fontId="30" fillId="6" borderId="3" xfId="6" applyNumberFormat="1" applyFont="1" applyFill="1" applyBorder="1" applyAlignment="1" applyProtection="1">
      <alignment horizontal="center" vertical="center"/>
    </xf>
    <xf numFmtId="1" fontId="30" fillId="6" borderId="21" xfId="6" applyNumberFormat="1" applyFont="1" applyFill="1" applyBorder="1" applyAlignment="1" applyProtection="1">
      <alignment horizontal="center" vertical="center"/>
    </xf>
    <xf numFmtId="165" fontId="10" fillId="3" borderId="4" xfId="2" applyNumberFormat="1" applyFont="1" applyFill="1" applyBorder="1" applyAlignment="1" applyProtection="1">
      <alignment horizontal="center" vertical="center" wrapText="1"/>
    </xf>
    <xf numFmtId="165" fontId="10" fillId="3" borderId="0" xfId="2" applyNumberFormat="1" applyFont="1" applyFill="1" applyBorder="1" applyAlignment="1" applyProtection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4" xfId="0" applyFont="1" applyBorder="1" applyAlignment="1">
      <alignment horizontal="center" vertical="center" wrapText="1"/>
    </xf>
    <xf numFmtId="0" fontId="28" fillId="0" borderId="6" xfId="0" applyFont="1" applyBorder="1" applyAlignment="1">
      <alignment horizontal="center" vertical="center" wrapText="1"/>
    </xf>
    <xf numFmtId="165" fontId="21" fillId="11" borderId="42" xfId="0" applyNumberFormat="1" applyFont="1" applyFill="1" applyBorder="1" applyAlignment="1">
      <alignment horizontal="center" vertical="center" wrapText="1"/>
    </xf>
    <xf numFmtId="165" fontId="21" fillId="11" borderId="20" xfId="0" applyNumberFormat="1" applyFont="1" applyFill="1" applyBorder="1" applyAlignment="1">
      <alignment horizontal="center" vertical="center" wrapText="1"/>
    </xf>
    <xf numFmtId="165" fontId="21" fillId="11" borderId="43" xfId="0" applyNumberFormat="1" applyFont="1" applyFill="1" applyBorder="1" applyAlignment="1">
      <alignment horizontal="center" vertical="center" wrapText="1"/>
    </xf>
    <xf numFmtId="167" fontId="12" fillId="10" borderId="6" xfId="0" applyNumberFormat="1" applyFont="1" applyFill="1" applyBorder="1" applyAlignment="1">
      <alignment horizontal="center" vertical="center" wrapText="1"/>
    </xf>
    <xf numFmtId="9" fontId="14" fillId="6" borderId="6" xfId="7" applyFont="1" applyFill="1" applyBorder="1" applyAlignment="1" applyProtection="1">
      <alignment horizontal="center" vertical="center"/>
    </xf>
    <xf numFmtId="0" fontId="23" fillId="3" borderId="35" xfId="0" applyFont="1" applyFill="1" applyBorder="1" applyAlignment="1">
      <alignment horizontal="center" vertical="center" wrapText="1"/>
    </xf>
    <xf numFmtId="0" fontId="23" fillId="3" borderId="0" xfId="0" applyFont="1" applyFill="1" applyAlignment="1">
      <alignment horizontal="center" vertical="center" wrapText="1"/>
    </xf>
    <xf numFmtId="0" fontId="9" fillId="0" borderId="30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23" fillId="3" borderId="26" xfId="0" applyFont="1" applyFill="1" applyBorder="1" applyAlignment="1">
      <alignment horizontal="center" vertical="center" wrapText="1"/>
    </xf>
    <xf numFmtId="0" fontId="23" fillId="3" borderId="18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/>
    </xf>
    <xf numFmtId="0" fontId="0" fillId="10" borderId="6" xfId="0" applyFill="1" applyBorder="1" applyAlignment="1">
      <alignment horizontal="center"/>
    </xf>
    <xf numFmtId="0" fontId="12" fillId="0" borderId="6" xfId="0" applyFont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0" fontId="25" fillId="2" borderId="32" xfId="0" applyFont="1" applyFill="1" applyBorder="1" applyAlignment="1">
      <alignment horizontal="center" vertical="center" wrapText="1"/>
    </xf>
    <xf numFmtId="165" fontId="10" fillId="3" borderId="5" xfId="5" applyNumberFormat="1" applyFont="1" applyFill="1" applyBorder="1" applyAlignment="1" applyProtection="1">
      <alignment horizontal="center" vertical="center" wrapText="1"/>
    </xf>
    <xf numFmtId="165" fontId="10" fillId="3" borderId="6" xfId="5" applyNumberFormat="1" applyFont="1" applyFill="1" applyBorder="1" applyAlignment="1" applyProtection="1">
      <alignment horizontal="center" vertical="center" wrapText="1"/>
    </xf>
    <xf numFmtId="165" fontId="10" fillId="3" borderId="5" xfId="2" applyNumberFormat="1" applyFont="1" applyFill="1" applyBorder="1" applyAlignment="1" applyProtection="1">
      <alignment horizontal="center" vertical="center" wrapText="1"/>
    </xf>
    <xf numFmtId="165" fontId="10" fillId="3" borderId="6" xfId="2" applyNumberFormat="1" applyFont="1" applyFill="1" applyBorder="1" applyAlignment="1" applyProtection="1">
      <alignment horizontal="center" vertical="center" wrapText="1"/>
    </xf>
    <xf numFmtId="0" fontId="15" fillId="4" borderId="6" xfId="0" applyFont="1" applyFill="1" applyBorder="1" applyAlignment="1">
      <alignment horizontal="center" vertical="center" wrapText="1"/>
    </xf>
    <xf numFmtId="0" fontId="9" fillId="6" borderId="6" xfId="0" applyFont="1" applyFill="1" applyBorder="1" applyAlignment="1">
      <alignment horizontal="left" vertical="center" wrapText="1"/>
    </xf>
    <xf numFmtId="0" fontId="15" fillId="4" borderId="5" xfId="0" applyFont="1" applyFill="1" applyBorder="1" applyAlignment="1">
      <alignment horizontal="center" vertical="center" wrapText="1"/>
    </xf>
    <xf numFmtId="0" fontId="10" fillId="2" borderId="37" xfId="0" applyFont="1" applyFill="1" applyBorder="1" applyAlignment="1">
      <alignment horizontal="center" vertical="center" wrapText="1"/>
    </xf>
    <xf numFmtId="0" fontId="10" fillId="2" borderId="32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37" fillId="14" borderId="18" xfId="0" applyFont="1" applyFill="1" applyBorder="1" applyAlignment="1">
      <alignment horizontal="center" vertical="center"/>
    </xf>
    <xf numFmtId="43" fontId="44" fillId="9" borderId="47" xfId="1" applyFont="1" applyFill="1" applyBorder="1" applyAlignment="1">
      <alignment horizontal="center" vertical="center"/>
    </xf>
    <xf numFmtId="43" fontId="44" fillId="9" borderId="19" xfId="1" applyFont="1" applyFill="1" applyBorder="1" applyAlignment="1">
      <alignment horizontal="center" vertical="center"/>
    </xf>
    <xf numFmtId="0" fontId="41" fillId="18" borderId="19" xfId="8" applyFont="1" applyFill="1" applyBorder="1" applyAlignment="1">
      <alignment horizontal="center" vertical="center"/>
    </xf>
    <xf numFmtId="0" fontId="41" fillId="18" borderId="0" xfId="8" applyFont="1" applyFill="1" applyAlignment="1">
      <alignment horizontal="center" vertical="center"/>
    </xf>
    <xf numFmtId="0" fontId="41" fillId="18" borderId="19" xfId="8" applyFont="1" applyFill="1" applyBorder="1" applyAlignment="1">
      <alignment horizontal="center" vertical="center" wrapText="1"/>
    </xf>
    <xf numFmtId="0" fontId="41" fillId="18" borderId="0" xfId="8" applyFont="1" applyFill="1" applyAlignment="1">
      <alignment horizontal="center" vertical="center" wrapText="1"/>
    </xf>
    <xf numFmtId="43" fontId="44" fillId="9" borderId="6" xfId="1" applyFont="1" applyFill="1" applyBorder="1" applyAlignment="1">
      <alignment horizontal="center" vertical="center"/>
    </xf>
    <xf numFmtId="43" fontId="44" fillId="9" borderId="14" xfId="1" applyFont="1" applyFill="1" applyBorder="1" applyAlignment="1">
      <alignment horizontal="center" vertical="center"/>
    </xf>
    <xf numFmtId="43" fontId="44" fillId="9" borderId="15" xfId="1" applyFont="1" applyFill="1" applyBorder="1" applyAlignment="1">
      <alignment horizontal="center" vertical="center"/>
    </xf>
    <xf numFmtId="43" fontId="44" fillId="9" borderId="16" xfId="1" applyFont="1" applyFill="1" applyBorder="1" applyAlignment="1">
      <alignment horizontal="center" vertical="center"/>
    </xf>
    <xf numFmtId="0" fontId="41" fillId="18" borderId="17" xfId="8" applyFont="1" applyFill="1" applyBorder="1" applyAlignment="1">
      <alignment horizontal="center" vertical="center"/>
    </xf>
    <xf numFmtId="0" fontId="41" fillId="18" borderId="18" xfId="8" applyFont="1" applyFill="1" applyBorder="1" applyAlignment="1">
      <alignment horizontal="center" vertical="center"/>
    </xf>
    <xf numFmtId="0" fontId="41" fillId="18" borderId="46" xfId="8" applyFont="1" applyFill="1" applyBorder="1" applyAlignment="1">
      <alignment horizontal="center" vertical="center"/>
    </xf>
    <xf numFmtId="0" fontId="41" fillId="18" borderId="17" xfId="8" applyFont="1" applyFill="1" applyBorder="1" applyAlignment="1">
      <alignment horizontal="center" vertical="center" wrapText="1"/>
    </xf>
    <xf numFmtId="0" fontId="41" fillId="18" borderId="18" xfId="8" applyFont="1" applyFill="1" applyBorder="1" applyAlignment="1">
      <alignment horizontal="center" vertical="center" wrapText="1"/>
    </xf>
    <xf numFmtId="8" fontId="20" fillId="0" borderId="47" xfId="0" applyNumberFormat="1" applyFont="1" applyBorder="1" applyAlignment="1">
      <alignment horizontal="center" vertical="center"/>
    </xf>
    <xf numFmtId="8" fontId="20" fillId="0" borderId="19" xfId="0" applyNumberFormat="1" applyFont="1" applyBorder="1" applyAlignment="1">
      <alignment horizontal="center" vertical="center"/>
    </xf>
    <xf numFmtId="8" fontId="20" fillId="0" borderId="6" xfId="0" applyNumberFormat="1" applyFont="1" applyBorder="1" applyAlignment="1">
      <alignment horizontal="center" vertical="center"/>
    </xf>
    <xf numFmtId="8" fontId="20" fillId="0" borderId="14" xfId="0" applyNumberFormat="1" applyFont="1" applyBorder="1" applyAlignment="1">
      <alignment horizontal="center" vertical="center"/>
    </xf>
    <xf numFmtId="8" fontId="20" fillId="0" borderId="15" xfId="0" applyNumberFormat="1" applyFont="1" applyBorder="1" applyAlignment="1">
      <alignment horizontal="center" vertical="center"/>
    </xf>
    <xf numFmtId="8" fontId="20" fillId="0" borderId="16" xfId="0" applyNumberFormat="1" applyFont="1" applyBorder="1" applyAlignment="1">
      <alignment horizontal="center" vertical="center"/>
    </xf>
    <xf numFmtId="164" fontId="0" fillId="0" borderId="6" xfId="1" applyNumberFormat="1" applyFont="1" applyBorder="1" applyProtection="1"/>
  </cellXfs>
  <cellStyles count="11">
    <cellStyle name="Millares" xfId="1" builtinId="3"/>
    <cellStyle name="Millares [0]" xfId="6" builtinId="6"/>
    <cellStyle name="Moneda" xfId="2" builtinId="4"/>
    <cellStyle name="Moneda [0]" xfId="3" builtinId="7"/>
    <cellStyle name="Moneda [0] 2" xfId="4" xr:uid="{AE333944-5238-5D41-90C9-3107CA5D0F16}"/>
    <cellStyle name="Moneda 6" xfId="5" xr:uid="{D7C40280-E68C-034E-8EB3-0F4BE507FBDF}"/>
    <cellStyle name="Normal" xfId="0" builtinId="0"/>
    <cellStyle name="Normal 2 2" xfId="9" xr:uid="{E5DA5A6E-111E-438D-972A-DCD5BF0BE4F3}"/>
    <cellStyle name="Normal 2 3" xfId="8" xr:uid="{C4CE16AB-8FA8-423B-A502-0C6737AD01CA}"/>
    <cellStyle name="Normal 4" xfId="10" xr:uid="{49084677-E2C2-4071-9487-BCEE9B70C8EA}"/>
    <cellStyle name="Porcentaje" xfId="7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</xdr:colOff>
      <xdr:row>1</xdr:row>
      <xdr:rowOff>21167</xdr:rowOff>
    </xdr:from>
    <xdr:to>
      <xdr:col>1</xdr:col>
      <xdr:colOff>1449917</xdr:colOff>
      <xdr:row>1</xdr:row>
      <xdr:rowOff>721982</xdr:rowOff>
    </xdr:to>
    <xdr:pic>
      <xdr:nvPicPr>
        <xdr:cNvPr id="2" name="Imagen 13" descr="Imagen que contiene Interfaz de usuario gráfica&#10;&#10;Descripción generada automáticamente">
          <a:extLst>
            <a:ext uri="{FF2B5EF4-FFF2-40B4-BE49-F238E27FC236}">
              <a16:creationId xmlns:a16="http://schemas.microsoft.com/office/drawing/2014/main" id="{D3EA1012-D143-004D-B901-09DE64F5FE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8350" y="287867"/>
          <a:ext cx="1354667" cy="7008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2021416</xdr:colOff>
      <xdr:row>1</xdr:row>
      <xdr:rowOff>84667</xdr:rowOff>
    </xdr:from>
    <xdr:to>
      <xdr:col>2</xdr:col>
      <xdr:colOff>3345391</xdr:colOff>
      <xdr:row>1</xdr:row>
      <xdr:rowOff>551392</xdr:rowOff>
    </xdr:to>
    <xdr:pic>
      <xdr:nvPicPr>
        <xdr:cNvPr id="3" name="Imagen 15">
          <a:extLst>
            <a:ext uri="{FF2B5EF4-FFF2-40B4-BE49-F238E27FC236}">
              <a16:creationId xmlns:a16="http://schemas.microsoft.com/office/drawing/2014/main" id="{20080CD5-CE4D-534D-B07F-0C0BDEB14E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93316" y="351367"/>
          <a:ext cx="1323975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208950-BAE2-0C42-B632-E222AF9FAD7F}">
  <dimension ref="A1:O87"/>
  <sheetViews>
    <sheetView tabSelected="1" topLeftCell="A44" zoomScale="88" zoomScaleNormal="70" workbookViewId="0">
      <selection activeCell="A57" sqref="A57:XFD80"/>
    </sheetView>
  </sheetViews>
  <sheetFormatPr baseColWidth="10" defaultColWidth="11.5" defaultRowHeight="16" x14ac:dyDescent="0.2"/>
  <cols>
    <col min="1" max="1" width="33.6640625" style="61" customWidth="1"/>
    <col min="2" max="2" width="28.5" style="62" customWidth="1"/>
    <col min="3" max="3" width="82.6640625" style="62" customWidth="1"/>
    <col min="4" max="4" width="25.1640625" style="62" customWidth="1"/>
    <col min="5" max="5" width="17" style="62" customWidth="1"/>
    <col min="6" max="6" width="15.1640625" style="62" customWidth="1"/>
    <col min="7" max="7" width="25.6640625" style="63" customWidth="1"/>
    <col min="8" max="8" width="22.1640625" customWidth="1"/>
    <col min="9" max="9" width="19.33203125" hidden="1" customWidth="1"/>
    <col min="10" max="10" width="13.33203125" hidden="1" customWidth="1"/>
  </cols>
  <sheetData>
    <row r="1" spans="1:10" ht="21.75" customHeight="1" x14ac:dyDescent="0.2"/>
    <row r="2" spans="1:10" ht="58.5" customHeight="1" x14ac:dyDescent="0.2">
      <c r="A2" s="178"/>
      <c r="B2" s="178"/>
      <c r="C2" s="178"/>
      <c r="D2" s="180" t="s">
        <v>0</v>
      </c>
      <c r="E2" s="180"/>
      <c r="F2" s="180"/>
      <c r="G2" s="180"/>
      <c r="H2" s="180"/>
    </row>
    <row r="3" spans="1:10" ht="63.75" customHeight="1" x14ac:dyDescent="0.2">
      <c r="A3" s="179" t="s">
        <v>1</v>
      </c>
      <c r="B3" s="179"/>
      <c r="C3" s="179"/>
      <c r="D3" s="179"/>
      <c r="E3" s="179"/>
      <c r="F3" s="179"/>
      <c r="G3" s="179"/>
      <c r="H3" s="179"/>
    </row>
    <row r="4" spans="1:10" ht="10.5" customHeight="1" x14ac:dyDescent="0.2">
      <c r="A4" s="175"/>
      <c r="B4" s="176"/>
      <c r="C4" s="176"/>
      <c r="D4" s="176"/>
      <c r="E4" s="176"/>
      <c r="F4" s="176"/>
      <c r="G4" s="176"/>
      <c r="H4" s="177"/>
    </row>
    <row r="5" spans="1:10" ht="15.75" customHeight="1" x14ac:dyDescent="0.2">
      <c r="A5" s="181" t="s">
        <v>2</v>
      </c>
      <c r="B5" s="181"/>
      <c r="C5" s="181"/>
      <c r="D5" s="181"/>
      <c r="E5" s="181"/>
      <c r="F5" s="181"/>
      <c r="G5" s="181"/>
      <c r="H5" s="181"/>
    </row>
    <row r="6" spans="1:10" ht="15.75" customHeight="1" x14ac:dyDescent="0.2">
      <c r="A6" s="174" t="s">
        <v>3</v>
      </c>
      <c r="B6" s="174"/>
      <c r="C6" s="174"/>
      <c r="D6" s="174"/>
      <c r="E6" s="174"/>
      <c r="F6" s="174"/>
      <c r="G6" s="174"/>
      <c r="H6" s="174"/>
    </row>
    <row r="7" spans="1:10" ht="50.25" customHeight="1" x14ac:dyDescent="0.2">
      <c r="A7" s="174" t="s">
        <v>4</v>
      </c>
      <c r="B7" s="174"/>
      <c r="C7" s="174"/>
      <c r="D7" s="174"/>
      <c r="E7" s="174"/>
      <c r="F7" s="174"/>
      <c r="G7" s="174"/>
      <c r="H7" s="174"/>
    </row>
    <row r="8" spans="1:10" ht="50.25" customHeight="1" x14ac:dyDescent="0.2">
      <c r="A8" s="158" t="s">
        <v>5</v>
      </c>
      <c r="B8" s="158"/>
      <c r="C8" s="158"/>
      <c r="D8" s="158"/>
      <c r="E8" s="158"/>
      <c r="F8" s="158"/>
      <c r="G8" s="158"/>
      <c r="H8" s="158"/>
    </row>
    <row r="9" spans="1:10" ht="15.75" customHeight="1" x14ac:dyDescent="0.2">
      <c r="A9" s="156" t="s">
        <v>6</v>
      </c>
      <c r="B9" s="156"/>
      <c r="C9" s="157">
        <v>392</v>
      </c>
      <c r="D9" s="156" t="s">
        <v>7</v>
      </c>
      <c r="E9" s="156"/>
      <c r="F9" s="156"/>
      <c r="G9" s="144">
        <f>ROUNDUP(C9*30%,0)</f>
        <v>118</v>
      </c>
      <c r="H9" s="144"/>
    </row>
    <row r="10" spans="1:10" x14ac:dyDescent="0.2">
      <c r="A10" s="156"/>
      <c r="B10" s="156"/>
      <c r="C10" s="157"/>
      <c r="D10" s="156"/>
      <c r="E10" s="156"/>
      <c r="F10" s="156"/>
      <c r="G10" s="144"/>
      <c r="H10" s="144"/>
    </row>
    <row r="11" spans="1:10" ht="15" customHeight="1" x14ac:dyDescent="0.2">
      <c r="A11" s="172" t="s">
        <v>8</v>
      </c>
      <c r="B11" s="173"/>
      <c r="C11" s="173"/>
      <c r="D11" s="173"/>
      <c r="E11" s="173"/>
      <c r="F11" s="173"/>
      <c r="G11" s="173"/>
      <c r="H11" s="173"/>
    </row>
    <row r="12" spans="1:10" ht="18" customHeight="1" x14ac:dyDescent="0.2">
      <c r="A12" s="136" t="s">
        <v>9</v>
      </c>
      <c r="B12" s="137"/>
      <c r="C12" s="137"/>
      <c r="D12" s="137"/>
      <c r="E12" s="137"/>
      <c r="F12" s="137"/>
      <c r="G12" s="137"/>
      <c r="H12" s="137"/>
    </row>
    <row r="13" spans="1:10" ht="28" x14ac:dyDescent="0.2">
      <c r="A13" s="64"/>
      <c r="B13" s="65" t="s">
        <v>10</v>
      </c>
      <c r="C13" s="65" t="s">
        <v>11</v>
      </c>
      <c r="D13" s="65" t="s">
        <v>12</v>
      </c>
      <c r="E13" s="65" t="s">
        <v>13</v>
      </c>
      <c r="F13" s="66" t="s">
        <v>14</v>
      </c>
      <c r="G13" s="67" t="s">
        <v>15</v>
      </c>
      <c r="H13" s="68" t="s">
        <v>16</v>
      </c>
      <c r="I13" s="69" t="s">
        <v>17</v>
      </c>
      <c r="J13" s="69" t="s">
        <v>18</v>
      </c>
    </row>
    <row r="14" spans="1:10" ht="111.75" customHeight="1" x14ac:dyDescent="0.2">
      <c r="A14" s="148" t="s">
        <v>19</v>
      </c>
      <c r="B14" s="70" t="s">
        <v>20</v>
      </c>
      <c r="C14" s="71" t="s">
        <v>21</v>
      </c>
      <c r="D14" s="72">
        <v>1</v>
      </c>
      <c r="E14" s="72">
        <v>7</v>
      </c>
      <c r="F14" s="73">
        <v>1</v>
      </c>
      <c r="G14" s="16">
        <v>0</v>
      </c>
      <c r="H14" s="74">
        <f t="shared" ref="H14:H20" si="0">(+D14*E14*F14)*G14</f>
        <v>0</v>
      </c>
      <c r="I14" s="145">
        <v>1</v>
      </c>
      <c r="J14" s="145"/>
    </row>
    <row r="15" spans="1:10" ht="111.75" customHeight="1" x14ac:dyDescent="0.2">
      <c r="A15" s="149"/>
      <c r="B15" s="70" t="s">
        <v>22</v>
      </c>
      <c r="C15" s="71" t="s">
        <v>23</v>
      </c>
      <c r="D15" s="72">
        <v>1</v>
      </c>
      <c r="E15" s="72">
        <v>7</v>
      </c>
      <c r="F15" s="73">
        <v>1</v>
      </c>
      <c r="G15" s="16">
        <v>0</v>
      </c>
      <c r="H15" s="74">
        <f t="shared" si="0"/>
        <v>0</v>
      </c>
      <c r="I15" s="145">
        <v>1</v>
      </c>
      <c r="J15" s="145"/>
    </row>
    <row r="16" spans="1:10" ht="111.75" customHeight="1" x14ac:dyDescent="0.2">
      <c r="A16" s="149"/>
      <c r="B16" s="70" t="s">
        <v>24</v>
      </c>
      <c r="C16" s="71" t="s">
        <v>25</v>
      </c>
      <c r="D16" s="72">
        <v>2</v>
      </c>
      <c r="E16" s="72">
        <v>5</v>
      </c>
      <c r="F16" s="73">
        <v>1</v>
      </c>
      <c r="G16" s="16">
        <v>0</v>
      </c>
      <c r="H16" s="74">
        <f t="shared" si="0"/>
        <v>0</v>
      </c>
      <c r="I16" s="145">
        <v>1</v>
      </c>
      <c r="J16" s="145"/>
    </row>
    <row r="17" spans="1:15" ht="111.75" customHeight="1" x14ac:dyDescent="0.2">
      <c r="A17" s="149"/>
      <c r="B17" s="70" t="s">
        <v>26</v>
      </c>
      <c r="C17" s="71" t="s">
        <v>27</v>
      </c>
      <c r="D17" s="72">
        <v>1</v>
      </c>
      <c r="E17" s="72">
        <v>7</v>
      </c>
      <c r="F17" s="73">
        <v>1</v>
      </c>
      <c r="G17" s="16">
        <v>0</v>
      </c>
      <c r="H17" s="74">
        <f t="shared" si="0"/>
        <v>0</v>
      </c>
      <c r="I17" s="145">
        <v>1</v>
      </c>
      <c r="J17" s="145"/>
    </row>
    <row r="18" spans="1:15" ht="111.75" customHeight="1" x14ac:dyDescent="0.2">
      <c r="A18" s="149"/>
      <c r="B18" s="70" t="s">
        <v>28</v>
      </c>
      <c r="C18" s="71" t="s">
        <v>29</v>
      </c>
      <c r="D18" s="72">
        <v>4</v>
      </c>
      <c r="E18" s="72">
        <v>4</v>
      </c>
      <c r="F18" s="73">
        <v>1</v>
      </c>
      <c r="G18" s="16">
        <v>0</v>
      </c>
      <c r="H18" s="74">
        <f t="shared" si="0"/>
        <v>0</v>
      </c>
      <c r="I18" s="75">
        <v>0</v>
      </c>
      <c r="J18" s="75">
        <v>1</v>
      </c>
    </row>
    <row r="19" spans="1:15" ht="111.75" customHeight="1" x14ac:dyDescent="0.2">
      <c r="A19" s="149"/>
      <c r="B19" s="70" t="s">
        <v>30</v>
      </c>
      <c r="C19" s="71" t="s">
        <v>31</v>
      </c>
      <c r="D19" s="72">
        <v>3</v>
      </c>
      <c r="E19" s="72">
        <v>4</v>
      </c>
      <c r="F19" s="73">
        <v>1</v>
      </c>
      <c r="G19" s="16">
        <v>0</v>
      </c>
      <c r="H19" s="74">
        <f t="shared" si="0"/>
        <v>0</v>
      </c>
      <c r="I19" s="145">
        <v>1</v>
      </c>
      <c r="J19" s="145"/>
    </row>
    <row r="20" spans="1:15" ht="111.75" customHeight="1" x14ac:dyDescent="0.2">
      <c r="A20" s="149"/>
      <c r="B20" s="70" t="s">
        <v>32</v>
      </c>
      <c r="C20" s="71" t="s">
        <v>33</v>
      </c>
      <c r="D20" s="72">
        <v>4</v>
      </c>
      <c r="E20" s="72">
        <v>4</v>
      </c>
      <c r="F20" s="73">
        <v>1</v>
      </c>
      <c r="G20" s="16">
        <v>0</v>
      </c>
      <c r="H20" s="74">
        <f t="shared" si="0"/>
        <v>0</v>
      </c>
      <c r="I20" s="145">
        <v>1</v>
      </c>
      <c r="J20" s="145"/>
    </row>
    <row r="21" spans="1:15" ht="16.5" customHeight="1" x14ac:dyDescent="0.2">
      <c r="A21" s="150"/>
      <c r="B21" s="146" t="s">
        <v>34</v>
      </c>
      <c r="C21" s="147"/>
      <c r="D21" s="147"/>
      <c r="E21" s="147"/>
      <c r="F21" s="147"/>
      <c r="G21" s="147"/>
      <c r="H21" s="76">
        <f>SUM(H14:H20)</f>
        <v>0</v>
      </c>
    </row>
    <row r="22" spans="1:15" ht="56.25" customHeight="1" thickBot="1" x14ac:dyDescent="0.25">
      <c r="A22" s="64"/>
      <c r="B22" s="77" t="s">
        <v>10</v>
      </c>
      <c r="C22" s="77" t="s">
        <v>11</v>
      </c>
      <c r="D22" s="78" t="s">
        <v>12</v>
      </c>
      <c r="E22" s="78" t="s">
        <v>35</v>
      </c>
      <c r="F22" s="79" t="s">
        <v>36</v>
      </c>
      <c r="G22" s="80" t="s">
        <v>15</v>
      </c>
      <c r="H22" s="68" t="s">
        <v>16</v>
      </c>
      <c r="I22" s="69" t="s">
        <v>17</v>
      </c>
      <c r="J22" s="69" t="s">
        <v>18</v>
      </c>
    </row>
    <row r="23" spans="1:15" ht="38.25" customHeight="1" x14ac:dyDescent="0.2">
      <c r="A23" s="151" t="s">
        <v>37</v>
      </c>
      <c r="B23" s="70" t="s">
        <v>38</v>
      </c>
      <c r="C23" s="71" t="s">
        <v>39</v>
      </c>
      <c r="D23" s="72">
        <v>4</v>
      </c>
      <c r="E23" s="72">
        <v>1</v>
      </c>
      <c r="F23" s="81">
        <v>15</v>
      </c>
      <c r="G23" s="9">
        <v>0</v>
      </c>
      <c r="H23" s="82">
        <f t="shared" ref="H23:H29" si="1">+D23*E23*F23*G23</f>
        <v>0</v>
      </c>
      <c r="I23" s="75">
        <v>0</v>
      </c>
      <c r="J23" s="75">
        <v>1</v>
      </c>
    </row>
    <row r="24" spans="1:15" ht="38.25" customHeight="1" x14ac:dyDescent="0.2">
      <c r="A24" s="152"/>
      <c r="B24" s="70" t="s">
        <v>40</v>
      </c>
      <c r="C24" s="71" t="s">
        <v>41</v>
      </c>
      <c r="D24" s="72">
        <v>4</v>
      </c>
      <c r="E24" s="72">
        <v>5</v>
      </c>
      <c r="F24" s="81">
        <v>15</v>
      </c>
      <c r="G24" s="9">
        <v>0</v>
      </c>
      <c r="H24" s="82">
        <f t="shared" si="1"/>
        <v>0</v>
      </c>
      <c r="I24" s="75">
        <v>0</v>
      </c>
      <c r="J24" s="75">
        <v>1</v>
      </c>
    </row>
    <row r="25" spans="1:15" ht="38.25" customHeight="1" x14ac:dyDescent="0.2">
      <c r="A25" s="152"/>
      <c r="B25" s="70" t="s">
        <v>42</v>
      </c>
      <c r="C25" s="71" t="s">
        <v>43</v>
      </c>
      <c r="D25" s="72">
        <v>16</v>
      </c>
      <c r="E25" s="72">
        <v>1</v>
      </c>
      <c r="F25" s="81">
        <v>1</v>
      </c>
      <c r="G25" s="9">
        <v>0</v>
      </c>
      <c r="H25" s="82">
        <f t="shared" si="1"/>
        <v>0</v>
      </c>
      <c r="I25" s="145">
        <v>1</v>
      </c>
      <c r="J25" s="145"/>
    </row>
    <row r="26" spans="1:15" ht="38.25" customHeight="1" x14ac:dyDescent="0.2">
      <c r="A26" s="152"/>
      <c r="B26" s="70" t="s">
        <v>44</v>
      </c>
      <c r="C26" s="71" t="s">
        <v>45</v>
      </c>
      <c r="D26" s="72">
        <v>16</v>
      </c>
      <c r="E26" s="72">
        <v>4</v>
      </c>
      <c r="F26" s="81">
        <v>1</v>
      </c>
      <c r="G26" s="9">
        <v>0</v>
      </c>
      <c r="H26" s="82">
        <f t="shared" si="1"/>
        <v>0</v>
      </c>
      <c r="I26" s="145">
        <v>1</v>
      </c>
      <c r="J26" s="145"/>
    </row>
    <row r="27" spans="1:15" ht="38.25" customHeight="1" x14ac:dyDescent="0.2">
      <c r="A27" s="152"/>
      <c r="B27" s="70" t="s">
        <v>46</v>
      </c>
      <c r="C27" s="71" t="s">
        <v>47</v>
      </c>
      <c r="D27" s="72">
        <f>+C9</f>
        <v>392</v>
      </c>
      <c r="E27" s="72">
        <v>1</v>
      </c>
      <c r="F27" s="81">
        <v>1</v>
      </c>
      <c r="G27" s="9">
        <v>0</v>
      </c>
      <c r="H27" s="82">
        <f t="shared" si="1"/>
        <v>0</v>
      </c>
      <c r="I27" s="145">
        <v>1</v>
      </c>
      <c r="J27" s="145"/>
    </row>
    <row r="28" spans="1:15" ht="38.25" customHeight="1" x14ac:dyDescent="0.2">
      <c r="A28" s="152"/>
      <c r="B28" s="70" t="s">
        <v>48</v>
      </c>
      <c r="C28" s="71" t="s">
        <v>45</v>
      </c>
      <c r="D28" s="72">
        <f>+C9</f>
        <v>392</v>
      </c>
      <c r="E28" s="72">
        <v>4</v>
      </c>
      <c r="F28" s="81">
        <v>1</v>
      </c>
      <c r="G28" s="9">
        <v>0</v>
      </c>
      <c r="H28" s="82">
        <f t="shared" si="1"/>
        <v>0</v>
      </c>
      <c r="I28" s="145">
        <v>1</v>
      </c>
      <c r="J28" s="145"/>
    </row>
    <row r="29" spans="1:15" ht="38.25" customHeight="1" x14ac:dyDescent="0.2">
      <c r="A29" s="152"/>
      <c r="B29" s="70" t="s">
        <v>49</v>
      </c>
      <c r="C29" s="71" t="s">
        <v>50</v>
      </c>
      <c r="D29" s="72">
        <v>1</v>
      </c>
      <c r="E29" s="72">
        <v>4</v>
      </c>
      <c r="F29" s="81">
        <v>16</v>
      </c>
      <c r="G29" s="9">
        <v>0</v>
      </c>
      <c r="H29" s="82">
        <f t="shared" si="1"/>
        <v>0</v>
      </c>
      <c r="I29" s="145">
        <v>1</v>
      </c>
      <c r="J29" s="145"/>
    </row>
    <row r="30" spans="1:15" ht="38.25" customHeight="1" x14ac:dyDescent="0.2">
      <c r="A30" s="152"/>
      <c r="B30" s="70" t="s">
        <v>51</v>
      </c>
      <c r="C30" s="71" t="s">
        <v>52</v>
      </c>
      <c r="D30" s="72">
        <f>+C9</f>
        <v>392</v>
      </c>
      <c r="E30" s="72"/>
      <c r="F30" s="81">
        <v>1</v>
      </c>
      <c r="G30" s="9">
        <v>0</v>
      </c>
      <c r="H30" s="82">
        <f>+D30*G30</f>
        <v>0</v>
      </c>
      <c r="I30" s="145">
        <v>1</v>
      </c>
      <c r="J30" s="145"/>
    </row>
    <row r="31" spans="1:15" ht="30" customHeight="1" x14ac:dyDescent="0.2">
      <c r="A31" s="153"/>
      <c r="B31" s="154" t="s">
        <v>53</v>
      </c>
      <c r="C31" s="155"/>
      <c r="D31" s="155"/>
      <c r="E31" s="155"/>
      <c r="F31" s="155"/>
      <c r="G31" s="155"/>
      <c r="H31" s="83">
        <f>SUM(H23:H30)</f>
        <v>0</v>
      </c>
    </row>
    <row r="32" spans="1:15" ht="35.25" customHeight="1" x14ac:dyDescent="0.2">
      <c r="A32" s="162" t="s">
        <v>54</v>
      </c>
      <c r="B32" s="162"/>
      <c r="C32" s="162"/>
      <c r="D32" s="162"/>
      <c r="E32" s="162"/>
      <c r="F32" s="162"/>
      <c r="G32" s="162"/>
      <c r="H32" s="84">
        <f>+H21+H31</f>
        <v>0</v>
      </c>
      <c r="I32" s="85"/>
      <c r="J32" s="85"/>
      <c r="K32" s="85"/>
      <c r="L32" s="85"/>
      <c r="M32" s="85"/>
      <c r="N32" s="85"/>
      <c r="O32" s="86"/>
    </row>
    <row r="33" spans="1:15" ht="15" customHeight="1" thickBot="1" x14ac:dyDescent="0.25">
      <c r="A33" s="136" t="s">
        <v>55</v>
      </c>
      <c r="B33" s="137"/>
      <c r="C33" s="137"/>
      <c r="D33" s="137"/>
      <c r="E33" s="137"/>
      <c r="F33" s="137"/>
      <c r="G33" s="137"/>
      <c r="H33" s="137"/>
    </row>
    <row r="34" spans="1:15" ht="42" customHeight="1" thickBot="1" x14ac:dyDescent="0.25">
      <c r="A34" s="138" t="s">
        <v>56</v>
      </c>
      <c r="B34" s="87" t="s">
        <v>10</v>
      </c>
      <c r="C34" s="88" t="s">
        <v>11</v>
      </c>
      <c r="D34" s="141" t="s">
        <v>57</v>
      </c>
      <c r="E34" s="142"/>
      <c r="F34" s="143"/>
      <c r="G34" s="80" t="s">
        <v>58</v>
      </c>
      <c r="H34" s="68" t="s">
        <v>59</v>
      </c>
    </row>
    <row r="35" spans="1:15" ht="63" customHeight="1" thickBot="1" x14ac:dyDescent="0.25">
      <c r="A35" s="139"/>
      <c r="B35" s="70" t="s">
        <v>60</v>
      </c>
      <c r="C35" s="71" t="s">
        <v>61</v>
      </c>
      <c r="D35" s="133">
        <f>+D42</f>
        <v>90</v>
      </c>
      <c r="E35" s="134"/>
      <c r="F35" s="135"/>
      <c r="G35" s="89">
        <f>+'Canasta Educativa'!F3</f>
        <v>0</v>
      </c>
      <c r="H35" s="90">
        <f>+D35*G35</f>
        <v>0</v>
      </c>
    </row>
    <row r="36" spans="1:15" ht="63" customHeight="1" thickBot="1" x14ac:dyDescent="0.25">
      <c r="A36" s="139"/>
      <c r="B36" s="70" t="s">
        <v>62</v>
      </c>
      <c r="C36" s="71" t="s">
        <v>63</v>
      </c>
      <c r="D36" s="133">
        <f>+D43</f>
        <v>43</v>
      </c>
      <c r="E36" s="134"/>
      <c r="F36" s="135"/>
      <c r="G36" s="89">
        <f>+'Canasta Educativa'!F36</f>
        <v>0</v>
      </c>
      <c r="H36" s="90">
        <f t="shared" ref="H36:H47" si="2">+D36*G36</f>
        <v>0</v>
      </c>
    </row>
    <row r="37" spans="1:15" ht="63" customHeight="1" thickBot="1" x14ac:dyDescent="0.25">
      <c r="A37" s="139"/>
      <c r="B37" s="70" t="s">
        <v>64</v>
      </c>
      <c r="C37" s="71" t="s">
        <v>65</v>
      </c>
      <c r="D37" s="133">
        <f>+D44</f>
        <v>39</v>
      </c>
      <c r="E37" s="134"/>
      <c r="F37" s="135"/>
      <c r="G37" s="89">
        <f>+'Canasta Educativa'!F56</f>
        <v>0</v>
      </c>
      <c r="H37" s="90">
        <f t="shared" si="2"/>
        <v>0</v>
      </c>
    </row>
    <row r="38" spans="1:15" ht="63" customHeight="1" thickBot="1" x14ac:dyDescent="0.25">
      <c r="A38" s="139"/>
      <c r="B38" s="70" t="s">
        <v>66</v>
      </c>
      <c r="C38" s="71" t="s">
        <v>67</v>
      </c>
      <c r="D38" s="133">
        <f>+D45</f>
        <v>20</v>
      </c>
      <c r="E38" s="134"/>
      <c r="F38" s="135"/>
      <c r="G38" s="89">
        <f>+'Canasta Educativa'!F71</f>
        <v>0</v>
      </c>
      <c r="H38" s="90">
        <f t="shared" si="2"/>
        <v>0</v>
      </c>
    </row>
    <row r="39" spans="1:15" ht="63" customHeight="1" thickBot="1" x14ac:dyDescent="0.25">
      <c r="A39" s="139"/>
      <c r="B39" s="70" t="s">
        <v>68</v>
      </c>
      <c r="C39" s="71" t="s">
        <v>69</v>
      </c>
      <c r="D39" s="133">
        <f>+D46</f>
        <v>200</v>
      </c>
      <c r="E39" s="134"/>
      <c r="F39" s="135"/>
      <c r="G39" s="89">
        <f>+'Canasta Educativa'!F86</f>
        <v>0</v>
      </c>
      <c r="H39" s="90">
        <f t="shared" si="2"/>
        <v>0</v>
      </c>
    </row>
    <row r="40" spans="1:15" ht="63" customHeight="1" thickBot="1" x14ac:dyDescent="0.25">
      <c r="A40" s="91" t="s">
        <v>70</v>
      </c>
      <c r="B40" s="70" t="s">
        <v>71</v>
      </c>
      <c r="C40" s="71" t="s">
        <v>72</v>
      </c>
      <c r="D40" s="133">
        <f>+C9</f>
        <v>392</v>
      </c>
      <c r="E40" s="134"/>
      <c r="F40" s="135"/>
      <c r="G40" s="89">
        <f>+'Kit Complementario'!F16</f>
        <v>0</v>
      </c>
      <c r="H40" s="90">
        <f t="shared" si="2"/>
        <v>0</v>
      </c>
    </row>
    <row r="41" spans="1:15" ht="63" customHeight="1" thickBot="1" x14ac:dyDescent="0.25">
      <c r="A41" s="92" t="s">
        <v>73</v>
      </c>
      <c r="B41" s="70" t="s">
        <v>74</v>
      </c>
      <c r="C41" s="71" t="s">
        <v>75</v>
      </c>
      <c r="D41" s="133">
        <f>+C9</f>
        <v>392</v>
      </c>
      <c r="E41" s="134"/>
      <c r="F41" s="135"/>
      <c r="G41" s="1">
        <v>0</v>
      </c>
      <c r="H41" s="90">
        <f t="shared" si="2"/>
        <v>0</v>
      </c>
    </row>
    <row r="42" spans="1:15" ht="63" customHeight="1" thickBot="1" x14ac:dyDescent="0.25">
      <c r="A42" s="140" t="s">
        <v>76</v>
      </c>
      <c r="B42" s="70" t="s">
        <v>77</v>
      </c>
      <c r="C42" s="71" t="s">
        <v>78</v>
      </c>
      <c r="D42" s="130">
        <v>90</v>
      </c>
      <c r="E42" s="131"/>
      <c r="F42" s="132"/>
      <c r="G42" s="89">
        <f>+'KIT apoyo didactivo'!H3</f>
        <v>0</v>
      </c>
      <c r="H42" s="90">
        <f t="shared" si="2"/>
        <v>0</v>
      </c>
    </row>
    <row r="43" spans="1:15" ht="63" customHeight="1" thickBot="1" x14ac:dyDescent="0.25">
      <c r="A43" s="140"/>
      <c r="B43" s="70" t="s">
        <v>62</v>
      </c>
      <c r="C43" s="71" t="s">
        <v>79</v>
      </c>
      <c r="D43" s="130">
        <v>43</v>
      </c>
      <c r="E43" s="131"/>
      <c r="F43" s="132"/>
      <c r="G43" s="89">
        <f>+'KIT apoyo didactivo'!H58</f>
        <v>0</v>
      </c>
      <c r="H43" s="90">
        <f t="shared" si="2"/>
        <v>0</v>
      </c>
    </row>
    <row r="44" spans="1:15" ht="90" customHeight="1" thickBot="1" x14ac:dyDescent="0.25">
      <c r="A44" s="140"/>
      <c r="B44" s="70" t="s">
        <v>64</v>
      </c>
      <c r="C44" s="71" t="s">
        <v>80</v>
      </c>
      <c r="D44" s="130">
        <v>39</v>
      </c>
      <c r="E44" s="131"/>
      <c r="F44" s="132"/>
      <c r="G44" s="89">
        <f>+'KIT apoyo didactivo'!H88</f>
        <v>0</v>
      </c>
      <c r="H44" s="90">
        <f t="shared" si="2"/>
        <v>0</v>
      </c>
    </row>
    <row r="45" spans="1:15" ht="63" customHeight="1" thickBot="1" x14ac:dyDescent="0.25">
      <c r="A45" s="140"/>
      <c r="B45" s="70" t="s">
        <v>66</v>
      </c>
      <c r="C45" s="71" t="s">
        <v>81</v>
      </c>
      <c r="D45" s="130">
        <v>20</v>
      </c>
      <c r="E45" s="131"/>
      <c r="F45" s="132"/>
      <c r="G45" s="89">
        <f>+'KIT apoyo didactivo'!H114</f>
        <v>0</v>
      </c>
      <c r="H45" s="90">
        <f t="shared" si="2"/>
        <v>0</v>
      </c>
    </row>
    <row r="46" spans="1:15" ht="63" customHeight="1" thickBot="1" x14ac:dyDescent="0.25">
      <c r="A46" s="140"/>
      <c r="B46" s="70" t="s">
        <v>68</v>
      </c>
      <c r="C46" s="71" t="s">
        <v>82</v>
      </c>
      <c r="D46" s="130">
        <v>200</v>
      </c>
      <c r="E46" s="131"/>
      <c r="F46" s="132"/>
      <c r="G46" s="89">
        <f>+'KIT apoyo didactivo'!H144</f>
        <v>0</v>
      </c>
      <c r="H46" s="90">
        <f t="shared" si="2"/>
        <v>0</v>
      </c>
    </row>
    <row r="47" spans="1:15" ht="96" customHeight="1" x14ac:dyDescent="0.2">
      <c r="A47" s="93" t="s">
        <v>83</v>
      </c>
      <c r="B47" s="70" t="s">
        <v>84</v>
      </c>
      <c r="C47" s="71" t="s">
        <v>85</v>
      </c>
      <c r="D47" s="133">
        <f>+C9</f>
        <v>392</v>
      </c>
      <c r="E47" s="134"/>
      <c r="F47" s="135">
        <v>120</v>
      </c>
      <c r="G47" s="1">
        <v>0</v>
      </c>
      <c r="H47" s="90">
        <f t="shared" si="2"/>
        <v>0</v>
      </c>
    </row>
    <row r="48" spans="1:15" ht="35.25" customHeight="1" x14ac:dyDescent="0.2">
      <c r="A48" s="162" t="s">
        <v>86</v>
      </c>
      <c r="B48" s="162"/>
      <c r="C48" s="162"/>
      <c r="D48" s="162"/>
      <c r="E48" s="162"/>
      <c r="F48" s="162"/>
      <c r="G48" s="162"/>
      <c r="H48" s="84">
        <f>SUM(H35:H47)</f>
        <v>0</v>
      </c>
      <c r="I48" s="85"/>
      <c r="J48" s="85"/>
      <c r="K48" s="85"/>
      <c r="L48" s="85"/>
      <c r="M48" s="85"/>
      <c r="N48" s="85"/>
      <c r="O48" s="86"/>
    </row>
    <row r="49" spans="1:8" ht="15.75" customHeight="1" x14ac:dyDescent="0.2">
      <c r="A49" s="163" t="s">
        <v>87</v>
      </c>
      <c r="B49" s="164"/>
      <c r="C49" s="164"/>
      <c r="D49" s="164"/>
      <c r="E49" s="164"/>
      <c r="F49" s="164"/>
      <c r="G49" s="164"/>
      <c r="H49" s="94">
        <f>+H32+H48</f>
        <v>0</v>
      </c>
    </row>
    <row r="50" spans="1:8" ht="15" customHeight="1" x14ac:dyDescent="0.2">
      <c r="A50" s="170" t="s">
        <v>88</v>
      </c>
      <c r="B50" s="171"/>
      <c r="C50" s="171"/>
      <c r="D50" s="171"/>
      <c r="E50" s="171"/>
      <c r="F50" s="171"/>
      <c r="G50" s="171"/>
      <c r="H50" s="171"/>
    </row>
    <row r="51" spans="1:8" ht="15" customHeight="1" x14ac:dyDescent="0.2">
      <c r="A51" s="165" t="s">
        <v>89</v>
      </c>
      <c r="B51" s="166"/>
      <c r="C51" s="166"/>
      <c r="D51" s="166"/>
      <c r="E51" s="166"/>
      <c r="F51" s="166"/>
      <c r="G51" s="95" t="s">
        <v>90</v>
      </c>
    </row>
    <row r="52" spans="1:8" ht="17" x14ac:dyDescent="0.2">
      <c r="A52" s="96"/>
      <c r="B52" s="167" t="s">
        <v>91</v>
      </c>
      <c r="C52" s="167"/>
      <c r="D52" s="167"/>
      <c r="E52" s="167"/>
      <c r="F52" s="167"/>
      <c r="G52" s="97" t="s">
        <v>92</v>
      </c>
      <c r="H52" s="98" t="s">
        <v>93</v>
      </c>
    </row>
    <row r="53" spans="1:8" x14ac:dyDescent="0.2">
      <c r="A53" s="2"/>
      <c r="B53" s="168" t="s">
        <v>94</v>
      </c>
      <c r="C53" s="168"/>
      <c r="D53" s="168"/>
      <c r="E53" s="168"/>
      <c r="F53" s="168"/>
      <c r="G53" s="3">
        <v>0</v>
      </c>
      <c r="H53" s="99">
        <f>IF(G53&gt;0.15,ROUND(+H49*0.15,2),ROUND(H49*G53,2))</f>
        <v>0</v>
      </c>
    </row>
    <row r="54" spans="1:8" ht="15.75" customHeight="1" x14ac:dyDescent="0.2">
      <c r="A54" s="169" t="s">
        <v>95</v>
      </c>
      <c r="B54" s="167"/>
      <c r="C54" s="167"/>
      <c r="D54" s="167"/>
      <c r="E54" s="167"/>
      <c r="F54" s="167"/>
      <c r="G54" s="167"/>
      <c r="H54" s="100">
        <f>SUM(H53:H53)</f>
        <v>0</v>
      </c>
    </row>
    <row r="55" spans="1:8" ht="15" customHeight="1" x14ac:dyDescent="0.2">
      <c r="A55" s="159" t="s">
        <v>96</v>
      </c>
      <c r="B55" s="160"/>
      <c r="C55" s="160"/>
      <c r="D55" s="160"/>
      <c r="E55" s="160"/>
      <c r="F55" s="160"/>
      <c r="G55" s="161"/>
      <c r="H55" s="4">
        <f>ROUND(+H49+H54,2)</f>
        <v>0</v>
      </c>
    </row>
    <row r="56" spans="1:8" ht="30" customHeight="1" x14ac:dyDescent="0.2">
      <c r="A56" s="101"/>
      <c r="B56" s="102"/>
      <c r="C56" s="102"/>
      <c r="D56" s="102"/>
      <c r="E56" s="102"/>
      <c r="F56" s="102"/>
      <c r="G56" s="103"/>
    </row>
    <row r="58" spans="1:8" hidden="1" x14ac:dyDescent="0.2">
      <c r="A58" s="124" t="s">
        <v>97</v>
      </c>
      <c r="B58" s="124"/>
      <c r="C58" s="124"/>
      <c r="D58" s="124"/>
    </row>
    <row r="59" spans="1:8" hidden="1" x14ac:dyDescent="0.2">
      <c r="A59" s="125"/>
      <c r="B59" s="125"/>
      <c r="C59" s="125"/>
      <c r="D59" s="125"/>
    </row>
    <row r="60" spans="1:8" hidden="1" x14ac:dyDescent="0.2">
      <c r="A60" s="113" t="s">
        <v>98</v>
      </c>
      <c r="B60" s="113"/>
      <c r="C60" s="113"/>
      <c r="D60" s="113"/>
    </row>
    <row r="61" spans="1:8" ht="32" hidden="1" x14ac:dyDescent="0.2">
      <c r="A61" s="126" t="s">
        <v>99</v>
      </c>
      <c r="B61" s="126"/>
      <c r="C61" s="104" t="s">
        <v>100</v>
      </c>
      <c r="D61" s="105" t="s">
        <v>101</v>
      </c>
    </row>
    <row r="62" spans="1:8" hidden="1" x14ac:dyDescent="0.2">
      <c r="A62" s="127" t="s">
        <v>102</v>
      </c>
      <c r="B62" s="128"/>
      <c r="C62" s="106">
        <f>((H14*I14+H15*I15+H16*I16+H17*I17+H18*I18+H19*I19+H20*I20+H23*I23+H24*I24+H25*I25+H26*I26+H27*I27+H28*I28+H29*I29+H30*I30)*(1+G53))/C9</f>
        <v>0</v>
      </c>
      <c r="D62" s="107">
        <f>C62+(((H18*J18+H23*J23+H24*J24)*(1+G53))/G9)</f>
        <v>0</v>
      </c>
      <c r="E62" s="112"/>
      <c r="F62" s="113"/>
      <c r="G62" s="114"/>
    </row>
    <row r="63" spans="1:8" hidden="1" x14ac:dyDescent="0.2">
      <c r="A63" s="129" t="s">
        <v>103</v>
      </c>
      <c r="B63" s="129"/>
      <c r="C63" s="129"/>
      <c r="D63" s="129"/>
    </row>
    <row r="64" spans="1:8" hidden="1" x14ac:dyDescent="0.2">
      <c r="A64" s="122" t="s">
        <v>104</v>
      </c>
      <c r="B64" s="108" t="s">
        <v>105</v>
      </c>
      <c r="C64" s="109">
        <f>G35</f>
        <v>0</v>
      </c>
      <c r="D64" s="115">
        <f>(+C64+C65+C66)*(1+G$53)</f>
        <v>0</v>
      </c>
    </row>
    <row r="65" spans="1:4" ht="28" hidden="1" x14ac:dyDescent="0.2">
      <c r="A65" s="122"/>
      <c r="B65" s="108" t="s">
        <v>106</v>
      </c>
      <c r="C65" s="109">
        <f>G42</f>
        <v>0</v>
      </c>
      <c r="D65" s="115"/>
    </row>
    <row r="66" spans="1:4" ht="33" hidden="1" customHeight="1" x14ac:dyDescent="0.2">
      <c r="A66" s="122"/>
      <c r="B66" s="108" t="s">
        <v>107</v>
      </c>
      <c r="C66" s="109">
        <f>G40+G47+G41</f>
        <v>0</v>
      </c>
      <c r="D66" s="115"/>
    </row>
    <row r="67" spans="1:4" hidden="1" x14ac:dyDescent="0.2">
      <c r="A67" s="122" t="s">
        <v>108</v>
      </c>
      <c r="B67" s="108" t="s">
        <v>105</v>
      </c>
      <c r="C67" s="109">
        <f>+G36</f>
        <v>0</v>
      </c>
      <c r="D67" s="116">
        <f>(+C67+C68+C69)*(1+G$53)</f>
        <v>0</v>
      </c>
    </row>
    <row r="68" spans="1:4" ht="28" hidden="1" x14ac:dyDescent="0.2">
      <c r="A68" s="122"/>
      <c r="B68" s="108" t="s">
        <v>109</v>
      </c>
      <c r="C68" s="109">
        <f>G43</f>
        <v>0</v>
      </c>
      <c r="D68" s="117"/>
    </row>
    <row r="69" spans="1:4" hidden="1" x14ac:dyDescent="0.2">
      <c r="A69" s="122"/>
      <c r="B69" s="108" t="s">
        <v>107</v>
      </c>
      <c r="C69" s="109">
        <f>G40+G47+G41</f>
        <v>0</v>
      </c>
      <c r="D69" s="118"/>
    </row>
    <row r="70" spans="1:4" hidden="1" x14ac:dyDescent="0.2">
      <c r="A70" s="123" t="s">
        <v>110</v>
      </c>
      <c r="B70" s="108" t="s">
        <v>105</v>
      </c>
      <c r="C70" s="204">
        <f>+G37</f>
        <v>0</v>
      </c>
      <c r="D70" s="119">
        <f>(+C70+C71+C72)*(1+G$53)</f>
        <v>0</v>
      </c>
    </row>
    <row r="71" spans="1:4" ht="28" hidden="1" x14ac:dyDescent="0.2">
      <c r="A71" s="123"/>
      <c r="B71" s="108" t="s">
        <v>111</v>
      </c>
      <c r="C71" s="109">
        <f>+G44</f>
        <v>0</v>
      </c>
      <c r="D71" s="120"/>
    </row>
    <row r="72" spans="1:4" hidden="1" x14ac:dyDescent="0.2">
      <c r="A72" s="123"/>
      <c r="B72" s="108" t="s">
        <v>107</v>
      </c>
      <c r="C72" s="109">
        <f>G40+G47+G41</f>
        <v>0</v>
      </c>
      <c r="D72" s="121"/>
    </row>
    <row r="73" spans="1:4" hidden="1" x14ac:dyDescent="0.2">
      <c r="A73" s="123" t="s">
        <v>112</v>
      </c>
      <c r="B73" s="108" t="s">
        <v>105</v>
      </c>
      <c r="C73" s="109">
        <f>+G38</f>
        <v>0</v>
      </c>
      <c r="D73" s="119">
        <f>(+C73+C74+C75)*(1+G$53)</f>
        <v>0</v>
      </c>
    </row>
    <row r="74" spans="1:4" ht="28" hidden="1" x14ac:dyDescent="0.2">
      <c r="A74" s="123"/>
      <c r="B74" s="108" t="s">
        <v>113</v>
      </c>
      <c r="C74" s="109">
        <f>G45</f>
        <v>0</v>
      </c>
      <c r="D74" s="120"/>
    </row>
    <row r="75" spans="1:4" hidden="1" x14ac:dyDescent="0.2">
      <c r="A75" s="123"/>
      <c r="B75" s="108" t="s">
        <v>107</v>
      </c>
      <c r="C75" s="109">
        <f>G40+G47+G41</f>
        <v>0</v>
      </c>
      <c r="D75" s="121"/>
    </row>
    <row r="76" spans="1:4" hidden="1" x14ac:dyDescent="0.2">
      <c r="A76" s="122" t="s">
        <v>114</v>
      </c>
      <c r="B76" s="108" t="s">
        <v>105</v>
      </c>
      <c r="C76" s="204">
        <f>+G39</f>
        <v>0</v>
      </c>
      <c r="D76" s="119">
        <f>(+C76+C77+C78)*(1+G$53)</f>
        <v>0</v>
      </c>
    </row>
    <row r="77" spans="1:4" ht="28" hidden="1" x14ac:dyDescent="0.2">
      <c r="A77" s="122"/>
      <c r="B77" s="108" t="s">
        <v>115</v>
      </c>
      <c r="C77" s="109">
        <f>+G46</f>
        <v>0</v>
      </c>
      <c r="D77" s="120"/>
    </row>
    <row r="78" spans="1:4" hidden="1" x14ac:dyDescent="0.2">
      <c r="A78" s="122"/>
      <c r="B78" s="108" t="s">
        <v>107</v>
      </c>
      <c r="C78" s="109">
        <f>G40+G47+G41</f>
        <v>0</v>
      </c>
      <c r="D78" s="121"/>
    </row>
    <row r="81" spans="1:3" x14ac:dyDescent="0.2">
      <c r="A81" s="112" t="s">
        <v>116</v>
      </c>
      <c r="B81" s="113"/>
      <c r="C81" s="114"/>
    </row>
    <row r="82" spans="1:3" x14ac:dyDescent="0.2">
      <c r="A82" s="7"/>
      <c r="B82" s="7" t="s">
        <v>117</v>
      </c>
      <c r="C82" s="7" t="s">
        <v>118</v>
      </c>
    </row>
    <row r="83" spans="1:3" ht="22" x14ac:dyDescent="0.3">
      <c r="A83" s="7" t="s">
        <v>119</v>
      </c>
      <c r="B83" s="110">
        <f>+D64+C62</f>
        <v>0</v>
      </c>
      <c r="C83" s="110">
        <f>+D64+D62</f>
        <v>0</v>
      </c>
    </row>
    <row r="84" spans="1:3" ht="22" x14ac:dyDescent="0.3">
      <c r="A84" s="7" t="s">
        <v>62</v>
      </c>
      <c r="B84" s="110">
        <f>+D67+C62</f>
        <v>0</v>
      </c>
      <c r="C84" s="110">
        <f>+D67+D62</f>
        <v>0</v>
      </c>
    </row>
    <row r="85" spans="1:3" ht="22" x14ac:dyDescent="0.3">
      <c r="A85" s="111" t="s">
        <v>64</v>
      </c>
      <c r="B85" s="110">
        <f>+D70+C62</f>
        <v>0</v>
      </c>
      <c r="C85" s="110">
        <f>+D70+D62</f>
        <v>0</v>
      </c>
    </row>
    <row r="86" spans="1:3" ht="22" x14ac:dyDescent="0.3">
      <c r="A86" s="111" t="s">
        <v>66</v>
      </c>
      <c r="B86" s="110">
        <f>+D73+C62</f>
        <v>0</v>
      </c>
      <c r="C86" s="110">
        <f>+D73+D62</f>
        <v>0</v>
      </c>
    </row>
    <row r="87" spans="1:3" ht="22" x14ac:dyDescent="0.3">
      <c r="A87" s="7" t="s">
        <v>68</v>
      </c>
      <c r="B87" s="110">
        <f>+D76+C62</f>
        <v>0</v>
      </c>
      <c r="C87" s="110">
        <f>+D76+D62</f>
        <v>0</v>
      </c>
    </row>
  </sheetData>
  <sheetProtection algorithmName="SHA-512" hashValue="oilb+Hismhs4hz9RadZ7k9ibq1Qq9CViopkIFG5AQLpmL4W4FD/MCXHi6J/x4eSL7Zqjb0vyx3xBxTECScHNaw==" saltValue="azPFj+IZrzRbhmR+nMp1iw==" spinCount="100000" sheet="1" objects="1" scenarios="1"/>
  <protectedRanges>
    <protectedRange sqref="G14:G21 G23:G30" name="Rango1"/>
    <protectedRange sqref="G53" name="Rango3"/>
  </protectedRanges>
  <mergeCells count="73">
    <mergeCell ref="A7:H7"/>
    <mergeCell ref="A4:H4"/>
    <mergeCell ref="A2:C2"/>
    <mergeCell ref="A3:H3"/>
    <mergeCell ref="D2:H2"/>
    <mergeCell ref="A5:H5"/>
    <mergeCell ref="A6:H6"/>
    <mergeCell ref="A8:H8"/>
    <mergeCell ref="A55:G55"/>
    <mergeCell ref="A48:G48"/>
    <mergeCell ref="A49:G49"/>
    <mergeCell ref="A51:F51"/>
    <mergeCell ref="B52:F52"/>
    <mergeCell ref="B53:F53"/>
    <mergeCell ref="A54:G54"/>
    <mergeCell ref="A50:H50"/>
    <mergeCell ref="D38:F38"/>
    <mergeCell ref="D39:F39"/>
    <mergeCell ref="A32:G32"/>
    <mergeCell ref="D9:F10"/>
    <mergeCell ref="A11:H11"/>
    <mergeCell ref="A14:A21"/>
    <mergeCell ref="A23:A31"/>
    <mergeCell ref="B31:G31"/>
    <mergeCell ref="I30:J30"/>
    <mergeCell ref="I29:J29"/>
    <mergeCell ref="G9:H10"/>
    <mergeCell ref="I25:J25"/>
    <mergeCell ref="I26:J26"/>
    <mergeCell ref="I27:J27"/>
    <mergeCell ref="I28:J28"/>
    <mergeCell ref="I14:J14"/>
    <mergeCell ref="I15:J15"/>
    <mergeCell ref="I16:J16"/>
    <mergeCell ref="I17:J17"/>
    <mergeCell ref="I19:J19"/>
    <mergeCell ref="I20:J20"/>
    <mergeCell ref="B21:G21"/>
    <mergeCell ref="A9:B10"/>
    <mergeCell ref="C9:C10"/>
    <mergeCell ref="D45:F45"/>
    <mergeCell ref="D46:F46"/>
    <mergeCell ref="D47:F47"/>
    <mergeCell ref="A33:H33"/>
    <mergeCell ref="A12:H12"/>
    <mergeCell ref="D40:F40"/>
    <mergeCell ref="D41:F41"/>
    <mergeCell ref="D42:F42"/>
    <mergeCell ref="D43:F43"/>
    <mergeCell ref="D44:F44"/>
    <mergeCell ref="A34:A39"/>
    <mergeCell ref="A42:A46"/>
    <mergeCell ref="D34:F34"/>
    <mergeCell ref="D35:F35"/>
    <mergeCell ref="D36:F36"/>
    <mergeCell ref="D37:F37"/>
    <mergeCell ref="A58:D59"/>
    <mergeCell ref="A60:D60"/>
    <mergeCell ref="A61:B61"/>
    <mergeCell ref="A62:B62"/>
    <mergeCell ref="A63:D63"/>
    <mergeCell ref="E62:G62"/>
    <mergeCell ref="A81:C81"/>
    <mergeCell ref="D64:D66"/>
    <mergeCell ref="D67:D69"/>
    <mergeCell ref="D70:D72"/>
    <mergeCell ref="D73:D75"/>
    <mergeCell ref="D76:D78"/>
    <mergeCell ref="A64:A66"/>
    <mergeCell ref="A67:A69"/>
    <mergeCell ref="A70:A72"/>
    <mergeCell ref="A73:A75"/>
    <mergeCell ref="A76:A78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8ACBBA-E0FD-4F86-AA58-65796709A533}">
  <dimension ref="A1:F16"/>
  <sheetViews>
    <sheetView workbookViewId="0">
      <selection activeCell="J7" sqref="J7"/>
    </sheetView>
  </sheetViews>
  <sheetFormatPr baseColWidth="10" defaultColWidth="11" defaultRowHeight="16" x14ac:dyDescent="0.2"/>
  <cols>
    <col min="1" max="1" width="29.1640625" customWidth="1"/>
    <col min="3" max="3" width="14" customWidth="1"/>
    <col min="4" max="4" width="14.6640625" customWidth="1"/>
    <col min="6" max="6" width="17.5" customWidth="1"/>
  </cols>
  <sheetData>
    <row r="1" spans="1:6" ht="26" x14ac:dyDescent="0.2">
      <c r="A1" s="182" t="s">
        <v>71</v>
      </c>
      <c r="B1" s="182"/>
      <c r="C1" s="182"/>
      <c r="D1" s="182"/>
      <c r="E1" s="182"/>
      <c r="F1" s="182"/>
    </row>
    <row r="2" spans="1:6" ht="30" x14ac:dyDescent="0.2">
      <c r="A2" s="10" t="s">
        <v>120</v>
      </c>
      <c r="B2" s="10" t="s">
        <v>121</v>
      </c>
      <c r="C2" s="10" t="s">
        <v>122</v>
      </c>
      <c r="D2" s="11" t="s">
        <v>123</v>
      </c>
      <c r="E2" s="10" t="s">
        <v>124</v>
      </c>
      <c r="F2" s="10" t="s">
        <v>125</v>
      </c>
    </row>
    <row r="3" spans="1:6" x14ac:dyDescent="0.2">
      <c r="A3" s="12" t="s">
        <v>126</v>
      </c>
      <c r="B3" s="13">
        <v>5</v>
      </c>
      <c r="C3" s="7" t="s">
        <v>127</v>
      </c>
      <c r="D3" s="60">
        <v>0</v>
      </c>
      <c r="E3" s="60">
        <v>0</v>
      </c>
      <c r="F3" s="14">
        <f>+(D3+E3)*B3</f>
        <v>0</v>
      </c>
    </row>
    <row r="4" spans="1:6" x14ac:dyDescent="0.2">
      <c r="A4" s="12" t="s">
        <v>128</v>
      </c>
      <c r="B4" s="13">
        <v>5</v>
      </c>
      <c r="C4" s="7" t="s">
        <v>127</v>
      </c>
      <c r="D4" s="60">
        <v>0</v>
      </c>
      <c r="E4" s="60">
        <v>0</v>
      </c>
      <c r="F4" s="14">
        <f t="shared" ref="F4:F15" si="0">+(D4+E4)*B4</f>
        <v>0</v>
      </c>
    </row>
    <row r="5" spans="1:6" x14ac:dyDescent="0.2">
      <c r="A5" s="12" t="s">
        <v>129</v>
      </c>
      <c r="B5" s="13">
        <v>2</v>
      </c>
      <c r="C5" s="7" t="s">
        <v>127</v>
      </c>
      <c r="D5" s="60">
        <v>0</v>
      </c>
      <c r="E5" s="60">
        <v>0</v>
      </c>
      <c r="F5" s="14">
        <f t="shared" si="0"/>
        <v>0</v>
      </c>
    </row>
    <row r="6" spans="1:6" x14ac:dyDescent="0.2">
      <c r="A6" s="12" t="s">
        <v>130</v>
      </c>
      <c r="B6" s="13">
        <v>2</v>
      </c>
      <c r="C6" s="7" t="s">
        <v>127</v>
      </c>
      <c r="D6" s="60">
        <v>0</v>
      </c>
      <c r="E6" s="60">
        <v>0</v>
      </c>
      <c r="F6" s="14">
        <f t="shared" si="0"/>
        <v>0</v>
      </c>
    </row>
    <row r="7" spans="1:6" ht="26" x14ac:dyDescent="0.2">
      <c r="A7" s="12" t="s">
        <v>131</v>
      </c>
      <c r="B7" s="13">
        <v>1</v>
      </c>
      <c r="C7" s="7" t="s">
        <v>127</v>
      </c>
      <c r="D7" s="60">
        <v>0</v>
      </c>
      <c r="E7" s="60">
        <v>0</v>
      </c>
      <c r="F7" s="14">
        <f t="shared" si="0"/>
        <v>0</v>
      </c>
    </row>
    <row r="8" spans="1:6" x14ac:dyDescent="0.2">
      <c r="A8" s="12" t="s">
        <v>132</v>
      </c>
      <c r="B8" s="13">
        <v>1</v>
      </c>
      <c r="C8" s="7" t="s">
        <v>133</v>
      </c>
      <c r="D8" s="60">
        <v>0</v>
      </c>
      <c r="E8" s="60">
        <v>0</v>
      </c>
      <c r="F8" s="14">
        <f t="shared" si="0"/>
        <v>0</v>
      </c>
    </row>
    <row r="9" spans="1:6" x14ac:dyDescent="0.2">
      <c r="A9" s="12" t="s">
        <v>134</v>
      </c>
      <c r="B9" s="13">
        <v>1</v>
      </c>
      <c r="C9" s="7" t="s">
        <v>133</v>
      </c>
      <c r="D9" s="60">
        <v>0</v>
      </c>
      <c r="E9" s="60">
        <v>0</v>
      </c>
      <c r="F9" s="14">
        <f t="shared" si="0"/>
        <v>0</v>
      </c>
    </row>
    <row r="10" spans="1:6" ht="26" x14ac:dyDescent="0.2">
      <c r="A10" s="12" t="s">
        <v>135</v>
      </c>
      <c r="B10" s="13">
        <v>1</v>
      </c>
      <c r="C10" s="7" t="s">
        <v>136</v>
      </c>
      <c r="D10" s="60">
        <v>0</v>
      </c>
      <c r="E10" s="60">
        <v>0</v>
      </c>
      <c r="F10" s="14">
        <f t="shared" si="0"/>
        <v>0</v>
      </c>
    </row>
    <row r="11" spans="1:6" x14ac:dyDescent="0.2">
      <c r="A11" s="12" t="s">
        <v>137</v>
      </c>
      <c r="B11" s="13">
        <v>1</v>
      </c>
      <c r="C11" s="7" t="s">
        <v>138</v>
      </c>
      <c r="D11" s="60">
        <v>0</v>
      </c>
      <c r="E11" s="60">
        <v>0</v>
      </c>
      <c r="F11" s="14">
        <f t="shared" si="0"/>
        <v>0</v>
      </c>
    </row>
    <row r="12" spans="1:6" x14ac:dyDescent="0.2">
      <c r="A12" s="12" t="s">
        <v>139</v>
      </c>
      <c r="B12" s="13">
        <v>2</v>
      </c>
      <c r="C12" s="7" t="s">
        <v>136</v>
      </c>
      <c r="D12" s="60">
        <v>0</v>
      </c>
      <c r="E12" s="60">
        <v>0</v>
      </c>
      <c r="F12" s="14">
        <f t="shared" si="0"/>
        <v>0</v>
      </c>
    </row>
    <row r="13" spans="1:6" x14ac:dyDescent="0.2">
      <c r="A13" s="12" t="s">
        <v>140</v>
      </c>
      <c r="B13" s="13">
        <v>1</v>
      </c>
      <c r="C13" s="7" t="s">
        <v>136</v>
      </c>
      <c r="D13" s="60">
        <v>0</v>
      </c>
      <c r="E13" s="60">
        <v>0</v>
      </c>
      <c r="F13" s="14">
        <f t="shared" si="0"/>
        <v>0</v>
      </c>
    </row>
    <row r="14" spans="1:6" x14ac:dyDescent="0.2">
      <c r="A14" s="12" t="s">
        <v>141</v>
      </c>
      <c r="B14" s="13">
        <v>1</v>
      </c>
      <c r="C14" s="7" t="s">
        <v>136</v>
      </c>
      <c r="D14" s="60">
        <v>0</v>
      </c>
      <c r="E14" s="60">
        <v>0</v>
      </c>
      <c r="F14" s="14">
        <f t="shared" si="0"/>
        <v>0</v>
      </c>
    </row>
    <row r="15" spans="1:6" x14ac:dyDescent="0.2">
      <c r="A15" s="12" t="s">
        <v>142</v>
      </c>
      <c r="B15" s="13">
        <v>1</v>
      </c>
      <c r="C15" s="7" t="s">
        <v>136</v>
      </c>
      <c r="D15" s="60">
        <v>0</v>
      </c>
      <c r="E15" s="60">
        <v>0</v>
      </c>
      <c r="F15" s="14">
        <f t="shared" si="0"/>
        <v>0</v>
      </c>
    </row>
    <row r="16" spans="1:6" x14ac:dyDescent="0.2">
      <c r="F16" s="15">
        <f>SUM(F3:F15)</f>
        <v>0</v>
      </c>
    </row>
  </sheetData>
  <sheetProtection algorithmName="SHA-512" hashValue="Y4bLLc8/O52OlA4dL+Nslzd3UBQjNct3k8A2BTMkCJwal6duI1HlWaTKQcGFdo82F1ehyZDux4i1tEuD4xZJ+Q==" saltValue="S4ulipOcZz99Pyh+1lM2og==" spinCount="100000" sheet="1" objects="1" scenarios="1"/>
  <mergeCells count="1">
    <mergeCell ref="A1:F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7B664A-1768-5443-B7FD-B0DA60A828B6}">
  <dimension ref="A1:G133"/>
  <sheetViews>
    <sheetView topLeftCell="A31" zoomScale="85" zoomScaleNormal="85" workbookViewId="0">
      <selection activeCell="H44" sqref="H44"/>
    </sheetView>
  </sheetViews>
  <sheetFormatPr baseColWidth="10" defaultColWidth="10.83203125" defaultRowHeight="27" customHeight="1" x14ac:dyDescent="0.2"/>
  <cols>
    <col min="1" max="1" width="13.5" customWidth="1"/>
    <col min="2" max="2" width="32" customWidth="1"/>
    <col min="3" max="3" width="20.6640625" customWidth="1"/>
    <col min="4" max="4" width="15.6640625" style="6" customWidth="1"/>
    <col min="5" max="5" width="19.6640625" customWidth="1"/>
    <col min="6" max="7" width="18.1640625" customWidth="1"/>
    <col min="9" max="9" width="13.6640625" customWidth="1"/>
    <col min="11" max="12" width="21.6640625" customWidth="1"/>
  </cols>
  <sheetData>
    <row r="1" spans="1:6" ht="27" customHeight="1" x14ac:dyDescent="0.2">
      <c r="A1" s="187" t="s">
        <v>143</v>
      </c>
      <c r="B1" s="188"/>
      <c r="C1" s="188"/>
      <c r="D1" s="188"/>
      <c r="E1" s="188"/>
      <c r="F1" s="188"/>
    </row>
    <row r="2" spans="1:6" ht="27" customHeight="1" x14ac:dyDescent="0.2">
      <c r="A2" s="20" t="s">
        <v>144</v>
      </c>
      <c r="B2" s="20" t="s">
        <v>145</v>
      </c>
      <c r="C2" s="20" t="s">
        <v>146</v>
      </c>
      <c r="D2" s="20" t="s">
        <v>121</v>
      </c>
      <c r="E2" s="20" t="s">
        <v>147</v>
      </c>
      <c r="F2" s="20" t="s">
        <v>148</v>
      </c>
    </row>
    <row r="3" spans="1:6" ht="27" customHeight="1" thickBot="1" x14ac:dyDescent="0.25">
      <c r="A3" s="17">
        <v>1</v>
      </c>
      <c r="B3" s="18" t="s">
        <v>149</v>
      </c>
      <c r="C3" s="21" t="s">
        <v>150</v>
      </c>
      <c r="D3" s="8">
        <v>7</v>
      </c>
      <c r="E3" s="59">
        <v>0</v>
      </c>
      <c r="F3" s="189">
        <f>ROUND(+D3*E3+D4*E4+D5*E5+D6*E6+D7*E7+D8*E8+D9*E9+D10*E10+D11*E11+D12*E12+D13*E13+D14*E14+D15*E15+D16*E16+D17*E17+D18*E18+D19*E19+D20*E20+D21*E21+D22*E22+D23*E23+D24*E24+D25*E25+D26*E26+D27*E27+D28*E28+D29*E29+D30*E30+D31*E31,0)</f>
        <v>0</v>
      </c>
    </row>
    <row r="4" spans="1:6" ht="27" customHeight="1" thickBot="1" x14ac:dyDescent="0.25">
      <c r="A4" s="17">
        <v>2</v>
      </c>
      <c r="B4" s="18" t="s">
        <v>151</v>
      </c>
      <c r="C4" s="24" t="s">
        <v>152</v>
      </c>
      <c r="D4" s="8">
        <v>7</v>
      </c>
      <c r="E4" s="59">
        <v>0</v>
      </c>
      <c r="F4" s="189"/>
    </row>
    <row r="5" spans="1:6" ht="27" customHeight="1" thickBot="1" x14ac:dyDescent="0.25">
      <c r="A5" s="17">
        <v>3</v>
      </c>
      <c r="B5" s="18" t="s">
        <v>153</v>
      </c>
      <c r="C5" s="22" t="s">
        <v>154</v>
      </c>
      <c r="D5" s="8">
        <v>7</v>
      </c>
      <c r="E5" s="59">
        <v>0</v>
      </c>
      <c r="F5" s="189"/>
    </row>
    <row r="6" spans="1:6" ht="27" customHeight="1" thickBot="1" x14ac:dyDescent="0.25">
      <c r="A6" s="17">
        <v>4</v>
      </c>
      <c r="B6" s="18" t="s">
        <v>155</v>
      </c>
      <c r="C6" s="22" t="s">
        <v>156</v>
      </c>
      <c r="D6" s="8">
        <v>7</v>
      </c>
      <c r="E6" s="59">
        <v>0</v>
      </c>
      <c r="F6" s="189"/>
    </row>
    <row r="7" spans="1:6" ht="27" customHeight="1" thickBot="1" x14ac:dyDescent="0.25">
      <c r="A7" s="17">
        <v>5</v>
      </c>
      <c r="B7" s="18" t="s">
        <v>157</v>
      </c>
      <c r="C7" s="24" t="s">
        <v>158</v>
      </c>
      <c r="D7" s="8">
        <v>7</v>
      </c>
      <c r="E7" s="59">
        <v>0</v>
      </c>
      <c r="F7" s="189"/>
    </row>
    <row r="8" spans="1:6" ht="27" customHeight="1" thickBot="1" x14ac:dyDescent="0.25">
      <c r="A8" s="17">
        <v>6</v>
      </c>
      <c r="B8" s="18" t="s">
        <v>159</v>
      </c>
      <c r="C8" s="24" t="s">
        <v>160</v>
      </c>
      <c r="D8" s="8">
        <v>7</v>
      </c>
      <c r="E8" s="59">
        <v>0</v>
      </c>
      <c r="F8" s="189"/>
    </row>
    <row r="9" spans="1:6" ht="27" customHeight="1" thickBot="1" x14ac:dyDescent="0.25">
      <c r="A9" s="17">
        <v>7</v>
      </c>
      <c r="B9" s="18" t="s">
        <v>161</v>
      </c>
      <c r="C9" s="24" t="s">
        <v>162</v>
      </c>
      <c r="D9" s="8">
        <v>7</v>
      </c>
      <c r="E9" s="59">
        <v>0</v>
      </c>
      <c r="F9" s="189"/>
    </row>
    <row r="10" spans="1:6" ht="27" customHeight="1" thickBot="1" x14ac:dyDescent="0.25">
      <c r="A10" s="17">
        <v>8</v>
      </c>
      <c r="B10" s="18" t="s">
        <v>163</v>
      </c>
      <c r="C10" s="24" t="s">
        <v>160</v>
      </c>
      <c r="D10" s="8">
        <v>7</v>
      </c>
      <c r="E10" s="59">
        <v>0</v>
      </c>
      <c r="F10" s="189"/>
    </row>
    <row r="11" spans="1:6" ht="27" customHeight="1" x14ac:dyDescent="0.2">
      <c r="A11" s="17">
        <v>9</v>
      </c>
      <c r="B11" s="18" t="s">
        <v>164</v>
      </c>
      <c r="C11" s="25" t="s">
        <v>160</v>
      </c>
      <c r="D11" s="8">
        <v>7</v>
      </c>
      <c r="E11" s="59">
        <v>0</v>
      </c>
      <c r="F11" s="189"/>
    </row>
    <row r="12" spans="1:6" ht="27" customHeight="1" thickBot="1" x14ac:dyDescent="0.25">
      <c r="A12" s="17">
        <v>10</v>
      </c>
      <c r="B12" s="18" t="s">
        <v>165</v>
      </c>
      <c r="C12" s="21" t="s">
        <v>166</v>
      </c>
      <c r="D12" s="8">
        <v>7</v>
      </c>
      <c r="E12" s="59">
        <v>0</v>
      </c>
      <c r="F12" s="189"/>
    </row>
    <row r="13" spans="1:6" ht="27" customHeight="1" thickBot="1" x14ac:dyDescent="0.25">
      <c r="A13" s="17">
        <v>11</v>
      </c>
      <c r="B13" s="18" t="s">
        <v>167</v>
      </c>
      <c r="C13" s="24" t="s">
        <v>168</v>
      </c>
      <c r="D13" s="8">
        <v>7</v>
      </c>
      <c r="E13" s="59">
        <v>0</v>
      </c>
      <c r="F13" s="189"/>
    </row>
    <row r="14" spans="1:6" ht="27" customHeight="1" thickBot="1" x14ac:dyDescent="0.25">
      <c r="A14" s="17">
        <v>12</v>
      </c>
      <c r="B14" s="18" t="s">
        <v>169</v>
      </c>
      <c r="C14" s="24" t="s">
        <v>170</v>
      </c>
      <c r="D14" s="8">
        <v>7</v>
      </c>
      <c r="E14" s="59">
        <v>0</v>
      </c>
      <c r="F14" s="189"/>
    </row>
    <row r="15" spans="1:6" ht="27" customHeight="1" thickBot="1" x14ac:dyDescent="0.25">
      <c r="A15" s="17">
        <v>13</v>
      </c>
      <c r="B15" s="18" t="s">
        <v>171</v>
      </c>
      <c r="C15" s="24" t="s">
        <v>166</v>
      </c>
      <c r="D15" s="8">
        <v>7</v>
      </c>
      <c r="E15" s="59">
        <v>0</v>
      </c>
      <c r="F15" s="189"/>
    </row>
    <row r="16" spans="1:6" ht="27" customHeight="1" thickBot="1" x14ac:dyDescent="0.25">
      <c r="A16" s="17">
        <v>14</v>
      </c>
      <c r="B16" s="18" t="s">
        <v>172</v>
      </c>
      <c r="C16" s="24" t="s">
        <v>154</v>
      </c>
      <c r="D16" s="8">
        <v>7</v>
      </c>
      <c r="E16" s="59">
        <v>0</v>
      </c>
      <c r="F16" s="189"/>
    </row>
    <row r="17" spans="1:7" ht="27" customHeight="1" thickBot="1" x14ac:dyDescent="0.25">
      <c r="A17" s="17">
        <v>15</v>
      </c>
      <c r="B17" s="18" t="s">
        <v>173</v>
      </c>
      <c r="C17" s="24" t="s">
        <v>174</v>
      </c>
      <c r="D17" s="8">
        <v>7</v>
      </c>
      <c r="E17" s="59">
        <v>0</v>
      </c>
      <c r="F17" s="189"/>
      <c r="G17" s="19"/>
    </row>
    <row r="18" spans="1:7" ht="27" customHeight="1" thickBot="1" x14ac:dyDescent="0.25">
      <c r="A18" s="17">
        <v>16</v>
      </c>
      <c r="B18" s="18" t="s">
        <v>175</v>
      </c>
      <c r="C18" s="24" t="s">
        <v>176</v>
      </c>
      <c r="D18" s="8">
        <v>7</v>
      </c>
      <c r="E18" s="59">
        <v>0</v>
      </c>
      <c r="F18" s="189"/>
    </row>
    <row r="19" spans="1:7" ht="27" customHeight="1" thickBot="1" x14ac:dyDescent="0.25">
      <c r="A19" s="17">
        <v>17</v>
      </c>
      <c r="B19" s="18" t="s">
        <v>177</v>
      </c>
      <c r="C19" s="24" t="s">
        <v>178</v>
      </c>
      <c r="D19" s="8">
        <v>7</v>
      </c>
      <c r="E19" s="59">
        <v>0</v>
      </c>
      <c r="F19" s="189"/>
    </row>
    <row r="20" spans="1:7" ht="27" customHeight="1" thickBot="1" x14ac:dyDescent="0.25">
      <c r="A20" s="17">
        <v>18</v>
      </c>
      <c r="B20" s="18" t="s">
        <v>179</v>
      </c>
      <c r="C20" s="24" t="s">
        <v>180</v>
      </c>
      <c r="D20" s="8">
        <v>7</v>
      </c>
      <c r="E20" s="59">
        <v>0</v>
      </c>
      <c r="F20" s="189"/>
    </row>
    <row r="21" spans="1:7" ht="27" customHeight="1" thickBot="1" x14ac:dyDescent="0.25">
      <c r="A21" s="17">
        <v>19</v>
      </c>
      <c r="B21" s="18" t="s">
        <v>181</v>
      </c>
      <c r="C21" s="24" t="s">
        <v>182</v>
      </c>
      <c r="D21" s="8">
        <v>7</v>
      </c>
      <c r="E21" s="59">
        <v>0</v>
      </c>
      <c r="F21" s="189"/>
    </row>
    <row r="22" spans="1:7" ht="27" customHeight="1" thickBot="1" x14ac:dyDescent="0.25">
      <c r="A22" s="17">
        <v>20</v>
      </c>
      <c r="B22" s="18" t="s">
        <v>183</v>
      </c>
      <c r="C22" s="24" t="s">
        <v>184</v>
      </c>
      <c r="D22" s="8">
        <v>7</v>
      </c>
      <c r="E22" s="59">
        <v>0</v>
      </c>
      <c r="F22" s="189"/>
    </row>
    <row r="23" spans="1:7" ht="27" customHeight="1" thickBot="1" x14ac:dyDescent="0.25">
      <c r="A23" s="17">
        <v>21</v>
      </c>
      <c r="B23" s="18" t="s">
        <v>185</v>
      </c>
      <c r="C23" s="24" t="s">
        <v>186</v>
      </c>
      <c r="D23" s="8">
        <v>7</v>
      </c>
      <c r="E23" s="59">
        <v>0</v>
      </c>
      <c r="F23" s="189"/>
    </row>
    <row r="24" spans="1:7" ht="27" customHeight="1" thickBot="1" x14ac:dyDescent="0.25">
      <c r="A24" s="17">
        <v>22</v>
      </c>
      <c r="B24" s="18" t="s">
        <v>187</v>
      </c>
      <c r="C24" s="24" t="s">
        <v>188</v>
      </c>
      <c r="D24" s="8">
        <v>7</v>
      </c>
      <c r="E24" s="59">
        <v>0</v>
      </c>
      <c r="F24" s="189"/>
    </row>
    <row r="25" spans="1:7" ht="27" customHeight="1" thickBot="1" x14ac:dyDescent="0.25">
      <c r="A25" s="17">
        <v>23</v>
      </c>
      <c r="B25" s="18" t="s">
        <v>189</v>
      </c>
      <c r="C25" s="24" t="s">
        <v>190</v>
      </c>
      <c r="D25" s="8">
        <v>7</v>
      </c>
      <c r="E25" s="59">
        <v>0</v>
      </c>
      <c r="F25" s="189"/>
    </row>
    <row r="26" spans="1:7" ht="27" customHeight="1" thickBot="1" x14ac:dyDescent="0.25">
      <c r="A26" s="17">
        <v>24</v>
      </c>
      <c r="B26" s="18" t="s">
        <v>191</v>
      </c>
      <c r="C26" s="24" t="s">
        <v>152</v>
      </c>
      <c r="D26" s="8">
        <v>7</v>
      </c>
      <c r="E26" s="59">
        <v>0</v>
      </c>
      <c r="F26" s="189"/>
    </row>
    <row r="27" spans="1:7" ht="27" customHeight="1" thickBot="1" x14ac:dyDescent="0.25">
      <c r="A27" s="17">
        <v>25</v>
      </c>
      <c r="B27" s="18" t="s">
        <v>192</v>
      </c>
      <c r="C27" s="24" t="s">
        <v>193</v>
      </c>
      <c r="D27" s="8">
        <v>7</v>
      </c>
      <c r="E27" s="59">
        <v>0</v>
      </c>
      <c r="F27" s="189"/>
    </row>
    <row r="28" spans="1:7" ht="27" customHeight="1" thickBot="1" x14ac:dyDescent="0.25">
      <c r="A28" s="17">
        <v>26</v>
      </c>
      <c r="B28" s="18" t="s">
        <v>194</v>
      </c>
      <c r="C28" s="24" t="s">
        <v>195</v>
      </c>
      <c r="D28" s="8">
        <v>7</v>
      </c>
      <c r="E28" s="59">
        <v>0</v>
      </c>
      <c r="F28" s="189"/>
    </row>
    <row r="29" spans="1:7" ht="27" customHeight="1" thickBot="1" x14ac:dyDescent="0.25">
      <c r="A29" s="17">
        <v>27</v>
      </c>
      <c r="B29" s="18" t="s">
        <v>196</v>
      </c>
      <c r="C29" s="24" t="s">
        <v>197</v>
      </c>
      <c r="D29" s="8">
        <v>7</v>
      </c>
      <c r="E29" s="59">
        <v>0</v>
      </c>
      <c r="F29" s="189"/>
    </row>
    <row r="30" spans="1:7" ht="27" customHeight="1" thickBot="1" x14ac:dyDescent="0.25">
      <c r="A30" s="17">
        <v>28</v>
      </c>
      <c r="B30" s="18" t="s">
        <v>198</v>
      </c>
      <c r="C30" s="24" t="s">
        <v>174</v>
      </c>
      <c r="D30" s="8">
        <v>7</v>
      </c>
      <c r="E30" s="59">
        <v>0</v>
      </c>
      <c r="F30" s="189"/>
    </row>
    <row r="31" spans="1:7" ht="27" customHeight="1" thickBot="1" x14ac:dyDescent="0.25">
      <c r="A31" s="17">
        <v>29</v>
      </c>
      <c r="B31" s="18" t="s">
        <v>199</v>
      </c>
      <c r="C31" s="24" t="s">
        <v>200</v>
      </c>
      <c r="D31" s="8">
        <v>2</v>
      </c>
      <c r="E31" s="59">
        <v>0</v>
      </c>
      <c r="F31" s="189"/>
    </row>
    <row r="32" spans="1:7" ht="27" customHeight="1" x14ac:dyDescent="0.2">
      <c r="C32" s="26"/>
    </row>
    <row r="34" spans="1:6" ht="27" customHeight="1" x14ac:dyDescent="0.2">
      <c r="A34" s="185" t="s">
        <v>201</v>
      </c>
      <c r="B34" s="186"/>
      <c r="C34" s="186"/>
      <c r="D34" s="186"/>
      <c r="E34" s="186"/>
      <c r="F34" s="186"/>
    </row>
    <row r="35" spans="1:6" ht="27" customHeight="1" x14ac:dyDescent="0.2">
      <c r="A35" s="20" t="s">
        <v>144</v>
      </c>
      <c r="B35" s="20" t="s">
        <v>145</v>
      </c>
      <c r="C35" s="20" t="s">
        <v>146</v>
      </c>
      <c r="D35" s="20" t="s">
        <v>121</v>
      </c>
      <c r="E35" s="20" t="s">
        <v>147</v>
      </c>
      <c r="F35" s="20" t="s">
        <v>148</v>
      </c>
    </row>
    <row r="36" spans="1:6" ht="27" customHeight="1" thickBot="1" x14ac:dyDescent="0.25">
      <c r="A36" s="17">
        <v>1</v>
      </c>
      <c r="B36" s="18" t="s">
        <v>202</v>
      </c>
      <c r="C36" s="27" t="s">
        <v>186</v>
      </c>
      <c r="D36" s="8">
        <v>7</v>
      </c>
      <c r="E36" s="59">
        <v>0</v>
      </c>
      <c r="F36" s="190">
        <f>ROUND(+D36*E36+D37*E37+D38*E38+D39*E39+D40*E40+D41*E41+D42*E42+D43*E43+D44*E44+D45*E45+D46*E46+D47*E47+D48*E48+D49*E49+D50*E50+D51*E51,0)</f>
        <v>0</v>
      </c>
    </row>
    <row r="37" spans="1:6" ht="27" customHeight="1" thickBot="1" x14ac:dyDescent="0.25">
      <c r="A37" s="17">
        <v>2</v>
      </c>
      <c r="B37" s="18" t="s">
        <v>203</v>
      </c>
      <c r="C37" s="28" t="s">
        <v>204</v>
      </c>
      <c r="D37" s="8">
        <v>7</v>
      </c>
      <c r="E37" s="59">
        <v>0</v>
      </c>
      <c r="F37" s="191"/>
    </row>
    <row r="38" spans="1:6" ht="27" customHeight="1" thickBot="1" x14ac:dyDescent="0.25">
      <c r="A38" s="17">
        <v>3</v>
      </c>
      <c r="B38" s="18" t="s">
        <v>205</v>
      </c>
      <c r="C38" s="28" t="s">
        <v>206</v>
      </c>
      <c r="D38" s="8">
        <v>7</v>
      </c>
      <c r="E38" s="59">
        <v>0</v>
      </c>
      <c r="F38" s="191"/>
    </row>
    <row r="39" spans="1:6" ht="27" customHeight="1" thickBot="1" x14ac:dyDescent="0.25">
      <c r="A39" s="17">
        <v>4</v>
      </c>
      <c r="B39" s="18" t="s">
        <v>207</v>
      </c>
      <c r="C39" s="28" t="s">
        <v>208</v>
      </c>
      <c r="D39" s="8">
        <v>7</v>
      </c>
      <c r="E39" s="59">
        <v>0</v>
      </c>
      <c r="F39" s="191"/>
    </row>
    <row r="40" spans="1:6" ht="27" customHeight="1" thickBot="1" x14ac:dyDescent="0.25">
      <c r="A40" s="17">
        <v>5</v>
      </c>
      <c r="B40" s="18" t="s">
        <v>209</v>
      </c>
      <c r="C40" s="28" t="s">
        <v>210</v>
      </c>
      <c r="D40" s="8">
        <v>7</v>
      </c>
      <c r="E40" s="59">
        <v>0</v>
      </c>
      <c r="F40" s="191"/>
    </row>
    <row r="41" spans="1:6" ht="27" customHeight="1" thickBot="1" x14ac:dyDescent="0.25">
      <c r="A41" s="17">
        <v>6</v>
      </c>
      <c r="B41" s="18" t="s">
        <v>211</v>
      </c>
      <c r="C41" s="28" t="s">
        <v>212</v>
      </c>
      <c r="D41" s="8">
        <v>7</v>
      </c>
      <c r="E41" s="59">
        <v>0</v>
      </c>
      <c r="F41" s="191"/>
    </row>
    <row r="42" spans="1:6" ht="27" customHeight="1" thickBot="1" x14ac:dyDescent="0.25">
      <c r="A42" s="17">
        <v>7</v>
      </c>
      <c r="B42" s="18" t="s">
        <v>213</v>
      </c>
      <c r="C42" s="28" t="s">
        <v>214</v>
      </c>
      <c r="D42" s="8">
        <v>7</v>
      </c>
      <c r="E42" s="59">
        <v>0</v>
      </c>
      <c r="F42" s="191"/>
    </row>
    <row r="43" spans="1:6" ht="27" customHeight="1" thickBot="1" x14ac:dyDescent="0.25">
      <c r="A43" s="17">
        <v>8</v>
      </c>
      <c r="B43" s="18" t="s">
        <v>215</v>
      </c>
      <c r="C43" s="28" t="s">
        <v>216</v>
      </c>
      <c r="D43" s="8">
        <v>7</v>
      </c>
      <c r="E43" s="59">
        <v>0</v>
      </c>
      <c r="F43" s="191"/>
    </row>
    <row r="44" spans="1:6" ht="27" customHeight="1" thickBot="1" x14ac:dyDescent="0.25">
      <c r="A44" s="17">
        <v>9</v>
      </c>
      <c r="B44" s="18" t="s">
        <v>217</v>
      </c>
      <c r="C44" s="28" t="s">
        <v>160</v>
      </c>
      <c r="D44" s="8">
        <v>7</v>
      </c>
      <c r="E44" s="59">
        <v>0</v>
      </c>
      <c r="F44" s="191"/>
    </row>
    <row r="45" spans="1:6" ht="27" customHeight="1" thickBot="1" x14ac:dyDescent="0.25">
      <c r="A45" s="17">
        <v>10</v>
      </c>
      <c r="B45" s="18" t="s">
        <v>218</v>
      </c>
      <c r="C45" s="28" t="s">
        <v>219</v>
      </c>
      <c r="D45" s="8">
        <v>7</v>
      </c>
      <c r="E45" s="59">
        <v>0</v>
      </c>
      <c r="F45" s="191"/>
    </row>
    <row r="46" spans="1:6" ht="27" customHeight="1" thickBot="1" x14ac:dyDescent="0.25">
      <c r="A46" s="17">
        <v>11</v>
      </c>
      <c r="B46" s="18" t="s">
        <v>220</v>
      </c>
      <c r="C46" s="28" t="s">
        <v>160</v>
      </c>
      <c r="D46" s="8">
        <v>7</v>
      </c>
      <c r="E46" s="59">
        <v>0</v>
      </c>
      <c r="F46" s="191"/>
    </row>
    <row r="47" spans="1:6" ht="27" customHeight="1" thickBot="1" x14ac:dyDescent="0.25">
      <c r="A47" s="17">
        <v>12</v>
      </c>
      <c r="B47" s="18" t="s">
        <v>221</v>
      </c>
      <c r="C47" s="28" t="s">
        <v>222</v>
      </c>
      <c r="D47" s="8">
        <v>7</v>
      </c>
      <c r="E47" s="59">
        <v>0</v>
      </c>
      <c r="F47" s="191"/>
    </row>
    <row r="48" spans="1:6" ht="27" customHeight="1" thickBot="1" x14ac:dyDescent="0.25">
      <c r="A48" s="17">
        <v>13</v>
      </c>
      <c r="B48" s="18" t="s">
        <v>223</v>
      </c>
      <c r="C48" s="28" t="s">
        <v>222</v>
      </c>
      <c r="D48" s="8">
        <v>7</v>
      </c>
      <c r="E48" s="59">
        <v>0</v>
      </c>
      <c r="F48" s="191"/>
    </row>
    <row r="49" spans="1:6" ht="27" customHeight="1" thickBot="1" x14ac:dyDescent="0.25">
      <c r="A49" s="17">
        <v>14</v>
      </c>
      <c r="B49" s="18" t="s">
        <v>224</v>
      </c>
      <c r="C49" s="28" t="s">
        <v>206</v>
      </c>
      <c r="D49" s="8">
        <v>7</v>
      </c>
      <c r="E49" s="59">
        <v>0</v>
      </c>
      <c r="F49" s="191"/>
    </row>
    <row r="50" spans="1:6" ht="27" customHeight="1" thickBot="1" x14ac:dyDescent="0.25">
      <c r="A50" s="17">
        <v>15</v>
      </c>
      <c r="B50" s="18" t="s">
        <v>225</v>
      </c>
      <c r="C50" s="28" t="s">
        <v>226</v>
      </c>
      <c r="D50" s="8">
        <v>2</v>
      </c>
      <c r="E50" s="59">
        <v>0</v>
      </c>
      <c r="F50" s="191"/>
    </row>
    <row r="51" spans="1:6" ht="27" customHeight="1" x14ac:dyDescent="0.2">
      <c r="A51" s="17">
        <v>16</v>
      </c>
      <c r="B51" s="18" t="s">
        <v>227</v>
      </c>
      <c r="C51" s="29" t="s">
        <v>228</v>
      </c>
      <c r="D51" s="8">
        <v>2</v>
      </c>
      <c r="E51" s="59">
        <v>0</v>
      </c>
      <c r="F51" s="192"/>
    </row>
    <row r="54" spans="1:6" ht="27" customHeight="1" x14ac:dyDescent="0.2">
      <c r="A54" s="193" t="s">
        <v>229</v>
      </c>
      <c r="B54" s="194"/>
      <c r="C54" s="194"/>
      <c r="D54" s="194"/>
      <c r="E54" s="194"/>
      <c r="F54" s="195"/>
    </row>
    <row r="55" spans="1:6" ht="27" customHeight="1" x14ac:dyDescent="0.2">
      <c r="A55" s="20" t="s">
        <v>144</v>
      </c>
      <c r="B55" s="20" t="s">
        <v>145</v>
      </c>
      <c r="C55" s="20" t="s">
        <v>146</v>
      </c>
      <c r="D55" s="20" t="s">
        <v>121</v>
      </c>
      <c r="E55" s="20" t="s">
        <v>147</v>
      </c>
      <c r="F55" s="20" t="s">
        <v>148</v>
      </c>
    </row>
    <row r="56" spans="1:6" ht="27" customHeight="1" thickBot="1" x14ac:dyDescent="0.25">
      <c r="A56" s="17">
        <v>1</v>
      </c>
      <c r="B56" s="18" t="s">
        <v>230</v>
      </c>
      <c r="C56" s="27" t="s">
        <v>193</v>
      </c>
      <c r="D56" s="8">
        <v>7</v>
      </c>
      <c r="E56" s="59">
        <v>0</v>
      </c>
      <c r="F56" s="190">
        <f>ROUND(+D56*E56+D57*E57+D58*E58+D59*E59+D60*E60+D61*E61+D62*E62+D63*E63+D64*E64+D65*E65,0)</f>
        <v>0</v>
      </c>
    </row>
    <row r="57" spans="1:6" ht="27" customHeight="1" thickBot="1" x14ac:dyDescent="0.25">
      <c r="A57" s="17">
        <v>2</v>
      </c>
      <c r="B57" s="18" t="s">
        <v>231</v>
      </c>
      <c r="C57" s="28" t="s">
        <v>219</v>
      </c>
      <c r="D57" s="8">
        <v>7</v>
      </c>
      <c r="E57" s="59">
        <v>0</v>
      </c>
      <c r="F57" s="191"/>
    </row>
    <row r="58" spans="1:6" ht="27" customHeight="1" thickBot="1" x14ac:dyDescent="0.25">
      <c r="A58" s="17">
        <v>3</v>
      </c>
      <c r="B58" s="18" t="s">
        <v>232</v>
      </c>
      <c r="C58" s="28" t="s">
        <v>233</v>
      </c>
      <c r="D58" s="8">
        <v>7</v>
      </c>
      <c r="E58" s="59">
        <v>0</v>
      </c>
      <c r="F58" s="191"/>
    </row>
    <row r="59" spans="1:6" ht="27" customHeight="1" thickBot="1" x14ac:dyDescent="0.25">
      <c r="A59" s="17">
        <v>4</v>
      </c>
      <c r="B59" s="18" t="s">
        <v>234</v>
      </c>
      <c r="C59" s="28" t="s">
        <v>184</v>
      </c>
      <c r="D59" s="8">
        <v>7</v>
      </c>
      <c r="E59" s="59">
        <v>0</v>
      </c>
      <c r="F59" s="191"/>
    </row>
    <row r="60" spans="1:6" ht="27" customHeight="1" thickBot="1" x14ac:dyDescent="0.25">
      <c r="A60" s="17">
        <v>5</v>
      </c>
      <c r="B60" s="18" t="s">
        <v>235</v>
      </c>
      <c r="C60" s="28" t="s">
        <v>236</v>
      </c>
      <c r="D60" s="8">
        <v>7</v>
      </c>
      <c r="E60" s="59">
        <v>0</v>
      </c>
      <c r="F60" s="191"/>
    </row>
    <row r="61" spans="1:6" ht="27" customHeight="1" thickBot="1" x14ac:dyDescent="0.25">
      <c r="A61" s="17">
        <v>6</v>
      </c>
      <c r="B61" s="18" t="s">
        <v>237</v>
      </c>
      <c r="C61" s="28" t="s">
        <v>238</v>
      </c>
      <c r="D61" s="8">
        <v>7</v>
      </c>
      <c r="E61" s="59">
        <v>0</v>
      </c>
      <c r="F61" s="191"/>
    </row>
    <row r="62" spans="1:6" ht="27" customHeight="1" thickBot="1" x14ac:dyDescent="0.25">
      <c r="A62" s="17">
        <v>7</v>
      </c>
      <c r="B62" s="18" t="s">
        <v>239</v>
      </c>
      <c r="C62" s="28" t="s">
        <v>240</v>
      </c>
      <c r="D62" s="8">
        <v>7</v>
      </c>
      <c r="E62" s="59">
        <v>0</v>
      </c>
      <c r="F62" s="191"/>
    </row>
    <row r="63" spans="1:6" ht="27" customHeight="1" thickBot="1" x14ac:dyDescent="0.25">
      <c r="A63" s="17">
        <v>8</v>
      </c>
      <c r="B63" s="18" t="s">
        <v>241</v>
      </c>
      <c r="C63" s="28" t="s">
        <v>242</v>
      </c>
      <c r="D63" s="8">
        <v>7</v>
      </c>
      <c r="E63" s="59">
        <v>0</v>
      </c>
      <c r="F63" s="191"/>
    </row>
    <row r="64" spans="1:6" ht="27" customHeight="1" thickBot="1" x14ac:dyDescent="0.25">
      <c r="A64" s="17">
        <v>9</v>
      </c>
      <c r="B64" s="18" t="s">
        <v>243</v>
      </c>
      <c r="C64" s="28" t="s">
        <v>244</v>
      </c>
      <c r="D64" s="8">
        <v>2</v>
      </c>
      <c r="E64" s="59">
        <v>0</v>
      </c>
      <c r="F64" s="191"/>
    </row>
    <row r="65" spans="1:6" ht="27" customHeight="1" x14ac:dyDescent="0.2">
      <c r="A65" s="17">
        <v>10</v>
      </c>
      <c r="B65" s="18" t="s">
        <v>245</v>
      </c>
      <c r="C65" s="29" t="s">
        <v>246</v>
      </c>
      <c r="D65" s="8">
        <v>2</v>
      </c>
      <c r="E65" s="59">
        <v>0</v>
      </c>
      <c r="F65" s="191"/>
    </row>
    <row r="69" spans="1:6" ht="27" customHeight="1" x14ac:dyDescent="0.2">
      <c r="A69" s="193" t="s">
        <v>247</v>
      </c>
      <c r="B69" s="194"/>
      <c r="C69" s="194"/>
      <c r="D69" s="194"/>
      <c r="E69" s="194"/>
      <c r="F69" s="195"/>
    </row>
    <row r="70" spans="1:6" ht="27" customHeight="1" x14ac:dyDescent="0.2">
      <c r="A70" s="20" t="s">
        <v>144</v>
      </c>
      <c r="B70" s="20" t="s">
        <v>145</v>
      </c>
      <c r="C70" s="20" t="s">
        <v>146</v>
      </c>
      <c r="D70" s="20" t="s">
        <v>121</v>
      </c>
      <c r="E70" s="20" t="s">
        <v>147</v>
      </c>
      <c r="F70" s="20" t="s">
        <v>148</v>
      </c>
    </row>
    <row r="71" spans="1:6" ht="27" customHeight="1" thickBot="1" x14ac:dyDescent="0.25">
      <c r="A71" s="17">
        <v>1</v>
      </c>
      <c r="B71" s="18" t="s">
        <v>248</v>
      </c>
      <c r="C71" s="27" t="s">
        <v>160</v>
      </c>
      <c r="D71" s="8">
        <v>7</v>
      </c>
      <c r="E71" s="59">
        <v>0</v>
      </c>
      <c r="F71" s="183">
        <f>ROUND(+D71*E71+D72*E72+D73*E73+D74*E74+D75*E75+D76*E76+D77*E77+D78*E78+D79*E79+D80*E80+D81*E81,0)</f>
        <v>0</v>
      </c>
    </row>
    <row r="72" spans="1:6" ht="27" customHeight="1" thickBot="1" x14ac:dyDescent="0.25">
      <c r="A72" s="17">
        <v>2</v>
      </c>
      <c r="B72" s="18" t="s">
        <v>249</v>
      </c>
      <c r="C72" s="28" t="s">
        <v>250</v>
      </c>
      <c r="D72" s="8">
        <v>7</v>
      </c>
      <c r="E72" s="59">
        <v>0</v>
      </c>
      <c r="F72" s="184"/>
    </row>
    <row r="73" spans="1:6" ht="27" customHeight="1" thickBot="1" x14ac:dyDescent="0.25">
      <c r="A73" s="17">
        <v>3</v>
      </c>
      <c r="B73" s="18" t="s">
        <v>251</v>
      </c>
      <c r="C73" s="28" t="s">
        <v>252</v>
      </c>
      <c r="D73" s="8">
        <v>7</v>
      </c>
      <c r="E73" s="59">
        <v>0</v>
      </c>
      <c r="F73" s="184"/>
    </row>
    <row r="74" spans="1:6" ht="27" customHeight="1" thickBot="1" x14ac:dyDescent="0.25">
      <c r="A74" s="17">
        <v>4</v>
      </c>
      <c r="B74" s="18" t="s">
        <v>253</v>
      </c>
      <c r="C74" s="28" t="s">
        <v>250</v>
      </c>
      <c r="D74" s="8">
        <v>7</v>
      </c>
      <c r="E74" s="59">
        <v>0</v>
      </c>
      <c r="F74" s="184"/>
    </row>
    <row r="75" spans="1:6" ht="27" customHeight="1" thickBot="1" x14ac:dyDescent="0.25">
      <c r="A75" s="17">
        <v>5</v>
      </c>
      <c r="B75" s="18" t="s">
        <v>254</v>
      </c>
      <c r="C75" s="28" t="s">
        <v>158</v>
      </c>
      <c r="D75" s="8">
        <v>7</v>
      </c>
      <c r="E75" s="59">
        <v>0</v>
      </c>
      <c r="F75" s="184"/>
    </row>
    <row r="76" spans="1:6" ht="27" customHeight="1" thickBot="1" x14ac:dyDescent="0.25">
      <c r="A76" s="17">
        <v>6</v>
      </c>
      <c r="B76" s="18" t="s">
        <v>255</v>
      </c>
      <c r="C76" s="28" t="s">
        <v>256</v>
      </c>
      <c r="D76" s="8">
        <v>7</v>
      </c>
      <c r="E76" s="59">
        <v>0</v>
      </c>
      <c r="F76" s="184"/>
    </row>
    <row r="77" spans="1:6" ht="27" customHeight="1" thickBot="1" x14ac:dyDescent="0.25">
      <c r="A77" s="17">
        <v>7</v>
      </c>
      <c r="B77" s="18" t="s">
        <v>257</v>
      </c>
      <c r="C77" s="28" t="s">
        <v>193</v>
      </c>
      <c r="D77" s="8">
        <v>7</v>
      </c>
      <c r="E77" s="59">
        <v>0</v>
      </c>
      <c r="F77" s="184"/>
    </row>
    <row r="78" spans="1:6" ht="27" customHeight="1" thickBot="1" x14ac:dyDescent="0.25">
      <c r="A78" s="17">
        <v>8</v>
      </c>
      <c r="B78" s="18" t="s">
        <v>258</v>
      </c>
      <c r="C78" s="28" t="s">
        <v>160</v>
      </c>
      <c r="D78" s="8">
        <v>7</v>
      </c>
      <c r="E78" s="59">
        <v>0</v>
      </c>
      <c r="F78" s="184"/>
    </row>
    <row r="79" spans="1:6" ht="27" customHeight="1" thickBot="1" x14ac:dyDescent="0.25">
      <c r="A79" s="17">
        <v>9</v>
      </c>
      <c r="B79" s="18" t="s">
        <v>259</v>
      </c>
      <c r="C79" s="28" t="s">
        <v>260</v>
      </c>
      <c r="D79" s="8">
        <v>7</v>
      </c>
      <c r="E79" s="59">
        <v>0</v>
      </c>
      <c r="F79" s="184"/>
    </row>
    <row r="80" spans="1:6" ht="27" customHeight="1" thickBot="1" x14ac:dyDescent="0.25">
      <c r="A80" s="17">
        <v>10</v>
      </c>
      <c r="B80" s="18" t="s">
        <v>261</v>
      </c>
      <c r="C80" s="28" t="s">
        <v>262</v>
      </c>
      <c r="D80" s="8">
        <v>7</v>
      </c>
      <c r="E80" s="59">
        <v>0</v>
      </c>
      <c r="F80" s="184"/>
    </row>
    <row r="81" spans="1:6" ht="27" customHeight="1" x14ac:dyDescent="0.2">
      <c r="A81" s="17">
        <v>11</v>
      </c>
      <c r="B81" s="18" t="s">
        <v>263</v>
      </c>
      <c r="C81" s="29" t="s">
        <v>264</v>
      </c>
      <c r="D81" s="8">
        <v>2</v>
      </c>
      <c r="E81" s="59">
        <v>0</v>
      </c>
      <c r="F81" s="184"/>
    </row>
    <row r="84" spans="1:6" ht="27" customHeight="1" x14ac:dyDescent="0.2">
      <c r="A84" s="185" t="s">
        <v>265</v>
      </c>
      <c r="B84" s="186"/>
      <c r="C84" s="186"/>
      <c r="D84" s="186"/>
      <c r="E84" s="186"/>
      <c r="F84" s="186"/>
    </row>
    <row r="85" spans="1:6" ht="27" customHeight="1" x14ac:dyDescent="0.2">
      <c r="A85" s="20" t="s">
        <v>144</v>
      </c>
      <c r="B85" s="20" t="s">
        <v>145</v>
      </c>
      <c r="C85" s="20" t="s">
        <v>146</v>
      </c>
      <c r="D85" s="20" t="s">
        <v>121</v>
      </c>
      <c r="E85" s="20" t="s">
        <v>147</v>
      </c>
      <c r="F85" s="20" t="s">
        <v>148</v>
      </c>
    </row>
    <row r="86" spans="1:6" ht="27" customHeight="1" thickBot="1" x14ac:dyDescent="0.25">
      <c r="A86" s="17">
        <v>1</v>
      </c>
      <c r="B86" s="18" t="s">
        <v>266</v>
      </c>
      <c r="C86" s="21" t="s">
        <v>267</v>
      </c>
      <c r="D86" s="8">
        <v>7</v>
      </c>
      <c r="E86" s="59">
        <v>0</v>
      </c>
      <c r="F86" s="183">
        <f>ROUND(+D86*E86+D87*E87+D88*E88+D89*E89+D90*E90+D91*E91+D92*E92+D93*E93+D94*E94+D95*E95+D96*E96+D97*E97+D98*E98+D99*E99+D100*E100+D101*E101+D102*E102+D103*E103+D104*E104+D105*E105+D106*E106+D107*E107+D108*E108+D109*E109+D110*E110+D111*E111+D112*E112+D113*E113+D114*E114+D115*E115+D116*E116+D117*E117+D118*E118+D119*E119+D120*E120+D121*E121+D122*E122+D123*E123+D124*E124+D125*E125+D126*E126+D127*E127+D128*E128+D129*E129+D130*E130+D131*E131+D132*E132+D133*E133,0)</f>
        <v>0</v>
      </c>
    </row>
    <row r="87" spans="1:6" ht="27" customHeight="1" thickBot="1" x14ac:dyDescent="0.25">
      <c r="A87" s="17">
        <v>2</v>
      </c>
      <c r="B87" s="18" t="s">
        <v>268</v>
      </c>
      <c r="C87" s="22" t="s">
        <v>269</v>
      </c>
      <c r="D87" s="8">
        <v>7</v>
      </c>
      <c r="E87" s="59">
        <v>0</v>
      </c>
      <c r="F87" s="184"/>
    </row>
    <row r="88" spans="1:6" ht="27" customHeight="1" x14ac:dyDescent="0.2">
      <c r="A88" s="17">
        <v>3</v>
      </c>
      <c r="B88" s="18" t="s">
        <v>270</v>
      </c>
      <c r="C88" s="23" t="s">
        <v>271</v>
      </c>
      <c r="D88" s="8">
        <v>7</v>
      </c>
      <c r="E88" s="59">
        <v>0</v>
      </c>
      <c r="F88" s="184"/>
    </row>
    <row r="89" spans="1:6" ht="27" customHeight="1" thickBot="1" x14ac:dyDescent="0.25">
      <c r="A89" s="17">
        <v>4</v>
      </c>
      <c r="B89" s="18" t="s">
        <v>272</v>
      </c>
      <c r="C89" s="21" t="s">
        <v>273</v>
      </c>
      <c r="D89" s="8">
        <v>7</v>
      </c>
      <c r="E89" s="59">
        <v>0</v>
      </c>
      <c r="F89" s="184"/>
    </row>
    <row r="90" spans="1:6" ht="27" customHeight="1" thickBot="1" x14ac:dyDescent="0.25">
      <c r="A90" s="17">
        <v>5</v>
      </c>
      <c r="B90" s="18" t="s">
        <v>274</v>
      </c>
      <c r="C90" s="22" t="s">
        <v>275</v>
      </c>
      <c r="D90" s="8">
        <v>7</v>
      </c>
      <c r="E90" s="59">
        <v>0</v>
      </c>
      <c r="F90" s="184"/>
    </row>
    <row r="91" spans="1:6" ht="27" customHeight="1" thickBot="1" x14ac:dyDescent="0.25">
      <c r="A91" s="17">
        <v>6</v>
      </c>
      <c r="B91" s="18" t="s">
        <v>276</v>
      </c>
      <c r="C91" s="22" t="s">
        <v>273</v>
      </c>
      <c r="D91" s="8">
        <v>7</v>
      </c>
      <c r="E91" s="59">
        <v>0</v>
      </c>
      <c r="F91" s="184"/>
    </row>
    <row r="92" spans="1:6" ht="27" customHeight="1" thickBot="1" x14ac:dyDescent="0.25">
      <c r="A92" s="17">
        <v>7</v>
      </c>
      <c r="B92" s="18" t="s">
        <v>277</v>
      </c>
      <c r="C92" s="22" t="s">
        <v>278</v>
      </c>
      <c r="D92" s="8">
        <v>7</v>
      </c>
      <c r="E92" s="59">
        <v>0</v>
      </c>
      <c r="F92" s="184"/>
    </row>
    <row r="93" spans="1:6" ht="27" customHeight="1" thickBot="1" x14ac:dyDescent="0.25">
      <c r="A93" s="17">
        <v>8</v>
      </c>
      <c r="B93" s="18" t="s">
        <v>279</v>
      </c>
      <c r="C93" s="22" t="s">
        <v>280</v>
      </c>
      <c r="D93" s="8">
        <v>7</v>
      </c>
      <c r="E93" s="59">
        <v>0</v>
      </c>
      <c r="F93" s="184"/>
    </row>
    <row r="94" spans="1:6" ht="27" customHeight="1" thickBot="1" x14ac:dyDescent="0.25">
      <c r="A94" s="17">
        <v>9</v>
      </c>
      <c r="B94" s="18" t="s">
        <v>281</v>
      </c>
      <c r="C94" s="22" t="s">
        <v>282</v>
      </c>
      <c r="D94" s="8">
        <v>7</v>
      </c>
      <c r="E94" s="59">
        <v>0</v>
      </c>
      <c r="F94" s="184"/>
    </row>
    <row r="95" spans="1:6" ht="27" customHeight="1" thickBot="1" x14ac:dyDescent="0.25">
      <c r="A95" s="17">
        <v>10</v>
      </c>
      <c r="B95" s="18" t="s">
        <v>283</v>
      </c>
      <c r="C95" s="22" t="s">
        <v>284</v>
      </c>
      <c r="D95" s="8">
        <v>7</v>
      </c>
      <c r="E95" s="59">
        <v>0</v>
      </c>
      <c r="F95" s="184"/>
    </row>
    <row r="96" spans="1:6" ht="27" customHeight="1" thickBot="1" x14ac:dyDescent="0.25">
      <c r="A96" s="17">
        <v>11</v>
      </c>
      <c r="B96" s="18" t="s">
        <v>285</v>
      </c>
      <c r="C96" s="22" t="s">
        <v>286</v>
      </c>
      <c r="D96" s="8">
        <v>7</v>
      </c>
      <c r="E96" s="59">
        <v>0</v>
      </c>
      <c r="F96" s="184"/>
    </row>
    <row r="97" spans="1:6" ht="27" customHeight="1" thickBot="1" x14ac:dyDescent="0.25">
      <c r="A97" s="17">
        <v>12</v>
      </c>
      <c r="B97" s="18" t="s">
        <v>287</v>
      </c>
      <c r="C97" s="22" t="s">
        <v>288</v>
      </c>
      <c r="D97" s="8">
        <v>7</v>
      </c>
      <c r="E97" s="59">
        <v>0</v>
      </c>
      <c r="F97" s="184"/>
    </row>
    <row r="98" spans="1:6" ht="27" customHeight="1" thickBot="1" x14ac:dyDescent="0.25">
      <c r="A98" s="17">
        <v>13</v>
      </c>
      <c r="B98" s="18" t="s">
        <v>289</v>
      </c>
      <c r="C98" s="22" t="s">
        <v>290</v>
      </c>
      <c r="D98" s="8">
        <v>7</v>
      </c>
      <c r="E98" s="59">
        <v>0</v>
      </c>
      <c r="F98" s="184"/>
    </row>
    <row r="99" spans="1:6" ht="27" customHeight="1" thickBot="1" x14ac:dyDescent="0.25">
      <c r="A99" s="17">
        <v>14</v>
      </c>
      <c r="B99" s="18" t="s">
        <v>291</v>
      </c>
      <c r="C99" s="22" t="s">
        <v>292</v>
      </c>
      <c r="D99" s="8">
        <v>7</v>
      </c>
      <c r="E99" s="59">
        <v>0</v>
      </c>
      <c r="F99" s="184"/>
    </row>
    <row r="100" spans="1:6" ht="27" customHeight="1" thickBot="1" x14ac:dyDescent="0.25">
      <c r="A100" s="17">
        <v>15</v>
      </c>
      <c r="B100" s="18" t="s">
        <v>293</v>
      </c>
      <c r="C100" s="22" t="s">
        <v>292</v>
      </c>
      <c r="D100" s="8">
        <v>7</v>
      </c>
      <c r="E100" s="59">
        <v>0</v>
      </c>
      <c r="F100" s="184"/>
    </row>
    <row r="101" spans="1:6" ht="27" customHeight="1" thickBot="1" x14ac:dyDescent="0.25">
      <c r="A101" s="17">
        <v>16</v>
      </c>
      <c r="B101" s="18" t="s">
        <v>294</v>
      </c>
      <c r="C101" s="22" t="s">
        <v>275</v>
      </c>
      <c r="D101" s="8">
        <v>7</v>
      </c>
      <c r="E101" s="59">
        <v>0</v>
      </c>
      <c r="F101" s="184"/>
    </row>
    <row r="102" spans="1:6" ht="27" customHeight="1" thickBot="1" x14ac:dyDescent="0.25">
      <c r="A102" s="17">
        <v>17</v>
      </c>
      <c r="B102" s="18" t="s">
        <v>295</v>
      </c>
      <c r="C102" s="22" t="s">
        <v>282</v>
      </c>
      <c r="D102" s="8">
        <v>7</v>
      </c>
      <c r="E102" s="59">
        <v>0</v>
      </c>
      <c r="F102" s="184"/>
    </row>
    <row r="103" spans="1:6" ht="27" customHeight="1" thickBot="1" x14ac:dyDescent="0.25">
      <c r="A103" s="17">
        <v>18</v>
      </c>
      <c r="B103" s="18" t="s">
        <v>296</v>
      </c>
      <c r="C103" s="22" t="s">
        <v>297</v>
      </c>
      <c r="D103" s="8">
        <v>7</v>
      </c>
      <c r="E103" s="59">
        <v>0</v>
      </c>
      <c r="F103" s="184"/>
    </row>
    <row r="104" spans="1:6" ht="27" customHeight="1" thickBot="1" x14ac:dyDescent="0.25">
      <c r="A104" s="17">
        <v>19</v>
      </c>
      <c r="B104" s="18" t="s">
        <v>298</v>
      </c>
      <c r="C104" s="22" t="s">
        <v>299</v>
      </c>
      <c r="D104" s="8">
        <v>7</v>
      </c>
      <c r="E104" s="59">
        <v>0</v>
      </c>
      <c r="F104" s="184"/>
    </row>
    <row r="105" spans="1:6" ht="27" customHeight="1" x14ac:dyDescent="0.2">
      <c r="A105" s="17">
        <v>20</v>
      </c>
      <c r="B105" s="18" t="s">
        <v>300</v>
      </c>
      <c r="C105" s="23" t="s">
        <v>301</v>
      </c>
      <c r="D105" s="8">
        <v>7</v>
      </c>
      <c r="E105" s="59">
        <v>0</v>
      </c>
      <c r="F105" s="184"/>
    </row>
    <row r="106" spans="1:6" ht="27" customHeight="1" thickBot="1" x14ac:dyDescent="0.25">
      <c r="A106" s="17">
        <v>21</v>
      </c>
      <c r="B106" s="18" t="s">
        <v>302</v>
      </c>
      <c r="C106" s="21" t="s">
        <v>301</v>
      </c>
      <c r="D106" s="8">
        <v>7</v>
      </c>
      <c r="E106" s="59">
        <v>0</v>
      </c>
      <c r="F106" s="184"/>
    </row>
    <row r="107" spans="1:6" ht="27" customHeight="1" thickBot="1" x14ac:dyDescent="0.25">
      <c r="A107" s="17">
        <v>22</v>
      </c>
      <c r="B107" s="18" t="s">
        <v>303</v>
      </c>
      <c r="C107" s="22" t="s">
        <v>304</v>
      </c>
      <c r="D107" s="8">
        <v>7</v>
      </c>
      <c r="E107" s="59">
        <v>0</v>
      </c>
      <c r="F107" s="184"/>
    </row>
    <row r="108" spans="1:6" ht="27" customHeight="1" thickBot="1" x14ac:dyDescent="0.25">
      <c r="A108" s="17">
        <v>23</v>
      </c>
      <c r="B108" s="18" t="s">
        <v>305</v>
      </c>
      <c r="C108" s="22" t="s">
        <v>306</v>
      </c>
      <c r="D108" s="8">
        <v>7</v>
      </c>
      <c r="E108" s="59">
        <v>0</v>
      </c>
      <c r="F108" s="184"/>
    </row>
    <row r="109" spans="1:6" ht="27" customHeight="1" thickBot="1" x14ac:dyDescent="0.25">
      <c r="A109" s="17">
        <v>24</v>
      </c>
      <c r="B109" s="18" t="s">
        <v>307</v>
      </c>
      <c r="C109" s="22" t="s">
        <v>308</v>
      </c>
      <c r="D109" s="8">
        <v>7</v>
      </c>
      <c r="E109" s="59">
        <v>0</v>
      </c>
      <c r="F109" s="184"/>
    </row>
    <row r="110" spans="1:6" ht="27" customHeight="1" thickBot="1" x14ac:dyDescent="0.25">
      <c r="A110" s="17">
        <v>25</v>
      </c>
      <c r="B110" s="18" t="s">
        <v>309</v>
      </c>
      <c r="C110" s="22" t="s">
        <v>310</v>
      </c>
      <c r="D110" s="8">
        <v>7</v>
      </c>
      <c r="E110" s="59">
        <v>0</v>
      </c>
      <c r="F110" s="184"/>
    </row>
    <row r="111" spans="1:6" ht="27" customHeight="1" thickBot="1" x14ac:dyDescent="0.25">
      <c r="A111" s="17">
        <v>26</v>
      </c>
      <c r="B111" s="18" t="s">
        <v>311</v>
      </c>
      <c r="C111" s="22" t="s">
        <v>299</v>
      </c>
      <c r="D111" s="8">
        <v>7</v>
      </c>
      <c r="E111" s="59">
        <v>0</v>
      </c>
      <c r="F111" s="184"/>
    </row>
    <row r="112" spans="1:6" ht="27" customHeight="1" thickBot="1" x14ac:dyDescent="0.25">
      <c r="A112" s="17">
        <v>27</v>
      </c>
      <c r="B112" s="18" t="s">
        <v>312</v>
      </c>
      <c r="C112" s="22" t="s">
        <v>313</v>
      </c>
      <c r="D112" s="8">
        <v>7</v>
      </c>
      <c r="E112" s="59">
        <v>0</v>
      </c>
      <c r="F112" s="184"/>
    </row>
    <row r="113" spans="1:6" ht="27" customHeight="1" thickBot="1" x14ac:dyDescent="0.25">
      <c r="A113" s="17">
        <v>28</v>
      </c>
      <c r="B113" s="18" t="s">
        <v>314</v>
      </c>
      <c r="C113" s="22" t="s">
        <v>301</v>
      </c>
      <c r="D113" s="8">
        <v>7</v>
      </c>
      <c r="E113" s="59">
        <v>0</v>
      </c>
      <c r="F113" s="184"/>
    </row>
    <row r="114" spans="1:6" ht="27" customHeight="1" thickBot="1" x14ac:dyDescent="0.25">
      <c r="A114" s="17">
        <v>29</v>
      </c>
      <c r="B114" s="18" t="s">
        <v>315</v>
      </c>
      <c r="C114" s="22" t="s">
        <v>158</v>
      </c>
      <c r="D114" s="8">
        <v>7</v>
      </c>
      <c r="E114" s="59">
        <v>0</v>
      </c>
      <c r="F114" s="184"/>
    </row>
    <row r="115" spans="1:6" ht="27" customHeight="1" thickBot="1" x14ac:dyDescent="0.25">
      <c r="A115" s="17">
        <v>30</v>
      </c>
      <c r="B115" s="18" t="s">
        <v>316</v>
      </c>
      <c r="C115" s="22" t="s">
        <v>282</v>
      </c>
      <c r="D115" s="8">
        <v>7</v>
      </c>
      <c r="E115" s="59">
        <v>0</v>
      </c>
      <c r="F115" s="184"/>
    </row>
    <row r="116" spans="1:6" ht="27" customHeight="1" thickBot="1" x14ac:dyDescent="0.25">
      <c r="A116" s="17">
        <v>31</v>
      </c>
      <c r="B116" s="18" t="s">
        <v>317</v>
      </c>
      <c r="C116" s="22" t="s">
        <v>304</v>
      </c>
      <c r="D116" s="8">
        <v>7</v>
      </c>
      <c r="E116" s="59">
        <v>0</v>
      </c>
      <c r="F116" s="184"/>
    </row>
    <row r="117" spans="1:6" ht="27" customHeight="1" thickBot="1" x14ac:dyDescent="0.25">
      <c r="A117" s="17">
        <v>32</v>
      </c>
      <c r="B117" s="18" t="s">
        <v>318</v>
      </c>
      <c r="C117" s="22" t="s">
        <v>313</v>
      </c>
      <c r="D117" s="8">
        <v>7</v>
      </c>
      <c r="E117" s="59">
        <v>0</v>
      </c>
      <c r="F117" s="184"/>
    </row>
    <row r="118" spans="1:6" ht="27" customHeight="1" thickBot="1" x14ac:dyDescent="0.25">
      <c r="A118" s="17">
        <v>33</v>
      </c>
      <c r="B118" s="18" t="s">
        <v>319</v>
      </c>
      <c r="C118" s="22" t="s">
        <v>320</v>
      </c>
      <c r="D118" s="8">
        <v>7</v>
      </c>
      <c r="E118" s="59">
        <v>0</v>
      </c>
      <c r="F118" s="184"/>
    </row>
    <row r="119" spans="1:6" ht="27" customHeight="1" thickBot="1" x14ac:dyDescent="0.25">
      <c r="A119" s="17">
        <v>34</v>
      </c>
      <c r="B119" s="18" t="s">
        <v>321</v>
      </c>
      <c r="C119" s="22" t="s">
        <v>306</v>
      </c>
      <c r="D119" s="8">
        <v>7</v>
      </c>
      <c r="E119" s="59">
        <v>0</v>
      </c>
      <c r="F119" s="184"/>
    </row>
    <row r="120" spans="1:6" ht="27" customHeight="1" thickBot="1" x14ac:dyDescent="0.25">
      <c r="A120" s="17">
        <v>35</v>
      </c>
      <c r="B120" s="18" t="s">
        <v>322</v>
      </c>
      <c r="C120" s="22" t="s">
        <v>323</v>
      </c>
      <c r="D120" s="8">
        <v>7</v>
      </c>
      <c r="E120" s="59">
        <v>0</v>
      </c>
      <c r="F120" s="184"/>
    </row>
    <row r="121" spans="1:6" ht="27" customHeight="1" thickBot="1" x14ac:dyDescent="0.25">
      <c r="A121" s="17">
        <v>36</v>
      </c>
      <c r="B121" s="18" t="s">
        <v>324</v>
      </c>
      <c r="C121" s="22" t="s">
        <v>282</v>
      </c>
      <c r="D121" s="8">
        <v>7</v>
      </c>
      <c r="E121" s="59">
        <v>0</v>
      </c>
      <c r="F121" s="184"/>
    </row>
    <row r="122" spans="1:6" ht="27" customHeight="1" thickBot="1" x14ac:dyDescent="0.25">
      <c r="A122" s="17">
        <v>37</v>
      </c>
      <c r="B122" s="18" t="s">
        <v>325</v>
      </c>
      <c r="C122" s="22" t="s">
        <v>299</v>
      </c>
      <c r="D122" s="8">
        <v>7</v>
      </c>
      <c r="E122" s="59">
        <v>0</v>
      </c>
      <c r="F122" s="184"/>
    </row>
    <row r="123" spans="1:6" ht="27" customHeight="1" thickBot="1" x14ac:dyDescent="0.25">
      <c r="A123" s="17">
        <v>38</v>
      </c>
      <c r="B123" s="18" t="s">
        <v>326</v>
      </c>
      <c r="C123" s="22" t="s">
        <v>327</v>
      </c>
      <c r="D123" s="8">
        <v>7</v>
      </c>
      <c r="E123" s="59">
        <v>0</v>
      </c>
      <c r="F123" s="184"/>
    </row>
    <row r="124" spans="1:6" ht="27" customHeight="1" thickBot="1" x14ac:dyDescent="0.25">
      <c r="A124" s="17">
        <v>39</v>
      </c>
      <c r="B124" s="18" t="s">
        <v>328</v>
      </c>
      <c r="C124" s="22" t="s">
        <v>256</v>
      </c>
      <c r="D124" s="8">
        <v>7</v>
      </c>
      <c r="E124" s="59">
        <v>0</v>
      </c>
      <c r="F124" s="184"/>
    </row>
    <row r="125" spans="1:6" ht="27" customHeight="1" thickBot="1" x14ac:dyDescent="0.25">
      <c r="A125" s="17">
        <v>40</v>
      </c>
      <c r="B125" s="18" t="s">
        <v>329</v>
      </c>
      <c r="C125" s="22" t="s">
        <v>299</v>
      </c>
      <c r="D125" s="8">
        <v>7</v>
      </c>
      <c r="E125" s="59">
        <v>0</v>
      </c>
      <c r="F125" s="184"/>
    </row>
    <row r="126" spans="1:6" ht="27" customHeight="1" thickBot="1" x14ac:dyDescent="0.25">
      <c r="A126" s="17">
        <v>41</v>
      </c>
      <c r="B126" s="18" t="s">
        <v>330</v>
      </c>
      <c r="C126" s="22" t="s">
        <v>242</v>
      </c>
      <c r="D126" s="8">
        <v>7</v>
      </c>
      <c r="E126" s="59">
        <v>0</v>
      </c>
      <c r="F126" s="184"/>
    </row>
    <row r="127" spans="1:6" ht="27" customHeight="1" thickBot="1" x14ac:dyDescent="0.25">
      <c r="A127" s="17">
        <v>42</v>
      </c>
      <c r="B127" s="18" t="s">
        <v>331</v>
      </c>
      <c r="C127" s="22" t="s">
        <v>242</v>
      </c>
      <c r="D127" s="8">
        <v>7</v>
      </c>
      <c r="E127" s="59">
        <v>0</v>
      </c>
      <c r="F127" s="184"/>
    </row>
    <row r="128" spans="1:6" ht="27" customHeight="1" thickBot="1" x14ac:dyDescent="0.25">
      <c r="A128" s="17">
        <v>43</v>
      </c>
      <c r="B128" s="18" t="s">
        <v>332</v>
      </c>
      <c r="C128" s="22" t="s">
        <v>299</v>
      </c>
      <c r="D128" s="8">
        <v>7</v>
      </c>
      <c r="E128" s="59">
        <v>0</v>
      </c>
      <c r="F128" s="184"/>
    </row>
    <row r="129" spans="1:6" ht="27" customHeight="1" thickBot="1" x14ac:dyDescent="0.25">
      <c r="A129" s="17">
        <v>44</v>
      </c>
      <c r="B129" s="18" t="s">
        <v>333</v>
      </c>
      <c r="C129" s="22" t="s">
        <v>334</v>
      </c>
      <c r="D129" s="8">
        <v>7</v>
      </c>
      <c r="E129" s="59">
        <v>0</v>
      </c>
      <c r="F129" s="184"/>
    </row>
    <row r="130" spans="1:6" ht="27" customHeight="1" thickBot="1" x14ac:dyDescent="0.25">
      <c r="A130" s="17">
        <v>45</v>
      </c>
      <c r="B130" s="18" t="s">
        <v>335</v>
      </c>
      <c r="C130" s="22" t="s">
        <v>306</v>
      </c>
      <c r="D130" s="8">
        <v>7</v>
      </c>
      <c r="E130" s="59">
        <v>0</v>
      </c>
      <c r="F130" s="184"/>
    </row>
    <row r="131" spans="1:6" ht="27" customHeight="1" thickBot="1" x14ac:dyDescent="0.25">
      <c r="A131" s="17">
        <v>46</v>
      </c>
      <c r="B131" s="18" t="s">
        <v>336</v>
      </c>
      <c r="C131" s="22" t="s">
        <v>306</v>
      </c>
      <c r="D131" s="8">
        <v>7</v>
      </c>
      <c r="E131" s="59">
        <v>0</v>
      </c>
      <c r="F131" s="184"/>
    </row>
    <row r="132" spans="1:6" ht="27" customHeight="1" thickBot="1" x14ac:dyDescent="0.25">
      <c r="A132" s="17">
        <v>47</v>
      </c>
      <c r="B132" s="18" t="s">
        <v>337</v>
      </c>
      <c r="C132" s="22" t="s">
        <v>180</v>
      </c>
      <c r="D132" s="8">
        <v>2</v>
      </c>
      <c r="E132" s="59">
        <v>0</v>
      </c>
      <c r="F132" s="184"/>
    </row>
    <row r="133" spans="1:6" ht="27" customHeight="1" x14ac:dyDescent="0.2">
      <c r="A133" s="17">
        <v>48</v>
      </c>
      <c r="B133" s="18" t="s">
        <v>338</v>
      </c>
      <c r="C133" s="23" t="s">
        <v>168</v>
      </c>
      <c r="D133" s="8">
        <v>2</v>
      </c>
      <c r="E133" s="59">
        <v>0</v>
      </c>
      <c r="F133" s="184"/>
    </row>
  </sheetData>
  <sheetProtection algorithmName="SHA-512" hashValue="WdYftKqV1HDGiklS+5tFRP8wu+0pXQHLeGNecXV6bCr5zerhsPr38jD+GkTSAE+Bn5wH8eRnr7RlbNzzMT40ag==" saltValue="rc+L71fhVoaphlmxGr6UpQ==" spinCount="100000" sheet="1" objects="1" scenarios="1"/>
  <mergeCells count="10">
    <mergeCell ref="F71:F81"/>
    <mergeCell ref="F86:F133"/>
    <mergeCell ref="A84:F84"/>
    <mergeCell ref="A34:F34"/>
    <mergeCell ref="A1:F1"/>
    <mergeCell ref="F3:F31"/>
    <mergeCell ref="F36:F51"/>
    <mergeCell ref="A54:F54"/>
    <mergeCell ref="F56:F65"/>
    <mergeCell ref="A69:F6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3FFFFF-666A-D54D-BBC3-143479B465AE}">
  <dimension ref="A1:H169"/>
  <sheetViews>
    <sheetView topLeftCell="A40" zoomScaleNormal="100" workbookViewId="0">
      <selection activeCell="E21" sqref="E21"/>
    </sheetView>
  </sheetViews>
  <sheetFormatPr baseColWidth="10" defaultColWidth="10.83203125" defaultRowHeight="16" x14ac:dyDescent="0.2"/>
  <cols>
    <col min="2" max="3" width="38.1640625" customWidth="1"/>
    <col min="4" max="4" width="22.33203125" customWidth="1"/>
    <col min="5" max="5" width="9.5" style="6" customWidth="1"/>
    <col min="7" max="7" width="13.1640625" customWidth="1"/>
    <col min="8" max="8" width="14" customWidth="1"/>
  </cols>
  <sheetData>
    <row r="1" spans="1:8" ht="24" customHeight="1" x14ac:dyDescent="0.2">
      <c r="B1" s="196" t="s">
        <v>143</v>
      </c>
      <c r="C1" s="197"/>
      <c r="D1" s="197"/>
      <c r="E1" s="197"/>
      <c r="F1" s="197"/>
      <c r="G1" s="197"/>
      <c r="H1" s="197"/>
    </row>
    <row r="2" spans="1:8" ht="34" x14ac:dyDescent="0.2">
      <c r="A2" s="30" t="s">
        <v>339</v>
      </c>
      <c r="B2" s="30" t="s">
        <v>340</v>
      </c>
      <c r="C2" s="30" t="s">
        <v>341</v>
      </c>
      <c r="D2" s="30" t="s">
        <v>342</v>
      </c>
      <c r="E2" s="30" t="s">
        <v>343</v>
      </c>
      <c r="F2" s="30" t="s">
        <v>344</v>
      </c>
      <c r="G2" s="30" t="s">
        <v>345</v>
      </c>
      <c r="H2" s="30" t="s">
        <v>346</v>
      </c>
    </row>
    <row r="3" spans="1:8" ht="17" thickBot="1" x14ac:dyDescent="0.25">
      <c r="A3" s="31" t="s">
        <v>347</v>
      </c>
      <c r="B3" s="32" t="s">
        <v>348</v>
      </c>
      <c r="C3" s="33" t="s">
        <v>212</v>
      </c>
      <c r="D3" s="32" t="s">
        <v>349</v>
      </c>
      <c r="E3" s="34">
        <v>3</v>
      </c>
      <c r="F3" s="5">
        <v>0</v>
      </c>
      <c r="G3" s="35">
        <f>E3*F3</f>
        <v>0</v>
      </c>
      <c r="H3" s="200">
        <f>SUM(G3:G53)</f>
        <v>0</v>
      </c>
    </row>
    <row r="4" spans="1:8" ht="17" thickBot="1" x14ac:dyDescent="0.25">
      <c r="A4" s="36" t="s">
        <v>350</v>
      </c>
      <c r="B4" s="37" t="s">
        <v>351</v>
      </c>
      <c r="C4" s="38" t="s">
        <v>158</v>
      </c>
      <c r="D4" s="37" t="s">
        <v>352</v>
      </c>
      <c r="E4" s="39">
        <v>36</v>
      </c>
      <c r="F4" s="5">
        <v>0</v>
      </c>
      <c r="G4" s="35">
        <f t="shared" ref="G4:G27" si="0">E4*F4</f>
        <v>0</v>
      </c>
      <c r="H4" s="200"/>
    </row>
    <row r="5" spans="1:8" ht="17" thickBot="1" x14ac:dyDescent="0.25">
      <c r="A5" s="36" t="s">
        <v>353</v>
      </c>
      <c r="B5" s="37" t="s">
        <v>354</v>
      </c>
      <c r="C5" s="38" t="s">
        <v>306</v>
      </c>
      <c r="D5" s="37" t="s">
        <v>349</v>
      </c>
      <c r="E5" s="39">
        <v>1</v>
      </c>
      <c r="F5" s="5">
        <v>0</v>
      </c>
      <c r="G5" s="35">
        <f t="shared" si="0"/>
        <v>0</v>
      </c>
      <c r="H5" s="200"/>
    </row>
    <row r="6" spans="1:8" ht="17" thickBot="1" x14ac:dyDescent="0.25">
      <c r="A6" s="36" t="s">
        <v>355</v>
      </c>
      <c r="B6" s="37" t="s">
        <v>356</v>
      </c>
      <c r="C6" s="38" t="s">
        <v>222</v>
      </c>
      <c r="D6" s="37" t="s">
        <v>357</v>
      </c>
      <c r="E6" s="39">
        <v>15</v>
      </c>
      <c r="F6" s="5">
        <v>0</v>
      </c>
      <c r="G6" s="35">
        <f t="shared" si="0"/>
        <v>0</v>
      </c>
      <c r="H6" s="200"/>
    </row>
    <row r="7" spans="1:8" ht="17" thickBot="1" x14ac:dyDescent="0.25">
      <c r="A7" s="36" t="s">
        <v>358</v>
      </c>
      <c r="B7" s="37" t="s">
        <v>359</v>
      </c>
      <c r="C7" s="38" t="s">
        <v>360</v>
      </c>
      <c r="D7" s="37" t="s">
        <v>357</v>
      </c>
      <c r="E7" s="39">
        <v>3</v>
      </c>
      <c r="F7" s="5">
        <v>0</v>
      </c>
      <c r="G7" s="35">
        <f t="shared" si="0"/>
        <v>0</v>
      </c>
      <c r="H7" s="200"/>
    </row>
    <row r="8" spans="1:8" ht="17" thickBot="1" x14ac:dyDescent="0.25">
      <c r="A8" s="36" t="s">
        <v>361</v>
      </c>
      <c r="B8" s="37" t="s">
        <v>362</v>
      </c>
      <c r="C8" s="38" t="s">
        <v>363</v>
      </c>
      <c r="D8" s="37" t="s">
        <v>364</v>
      </c>
      <c r="E8" s="39">
        <v>50</v>
      </c>
      <c r="F8" s="5">
        <v>0</v>
      </c>
      <c r="G8" s="35">
        <f t="shared" si="0"/>
        <v>0</v>
      </c>
      <c r="H8" s="200"/>
    </row>
    <row r="9" spans="1:8" ht="17" thickBot="1" x14ac:dyDescent="0.25">
      <c r="A9" s="36" t="s">
        <v>365</v>
      </c>
      <c r="B9" s="37" t="s">
        <v>366</v>
      </c>
      <c r="C9" s="38" t="s">
        <v>367</v>
      </c>
      <c r="D9" s="37" t="s">
        <v>368</v>
      </c>
      <c r="E9" s="39">
        <v>2</v>
      </c>
      <c r="F9" s="5">
        <v>0</v>
      </c>
      <c r="G9" s="35">
        <f t="shared" si="0"/>
        <v>0</v>
      </c>
      <c r="H9" s="200"/>
    </row>
    <row r="10" spans="1:8" ht="17" thickBot="1" x14ac:dyDescent="0.25">
      <c r="A10" s="36" t="s">
        <v>369</v>
      </c>
      <c r="B10" s="37" t="s">
        <v>370</v>
      </c>
      <c r="C10" s="38" t="s">
        <v>371</v>
      </c>
      <c r="D10" s="37" t="s">
        <v>372</v>
      </c>
      <c r="E10" s="39">
        <v>5</v>
      </c>
      <c r="F10" s="5">
        <v>0</v>
      </c>
      <c r="G10" s="35">
        <f t="shared" si="0"/>
        <v>0</v>
      </c>
      <c r="H10" s="200"/>
    </row>
    <row r="11" spans="1:8" ht="17" thickBot="1" x14ac:dyDescent="0.25">
      <c r="A11" s="36" t="s">
        <v>373</v>
      </c>
      <c r="B11" s="37" t="s">
        <v>374</v>
      </c>
      <c r="C11" s="38" t="s">
        <v>206</v>
      </c>
      <c r="D11" s="37" t="s">
        <v>372</v>
      </c>
      <c r="E11" s="39">
        <v>2</v>
      </c>
      <c r="F11" s="5">
        <v>0</v>
      </c>
      <c r="G11" s="35">
        <f t="shared" si="0"/>
        <v>0</v>
      </c>
      <c r="H11" s="200"/>
    </row>
    <row r="12" spans="1:8" ht="17" thickBot="1" x14ac:dyDescent="0.25">
      <c r="A12" s="36" t="s">
        <v>375</v>
      </c>
      <c r="B12" s="37" t="s">
        <v>376</v>
      </c>
      <c r="C12" s="38" t="s">
        <v>377</v>
      </c>
      <c r="D12" s="37" t="s">
        <v>378</v>
      </c>
      <c r="E12" s="39">
        <v>20</v>
      </c>
      <c r="F12" s="5">
        <v>0</v>
      </c>
      <c r="G12" s="35">
        <f t="shared" si="0"/>
        <v>0</v>
      </c>
      <c r="H12" s="200"/>
    </row>
    <row r="13" spans="1:8" ht="17" thickBot="1" x14ac:dyDescent="0.25">
      <c r="A13" s="36" t="s">
        <v>379</v>
      </c>
      <c r="B13" s="37" t="s">
        <v>380</v>
      </c>
      <c r="C13" s="38" t="s">
        <v>290</v>
      </c>
      <c r="D13" s="37" t="s">
        <v>381</v>
      </c>
      <c r="E13" s="39">
        <v>1</v>
      </c>
      <c r="F13" s="5">
        <v>0</v>
      </c>
      <c r="G13" s="35">
        <f t="shared" si="0"/>
        <v>0</v>
      </c>
      <c r="H13" s="200"/>
    </row>
    <row r="14" spans="1:8" ht="17" thickBot="1" x14ac:dyDescent="0.25">
      <c r="A14" s="36" t="s">
        <v>382</v>
      </c>
      <c r="B14" s="37" t="s">
        <v>383</v>
      </c>
      <c r="C14" s="38" t="s">
        <v>384</v>
      </c>
      <c r="D14" s="37" t="s">
        <v>385</v>
      </c>
      <c r="E14" s="39">
        <v>1</v>
      </c>
      <c r="F14" s="5">
        <v>0</v>
      </c>
      <c r="G14" s="35">
        <f t="shared" si="0"/>
        <v>0</v>
      </c>
      <c r="H14" s="200"/>
    </row>
    <row r="15" spans="1:8" ht="17" thickBot="1" x14ac:dyDescent="0.25">
      <c r="A15" s="36" t="s">
        <v>386</v>
      </c>
      <c r="B15" s="37" t="s">
        <v>387</v>
      </c>
      <c r="C15" s="38" t="s">
        <v>216</v>
      </c>
      <c r="D15" s="37" t="s">
        <v>388</v>
      </c>
      <c r="E15" s="39">
        <v>2</v>
      </c>
      <c r="F15" s="5">
        <v>0</v>
      </c>
      <c r="G15" s="35">
        <f t="shared" si="0"/>
        <v>0</v>
      </c>
      <c r="H15" s="200"/>
    </row>
    <row r="16" spans="1:8" ht="17" thickBot="1" x14ac:dyDescent="0.25">
      <c r="A16" s="36" t="s">
        <v>389</v>
      </c>
      <c r="B16" s="37" t="s">
        <v>390</v>
      </c>
      <c r="C16" s="38" t="s">
        <v>391</v>
      </c>
      <c r="D16" s="37" t="s">
        <v>372</v>
      </c>
      <c r="E16" s="39">
        <v>10</v>
      </c>
      <c r="F16" s="5">
        <v>0</v>
      </c>
      <c r="G16" s="35">
        <f t="shared" si="0"/>
        <v>0</v>
      </c>
      <c r="H16" s="200"/>
    </row>
    <row r="17" spans="1:8" ht="17" thickBot="1" x14ac:dyDescent="0.25">
      <c r="A17" s="36" t="s">
        <v>392</v>
      </c>
      <c r="B17" s="37" t="s">
        <v>393</v>
      </c>
      <c r="C17" s="38" t="s">
        <v>394</v>
      </c>
      <c r="D17" s="37" t="s">
        <v>372</v>
      </c>
      <c r="E17" s="39">
        <v>1</v>
      </c>
      <c r="F17" s="5">
        <v>0</v>
      </c>
      <c r="G17" s="35">
        <f t="shared" si="0"/>
        <v>0</v>
      </c>
      <c r="H17" s="200"/>
    </row>
    <row r="18" spans="1:8" ht="17" thickBot="1" x14ac:dyDescent="0.25">
      <c r="A18" s="36" t="s">
        <v>395</v>
      </c>
      <c r="B18" s="37" t="s">
        <v>396</v>
      </c>
      <c r="C18" s="38" t="s">
        <v>397</v>
      </c>
      <c r="D18" s="37" t="s">
        <v>372</v>
      </c>
      <c r="E18" s="39">
        <v>1</v>
      </c>
      <c r="F18" s="5">
        <v>0</v>
      </c>
      <c r="G18" s="35">
        <f t="shared" si="0"/>
        <v>0</v>
      </c>
      <c r="H18" s="200"/>
    </row>
    <row r="19" spans="1:8" ht="17" thickBot="1" x14ac:dyDescent="0.25">
      <c r="A19" s="36" t="s">
        <v>398</v>
      </c>
      <c r="B19" s="37" t="s">
        <v>399</v>
      </c>
      <c r="C19" s="38" t="s">
        <v>400</v>
      </c>
      <c r="D19" s="37" t="s">
        <v>372</v>
      </c>
      <c r="E19" s="39">
        <v>1</v>
      </c>
      <c r="F19" s="5">
        <v>0</v>
      </c>
      <c r="G19" s="35">
        <f t="shared" si="0"/>
        <v>0</v>
      </c>
      <c r="H19" s="200"/>
    </row>
    <row r="20" spans="1:8" ht="17" thickBot="1" x14ac:dyDescent="0.25">
      <c r="A20" s="36" t="s">
        <v>401</v>
      </c>
      <c r="B20" s="37" t="s">
        <v>402</v>
      </c>
      <c r="C20" s="38" t="s">
        <v>403</v>
      </c>
      <c r="D20" s="37" t="s">
        <v>372</v>
      </c>
      <c r="E20" s="39">
        <v>1</v>
      </c>
      <c r="F20" s="5">
        <v>0</v>
      </c>
      <c r="G20" s="35">
        <f t="shared" si="0"/>
        <v>0</v>
      </c>
      <c r="H20" s="200"/>
    </row>
    <row r="21" spans="1:8" ht="17" thickBot="1" x14ac:dyDescent="0.25">
      <c r="A21" s="36" t="s">
        <v>404</v>
      </c>
      <c r="B21" s="37" t="s">
        <v>405</v>
      </c>
      <c r="C21" s="38" t="s">
        <v>406</v>
      </c>
      <c r="D21" s="37" t="s">
        <v>372</v>
      </c>
      <c r="E21" s="39">
        <v>1</v>
      </c>
      <c r="F21" s="5">
        <v>0</v>
      </c>
      <c r="G21" s="35">
        <f t="shared" si="0"/>
        <v>0</v>
      </c>
      <c r="H21" s="200"/>
    </row>
    <row r="22" spans="1:8" ht="27" thickBot="1" x14ac:dyDescent="0.25">
      <c r="A22" s="36" t="s">
        <v>407</v>
      </c>
      <c r="B22" s="37" t="s">
        <v>408</v>
      </c>
      <c r="C22" s="38" t="s">
        <v>409</v>
      </c>
      <c r="D22" s="37" t="s">
        <v>372</v>
      </c>
      <c r="E22" s="39">
        <v>1</v>
      </c>
      <c r="F22" s="5">
        <v>0</v>
      </c>
      <c r="G22" s="35">
        <f t="shared" si="0"/>
        <v>0</v>
      </c>
      <c r="H22" s="200"/>
    </row>
    <row r="23" spans="1:8" ht="17" thickBot="1" x14ac:dyDescent="0.25">
      <c r="A23" s="36" t="s">
        <v>410</v>
      </c>
      <c r="B23" s="37" t="s">
        <v>411</v>
      </c>
      <c r="C23" s="38" t="s">
        <v>412</v>
      </c>
      <c r="D23" s="37" t="s">
        <v>372</v>
      </c>
      <c r="E23" s="39">
        <v>1</v>
      </c>
      <c r="F23" s="5">
        <v>0</v>
      </c>
      <c r="G23" s="35">
        <f t="shared" si="0"/>
        <v>0</v>
      </c>
      <c r="H23" s="200"/>
    </row>
    <row r="24" spans="1:8" ht="27" thickBot="1" x14ac:dyDescent="0.25">
      <c r="A24" s="36" t="s">
        <v>413</v>
      </c>
      <c r="B24" s="37" t="s">
        <v>414</v>
      </c>
      <c r="C24" s="38" t="s">
        <v>415</v>
      </c>
      <c r="D24" s="37" t="s">
        <v>372</v>
      </c>
      <c r="E24" s="39">
        <v>1</v>
      </c>
      <c r="F24" s="5">
        <v>0</v>
      </c>
      <c r="G24" s="35">
        <f t="shared" si="0"/>
        <v>0</v>
      </c>
      <c r="H24" s="200"/>
    </row>
    <row r="25" spans="1:8" ht="17" thickBot="1" x14ac:dyDescent="0.25">
      <c r="A25" s="36" t="s">
        <v>416</v>
      </c>
      <c r="B25" s="37" t="s">
        <v>417</v>
      </c>
      <c r="C25" s="38" t="s">
        <v>418</v>
      </c>
      <c r="D25" s="37" t="s">
        <v>372</v>
      </c>
      <c r="E25" s="39">
        <v>1</v>
      </c>
      <c r="F25" s="5">
        <v>0</v>
      </c>
      <c r="G25" s="35">
        <f t="shared" si="0"/>
        <v>0</v>
      </c>
      <c r="H25" s="200"/>
    </row>
    <row r="26" spans="1:8" ht="17" thickBot="1" x14ac:dyDescent="0.25">
      <c r="A26" s="36" t="s">
        <v>419</v>
      </c>
      <c r="B26" s="37" t="s">
        <v>420</v>
      </c>
      <c r="C26" s="38" t="s">
        <v>421</v>
      </c>
      <c r="D26" s="37" t="s">
        <v>372</v>
      </c>
      <c r="E26" s="39">
        <v>1</v>
      </c>
      <c r="F26" s="5">
        <v>0</v>
      </c>
      <c r="G26" s="35">
        <f t="shared" si="0"/>
        <v>0</v>
      </c>
      <c r="H26" s="200"/>
    </row>
    <row r="27" spans="1:8" ht="17" thickBot="1" x14ac:dyDescent="0.25">
      <c r="A27" s="36" t="s">
        <v>422</v>
      </c>
      <c r="B27" s="37" t="s">
        <v>423</v>
      </c>
      <c r="C27" s="38" t="s">
        <v>424</v>
      </c>
      <c r="D27" s="37" t="s">
        <v>372</v>
      </c>
      <c r="E27" s="39">
        <v>1</v>
      </c>
      <c r="F27" s="5">
        <v>0</v>
      </c>
      <c r="G27" s="35">
        <f t="shared" si="0"/>
        <v>0</v>
      </c>
      <c r="H27" s="200"/>
    </row>
    <row r="28" spans="1:8" ht="17" thickBot="1" x14ac:dyDescent="0.25">
      <c r="A28" s="36" t="s">
        <v>425</v>
      </c>
      <c r="B28" s="37" t="s">
        <v>426</v>
      </c>
      <c r="C28" s="38" t="s">
        <v>427</v>
      </c>
      <c r="D28" s="37" t="s">
        <v>372</v>
      </c>
      <c r="E28" s="39">
        <v>1</v>
      </c>
      <c r="F28" s="5">
        <v>0</v>
      </c>
      <c r="G28" s="35">
        <f>E28*F28</f>
        <v>0</v>
      </c>
      <c r="H28" s="200"/>
    </row>
    <row r="29" spans="1:8" ht="17" thickBot="1" x14ac:dyDescent="0.25">
      <c r="A29" s="36" t="s">
        <v>428</v>
      </c>
      <c r="B29" s="37" t="s">
        <v>429</v>
      </c>
      <c r="C29" s="38" t="s">
        <v>430</v>
      </c>
      <c r="D29" s="37" t="s">
        <v>372</v>
      </c>
      <c r="E29" s="39">
        <v>1</v>
      </c>
      <c r="F29" s="5">
        <v>0</v>
      </c>
      <c r="G29" s="35">
        <f t="shared" ref="G29:G53" si="1">E29*F29</f>
        <v>0</v>
      </c>
      <c r="H29" s="200"/>
    </row>
    <row r="30" spans="1:8" ht="17" thickBot="1" x14ac:dyDescent="0.25">
      <c r="A30" s="36" t="s">
        <v>431</v>
      </c>
      <c r="B30" s="37" t="s">
        <v>432</v>
      </c>
      <c r="C30" s="38" t="s">
        <v>433</v>
      </c>
      <c r="D30" s="37" t="s">
        <v>434</v>
      </c>
      <c r="E30" s="39">
        <v>1</v>
      </c>
      <c r="F30" s="5">
        <v>0</v>
      </c>
      <c r="G30" s="35">
        <f t="shared" si="1"/>
        <v>0</v>
      </c>
      <c r="H30" s="200"/>
    </row>
    <row r="31" spans="1:8" ht="17" thickBot="1" x14ac:dyDescent="0.25">
      <c r="A31" s="36" t="s">
        <v>435</v>
      </c>
      <c r="B31" s="37" t="s">
        <v>436</v>
      </c>
      <c r="C31" s="38" t="s">
        <v>437</v>
      </c>
      <c r="D31" s="37" t="s">
        <v>438</v>
      </c>
      <c r="E31" s="39">
        <v>1</v>
      </c>
      <c r="F31" s="5">
        <v>0</v>
      </c>
      <c r="G31" s="35">
        <f t="shared" si="1"/>
        <v>0</v>
      </c>
      <c r="H31" s="200"/>
    </row>
    <row r="32" spans="1:8" ht="17" thickBot="1" x14ac:dyDescent="0.25">
      <c r="A32" s="36" t="s">
        <v>226</v>
      </c>
      <c r="B32" s="37" t="s">
        <v>439</v>
      </c>
      <c r="C32" s="38" t="s">
        <v>152</v>
      </c>
      <c r="D32" s="37" t="s">
        <v>372</v>
      </c>
      <c r="E32" s="39">
        <v>1</v>
      </c>
      <c r="F32" s="5">
        <v>0</v>
      </c>
      <c r="G32" s="35">
        <f t="shared" si="1"/>
        <v>0</v>
      </c>
      <c r="H32" s="200"/>
    </row>
    <row r="33" spans="1:8" ht="17" thickBot="1" x14ac:dyDescent="0.25">
      <c r="A33" s="36" t="s">
        <v>440</v>
      </c>
      <c r="B33" s="37" t="s">
        <v>441</v>
      </c>
      <c r="C33" s="38" t="s">
        <v>442</v>
      </c>
      <c r="D33" s="37" t="s">
        <v>372</v>
      </c>
      <c r="E33" s="39">
        <v>1</v>
      </c>
      <c r="F33" s="5">
        <v>0</v>
      </c>
      <c r="G33" s="35">
        <f t="shared" si="1"/>
        <v>0</v>
      </c>
      <c r="H33" s="200"/>
    </row>
    <row r="34" spans="1:8" ht="17" thickBot="1" x14ac:dyDescent="0.25">
      <c r="A34" s="36" t="s">
        <v>262</v>
      </c>
      <c r="B34" s="37" t="s">
        <v>443</v>
      </c>
      <c r="C34" s="38" t="s">
        <v>444</v>
      </c>
      <c r="D34" s="37" t="s">
        <v>372</v>
      </c>
      <c r="E34" s="39">
        <v>1</v>
      </c>
      <c r="F34" s="5">
        <v>0</v>
      </c>
      <c r="G34" s="35">
        <f t="shared" si="1"/>
        <v>0</v>
      </c>
      <c r="H34" s="200"/>
    </row>
    <row r="35" spans="1:8" ht="17" thickBot="1" x14ac:dyDescent="0.25">
      <c r="A35" s="36" t="s">
        <v>445</v>
      </c>
      <c r="B35" s="37" t="s">
        <v>446</v>
      </c>
      <c r="C35" s="38" t="s">
        <v>447</v>
      </c>
      <c r="D35" s="37" t="s">
        <v>372</v>
      </c>
      <c r="E35" s="39">
        <v>1</v>
      </c>
      <c r="F35" s="5">
        <v>0</v>
      </c>
      <c r="G35" s="35">
        <f t="shared" si="1"/>
        <v>0</v>
      </c>
      <c r="H35" s="200"/>
    </row>
    <row r="36" spans="1:8" ht="17" thickBot="1" x14ac:dyDescent="0.25">
      <c r="A36" s="36" t="s">
        <v>448</v>
      </c>
      <c r="B36" s="37" t="s">
        <v>449</v>
      </c>
      <c r="C36" s="38" t="s">
        <v>450</v>
      </c>
      <c r="D36" s="37" t="s">
        <v>372</v>
      </c>
      <c r="E36" s="39">
        <v>1</v>
      </c>
      <c r="F36" s="5">
        <v>0</v>
      </c>
      <c r="G36" s="35">
        <f t="shared" si="1"/>
        <v>0</v>
      </c>
      <c r="H36" s="200"/>
    </row>
    <row r="37" spans="1:8" ht="17" thickBot="1" x14ac:dyDescent="0.25">
      <c r="A37" s="36" t="s">
        <v>451</v>
      </c>
      <c r="B37" s="37" t="s">
        <v>452</v>
      </c>
      <c r="C37" s="38" t="s">
        <v>453</v>
      </c>
      <c r="D37" s="37" t="s">
        <v>372</v>
      </c>
      <c r="E37" s="39">
        <v>1</v>
      </c>
      <c r="F37" s="5">
        <v>0</v>
      </c>
      <c r="G37" s="35">
        <f t="shared" si="1"/>
        <v>0</v>
      </c>
      <c r="H37" s="200"/>
    </row>
    <row r="38" spans="1:8" ht="17" thickBot="1" x14ac:dyDescent="0.25">
      <c r="A38" s="36" t="s">
        <v>454</v>
      </c>
      <c r="B38" s="37" t="s">
        <v>455</v>
      </c>
      <c r="C38" s="38" t="s">
        <v>456</v>
      </c>
      <c r="D38" s="37" t="s">
        <v>372</v>
      </c>
      <c r="E38" s="39">
        <v>1</v>
      </c>
      <c r="F38" s="5">
        <v>0</v>
      </c>
      <c r="G38" s="35">
        <f t="shared" si="1"/>
        <v>0</v>
      </c>
      <c r="H38" s="200"/>
    </row>
    <row r="39" spans="1:8" ht="17" thickBot="1" x14ac:dyDescent="0.25">
      <c r="A39" s="36" t="s">
        <v>457</v>
      </c>
      <c r="B39" s="37" t="s">
        <v>458</v>
      </c>
      <c r="C39" s="38" t="s">
        <v>459</v>
      </c>
      <c r="D39" s="37" t="s">
        <v>372</v>
      </c>
      <c r="E39" s="39">
        <v>1</v>
      </c>
      <c r="F39" s="5">
        <v>0</v>
      </c>
      <c r="G39" s="35">
        <f t="shared" si="1"/>
        <v>0</v>
      </c>
      <c r="H39" s="200"/>
    </row>
    <row r="40" spans="1:8" ht="17" thickBot="1" x14ac:dyDescent="0.25">
      <c r="A40" s="36" t="s">
        <v>260</v>
      </c>
      <c r="B40" s="37" t="s">
        <v>460</v>
      </c>
      <c r="C40" s="38" t="s">
        <v>461</v>
      </c>
      <c r="D40" s="37" t="s">
        <v>372</v>
      </c>
      <c r="E40" s="39">
        <v>1</v>
      </c>
      <c r="F40" s="5">
        <v>0</v>
      </c>
      <c r="G40" s="35">
        <f t="shared" si="1"/>
        <v>0</v>
      </c>
      <c r="H40" s="200"/>
    </row>
    <row r="41" spans="1:8" ht="17" thickBot="1" x14ac:dyDescent="0.25">
      <c r="A41" s="36" t="s">
        <v>462</v>
      </c>
      <c r="B41" s="37" t="s">
        <v>463</v>
      </c>
      <c r="C41" s="38" t="s">
        <v>464</v>
      </c>
      <c r="D41" s="37" t="s">
        <v>465</v>
      </c>
      <c r="E41" s="39">
        <v>1</v>
      </c>
      <c r="F41" s="5">
        <v>0</v>
      </c>
      <c r="G41" s="35">
        <f t="shared" si="1"/>
        <v>0</v>
      </c>
      <c r="H41" s="200"/>
    </row>
    <row r="42" spans="1:8" ht="17" thickBot="1" x14ac:dyDescent="0.25">
      <c r="A42" s="36" t="s">
        <v>466</v>
      </c>
      <c r="B42" s="37" t="s">
        <v>467</v>
      </c>
      <c r="C42" s="38" t="s">
        <v>468</v>
      </c>
      <c r="D42" s="37" t="s">
        <v>372</v>
      </c>
      <c r="E42" s="39">
        <v>1</v>
      </c>
      <c r="F42" s="5">
        <v>0</v>
      </c>
      <c r="G42" s="35">
        <f t="shared" si="1"/>
        <v>0</v>
      </c>
      <c r="H42" s="200"/>
    </row>
    <row r="43" spans="1:8" ht="17" thickBot="1" x14ac:dyDescent="0.25">
      <c r="A43" s="36" t="s">
        <v>469</v>
      </c>
      <c r="B43" s="37" t="s">
        <v>470</v>
      </c>
      <c r="C43" s="38" t="s">
        <v>471</v>
      </c>
      <c r="D43" s="37" t="s">
        <v>372</v>
      </c>
      <c r="E43" s="39">
        <v>1</v>
      </c>
      <c r="F43" s="5">
        <v>0</v>
      </c>
      <c r="G43" s="35">
        <f t="shared" si="1"/>
        <v>0</v>
      </c>
      <c r="H43" s="200"/>
    </row>
    <row r="44" spans="1:8" ht="17" thickBot="1" x14ac:dyDescent="0.25">
      <c r="A44" s="36" t="s">
        <v>472</v>
      </c>
      <c r="B44" s="37" t="s">
        <v>473</v>
      </c>
      <c r="C44" s="38" t="s">
        <v>474</v>
      </c>
      <c r="D44" s="37" t="s">
        <v>475</v>
      </c>
      <c r="E44" s="39">
        <v>1</v>
      </c>
      <c r="F44" s="5">
        <v>0</v>
      </c>
      <c r="G44" s="35">
        <f t="shared" si="1"/>
        <v>0</v>
      </c>
      <c r="H44" s="200"/>
    </row>
    <row r="45" spans="1:8" ht="17" thickBot="1" x14ac:dyDescent="0.25">
      <c r="A45" s="36" t="s">
        <v>476</v>
      </c>
      <c r="B45" s="37" t="s">
        <v>477</v>
      </c>
      <c r="C45" s="38" t="s">
        <v>478</v>
      </c>
      <c r="D45" s="37" t="s">
        <v>475</v>
      </c>
      <c r="E45" s="39">
        <v>1</v>
      </c>
      <c r="F45" s="5">
        <v>0</v>
      </c>
      <c r="G45" s="35">
        <f t="shared" si="1"/>
        <v>0</v>
      </c>
      <c r="H45" s="200"/>
    </row>
    <row r="46" spans="1:8" ht="17" thickBot="1" x14ac:dyDescent="0.25">
      <c r="A46" s="36" t="s">
        <v>479</v>
      </c>
      <c r="B46" s="37" t="s">
        <v>480</v>
      </c>
      <c r="C46" s="38" t="s">
        <v>481</v>
      </c>
      <c r="D46" s="37" t="s">
        <v>475</v>
      </c>
      <c r="E46" s="39">
        <v>1</v>
      </c>
      <c r="F46" s="5">
        <v>0</v>
      </c>
      <c r="G46" s="35">
        <f t="shared" si="1"/>
        <v>0</v>
      </c>
      <c r="H46" s="200"/>
    </row>
    <row r="47" spans="1:8" ht="17" thickBot="1" x14ac:dyDescent="0.25">
      <c r="A47" s="36" t="s">
        <v>482</v>
      </c>
      <c r="B47" s="37" t="s">
        <v>483</v>
      </c>
      <c r="C47" s="38" t="s">
        <v>484</v>
      </c>
      <c r="D47" s="37" t="s">
        <v>372</v>
      </c>
      <c r="E47" s="39">
        <v>2</v>
      </c>
      <c r="F47" s="5">
        <v>0</v>
      </c>
      <c r="G47" s="35">
        <f t="shared" si="1"/>
        <v>0</v>
      </c>
      <c r="H47" s="200"/>
    </row>
    <row r="48" spans="1:8" ht="17" thickBot="1" x14ac:dyDescent="0.25">
      <c r="A48" s="36" t="s">
        <v>485</v>
      </c>
      <c r="B48" s="37" t="s">
        <v>486</v>
      </c>
      <c r="C48" s="38" t="s">
        <v>210</v>
      </c>
      <c r="D48" s="37" t="s">
        <v>487</v>
      </c>
      <c r="E48" s="39">
        <v>5</v>
      </c>
      <c r="F48" s="5">
        <v>0</v>
      </c>
      <c r="G48" s="35">
        <f t="shared" si="1"/>
        <v>0</v>
      </c>
      <c r="H48" s="200"/>
    </row>
    <row r="49" spans="1:8" ht="17" thickBot="1" x14ac:dyDescent="0.25">
      <c r="A49" s="36" t="s">
        <v>488</v>
      </c>
      <c r="B49" s="37" t="s">
        <v>489</v>
      </c>
      <c r="C49" s="38" t="s">
        <v>466</v>
      </c>
      <c r="D49" s="37" t="s">
        <v>372</v>
      </c>
      <c r="E49" s="39">
        <v>1</v>
      </c>
      <c r="F49" s="5">
        <v>0</v>
      </c>
      <c r="G49" s="35">
        <f t="shared" si="1"/>
        <v>0</v>
      </c>
      <c r="H49" s="200"/>
    </row>
    <row r="50" spans="1:8" ht="17" thickBot="1" x14ac:dyDescent="0.25">
      <c r="A50" s="36" t="s">
        <v>490</v>
      </c>
      <c r="B50" s="37" t="s">
        <v>491</v>
      </c>
      <c r="C50" s="38" t="s">
        <v>469</v>
      </c>
      <c r="D50" s="37" t="s">
        <v>372</v>
      </c>
      <c r="E50" s="39">
        <v>1</v>
      </c>
      <c r="F50" s="5">
        <v>0</v>
      </c>
      <c r="G50" s="35">
        <f t="shared" si="1"/>
        <v>0</v>
      </c>
      <c r="H50" s="200"/>
    </row>
    <row r="51" spans="1:8" ht="17" thickBot="1" x14ac:dyDescent="0.25">
      <c r="A51" s="36" t="s">
        <v>492</v>
      </c>
      <c r="B51" s="37" t="s">
        <v>493</v>
      </c>
      <c r="C51" s="38" t="s">
        <v>494</v>
      </c>
      <c r="D51" s="37" t="s">
        <v>495</v>
      </c>
      <c r="E51" s="39">
        <v>1</v>
      </c>
      <c r="F51" s="5">
        <v>0</v>
      </c>
      <c r="G51" s="35">
        <f t="shared" si="1"/>
        <v>0</v>
      </c>
      <c r="H51" s="200"/>
    </row>
    <row r="52" spans="1:8" ht="17" thickBot="1" x14ac:dyDescent="0.25">
      <c r="A52" s="36" t="s">
        <v>496</v>
      </c>
      <c r="B52" s="37" t="s">
        <v>497</v>
      </c>
      <c r="C52" s="38" t="s">
        <v>401</v>
      </c>
      <c r="D52" s="37" t="s">
        <v>498</v>
      </c>
      <c r="E52" s="39">
        <v>3</v>
      </c>
      <c r="F52" s="5">
        <v>0</v>
      </c>
      <c r="G52" s="35">
        <f t="shared" si="1"/>
        <v>0</v>
      </c>
      <c r="H52" s="200"/>
    </row>
    <row r="53" spans="1:8" x14ac:dyDescent="0.2">
      <c r="A53" s="40" t="s">
        <v>499</v>
      </c>
      <c r="B53" s="41" t="s">
        <v>500</v>
      </c>
      <c r="C53" s="42" t="s">
        <v>358</v>
      </c>
      <c r="D53" s="41" t="s">
        <v>372</v>
      </c>
      <c r="E53" s="43">
        <v>1</v>
      </c>
      <c r="F53" s="5">
        <v>0</v>
      </c>
      <c r="G53" s="35">
        <f t="shared" si="1"/>
        <v>0</v>
      </c>
      <c r="H53" s="200"/>
    </row>
    <row r="56" spans="1:8" ht="24" x14ac:dyDescent="0.2">
      <c r="B56" s="196" t="s">
        <v>201</v>
      </c>
      <c r="C56" s="197"/>
      <c r="D56" s="197"/>
      <c r="E56" s="197"/>
      <c r="F56" s="197"/>
      <c r="G56" s="197"/>
      <c r="H56" s="197"/>
    </row>
    <row r="57" spans="1:8" ht="34" x14ac:dyDescent="0.2">
      <c r="A57" s="30" t="s">
        <v>339</v>
      </c>
      <c r="B57" s="30" t="s">
        <v>340</v>
      </c>
      <c r="C57" s="30" t="s">
        <v>341</v>
      </c>
      <c r="D57" s="30" t="s">
        <v>342</v>
      </c>
      <c r="E57" s="30" t="s">
        <v>343</v>
      </c>
      <c r="F57" s="30" t="s">
        <v>344</v>
      </c>
      <c r="G57" s="30" t="s">
        <v>345</v>
      </c>
      <c r="H57" s="30" t="s">
        <v>346</v>
      </c>
    </row>
    <row r="58" spans="1:8" ht="17" thickBot="1" x14ac:dyDescent="0.25">
      <c r="A58" s="31" t="s">
        <v>347</v>
      </c>
      <c r="B58" s="32" t="s">
        <v>399</v>
      </c>
      <c r="C58" s="33" t="s">
        <v>400</v>
      </c>
      <c r="D58" s="32" t="s">
        <v>372</v>
      </c>
      <c r="E58" s="34">
        <v>1</v>
      </c>
      <c r="F58" s="5">
        <v>0</v>
      </c>
      <c r="G58" s="35">
        <f t="shared" ref="G58:G83" si="2">E58*F58</f>
        <v>0</v>
      </c>
      <c r="H58" s="200">
        <f>SUM(G58:G83)</f>
        <v>0</v>
      </c>
    </row>
    <row r="59" spans="1:8" ht="27" thickBot="1" x14ac:dyDescent="0.25">
      <c r="A59" s="36" t="s">
        <v>350</v>
      </c>
      <c r="B59" s="37" t="s">
        <v>463</v>
      </c>
      <c r="C59" s="38" t="s">
        <v>464</v>
      </c>
      <c r="D59" s="37" t="s">
        <v>501</v>
      </c>
      <c r="E59" s="39">
        <v>1</v>
      </c>
      <c r="F59" s="5">
        <v>0</v>
      </c>
      <c r="G59" s="35">
        <f t="shared" si="2"/>
        <v>0</v>
      </c>
      <c r="H59" s="200"/>
    </row>
    <row r="60" spans="1:8" ht="17" thickBot="1" x14ac:dyDescent="0.25">
      <c r="A60" s="36" t="s">
        <v>353</v>
      </c>
      <c r="B60" s="37" t="s">
        <v>467</v>
      </c>
      <c r="C60" s="38" t="s">
        <v>468</v>
      </c>
      <c r="D60" s="37" t="s">
        <v>372</v>
      </c>
      <c r="E60" s="39">
        <v>1</v>
      </c>
      <c r="F60" s="5">
        <v>0</v>
      </c>
      <c r="G60" s="35">
        <f t="shared" si="2"/>
        <v>0</v>
      </c>
      <c r="H60" s="200"/>
    </row>
    <row r="61" spans="1:8" x14ac:dyDescent="0.2">
      <c r="A61" s="36" t="s">
        <v>355</v>
      </c>
      <c r="B61" s="37" t="s">
        <v>502</v>
      </c>
      <c r="C61" s="38" t="s">
        <v>256</v>
      </c>
      <c r="D61" s="37" t="s">
        <v>372</v>
      </c>
      <c r="E61" s="39">
        <v>1</v>
      </c>
      <c r="F61" s="5">
        <v>0</v>
      </c>
      <c r="G61" s="35">
        <f t="shared" si="2"/>
        <v>0</v>
      </c>
      <c r="H61" s="200"/>
    </row>
    <row r="62" spans="1:8" ht="17" thickBot="1" x14ac:dyDescent="0.25">
      <c r="A62" s="36" t="s">
        <v>358</v>
      </c>
      <c r="B62" s="37" t="s">
        <v>503</v>
      </c>
      <c r="C62" s="38" t="s">
        <v>504</v>
      </c>
      <c r="D62" s="37" t="s">
        <v>372</v>
      </c>
      <c r="E62" s="39">
        <v>1</v>
      </c>
      <c r="F62" s="5">
        <v>0</v>
      </c>
      <c r="G62" s="35">
        <f t="shared" si="2"/>
        <v>0</v>
      </c>
      <c r="H62" s="200"/>
    </row>
    <row r="63" spans="1:8" ht="17" thickBot="1" x14ac:dyDescent="0.25">
      <c r="A63" s="36" t="s">
        <v>361</v>
      </c>
      <c r="B63" s="37" t="s">
        <v>470</v>
      </c>
      <c r="C63" s="38" t="s">
        <v>471</v>
      </c>
      <c r="D63" s="37" t="s">
        <v>372</v>
      </c>
      <c r="E63" s="39">
        <v>1</v>
      </c>
      <c r="F63" s="5">
        <v>0</v>
      </c>
      <c r="G63" s="35">
        <f t="shared" si="2"/>
        <v>0</v>
      </c>
      <c r="H63" s="200"/>
    </row>
    <row r="64" spans="1:8" ht="17" thickBot="1" x14ac:dyDescent="0.25">
      <c r="A64" s="36" t="s">
        <v>365</v>
      </c>
      <c r="B64" s="37" t="s">
        <v>505</v>
      </c>
      <c r="C64" s="38" t="s">
        <v>506</v>
      </c>
      <c r="D64" s="37" t="s">
        <v>372</v>
      </c>
      <c r="E64" s="39">
        <v>1</v>
      </c>
      <c r="F64" s="5">
        <v>0</v>
      </c>
      <c r="G64" s="35">
        <f t="shared" si="2"/>
        <v>0</v>
      </c>
      <c r="H64" s="200"/>
    </row>
    <row r="65" spans="1:8" ht="17" thickBot="1" x14ac:dyDescent="0.25">
      <c r="A65" s="36" t="s">
        <v>369</v>
      </c>
      <c r="B65" s="37" t="s">
        <v>507</v>
      </c>
      <c r="C65" s="38" t="s">
        <v>508</v>
      </c>
      <c r="D65" s="37" t="s">
        <v>372</v>
      </c>
      <c r="E65" s="39">
        <v>1</v>
      </c>
      <c r="F65" s="5">
        <v>0</v>
      </c>
      <c r="G65" s="35">
        <f t="shared" si="2"/>
        <v>0</v>
      </c>
      <c r="H65" s="200"/>
    </row>
    <row r="66" spans="1:8" ht="17" thickBot="1" x14ac:dyDescent="0.25">
      <c r="A66" s="36" t="s">
        <v>373</v>
      </c>
      <c r="B66" s="37" t="s">
        <v>509</v>
      </c>
      <c r="C66" s="38" t="s">
        <v>323</v>
      </c>
      <c r="D66" s="37" t="s">
        <v>372</v>
      </c>
      <c r="E66" s="39">
        <v>1</v>
      </c>
      <c r="F66" s="5">
        <v>0</v>
      </c>
      <c r="G66" s="35">
        <f t="shared" si="2"/>
        <v>0</v>
      </c>
      <c r="H66" s="200"/>
    </row>
    <row r="67" spans="1:8" ht="17" thickBot="1" x14ac:dyDescent="0.25">
      <c r="A67" s="36" t="s">
        <v>375</v>
      </c>
      <c r="B67" s="37" t="s">
        <v>510</v>
      </c>
      <c r="C67" s="38" t="s">
        <v>511</v>
      </c>
      <c r="D67" s="37" t="s">
        <v>372</v>
      </c>
      <c r="E67" s="39">
        <v>1</v>
      </c>
      <c r="F67" s="5">
        <v>0</v>
      </c>
      <c r="G67" s="35">
        <f t="shared" si="2"/>
        <v>0</v>
      </c>
      <c r="H67" s="200"/>
    </row>
    <row r="68" spans="1:8" ht="17" thickBot="1" x14ac:dyDescent="0.25">
      <c r="A68" s="36" t="s">
        <v>379</v>
      </c>
      <c r="B68" s="37" t="s">
        <v>512</v>
      </c>
      <c r="C68" s="38" t="s">
        <v>334</v>
      </c>
      <c r="D68" s="37" t="s">
        <v>372</v>
      </c>
      <c r="E68" s="39">
        <v>1</v>
      </c>
      <c r="F68" s="5">
        <v>0</v>
      </c>
      <c r="G68" s="35">
        <f t="shared" si="2"/>
        <v>0</v>
      </c>
      <c r="H68" s="200"/>
    </row>
    <row r="69" spans="1:8" ht="27" thickBot="1" x14ac:dyDescent="0.25">
      <c r="A69" s="36" t="s">
        <v>382</v>
      </c>
      <c r="B69" s="37" t="s">
        <v>513</v>
      </c>
      <c r="C69" s="38" t="s">
        <v>499</v>
      </c>
      <c r="D69" s="37" t="s">
        <v>514</v>
      </c>
      <c r="E69" s="39">
        <v>1</v>
      </c>
      <c r="F69" s="5">
        <v>0</v>
      </c>
      <c r="G69" s="35">
        <f t="shared" si="2"/>
        <v>0</v>
      </c>
      <c r="H69" s="200"/>
    </row>
    <row r="70" spans="1:8" ht="17" thickBot="1" x14ac:dyDescent="0.25">
      <c r="A70" s="36" t="s">
        <v>386</v>
      </c>
      <c r="B70" s="37" t="s">
        <v>515</v>
      </c>
      <c r="C70" s="38" t="s">
        <v>208</v>
      </c>
      <c r="D70" s="37" t="s">
        <v>372</v>
      </c>
      <c r="E70" s="39">
        <v>1</v>
      </c>
      <c r="F70" s="5">
        <v>0</v>
      </c>
      <c r="G70" s="35">
        <f t="shared" si="2"/>
        <v>0</v>
      </c>
      <c r="H70" s="200"/>
    </row>
    <row r="71" spans="1:8" ht="17" thickBot="1" x14ac:dyDescent="0.25">
      <c r="A71" s="36" t="s">
        <v>389</v>
      </c>
      <c r="B71" s="37" t="s">
        <v>516</v>
      </c>
      <c r="C71" s="38" t="s">
        <v>517</v>
      </c>
      <c r="D71" s="37" t="s">
        <v>372</v>
      </c>
      <c r="E71" s="39">
        <v>1</v>
      </c>
      <c r="F71" s="5">
        <v>0</v>
      </c>
      <c r="G71" s="35">
        <f t="shared" si="2"/>
        <v>0</v>
      </c>
      <c r="H71" s="200"/>
    </row>
    <row r="72" spans="1:8" ht="27" thickBot="1" x14ac:dyDescent="0.25">
      <c r="A72" s="36" t="s">
        <v>392</v>
      </c>
      <c r="B72" s="37" t="s">
        <v>518</v>
      </c>
      <c r="C72" s="38" t="s">
        <v>519</v>
      </c>
      <c r="D72" s="37" t="s">
        <v>372</v>
      </c>
      <c r="E72" s="39">
        <v>1</v>
      </c>
      <c r="F72" s="5">
        <v>0</v>
      </c>
      <c r="G72" s="35">
        <f t="shared" si="2"/>
        <v>0</v>
      </c>
      <c r="H72" s="200"/>
    </row>
    <row r="73" spans="1:8" ht="17" thickBot="1" x14ac:dyDescent="0.25">
      <c r="A73" s="36" t="s">
        <v>395</v>
      </c>
      <c r="B73" s="37" t="s">
        <v>520</v>
      </c>
      <c r="C73" s="38" t="s">
        <v>521</v>
      </c>
      <c r="D73" s="37" t="s">
        <v>372</v>
      </c>
      <c r="E73" s="39">
        <v>1</v>
      </c>
      <c r="F73" s="5">
        <v>0</v>
      </c>
      <c r="G73" s="35">
        <f t="shared" si="2"/>
        <v>0</v>
      </c>
      <c r="H73" s="200"/>
    </row>
    <row r="74" spans="1:8" ht="17" thickBot="1" x14ac:dyDescent="0.25">
      <c r="A74" s="36" t="s">
        <v>398</v>
      </c>
      <c r="B74" s="37" t="s">
        <v>522</v>
      </c>
      <c r="C74" s="38" t="s">
        <v>523</v>
      </c>
      <c r="D74" s="37" t="s">
        <v>372</v>
      </c>
      <c r="E74" s="39">
        <v>1</v>
      </c>
      <c r="F74" s="5">
        <v>0</v>
      </c>
      <c r="G74" s="35">
        <f t="shared" si="2"/>
        <v>0</v>
      </c>
      <c r="H74" s="200"/>
    </row>
    <row r="75" spans="1:8" ht="17" thickBot="1" x14ac:dyDescent="0.25">
      <c r="A75" s="36" t="s">
        <v>401</v>
      </c>
      <c r="B75" s="37" t="s">
        <v>524</v>
      </c>
      <c r="C75" s="38" t="s">
        <v>525</v>
      </c>
      <c r="D75" s="37" t="s">
        <v>372</v>
      </c>
      <c r="E75" s="39">
        <v>1</v>
      </c>
      <c r="F75" s="5">
        <v>0</v>
      </c>
      <c r="G75" s="35">
        <f t="shared" si="2"/>
        <v>0</v>
      </c>
      <c r="H75" s="200"/>
    </row>
    <row r="76" spans="1:8" ht="17" thickBot="1" x14ac:dyDescent="0.25">
      <c r="A76" s="36" t="s">
        <v>404</v>
      </c>
      <c r="B76" s="37" t="s">
        <v>526</v>
      </c>
      <c r="C76" s="38" t="s">
        <v>527</v>
      </c>
      <c r="D76" s="37" t="s">
        <v>372</v>
      </c>
      <c r="E76" s="39">
        <v>1</v>
      </c>
      <c r="F76" s="5">
        <v>0</v>
      </c>
      <c r="G76" s="35">
        <f t="shared" si="2"/>
        <v>0</v>
      </c>
      <c r="H76" s="200"/>
    </row>
    <row r="77" spans="1:8" ht="17" thickBot="1" x14ac:dyDescent="0.25">
      <c r="A77" s="36" t="s">
        <v>407</v>
      </c>
      <c r="B77" s="37" t="s">
        <v>528</v>
      </c>
      <c r="C77" s="38" t="s">
        <v>154</v>
      </c>
      <c r="D77" s="37" t="s">
        <v>372</v>
      </c>
      <c r="E77" s="39">
        <v>1</v>
      </c>
      <c r="F77" s="5">
        <v>0</v>
      </c>
      <c r="G77" s="35">
        <f t="shared" si="2"/>
        <v>0</v>
      </c>
      <c r="H77" s="200"/>
    </row>
    <row r="78" spans="1:8" ht="17" thickBot="1" x14ac:dyDescent="0.25">
      <c r="A78" s="36" t="s">
        <v>410</v>
      </c>
      <c r="B78" s="37" t="s">
        <v>529</v>
      </c>
      <c r="C78" s="38" t="s">
        <v>530</v>
      </c>
      <c r="D78" s="37" t="s">
        <v>372</v>
      </c>
      <c r="E78" s="39">
        <v>1</v>
      </c>
      <c r="F78" s="5">
        <v>0</v>
      </c>
      <c r="G78" s="35">
        <f t="shared" si="2"/>
        <v>0</v>
      </c>
      <c r="H78" s="200"/>
    </row>
    <row r="79" spans="1:8" ht="17" thickBot="1" x14ac:dyDescent="0.25">
      <c r="A79" s="36" t="s">
        <v>413</v>
      </c>
      <c r="B79" s="37" t="s">
        <v>531</v>
      </c>
      <c r="C79" s="38" t="s">
        <v>532</v>
      </c>
      <c r="D79" s="37" t="s">
        <v>372</v>
      </c>
      <c r="E79" s="39">
        <v>1</v>
      </c>
      <c r="F79" s="5">
        <v>0</v>
      </c>
      <c r="G79" s="35">
        <f t="shared" si="2"/>
        <v>0</v>
      </c>
      <c r="H79" s="200"/>
    </row>
    <row r="80" spans="1:8" ht="17" thickBot="1" x14ac:dyDescent="0.25">
      <c r="A80" s="36" t="s">
        <v>416</v>
      </c>
      <c r="B80" s="37" t="s">
        <v>483</v>
      </c>
      <c r="C80" s="38" t="s">
        <v>484</v>
      </c>
      <c r="D80" s="37" t="s">
        <v>372</v>
      </c>
      <c r="E80" s="39">
        <v>2</v>
      </c>
      <c r="F80" s="5">
        <v>0</v>
      </c>
      <c r="G80" s="35">
        <f t="shared" si="2"/>
        <v>0</v>
      </c>
      <c r="H80" s="200"/>
    </row>
    <row r="81" spans="1:8" ht="17" thickBot="1" x14ac:dyDescent="0.25">
      <c r="A81" s="36" t="s">
        <v>419</v>
      </c>
      <c r="B81" s="37" t="s">
        <v>489</v>
      </c>
      <c r="C81" s="38" t="s">
        <v>466</v>
      </c>
      <c r="D81" s="37" t="s">
        <v>372</v>
      </c>
      <c r="E81" s="39">
        <v>1</v>
      </c>
      <c r="F81" s="5">
        <v>0</v>
      </c>
      <c r="G81" s="35">
        <f t="shared" si="2"/>
        <v>0</v>
      </c>
      <c r="H81" s="200"/>
    </row>
    <row r="82" spans="1:8" ht="17" thickBot="1" x14ac:dyDescent="0.25">
      <c r="A82" s="36" t="s">
        <v>422</v>
      </c>
      <c r="B82" s="37" t="s">
        <v>491</v>
      </c>
      <c r="C82" s="38" t="s">
        <v>469</v>
      </c>
      <c r="D82" s="37" t="s">
        <v>372</v>
      </c>
      <c r="E82" s="39">
        <v>1</v>
      </c>
      <c r="F82" s="5">
        <v>0</v>
      </c>
      <c r="G82" s="35">
        <f t="shared" si="2"/>
        <v>0</v>
      </c>
      <c r="H82" s="200"/>
    </row>
    <row r="83" spans="1:8" x14ac:dyDescent="0.2">
      <c r="A83" s="40" t="s">
        <v>425</v>
      </c>
      <c r="B83" s="41" t="s">
        <v>533</v>
      </c>
      <c r="C83" s="42">
        <v>159</v>
      </c>
      <c r="D83" s="41" t="s">
        <v>498</v>
      </c>
      <c r="E83" s="43">
        <v>1</v>
      </c>
      <c r="F83" s="5">
        <v>0</v>
      </c>
      <c r="G83" s="35">
        <f t="shared" si="2"/>
        <v>0</v>
      </c>
      <c r="H83" s="200"/>
    </row>
    <row r="84" spans="1:8" x14ac:dyDescent="0.2">
      <c r="B84" s="44"/>
      <c r="C84" s="44"/>
    </row>
    <row r="85" spans="1:8" x14ac:dyDescent="0.2">
      <c r="B85" s="44"/>
      <c r="C85" s="44"/>
    </row>
    <row r="86" spans="1:8" ht="24" x14ac:dyDescent="0.2">
      <c r="B86" s="196" t="s">
        <v>229</v>
      </c>
      <c r="C86" s="197"/>
      <c r="D86" s="197"/>
      <c r="E86" s="197"/>
      <c r="F86" s="197"/>
      <c r="G86" s="197"/>
      <c r="H86" s="197"/>
    </row>
    <row r="87" spans="1:8" ht="34" x14ac:dyDescent="0.2">
      <c r="A87" s="30" t="s">
        <v>339</v>
      </c>
      <c r="B87" s="30" t="s">
        <v>340</v>
      </c>
      <c r="C87" s="30" t="s">
        <v>341</v>
      </c>
      <c r="D87" s="30" t="s">
        <v>342</v>
      </c>
      <c r="E87" s="30" t="s">
        <v>343</v>
      </c>
      <c r="F87" s="30" t="s">
        <v>344</v>
      </c>
      <c r="G87" s="30" t="s">
        <v>345</v>
      </c>
      <c r="H87" s="30" t="s">
        <v>346</v>
      </c>
    </row>
    <row r="88" spans="1:8" ht="17" thickBot="1" x14ac:dyDescent="0.25">
      <c r="A88" s="31" t="s">
        <v>347</v>
      </c>
      <c r="B88" s="32" t="s">
        <v>534</v>
      </c>
      <c r="C88" s="33" t="s">
        <v>488</v>
      </c>
      <c r="D88" s="32" t="s">
        <v>372</v>
      </c>
      <c r="E88" s="34">
        <v>1</v>
      </c>
      <c r="F88" s="5">
        <v>0</v>
      </c>
      <c r="G88" s="35">
        <f t="shared" ref="G88:G109" si="3">E88*F88</f>
        <v>0</v>
      </c>
      <c r="H88" s="201">
        <f>SUM(G88:G109)</f>
        <v>0</v>
      </c>
    </row>
    <row r="89" spans="1:8" ht="17" thickBot="1" x14ac:dyDescent="0.25">
      <c r="A89" s="36" t="s">
        <v>350</v>
      </c>
      <c r="B89" s="37" t="s">
        <v>348</v>
      </c>
      <c r="C89" s="38" t="s">
        <v>212</v>
      </c>
      <c r="D89" s="37" t="s">
        <v>349</v>
      </c>
      <c r="E89" s="39">
        <v>5</v>
      </c>
      <c r="F89" s="5">
        <v>0</v>
      </c>
      <c r="G89" s="35">
        <f t="shared" si="3"/>
        <v>0</v>
      </c>
      <c r="H89" s="202"/>
    </row>
    <row r="90" spans="1:8" ht="17" thickBot="1" x14ac:dyDescent="0.25">
      <c r="A90" s="36" t="s">
        <v>353</v>
      </c>
      <c r="B90" s="37" t="s">
        <v>535</v>
      </c>
      <c r="C90" s="38" t="s">
        <v>536</v>
      </c>
      <c r="D90" s="37" t="s">
        <v>349</v>
      </c>
      <c r="E90" s="39">
        <v>5</v>
      </c>
      <c r="F90" s="5">
        <v>0</v>
      </c>
      <c r="G90" s="35">
        <f t="shared" si="3"/>
        <v>0</v>
      </c>
      <c r="H90" s="202"/>
    </row>
    <row r="91" spans="1:8" ht="17" thickBot="1" x14ac:dyDescent="0.25">
      <c r="A91" s="36" t="s">
        <v>355</v>
      </c>
      <c r="B91" s="37" t="s">
        <v>354</v>
      </c>
      <c r="C91" s="38" t="s">
        <v>306</v>
      </c>
      <c r="D91" s="37" t="s">
        <v>349</v>
      </c>
      <c r="E91" s="39">
        <v>1</v>
      </c>
      <c r="F91" s="5">
        <v>0</v>
      </c>
      <c r="G91" s="35">
        <f t="shared" si="3"/>
        <v>0</v>
      </c>
      <c r="H91" s="202"/>
    </row>
    <row r="92" spans="1:8" ht="17" thickBot="1" x14ac:dyDescent="0.25">
      <c r="A92" s="36" t="s">
        <v>358</v>
      </c>
      <c r="B92" s="37" t="s">
        <v>362</v>
      </c>
      <c r="C92" s="38" t="s">
        <v>363</v>
      </c>
      <c r="D92" s="37" t="s">
        <v>537</v>
      </c>
      <c r="E92" s="39">
        <v>20</v>
      </c>
      <c r="F92" s="5">
        <v>0</v>
      </c>
      <c r="G92" s="35">
        <f t="shared" si="3"/>
        <v>0</v>
      </c>
      <c r="H92" s="202"/>
    </row>
    <row r="93" spans="1:8" ht="17" thickBot="1" x14ac:dyDescent="0.25">
      <c r="A93" s="36" t="s">
        <v>361</v>
      </c>
      <c r="B93" s="37" t="s">
        <v>538</v>
      </c>
      <c r="C93" s="38" t="s">
        <v>308</v>
      </c>
      <c r="D93" s="37" t="s">
        <v>372</v>
      </c>
      <c r="E93" s="39">
        <v>1</v>
      </c>
      <c r="F93" s="5">
        <v>0</v>
      </c>
      <c r="G93" s="35">
        <f t="shared" si="3"/>
        <v>0</v>
      </c>
      <c r="H93" s="202"/>
    </row>
    <row r="94" spans="1:8" ht="17" thickBot="1" x14ac:dyDescent="0.25">
      <c r="A94" s="36" t="s">
        <v>365</v>
      </c>
      <c r="B94" s="37" t="s">
        <v>376</v>
      </c>
      <c r="C94" s="38" t="s">
        <v>377</v>
      </c>
      <c r="D94" s="37" t="s">
        <v>378</v>
      </c>
      <c r="E94" s="39">
        <v>10</v>
      </c>
      <c r="F94" s="5">
        <v>0</v>
      </c>
      <c r="G94" s="35">
        <f t="shared" si="3"/>
        <v>0</v>
      </c>
      <c r="H94" s="202"/>
    </row>
    <row r="95" spans="1:8" ht="17" thickBot="1" x14ac:dyDescent="0.25">
      <c r="A95" s="36" t="s">
        <v>369</v>
      </c>
      <c r="B95" s="37" t="s">
        <v>380</v>
      </c>
      <c r="C95" s="38" t="s">
        <v>290</v>
      </c>
      <c r="D95" s="37" t="s">
        <v>381</v>
      </c>
      <c r="E95" s="39">
        <v>1</v>
      </c>
      <c r="F95" s="5">
        <v>0</v>
      </c>
      <c r="G95" s="35">
        <f t="shared" si="3"/>
        <v>0</v>
      </c>
      <c r="H95" s="202"/>
    </row>
    <row r="96" spans="1:8" ht="17" thickBot="1" x14ac:dyDescent="0.25">
      <c r="A96" s="36" t="s">
        <v>373</v>
      </c>
      <c r="B96" s="37" t="s">
        <v>383</v>
      </c>
      <c r="C96" s="38" t="s">
        <v>384</v>
      </c>
      <c r="D96" s="37" t="s">
        <v>372</v>
      </c>
      <c r="E96" s="39">
        <v>1</v>
      </c>
      <c r="F96" s="5">
        <v>0</v>
      </c>
      <c r="G96" s="35">
        <f t="shared" si="3"/>
        <v>0</v>
      </c>
      <c r="H96" s="202"/>
    </row>
    <row r="97" spans="1:8" ht="17" thickBot="1" x14ac:dyDescent="0.25">
      <c r="A97" s="36" t="s">
        <v>375</v>
      </c>
      <c r="B97" s="37" t="s">
        <v>387</v>
      </c>
      <c r="C97" s="38" t="s">
        <v>216</v>
      </c>
      <c r="D97" s="37" t="s">
        <v>539</v>
      </c>
      <c r="E97" s="39">
        <v>2</v>
      </c>
      <c r="F97" s="5">
        <v>0</v>
      </c>
      <c r="G97" s="35">
        <f t="shared" si="3"/>
        <v>0</v>
      </c>
      <c r="H97" s="202"/>
    </row>
    <row r="98" spans="1:8" ht="17" thickBot="1" x14ac:dyDescent="0.25">
      <c r="A98" s="36" t="s">
        <v>379</v>
      </c>
      <c r="B98" s="37" t="s">
        <v>390</v>
      </c>
      <c r="C98" s="38" t="s">
        <v>391</v>
      </c>
      <c r="D98" s="37" t="s">
        <v>372</v>
      </c>
      <c r="E98" s="39">
        <v>5</v>
      </c>
      <c r="F98" s="5">
        <v>0</v>
      </c>
      <c r="G98" s="35">
        <f t="shared" si="3"/>
        <v>0</v>
      </c>
      <c r="H98" s="202"/>
    </row>
    <row r="99" spans="1:8" ht="17" thickBot="1" x14ac:dyDescent="0.25">
      <c r="A99" s="36" t="s">
        <v>382</v>
      </c>
      <c r="B99" s="37" t="s">
        <v>540</v>
      </c>
      <c r="C99" s="38" t="s">
        <v>541</v>
      </c>
      <c r="D99" s="37" t="s">
        <v>542</v>
      </c>
      <c r="E99" s="39">
        <v>5</v>
      </c>
      <c r="F99" s="5">
        <v>0</v>
      </c>
      <c r="G99" s="35">
        <f t="shared" si="3"/>
        <v>0</v>
      </c>
      <c r="H99" s="202"/>
    </row>
    <row r="100" spans="1:8" ht="17" thickBot="1" x14ac:dyDescent="0.25">
      <c r="A100" s="36" t="s">
        <v>386</v>
      </c>
      <c r="B100" s="37" t="s">
        <v>543</v>
      </c>
      <c r="C100" s="38" t="s">
        <v>544</v>
      </c>
      <c r="D100" s="37" t="s">
        <v>545</v>
      </c>
      <c r="E100" s="39">
        <v>3</v>
      </c>
      <c r="F100" s="5">
        <v>0</v>
      </c>
      <c r="G100" s="35">
        <f t="shared" si="3"/>
        <v>0</v>
      </c>
      <c r="H100" s="202"/>
    </row>
    <row r="101" spans="1:8" ht="17" thickBot="1" x14ac:dyDescent="0.25">
      <c r="A101" s="36" t="s">
        <v>389</v>
      </c>
      <c r="B101" s="37" t="s">
        <v>546</v>
      </c>
      <c r="C101" s="38" t="s">
        <v>547</v>
      </c>
      <c r="D101" s="37" t="s">
        <v>372</v>
      </c>
      <c r="E101" s="39">
        <v>15</v>
      </c>
      <c r="F101" s="5">
        <v>0</v>
      </c>
      <c r="G101" s="35">
        <f t="shared" si="3"/>
        <v>0</v>
      </c>
      <c r="H101" s="202"/>
    </row>
    <row r="102" spans="1:8" ht="17" thickBot="1" x14ac:dyDescent="0.25">
      <c r="A102" s="36" t="s">
        <v>392</v>
      </c>
      <c r="B102" s="37" t="s">
        <v>548</v>
      </c>
      <c r="C102" s="38" t="s">
        <v>260</v>
      </c>
      <c r="D102" s="37" t="s">
        <v>372</v>
      </c>
      <c r="E102" s="39">
        <v>1</v>
      </c>
      <c r="F102" s="5">
        <v>0</v>
      </c>
      <c r="G102" s="35">
        <f t="shared" si="3"/>
        <v>0</v>
      </c>
      <c r="H102" s="202"/>
    </row>
    <row r="103" spans="1:8" ht="17" thickBot="1" x14ac:dyDescent="0.25">
      <c r="A103" s="36" t="s">
        <v>395</v>
      </c>
      <c r="B103" s="37" t="s">
        <v>486</v>
      </c>
      <c r="C103" s="38" t="s">
        <v>210</v>
      </c>
      <c r="D103" s="37" t="s">
        <v>549</v>
      </c>
      <c r="E103" s="39">
        <v>5</v>
      </c>
      <c r="F103" s="5">
        <v>0</v>
      </c>
      <c r="G103" s="35">
        <f t="shared" si="3"/>
        <v>0</v>
      </c>
      <c r="H103" s="202"/>
    </row>
    <row r="104" spans="1:8" ht="17" thickBot="1" x14ac:dyDescent="0.25">
      <c r="A104" s="36" t="s">
        <v>398</v>
      </c>
      <c r="B104" s="37" t="s">
        <v>550</v>
      </c>
      <c r="C104" s="38" t="s">
        <v>313</v>
      </c>
      <c r="D104" s="37" t="s">
        <v>372</v>
      </c>
      <c r="E104" s="39">
        <v>1</v>
      </c>
      <c r="F104" s="5">
        <v>0</v>
      </c>
      <c r="G104" s="35">
        <f t="shared" si="3"/>
        <v>0</v>
      </c>
      <c r="H104" s="202"/>
    </row>
    <row r="105" spans="1:8" ht="17" thickBot="1" x14ac:dyDescent="0.25">
      <c r="A105" s="36" t="s">
        <v>401</v>
      </c>
      <c r="B105" s="37" t="s">
        <v>551</v>
      </c>
      <c r="C105" s="38" t="s">
        <v>462</v>
      </c>
      <c r="D105" s="37" t="s">
        <v>372</v>
      </c>
      <c r="E105" s="39">
        <v>5</v>
      </c>
      <c r="F105" s="5">
        <v>0</v>
      </c>
      <c r="G105" s="35">
        <f t="shared" si="3"/>
        <v>0</v>
      </c>
      <c r="H105" s="202"/>
    </row>
    <row r="106" spans="1:8" ht="17" thickBot="1" x14ac:dyDescent="0.25">
      <c r="A106" s="36" t="s">
        <v>404</v>
      </c>
      <c r="B106" s="37" t="s">
        <v>489</v>
      </c>
      <c r="C106" s="38" t="s">
        <v>466</v>
      </c>
      <c r="D106" s="37" t="s">
        <v>372</v>
      </c>
      <c r="E106" s="39">
        <v>1</v>
      </c>
      <c r="F106" s="5">
        <v>0</v>
      </c>
      <c r="G106" s="35">
        <f t="shared" si="3"/>
        <v>0</v>
      </c>
      <c r="H106" s="202"/>
    </row>
    <row r="107" spans="1:8" ht="17" thickBot="1" x14ac:dyDescent="0.25">
      <c r="A107" s="36" t="s">
        <v>407</v>
      </c>
      <c r="B107" s="37" t="s">
        <v>491</v>
      </c>
      <c r="C107" s="38" t="s">
        <v>469</v>
      </c>
      <c r="D107" s="37" t="s">
        <v>372</v>
      </c>
      <c r="E107" s="39">
        <v>1</v>
      </c>
      <c r="F107" s="5">
        <v>0</v>
      </c>
      <c r="G107" s="35">
        <f t="shared" si="3"/>
        <v>0</v>
      </c>
      <c r="H107" s="202"/>
    </row>
    <row r="108" spans="1:8" ht="17" thickBot="1" x14ac:dyDescent="0.25">
      <c r="A108" s="36" t="s">
        <v>410</v>
      </c>
      <c r="B108" s="37" t="s">
        <v>552</v>
      </c>
      <c r="C108" s="38" t="s">
        <v>367</v>
      </c>
      <c r="D108" s="37" t="s">
        <v>368</v>
      </c>
      <c r="E108" s="39">
        <v>2</v>
      </c>
      <c r="F108" s="5">
        <v>0</v>
      </c>
      <c r="G108" s="35">
        <f t="shared" si="3"/>
        <v>0</v>
      </c>
      <c r="H108" s="202"/>
    </row>
    <row r="109" spans="1:8" x14ac:dyDescent="0.2">
      <c r="A109" s="40" t="s">
        <v>413</v>
      </c>
      <c r="B109" s="41" t="s">
        <v>553</v>
      </c>
      <c r="C109" s="42" t="s">
        <v>361</v>
      </c>
      <c r="D109" s="41" t="s">
        <v>372</v>
      </c>
      <c r="E109" s="43">
        <v>1</v>
      </c>
      <c r="F109" s="5">
        <v>0</v>
      </c>
      <c r="G109" s="35">
        <f t="shared" si="3"/>
        <v>0</v>
      </c>
      <c r="H109" s="202"/>
    </row>
    <row r="112" spans="1:8" ht="24" x14ac:dyDescent="0.2">
      <c r="B112" s="196" t="s">
        <v>247</v>
      </c>
      <c r="C112" s="197"/>
      <c r="D112" s="197"/>
      <c r="E112" s="197"/>
      <c r="F112" s="197"/>
      <c r="G112" s="197"/>
      <c r="H112" s="197"/>
    </row>
    <row r="113" spans="1:8" ht="34" x14ac:dyDescent="0.2">
      <c r="A113" s="30" t="s">
        <v>339</v>
      </c>
      <c r="B113" s="30" t="s">
        <v>340</v>
      </c>
      <c r="C113" s="30" t="s">
        <v>341</v>
      </c>
      <c r="D113" s="30" t="s">
        <v>342</v>
      </c>
      <c r="E113" s="30" t="s">
        <v>343</v>
      </c>
      <c r="F113" s="30" t="s">
        <v>344</v>
      </c>
      <c r="G113" s="30" t="s">
        <v>345</v>
      </c>
      <c r="H113" s="30" t="s">
        <v>346</v>
      </c>
    </row>
    <row r="114" spans="1:8" ht="17" thickBot="1" x14ac:dyDescent="0.25">
      <c r="A114" s="31" t="s">
        <v>347</v>
      </c>
      <c r="B114" s="45" t="s">
        <v>348</v>
      </c>
      <c r="C114" s="45" t="s">
        <v>212</v>
      </c>
      <c r="D114" s="45" t="s">
        <v>349</v>
      </c>
      <c r="E114" s="34">
        <v>5</v>
      </c>
      <c r="F114" s="5">
        <v>0</v>
      </c>
      <c r="G114" s="35">
        <f t="shared" ref="G114:G138" si="4">E114*F114</f>
        <v>0</v>
      </c>
      <c r="H114" s="201">
        <f>SUM(G114:G138)</f>
        <v>0</v>
      </c>
    </row>
    <row r="115" spans="1:8" ht="17" thickBot="1" x14ac:dyDescent="0.25">
      <c r="A115" s="36" t="s">
        <v>350</v>
      </c>
      <c r="B115" s="46" t="s">
        <v>351</v>
      </c>
      <c r="C115" s="46" t="s">
        <v>158</v>
      </c>
      <c r="D115" s="46" t="s">
        <v>372</v>
      </c>
      <c r="E115" s="39">
        <v>36</v>
      </c>
      <c r="F115" s="5">
        <v>0</v>
      </c>
      <c r="G115" s="35">
        <f t="shared" si="4"/>
        <v>0</v>
      </c>
      <c r="H115" s="202"/>
    </row>
    <row r="116" spans="1:8" ht="17" thickBot="1" x14ac:dyDescent="0.25">
      <c r="A116" s="36" t="s">
        <v>353</v>
      </c>
      <c r="B116" s="46" t="s">
        <v>554</v>
      </c>
      <c r="C116" s="46" t="s">
        <v>306</v>
      </c>
      <c r="D116" s="46" t="s">
        <v>349</v>
      </c>
      <c r="E116" s="39">
        <v>2</v>
      </c>
      <c r="F116" s="5">
        <v>0</v>
      </c>
      <c r="G116" s="35">
        <f t="shared" si="4"/>
        <v>0</v>
      </c>
      <c r="H116" s="202"/>
    </row>
    <row r="117" spans="1:8" ht="17" thickBot="1" x14ac:dyDescent="0.25">
      <c r="A117" s="36" t="s">
        <v>355</v>
      </c>
      <c r="B117" s="46" t="s">
        <v>356</v>
      </c>
      <c r="C117" s="46" t="s">
        <v>222</v>
      </c>
      <c r="D117" s="46" t="s">
        <v>357</v>
      </c>
      <c r="E117" s="39">
        <v>15</v>
      </c>
      <c r="F117" s="5">
        <v>0</v>
      </c>
      <c r="G117" s="35">
        <f t="shared" si="4"/>
        <v>0</v>
      </c>
      <c r="H117" s="202"/>
    </row>
    <row r="118" spans="1:8" ht="17" thickBot="1" x14ac:dyDescent="0.25">
      <c r="A118" s="36" t="s">
        <v>358</v>
      </c>
      <c r="B118" s="46" t="s">
        <v>359</v>
      </c>
      <c r="C118" s="46" t="s">
        <v>360</v>
      </c>
      <c r="D118" s="46" t="s">
        <v>357</v>
      </c>
      <c r="E118" s="39">
        <v>5</v>
      </c>
      <c r="F118" s="5">
        <v>0</v>
      </c>
      <c r="G118" s="35">
        <f t="shared" si="4"/>
        <v>0</v>
      </c>
      <c r="H118" s="202"/>
    </row>
    <row r="119" spans="1:8" ht="17" thickBot="1" x14ac:dyDescent="0.25">
      <c r="A119" s="36" t="s">
        <v>361</v>
      </c>
      <c r="B119" s="46" t="s">
        <v>362</v>
      </c>
      <c r="C119" s="46" t="s">
        <v>363</v>
      </c>
      <c r="D119" s="46" t="s">
        <v>364</v>
      </c>
      <c r="E119" s="39">
        <v>50</v>
      </c>
      <c r="F119" s="5">
        <v>0</v>
      </c>
      <c r="G119" s="35">
        <f t="shared" si="4"/>
        <v>0</v>
      </c>
      <c r="H119" s="202"/>
    </row>
    <row r="120" spans="1:8" ht="17" thickBot="1" x14ac:dyDescent="0.25">
      <c r="A120" s="36" t="s">
        <v>365</v>
      </c>
      <c r="B120" s="46" t="s">
        <v>366</v>
      </c>
      <c r="C120" s="46" t="s">
        <v>367</v>
      </c>
      <c r="D120" s="46" t="s">
        <v>368</v>
      </c>
      <c r="E120" s="39">
        <v>2</v>
      </c>
      <c r="F120" s="5">
        <v>0</v>
      </c>
      <c r="G120" s="35">
        <f t="shared" si="4"/>
        <v>0</v>
      </c>
      <c r="H120" s="202"/>
    </row>
    <row r="121" spans="1:8" ht="27" thickBot="1" x14ac:dyDescent="0.25">
      <c r="A121" s="36" t="s">
        <v>369</v>
      </c>
      <c r="B121" s="46" t="s">
        <v>370</v>
      </c>
      <c r="C121" s="46" t="s">
        <v>371</v>
      </c>
      <c r="D121" s="46" t="s">
        <v>555</v>
      </c>
      <c r="E121" s="39">
        <v>10</v>
      </c>
      <c r="F121" s="5">
        <v>0</v>
      </c>
      <c r="G121" s="35">
        <f t="shared" si="4"/>
        <v>0</v>
      </c>
      <c r="H121" s="202"/>
    </row>
    <row r="122" spans="1:8" ht="17" thickBot="1" x14ac:dyDescent="0.25">
      <c r="A122" s="36" t="s">
        <v>373</v>
      </c>
      <c r="B122" s="46" t="s">
        <v>374</v>
      </c>
      <c r="C122" s="46" t="s">
        <v>206</v>
      </c>
      <c r="D122" s="46" t="s">
        <v>372</v>
      </c>
      <c r="E122" s="39">
        <v>1</v>
      </c>
      <c r="F122" s="5">
        <v>0</v>
      </c>
      <c r="G122" s="35">
        <f t="shared" si="4"/>
        <v>0</v>
      </c>
      <c r="H122" s="202"/>
    </row>
    <row r="123" spans="1:8" ht="17" thickBot="1" x14ac:dyDescent="0.25">
      <c r="A123" s="36" t="s">
        <v>375</v>
      </c>
      <c r="B123" s="46" t="s">
        <v>538</v>
      </c>
      <c r="C123" s="46" t="s">
        <v>308</v>
      </c>
      <c r="D123" s="46" t="s">
        <v>372</v>
      </c>
      <c r="E123" s="39">
        <v>1</v>
      </c>
      <c r="F123" s="5">
        <v>0</v>
      </c>
      <c r="G123" s="35">
        <f t="shared" si="4"/>
        <v>0</v>
      </c>
      <c r="H123" s="202"/>
    </row>
    <row r="124" spans="1:8" ht="17" thickBot="1" x14ac:dyDescent="0.25">
      <c r="A124" s="36" t="s">
        <v>379</v>
      </c>
      <c r="B124" s="46" t="s">
        <v>376</v>
      </c>
      <c r="C124" s="46" t="s">
        <v>377</v>
      </c>
      <c r="D124" s="46" t="s">
        <v>378</v>
      </c>
      <c r="E124" s="39">
        <v>5</v>
      </c>
      <c r="F124" s="5">
        <v>0</v>
      </c>
      <c r="G124" s="35">
        <f t="shared" si="4"/>
        <v>0</v>
      </c>
      <c r="H124" s="202"/>
    </row>
    <row r="125" spans="1:8" ht="17" thickBot="1" x14ac:dyDescent="0.25">
      <c r="A125" s="36" t="s">
        <v>382</v>
      </c>
      <c r="B125" s="46" t="s">
        <v>380</v>
      </c>
      <c r="C125" s="46" t="s">
        <v>290</v>
      </c>
      <c r="D125" s="46" t="s">
        <v>381</v>
      </c>
      <c r="E125" s="39">
        <v>1</v>
      </c>
      <c r="F125" s="5">
        <v>0</v>
      </c>
      <c r="G125" s="35">
        <f t="shared" si="4"/>
        <v>0</v>
      </c>
      <c r="H125" s="202"/>
    </row>
    <row r="126" spans="1:8" ht="17" thickBot="1" x14ac:dyDescent="0.25">
      <c r="A126" s="36" t="s">
        <v>386</v>
      </c>
      <c r="B126" s="46" t="s">
        <v>383</v>
      </c>
      <c r="C126" s="46" t="s">
        <v>384</v>
      </c>
      <c r="D126" s="46" t="s">
        <v>385</v>
      </c>
      <c r="E126" s="39">
        <v>5</v>
      </c>
      <c r="F126" s="5">
        <v>0</v>
      </c>
      <c r="G126" s="35">
        <f t="shared" si="4"/>
        <v>0</v>
      </c>
      <c r="H126" s="202"/>
    </row>
    <row r="127" spans="1:8" ht="17" thickBot="1" x14ac:dyDescent="0.25">
      <c r="A127" s="36" t="s">
        <v>389</v>
      </c>
      <c r="B127" s="46" t="s">
        <v>387</v>
      </c>
      <c r="C127" s="46" t="s">
        <v>216</v>
      </c>
      <c r="D127" s="46" t="s">
        <v>539</v>
      </c>
      <c r="E127" s="39">
        <v>2</v>
      </c>
      <c r="F127" s="5">
        <v>0</v>
      </c>
      <c r="G127" s="35">
        <f t="shared" si="4"/>
        <v>0</v>
      </c>
      <c r="H127" s="202"/>
    </row>
    <row r="128" spans="1:8" ht="17" thickBot="1" x14ac:dyDescent="0.25">
      <c r="A128" s="36" t="s">
        <v>392</v>
      </c>
      <c r="B128" s="46" t="s">
        <v>390</v>
      </c>
      <c r="C128" s="46" t="s">
        <v>391</v>
      </c>
      <c r="D128" s="46" t="s">
        <v>372</v>
      </c>
      <c r="E128" s="39">
        <v>5</v>
      </c>
      <c r="F128" s="5">
        <v>0</v>
      </c>
      <c r="G128" s="35">
        <f t="shared" si="4"/>
        <v>0</v>
      </c>
      <c r="H128" s="202"/>
    </row>
    <row r="129" spans="1:8" ht="27" thickBot="1" x14ac:dyDescent="0.25">
      <c r="A129" s="36" t="s">
        <v>395</v>
      </c>
      <c r="B129" s="46" t="s">
        <v>414</v>
      </c>
      <c r="C129" s="46" t="s">
        <v>415</v>
      </c>
      <c r="D129" s="46" t="s">
        <v>556</v>
      </c>
      <c r="E129" s="39">
        <v>1</v>
      </c>
      <c r="F129" s="5">
        <v>0</v>
      </c>
      <c r="G129" s="35">
        <f t="shared" si="4"/>
        <v>0</v>
      </c>
      <c r="H129" s="202"/>
    </row>
    <row r="130" spans="1:8" ht="17" thickBot="1" x14ac:dyDescent="0.25">
      <c r="A130" s="36" t="s">
        <v>398</v>
      </c>
      <c r="B130" s="46" t="s">
        <v>417</v>
      </c>
      <c r="C130" s="46" t="s">
        <v>418</v>
      </c>
      <c r="D130" s="46" t="s">
        <v>557</v>
      </c>
      <c r="E130" s="39">
        <v>1</v>
      </c>
      <c r="F130" s="5">
        <v>0</v>
      </c>
      <c r="G130" s="35">
        <f t="shared" si="4"/>
        <v>0</v>
      </c>
      <c r="H130" s="202"/>
    </row>
    <row r="131" spans="1:8" ht="17" thickBot="1" x14ac:dyDescent="0.25">
      <c r="A131" s="36" t="s">
        <v>401</v>
      </c>
      <c r="B131" s="46" t="s">
        <v>426</v>
      </c>
      <c r="C131" s="46" t="s">
        <v>427</v>
      </c>
      <c r="D131" s="46" t="s">
        <v>372</v>
      </c>
      <c r="E131" s="39">
        <v>1</v>
      </c>
      <c r="F131" s="5">
        <v>0</v>
      </c>
      <c r="G131" s="35">
        <f t="shared" si="4"/>
        <v>0</v>
      </c>
      <c r="H131" s="202"/>
    </row>
    <row r="132" spans="1:8" ht="17" thickBot="1" x14ac:dyDescent="0.25">
      <c r="A132" s="36" t="s">
        <v>404</v>
      </c>
      <c r="B132" s="46" t="s">
        <v>446</v>
      </c>
      <c r="C132" s="46" t="s">
        <v>447</v>
      </c>
      <c r="D132" s="46" t="s">
        <v>558</v>
      </c>
      <c r="E132" s="39">
        <v>2</v>
      </c>
      <c r="F132" s="5">
        <v>0</v>
      </c>
      <c r="G132" s="35">
        <f t="shared" si="4"/>
        <v>0</v>
      </c>
      <c r="H132" s="202"/>
    </row>
    <row r="133" spans="1:8" ht="17" thickBot="1" x14ac:dyDescent="0.25">
      <c r="A133" s="36" t="s">
        <v>407</v>
      </c>
      <c r="B133" s="46" t="s">
        <v>512</v>
      </c>
      <c r="C133" s="46" t="s">
        <v>334</v>
      </c>
      <c r="D133" s="46" t="s">
        <v>372</v>
      </c>
      <c r="E133" s="39">
        <v>1</v>
      </c>
      <c r="F133" s="5">
        <v>0</v>
      </c>
      <c r="G133" s="35">
        <f t="shared" si="4"/>
        <v>0</v>
      </c>
      <c r="H133" s="202"/>
    </row>
    <row r="134" spans="1:8" ht="17" thickBot="1" x14ac:dyDescent="0.25">
      <c r="A134" s="36" t="s">
        <v>410</v>
      </c>
      <c r="B134" s="46" t="s">
        <v>473</v>
      </c>
      <c r="C134" s="46" t="s">
        <v>474</v>
      </c>
      <c r="D134" s="46" t="s">
        <v>475</v>
      </c>
      <c r="E134" s="39">
        <v>2</v>
      </c>
      <c r="F134" s="5">
        <v>0</v>
      </c>
      <c r="G134" s="35">
        <f t="shared" si="4"/>
        <v>0</v>
      </c>
      <c r="H134" s="202"/>
    </row>
    <row r="135" spans="1:8" ht="17" thickBot="1" x14ac:dyDescent="0.25">
      <c r="A135" s="36" t="s">
        <v>413</v>
      </c>
      <c r="B135" s="46" t="s">
        <v>546</v>
      </c>
      <c r="C135" s="46" t="s">
        <v>547</v>
      </c>
      <c r="D135" s="46" t="s">
        <v>372</v>
      </c>
      <c r="E135" s="39">
        <v>15</v>
      </c>
      <c r="F135" s="5">
        <v>0</v>
      </c>
      <c r="G135" s="35">
        <f t="shared" si="4"/>
        <v>0</v>
      </c>
      <c r="H135" s="202"/>
    </row>
    <row r="136" spans="1:8" ht="17" thickBot="1" x14ac:dyDescent="0.25">
      <c r="A136" s="36" t="s">
        <v>416</v>
      </c>
      <c r="B136" s="46" t="s">
        <v>486</v>
      </c>
      <c r="C136" s="46" t="s">
        <v>210</v>
      </c>
      <c r="D136" s="46" t="s">
        <v>549</v>
      </c>
      <c r="E136" s="39">
        <v>5</v>
      </c>
      <c r="F136" s="5">
        <v>0</v>
      </c>
      <c r="G136" s="35">
        <f t="shared" si="4"/>
        <v>0</v>
      </c>
      <c r="H136" s="202"/>
    </row>
    <row r="137" spans="1:8" ht="17" thickBot="1" x14ac:dyDescent="0.25">
      <c r="A137" s="36" t="s">
        <v>419</v>
      </c>
      <c r="B137" s="38" t="s">
        <v>489</v>
      </c>
      <c r="C137" s="38" t="s">
        <v>466</v>
      </c>
      <c r="D137" s="38" t="s">
        <v>372</v>
      </c>
      <c r="E137" s="39">
        <v>1</v>
      </c>
      <c r="F137" s="5">
        <v>0</v>
      </c>
      <c r="G137" s="35">
        <f t="shared" si="4"/>
        <v>0</v>
      </c>
      <c r="H137" s="202"/>
    </row>
    <row r="138" spans="1:8" x14ac:dyDescent="0.2">
      <c r="A138" s="40" t="s">
        <v>422</v>
      </c>
      <c r="B138" s="42" t="s">
        <v>491</v>
      </c>
      <c r="C138" s="42" t="s">
        <v>469</v>
      </c>
      <c r="D138" s="42" t="s">
        <v>372</v>
      </c>
      <c r="E138" s="43">
        <v>1</v>
      </c>
      <c r="F138" s="5">
        <v>0</v>
      </c>
      <c r="G138" s="35">
        <f t="shared" si="4"/>
        <v>0</v>
      </c>
      <c r="H138" s="203"/>
    </row>
    <row r="142" spans="1:8" ht="24" x14ac:dyDescent="0.2">
      <c r="B142" s="196" t="s">
        <v>265</v>
      </c>
      <c r="C142" s="197"/>
      <c r="D142" s="197"/>
      <c r="E142" s="197"/>
      <c r="F142" s="197"/>
      <c r="G142" s="197"/>
      <c r="H142" s="197"/>
    </row>
    <row r="143" spans="1:8" ht="34" x14ac:dyDescent="0.2">
      <c r="A143" s="30" t="s">
        <v>339</v>
      </c>
      <c r="B143" s="30" t="s">
        <v>340</v>
      </c>
      <c r="C143" s="30" t="s">
        <v>341</v>
      </c>
      <c r="D143" s="30" t="s">
        <v>342</v>
      </c>
      <c r="E143" s="30" t="s">
        <v>343</v>
      </c>
      <c r="F143" s="30" t="s">
        <v>344</v>
      </c>
      <c r="G143" s="30" t="s">
        <v>345</v>
      </c>
      <c r="H143" s="30" t="s">
        <v>346</v>
      </c>
    </row>
    <row r="144" spans="1:8" ht="17" thickBot="1" x14ac:dyDescent="0.25">
      <c r="A144" s="47" t="s">
        <v>559</v>
      </c>
      <c r="B144" s="48" t="s">
        <v>534</v>
      </c>
      <c r="C144" s="49" t="s">
        <v>488</v>
      </c>
      <c r="D144" s="48" t="s">
        <v>372</v>
      </c>
      <c r="E144" s="50">
        <v>2</v>
      </c>
      <c r="F144" s="5">
        <v>0</v>
      </c>
      <c r="G144" s="35">
        <f t="shared" ref="G144:G168" si="5">E144*F144</f>
        <v>0</v>
      </c>
      <c r="H144" s="198">
        <f>SUM(G144:G169)</f>
        <v>0</v>
      </c>
    </row>
    <row r="145" spans="1:8" ht="17" thickBot="1" x14ac:dyDescent="0.25">
      <c r="A145" s="51" t="s">
        <v>560</v>
      </c>
      <c r="B145" s="52" t="s">
        <v>561</v>
      </c>
      <c r="C145" s="53" t="s">
        <v>457</v>
      </c>
      <c r="D145" s="52" t="s">
        <v>372</v>
      </c>
      <c r="E145" s="54">
        <v>5</v>
      </c>
      <c r="F145" s="5">
        <v>0</v>
      </c>
      <c r="G145" s="35">
        <f t="shared" si="5"/>
        <v>0</v>
      </c>
      <c r="H145" s="199"/>
    </row>
    <row r="146" spans="1:8" ht="17" thickBot="1" x14ac:dyDescent="0.25">
      <c r="A146" s="51" t="s">
        <v>562</v>
      </c>
      <c r="B146" s="52" t="s">
        <v>548</v>
      </c>
      <c r="C146" s="53" t="s">
        <v>260</v>
      </c>
      <c r="D146" s="52" t="s">
        <v>372</v>
      </c>
      <c r="E146" s="54">
        <v>5</v>
      </c>
      <c r="F146" s="5">
        <v>0</v>
      </c>
      <c r="G146" s="35">
        <f t="shared" si="5"/>
        <v>0</v>
      </c>
      <c r="H146" s="199"/>
    </row>
    <row r="147" spans="1:8" ht="17" thickBot="1" x14ac:dyDescent="0.25">
      <c r="A147" s="51" t="s">
        <v>563</v>
      </c>
      <c r="B147" s="52" t="s">
        <v>550</v>
      </c>
      <c r="C147" s="53" t="s">
        <v>313</v>
      </c>
      <c r="D147" s="52" t="s">
        <v>372</v>
      </c>
      <c r="E147" s="54">
        <v>1</v>
      </c>
      <c r="F147" s="5">
        <v>0</v>
      </c>
      <c r="G147" s="35">
        <f t="shared" si="5"/>
        <v>0</v>
      </c>
      <c r="H147" s="199"/>
    </row>
    <row r="148" spans="1:8" ht="17" thickBot="1" x14ac:dyDescent="0.25">
      <c r="A148" s="51" t="s">
        <v>564</v>
      </c>
      <c r="B148" s="52" t="s">
        <v>551</v>
      </c>
      <c r="C148" s="53" t="s">
        <v>462</v>
      </c>
      <c r="D148" s="52" t="s">
        <v>372</v>
      </c>
      <c r="E148" s="54">
        <v>3</v>
      </c>
      <c r="F148" s="5">
        <v>0</v>
      </c>
      <c r="G148" s="35">
        <f t="shared" si="5"/>
        <v>0</v>
      </c>
      <c r="H148" s="199"/>
    </row>
    <row r="149" spans="1:8" ht="17" thickBot="1" x14ac:dyDescent="0.25">
      <c r="A149" s="51" t="s">
        <v>565</v>
      </c>
      <c r="B149" s="52" t="s">
        <v>489</v>
      </c>
      <c r="C149" s="53" t="s">
        <v>466</v>
      </c>
      <c r="D149" s="52" t="s">
        <v>372</v>
      </c>
      <c r="E149" s="54">
        <v>1</v>
      </c>
      <c r="F149" s="5">
        <v>0</v>
      </c>
      <c r="G149" s="35">
        <f t="shared" si="5"/>
        <v>0</v>
      </c>
      <c r="H149" s="199"/>
    </row>
    <row r="150" spans="1:8" ht="17" thickBot="1" x14ac:dyDescent="0.25">
      <c r="A150" s="51" t="s">
        <v>566</v>
      </c>
      <c r="B150" s="52" t="s">
        <v>567</v>
      </c>
      <c r="C150" s="53" t="s">
        <v>246</v>
      </c>
      <c r="D150" s="52" t="s">
        <v>372</v>
      </c>
      <c r="E150" s="54">
        <v>1</v>
      </c>
      <c r="F150" s="5">
        <v>0</v>
      </c>
      <c r="G150" s="35">
        <f t="shared" si="5"/>
        <v>0</v>
      </c>
      <c r="H150" s="199"/>
    </row>
    <row r="151" spans="1:8" ht="17" thickBot="1" x14ac:dyDescent="0.25">
      <c r="A151" s="51" t="s">
        <v>568</v>
      </c>
      <c r="B151" s="52" t="s">
        <v>491</v>
      </c>
      <c r="C151" s="53" t="s">
        <v>469</v>
      </c>
      <c r="D151" s="52" t="s">
        <v>372</v>
      </c>
      <c r="E151" s="54">
        <v>1</v>
      </c>
      <c r="F151" s="5">
        <v>0</v>
      </c>
      <c r="G151" s="35">
        <f t="shared" si="5"/>
        <v>0</v>
      </c>
      <c r="H151" s="199"/>
    </row>
    <row r="152" spans="1:8" ht="17" thickBot="1" x14ac:dyDescent="0.25">
      <c r="A152" s="51" t="s">
        <v>569</v>
      </c>
      <c r="B152" s="52" t="s">
        <v>570</v>
      </c>
      <c r="C152" s="53" t="s">
        <v>392</v>
      </c>
      <c r="D152" s="52" t="s">
        <v>372</v>
      </c>
      <c r="E152" s="54">
        <v>5</v>
      </c>
      <c r="F152" s="5">
        <v>0</v>
      </c>
      <c r="G152" s="35">
        <f t="shared" si="5"/>
        <v>0</v>
      </c>
      <c r="H152" s="199"/>
    </row>
    <row r="153" spans="1:8" ht="17" thickBot="1" x14ac:dyDescent="0.25">
      <c r="A153" s="51" t="s">
        <v>571</v>
      </c>
      <c r="B153" s="52" t="s">
        <v>500</v>
      </c>
      <c r="C153" s="53" t="s">
        <v>358</v>
      </c>
      <c r="D153" s="52" t="s">
        <v>372</v>
      </c>
      <c r="E153" s="54">
        <v>1</v>
      </c>
      <c r="F153" s="5">
        <v>0</v>
      </c>
      <c r="G153" s="35">
        <f t="shared" si="5"/>
        <v>0</v>
      </c>
      <c r="H153" s="199"/>
    </row>
    <row r="154" spans="1:8" ht="17" thickBot="1" x14ac:dyDescent="0.25">
      <c r="A154" s="51" t="s">
        <v>572</v>
      </c>
      <c r="B154" s="52" t="s">
        <v>553</v>
      </c>
      <c r="C154" s="53" t="s">
        <v>361</v>
      </c>
      <c r="D154" s="52" t="s">
        <v>372</v>
      </c>
      <c r="E154" s="54">
        <v>1</v>
      </c>
      <c r="F154" s="5">
        <v>0</v>
      </c>
      <c r="G154" s="35">
        <f t="shared" si="5"/>
        <v>0</v>
      </c>
      <c r="H154" s="199"/>
    </row>
    <row r="155" spans="1:8" ht="17" thickBot="1" x14ac:dyDescent="0.25">
      <c r="A155" s="51" t="s">
        <v>573</v>
      </c>
      <c r="B155" s="52" t="s">
        <v>574</v>
      </c>
      <c r="C155" s="53" t="s">
        <v>355</v>
      </c>
      <c r="D155" s="52" t="s">
        <v>372</v>
      </c>
      <c r="E155" s="54">
        <v>1</v>
      </c>
      <c r="F155" s="5">
        <v>0</v>
      </c>
      <c r="G155" s="35">
        <f t="shared" si="5"/>
        <v>0</v>
      </c>
      <c r="H155" s="199"/>
    </row>
    <row r="156" spans="1:8" ht="17" thickBot="1" x14ac:dyDescent="0.25">
      <c r="A156" s="51" t="s">
        <v>575</v>
      </c>
      <c r="B156" s="52" t="s">
        <v>348</v>
      </c>
      <c r="C156" s="53" t="s">
        <v>212</v>
      </c>
      <c r="D156" s="52" t="s">
        <v>349</v>
      </c>
      <c r="E156" s="54">
        <v>3</v>
      </c>
      <c r="F156" s="5">
        <v>0</v>
      </c>
      <c r="G156" s="35">
        <f t="shared" si="5"/>
        <v>0</v>
      </c>
      <c r="H156" s="199"/>
    </row>
    <row r="157" spans="1:8" ht="17" thickBot="1" x14ac:dyDescent="0.25">
      <c r="A157" s="51" t="s">
        <v>576</v>
      </c>
      <c r="B157" s="52" t="s">
        <v>351</v>
      </c>
      <c r="C157" s="53" t="s">
        <v>158</v>
      </c>
      <c r="D157" s="52" t="s">
        <v>352</v>
      </c>
      <c r="E157" s="54">
        <v>36</v>
      </c>
      <c r="F157" s="5">
        <v>0</v>
      </c>
      <c r="G157" s="35">
        <f t="shared" si="5"/>
        <v>0</v>
      </c>
      <c r="H157" s="199"/>
    </row>
    <row r="158" spans="1:8" ht="17" thickBot="1" x14ac:dyDescent="0.25">
      <c r="A158" s="51" t="s">
        <v>577</v>
      </c>
      <c r="B158" s="52" t="s">
        <v>354</v>
      </c>
      <c r="C158" s="53" t="s">
        <v>306</v>
      </c>
      <c r="D158" s="52" t="s">
        <v>349</v>
      </c>
      <c r="E158" s="54">
        <v>1</v>
      </c>
      <c r="F158" s="5">
        <v>0</v>
      </c>
      <c r="G158" s="35">
        <f t="shared" si="5"/>
        <v>0</v>
      </c>
      <c r="H158" s="199"/>
    </row>
    <row r="159" spans="1:8" ht="17" thickBot="1" x14ac:dyDescent="0.25">
      <c r="A159" s="51" t="s">
        <v>578</v>
      </c>
      <c r="B159" s="52" t="s">
        <v>356</v>
      </c>
      <c r="C159" s="53" t="s">
        <v>222</v>
      </c>
      <c r="D159" s="52" t="s">
        <v>357</v>
      </c>
      <c r="E159" s="54">
        <v>15</v>
      </c>
      <c r="F159" s="5">
        <v>0</v>
      </c>
      <c r="G159" s="35">
        <f t="shared" si="5"/>
        <v>0</v>
      </c>
      <c r="H159" s="199"/>
    </row>
    <row r="160" spans="1:8" ht="17" thickBot="1" x14ac:dyDescent="0.25">
      <c r="A160" s="51" t="s">
        <v>579</v>
      </c>
      <c r="B160" s="52" t="s">
        <v>359</v>
      </c>
      <c r="C160" s="53" t="s">
        <v>360</v>
      </c>
      <c r="D160" s="52" t="s">
        <v>357</v>
      </c>
      <c r="E160" s="54">
        <v>3</v>
      </c>
      <c r="F160" s="5">
        <v>0</v>
      </c>
      <c r="G160" s="35">
        <f t="shared" si="5"/>
        <v>0</v>
      </c>
      <c r="H160" s="199"/>
    </row>
    <row r="161" spans="1:8" ht="17" thickBot="1" x14ac:dyDescent="0.25">
      <c r="A161" s="51" t="s">
        <v>580</v>
      </c>
      <c r="B161" s="52" t="s">
        <v>362</v>
      </c>
      <c r="C161" s="53" t="s">
        <v>363</v>
      </c>
      <c r="D161" s="52" t="s">
        <v>364</v>
      </c>
      <c r="E161" s="54">
        <v>50</v>
      </c>
      <c r="F161" s="5">
        <v>0</v>
      </c>
      <c r="G161" s="35">
        <f t="shared" si="5"/>
        <v>0</v>
      </c>
      <c r="H161" s="199"/>
    </row>
    <row r="162" spans="1:8" ht="17" thickBot="1" x14ac:dyDescent="0.25">
      <c r="A162" s="51" t="s">
        <v>581</v>
      </c>
      <c r="B162" s="52" t="s">
        <v>366</v>
      </c>
      <c r="C162" s="53" t="s">
        <v>367</v>
      </c>
      <c r="D162" s="52" t="s">
        <v>368</v>
      </c>
      <c r="E162" s="54">
        <v>2</v>
      </c>
      <c r="F162" s="5">
        <v>0</v>
      </c>
      <c r="G162" s="35">
        <f t="shared" si="5"/>
        <v>0</v>
      </c>
      <c r="H162" s="199"/>
    </row>
    <row r="163" spans="1:8" ht="17" thickBot="1" x14ac:dyDescent="0.25">
      <c r="A163" s="51" t="s">
        <v>582</v>
      </c>
      <c r="B163" s="52" t="s">
        <v>370</v>
      </c>
      <c r="C163" s="53" t="s">
        <v>371</v>
      </c>
      <c r="D163" s="52" t="s">
        <v>372</v>
      </c>
      <c r="E163" s="54">
        <v>5</v>
      </c>
      <c r="F163" s="5">
        <v>0</v>
      </c>
      <c r="G163" s="35">
        <f t="shared" si="5"/>
        <v>0</v>
      </c>
      <c r="H163" s="199"/>
    </row>
    <row r="164" spans="1:8" ht="17" thickBot="1" x14ac:dyDescent="0.25">
      <c r="A164" s="51" t="s">
        <v>583</v>
      </c>
      <c r="B164" s="52" t="s">
        <v>374</v>
      </c>
      <c r="C164" s="53" t="s">
        <v>206</v>
      </c>
      <c r="D164" s="52" t="s">
        <v>372</v>
      </c>
      <c r="E164" s="54">
        <v>2</v>
      </c>
      <c r="F164" s="5">
        <v>0</v>
      </c>
      <c r="G164" s="35">
        <f t="shared" si="5"/>
        <v>0</v>
      </c>
      <c r="H164" s="199"/>
    </row>
    <row r="165" spans="1:8" ht="17" thickBot="1" x14ac:dyDescent="0.25">
      <c r="A165" s="51" t="s">
        <v>584</v>
      </c>
      <c r="B165" s="52" t="s">
        <v>376</v>
      </c>
      <c r="C165" s="53" t="s">
        <v>377</v>
      </c>
      <c r="D165" s="52" t="s">
        <v>378</v>
      </c>
      <c r="E165" s="54">
        <v>20</v>
      </c>
      <c r="F165" s="5">
        <v>0</v>
      </c>
      <c r="G165" s="35">
        <f t="shared" si="5"/>
        <v>0</v>
      </c>
      <c r="H165" s="199"/>
    </row>
    <row r="166" spans="1:8" ht="17" thickBot="1" x14ac:dyDescent="0.25">
      <c r="A166" s="51" t="s">
        <v>585</v>
      </c>
      <c r="B166" s="52" t="s">
        <v>380</v>
      </c>
      <c r="C166" s="53" t="s">
        <v>290</v>
      </c>
      <c r="D166" s="52" t="s">
        <v>381</v>
      </c>
      <c r="E166" s="54">
        <v>1</v>
      </c>
      <c r="F166" s="5">
        <v>0</v>
      </c>
      <c r="G166" s="35">
        <f t="shared" si="5"/>
        <v>0</v>
      </c>
      <c r="H166" s="199"/>
    </row>
    <row r="167" spans="1:8" ht="17" thickBot="1" x14ac:dyDescent="0.25">
      <c r="A167" s="51" t="s">
        <v>586</v>
      </c>
      <c r="B167" s="52" t="s">
        <v>383</v>
      </c>
      <c r="C167" s="53" t="s">
        <v>384</v>
      </c>
      <c r="D167" s="52" t="s">
        <v>385</v>
      </c>
      <c r="E167" s="54">
        <v>1</v>
      </c>
      <c r="F167" s="5">
        <v>0</v>
      </c>
      <c r="G167" s="35">
        <f t="shared" si="5"/>
        <v>0</v>
      </c>
      <c r="H167" s="199"/>
    </row>
    <row r="168" spans="1:8" ht="17" thickBot="1" x14ac:dyDescent="0.25">
      <c r="A168" s="51" t="s">
        <v>587</v>
      </c>
      <c r="B168" s="52" t="s">
        <v>387</v>
      </c>
      <c r="C168" s="53" t="s">
        <v>216</v>
      </c>
      <c r="D168" s="52" t="s">
        <v>539</v>
      </c>
      <c r="E168" s="54">
        <v>2</v>
      </c>
      <c r="F168" s="5">
        <v>0</v>
      </c>
      <c r="G168" s="35">
        <f t="shared" si="5"/>
        <v>0</v>
      </c>
      <c r="H168" s="199"/>
    </row>
    <row r="169" spans="1:8" x14ac:dyDescent="0.2">
      <c r="A169" s="55" t="s">
        <v>588</v>
      </c>
      <c r="B169" s="56" t="s">
        <v>390</v>
      </c>
      <c r="C169" s="57" t="s">
        <v>391</v>
      </c>
      <c r="D169" s="56" t="s">
        <v>372</v>
      </c>
      <c r="E169" s="58">
        <v>10</v>
      </c>
      <c r="F169" s="5">
        <v>0</v>
      </c>
      <c r="G169" s="35">
        <f t="shared" ref="G169" si="6">E169*F169</f>
        <v>0</v>
      </c>
      <c r="H169" s="199"/>
    </row>
  </sheetData>
  <sheetProtection algorithmName="SHA-512" hashValue="9aGA2fuZFKQvffl8zoTzQ7HSBOzXUmNBBGCqE/BQc0s0+spAZftBPwz2Un3IvZ6RRTFj+jCyxKR1mIAVxCe2EA==" saltValue="e02No29MTMAUTVo9OoKAvQ==" spinCount="100000" sheet="1" objects="1" scenarios="1"/>
  <mergeCells count="10">
    <mergeCell ref="B1:H1"/>
    <mergeCell ref="B142:H142"/>
    <mergeCell ref="H144:H169"/>
    <mergeCell ref="H3:H53"/>
    <mergeCell ref="H58:H83"/>
    <mergeCell ref="B86:H86"/>
    <mergeCell ref="H88:H109"/>
    <mergeCell ref="B112:H112"/>
    <mergeCell ref="H114:H138"/>
    <mergeCell ref="B56:H56"/>
  </mergeCells>
  <conditionalFormatting sqref="B84:C85">
    <cfRule type="duplicateValues" dxfId="0" priority="7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6E80CD4E8BEA64DAA0BC119D168BE53" ma:contentTypeVersion="18" ma:contentTypeDescription="Crear nuevo documento." ma:contentTypeScope="" ma:versionID="069f0894db08e73d79862fcb4dc8c79f">
  <xsd:schema xmlns:xsd="http://www.w3.org/2001/XMLSchema" xmlns:xs="http://www.w3.org/2001/XMLSchema" xmlns:p="http://schemas.microsoft.com/office/2006/metadata/properties" xmlns:ns2="12a53619-3bc0-412b-b090-bc6c4fb46350" xmlns:ns3="3619a110-e057-4ab1-8cc9-278e1bc9a60b" targetNamespace="http://schemas.microsoft.com/office/2006/metadata/properties" ma:root="true" ma:fieldsID="f0cf1387600356e9726c0d6141cb636b" ns2:_="" ns3:_="">
    <xsd:import namespace="12a53619-3bc0-412b-b090-bc6c4fb46350"/>
    <xsd:import namespace="3619a110-e057-4ab1-8cc9-278e1bc9a6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Location" minOccurs="0"/>
                <xsd:element ref="ns2:MediaServiceBillingMetadata" minOccurs="0"/>
                <xsd:element ref="ns2:Actualizac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a53619-3bc0-412b-b090-bc6c4fb4635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148dc318-5de1-4747-92ed-e07023d138f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  <xsd:element name="Actualizacion" ma:index="24" nillable="true" ma:displayName="Actualizacion " ma:format="Dropdown" ma:internalName="Actualizacion">
      <xsd:simpleType>
        <xsd:restriction base="dms:Choice">
          <xsd:enumeration value="hora y fecha "/>
          <xsd:enumeration value="Opción 2"/>
          <xsd:enumeration value="Opción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19a110-e057-4ab1-8cc9-278e1bc9a60b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8084f623-b468-4ba9-89ef-683d8581f867}" ma:internalName="TaxCatchAll" ma:showField="CatchAllData" ma:web="3619a110-e057-4ab1-8cc9-278e1bc9a6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2a53619-3bc0-412b-b090-bc6c4fb46350">
      <Terms xmlns="http://schemas.microsoft.com/office/infopath/2007/PartnerControls"/>
    </lcf76f155ced4ddcb4097134ff3c332f>
    <TaxCatchAll xmlns="3619a110-e057-4ab1-8cc9-278e1bc9a60b" xsi:nil="true"/>
    <Actualizacion xmlns="12a53619-3bc0-412b-b090-bc6c4fb46350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FC03FFB-1A2F-428F-A83D-00855A0B28F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2a53619-3bc0-412b-b090-bc6c4fb46350"/>
    <ds:schemaRef ds:uri="3619a110-e057-4ab1-8cc9-278e1bc9a60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0DF394C-BB93-4321-B210-410B51992368}">
  <ds:schemaRefs>
    <ds:schemaRef ds:uri="http://schemas.microsoft.com/office/2006/metadata/properties"/>
    <ds:schemaRef ds:uri="http://schemas.microsoft.com/office/infopath/2007/PartnerControls"/>
    <ds:schemaRef ds:uri="12a53619-3bc0-412b-b090-bc6c4fb46350"/>
    <ds:schemaRef ds:uri="3619a110-e057-4ab1-8cc9-278e1bc9a60b"/>
  </ds:schemaRefs>
</ds:datastoreItem>
</file>

<file path=customXml/itemProps3.xml><?xml version="1.0" encoding="utf-8"?>
<ds:datastoreItem xmlns:ds="http://schemas.openxmlformats.org/officeDocument/2006/customXml" ds:itemID="{CC428A12-CFF4-4B6C-88CA-38F647E797E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Presupuesto</vt:lpstr>
      <vt:lpstr>Kit Complementario</vt:lpstr>
      <vt:lpstr>Canasta Educativa</vt:lpstr>
      <vt:lpstr>KIT apoyo didactivo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Henry Alexander Venegas Barbosa</dc:creator>
  <cp:keywords/>
  <dc:description/>
  <cp:lastModifiedBy>Henry Alexander Venegas Barbosa</cp:lastModifiedBy>
  <cp:revision/>
  <dcterms:created xsi:type="dcterms:W3CDTF">2024-08-15T19:53:01Z</dcterms:created>
  <dcterms:modified xsi:type="dcterms:W3CDTF">2025-09-05T19:54:45Z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0x010100E6E80CD4E8BEA64DAA0BC119D168BE53</vt:lpwstr>
  </property>
  <property fmtid="{D5CDD505-2E9C-101B-9397-08002B2CF9AE}" pid="3" name="MediaServiceImageTags">
    <vt:lpwstr/>
  </property>
</Properties>
</file>