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mineducaciongovco.sharepoint.com/sites/PlaneacinSubPermanencia/Documentos compartidos/0. 2025- Subdireccion de Permanencia/01.CONTRATOS/01 Operacion/Adicion 1400/SRPA/Convocatoria/Anexos/"/>
    </mc:Choice>
  </mc:AlternateContent>
  <xr:revisionPtr revIDLastSave="1527" documentId="13_ncr:1_{3DA228BE-A417-4080-8D50-450E2F4F52A5}" xr6:coauthVersionLast="47" xr6:coauthVersionMax="47" xr10:uidLastSave="{A86F22BC-4A72-4B99-84D2-AACC132AFC09}"/>
  <bookViews>
    <workbookView xWindow="-19140" yWindow="-660" windowWidth="18980" windowHeight="20780" firstSheet="1" activeTab="1" xr2:uid="{00000000-000D-0000-FFFF-FFFF00000000}"/>
  </bookViews>
  <sheets>
    <sheet name="INTRUCCIONES" sheetId="2" r:id="rId1"/>
    <sheet name="Presupuesto Detallado" sheetId="1" r:id="rId2"/>
    <sheet name="PRECIOS UNITARIOS KITS" sheetId="3" r:id="rId3"/>
    <sheet name="Hoja1" sheetId="5" state="hidden" r:id="rId4"/>
  </sheets>
  <definedNames>
    <definedName name="_xlnm.Print_Area" localSheetId="1">'Presupuesto Detallado'!$A$2:$J$64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32" i="1" s="1"/>
  <c r="G5" i="3"/>
  <c r="G6" i="3"/>
  <c r="G7" i="3"/>
  <c r="G8" i="3"/>
  <c r="G9" i="3"/>
  <c r="G10" i="3"/>
  <c r="G11" i="3"/>
  <c r="G12" i="3"/>
  <c r="G13" i="3"/>
  <c r="G14" i="3"/>
  <c r="G15" i="3"/>
  <c r="G16" i="3"/>
  <c r="G17" i="3"/>
  <c r="G18" i="3"/>
  <c r="G19" i="3"/>
  <c r="G20" i="3"/>
  <c r="G21" i="3"/>
  <c r="G4" i="3"/>
  <c r="D55" i="1"/>
  <c r="H27" i="1"/>
  <c r="H25" i="1"/>
  <c r="H21" i="1"/>
  <c r="H37" i="1"/>
  <c r="H36" i="1"/>
  <c r="H35" i="1"/>
  <c r="H34" i="1"/>
  <c r="H38" i="1"/>
  <c r="H42" i="1"/>
  <c r="H40" i="1"/>
  <c r="H28" i="1"/>
  <c r="D30" i="1" l="1"/>
  <c r="D29" i="1"/>
  <c r="H39" i="1"/>
  <c r="H41" i="1"/>
  <c r="N18" i="1" l="1"/>
  <c r="H19" i="1"/>
  <c r="H29" i="1"/>
  <c r="H20" i="1" l="1"/>
  <c r="H30" i="1"/>
  <c r="G22" i="3"/>
  <c r="G32" i="1" s="1"/>
  <c r="H32" i="1" l="1"/>
  <c r="H43" i="1" s="1"/>
  <c r="H18" i="1" l="1"/>
  <c r="H17" i="1"/>
  <c r="H16" i="1"/>
  <c r="H15" i="1"/>
  <c r="H14" i="1"/>
  <c r="C55" i="1" l="1"/>
  <c r="C56" i="1"/>
  <c r="C57" i="1" s="1"/>
  <c r="H22" i="1"/>
  <c r="H44" i="1" s="1"/>
  <c r="E55" i="1" l="1"/>
  <c r="H48" i="1" l="1"/>
  <c r="H49" i="1" s="1"/>
  <c r="H50" i="1" s="1"/>
  <c r="F51" i="1" s="1"/>
</calcChain>
</file>

<file path=xl/sharedStrings.xml><?xml version="1.0" encoding="utf-8"?>
<sst xmlns="http://schemas.openxmlformats.org/spreadsheetml/2006/main" count="199" uniqueCount="174">
  <si>
    <t xml:space="preserve">El Ministerio de Educación Nacional, en el marco del proceso de convocatoria a través de ICETEX, busca seleccionar IES o IES en Alianza con experiencia en LA FORMACIÓN DOCENTE EN ESTRATEGIAS PEGAGÓGICAS FLEXIBLES PARA LA ATENCIÓN DE LA POBLACIÓN VINCULADA AL SISTEMA DE RESPONSABILIDAD PENAL PARA ADOLESCENTES –SRPA 
</t>
  </si>
  <si>
    <t>Instrucciones para la Presentación de Información
Las instituciones interesadas deberán diligenciar los siguientes apartados:
Pestaña "Presupuesto Detallado": Debe contener la información presupuestal detallada para el desarrollo del programa.
Pestaña "Precios Unitarios KITS": Debe completarse en las casillas sombreadas en verde, incluyendo valores unitarios de mercado razonables. 
Se recomienda el uso y dligenciamiento de una persona experta que tenga conocimiento de formulacion de formularios para un correcto diligenciamiento, por favor tener en cuenta los requisitos minimos de personal y caracteristicas tecnicas, y por ningun motivo se podra aumentar los valores estimados como Valor total ,  Percapita y del producto de Creacion del curso virtual estimado como Presupuesto Oficial, que para tal suceso se considera rechazada.</t>
  </si>
  <si>
    <t>ESTRUCTURA DE PRESUPUESTO</t>
  </si>
  <si>
    <t xml:space="preserve"> CONVOCATORIA PARA QUE POSTULEN PROPUESTAS PARA LA FORMACIÓN DOCENTE EN ESTRATEGIAS PEGAGÓGICAS FLEXIBLES PARA LA ATENCIÓN DE LA POBLACIÓN VINCULADA AL SISTEMA DE RESPONSABILIDAD PENAL PARA ADOLESCENTES –SRPA </t>
  </si>
  <si>
    <t>|</t>
  </si>
  <si>
    <r>
      <t xml:space="preserve">NOTA 1: </t>
    </r>
    <r>
      <rPr>
        <sz val="12"/>
        <color rgb="FFC00000"/>
        <rFont val="Arial"/>
        <family val="2"/>
      </rPr>
      <t>diligenciar únicamente las casillas sombreadas en verde.</t>
    </r>
  </si>
  <si>
    <r>
      <t>NOTA 2:</t>
    </r>
    <r>
      <rPr>
        <sz val="12"/>
        <rFont val="Arial"/>
        <family val="2"/>
      </rPr>
      <t> Los valores deben ser expresados en pesos colombianos.</t>
    </r>
  </si>
  <si>
    <r>
      <t>NOTA 3:</t>
    </r>
    <r>
      <rPr>
        <sz val="12"/>
        <rFont val="Arial"/>
        <family val="2"/>
      </rPr>
      <t> Al formular la propuesta, el interezado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r>
  </si>
  <si>
    <t>NOTA 4: Si se requiere incluir un ITEM nuevo considerar la formulacion del presupuesto y sus subtotales asi como la participacion de Actividad, si llegado el suceso el formulario genera error en la parte final de su formulacion se considera que no se diligencio correctamente</t>
  </si>
  <si>
    <t>No de docentres a formar</t>
  </si>
  <si>
    <t>Formadores estimados</t>
  </si>
  <si>
    <t>1. Gastos de Personal</t>
  </si>
  <si>
    <t>Diligenciamiento sugerido</t>
  </si>
  <si>
    <t>RUBRO</t>
  </si>
  <si>
    <t>VALOR INCLUIDO IVA</t>
  </si>
  <si>
    <t>Participacion por actividad</t>
  </si>
  <si>
    <t>TALENTO HUMANO</t>
  </si>
  <si>
    <t>OBSERVACIÓN</t>
  </si>
  <si>
    <t>CANTIDAD</t>
  </si>
  <si>
    <t>MESES VINCULACIÓN</t>
  </si>
  <si>
    <t>% DE DEDICACIÓN</t>
  </si>
  <si>
    <t>VALOR UNITARIO MES</t>
  </si>
  <si>
    <t xml:space="preserve">VALOR TOTAL </t>
  </si>
  <si>
    <t>Desarrollo aplicativo</t>
  </si>
  <si>
    <t>desarrollo capacitacion</t>
  </si>
  <si>
    <t>1.1</t>
  </si>
  <si>
    <t>Líder proceso de formación y 
acompañamiento</t>
  </si>
  <si>
    <t>Pregrado: Título de licenciatura en el campo de la educación, ciencias sociales y humanas, profesional en sociología, antropología, psicología, historia, filosofo, economía o administración de empresas.
Posgrado: Magister en Educación o Gerencia Educativa</t>
  </si>
  <si>
    <t>1.2</t>
  </si>
  <si>
    <t>Profesional administrativo y logístico</t>
  </si>
  <si>
    <t>Pregrado: Profesional, Técnico profesional o tecnólogo en ciencias administrativas o ciencias económicas, contaduría.</t>
  </si>
  <si>
    <t>1.3</t>
  </si>
  <si>
    <t xml:space="preserve">Profesional técnico, experto en atención educativa de NNAJ vinculados al sistema de Responsabilidad Penal para Adolescentes 
</t>
  </si>
  <si>
    <t>Pregrado: Título profesional en licenciatura, o sociología, o antropología, o psicología o ciencias sociales y políticas, derecho, ciencias sociales y humanas.
Posgrado: Maestría en Educación, Psicología, inclusión</t>
  </si>
  <si>
    <t>No de docentes</t>
  </si>
  <si>
    <t>1.4</t>
  </si>
  <si>
    <t xml:space="preserve">Formadores de Acompañamiento en Territorio </t>
  </si>
  <si>
    <t>Pregrado: Título profesional en licenciatura, o sociología, o antropología, o psicología o ciencias sociales, humanas, o filosofía.
Posgrado: Especialización relacionada con Educación o psicología.</t>
  </si>
  <si>
    <t>capacida virtual</t>
  </si>
  <si>
    <t>1.5</t>
  </si>
  <si>
    <t>Formadores virtuales  </t>
  </si>
  <si>
    <t xml:space="preserve">Título de pregrado en: Ciencias de la educación o en ciencias sociales, ciencias humanas. 
Título de posgrado en modalidad de especialización, maestría o doctorado: Ciencias de la educación o Gerencia de proyectos. </t>
  </si>
  <si>
    <t>No de acompa virtual</t>
  </si>
  <si>
    <t>1.6</t>
  </si>
  <si>
    <t>Profesional sistematización de la información.</t>
  </si>
  <si>
    <t>Título de pregrado en: Ingeniería de sistemas, telemática. 
Título de posgrado en modalidad de especialización, maestría o doctorado en: Ingeniería de sistemas, telemática o estadística.</t>
  </si>
  <si>
    <t>1.7</t>
  </si>
  <si>
    <t>Profesional Comunicación e Innovación Educativa</t>
  </si>
  <si>
    <t>Título de pregrado en: Profesional universitario en ciencias de la educación, o Ciencias Sociales o Humanas, o Comunicador Social – Periodismo, diseño gráfico, publicidad, mercadeo.</t>
  </si>
  <si>
    <t xml:space="preserve">Diseñador experto en currículo </t>
  </si>
  <si>
    <t xml:space="preserve">Pregrado: Título profesional en licenciatura, o sociología, o antropología, o psicología.
Posgrado: Estudios de posgrado realcionados con educación </t>
  </si>
  <si>
    <t>TOTAL RUBRO 1</t>
  </si>
  <si>
    <t>2. Gastos Operativos</t>
  </si>
  <si>
    <t>2.1</t>
  </si>
  <si>
    <t>Desarrollo curso virtual</t>
  </si>
  <si>
    <t>DESCRIPCION</t>
  </si>
  <si>
    <t>VALOR UNITARIO INCLUIDO IVA</t>
  </si>
  <si>
    <t>VALOR TOTAL INCLUIDO IVA</t>
  </si>
  <si>
    <t>2.1.1</t>
  </si>
  <si>
    <t xml:space="preserve">Creacion y desarrollo Curso Virtual  y puestas en funcionamiento </t>
  </si>
  <si>
    <t>Diseñar y desarrollar los contenidos de un curso virtual de 40 horas y puesta en marcha del curso virtual,  EN ESTRATEGIAS PEGAGÓGICAS FLEXIBLES PARA LA ATENCIÓN DE LA POBLACIÓN VINCULADA AL SISTEMA DE RESPONSABILIDAD PENAL PARA ADOLESCENTES –SRPA- l. Este curso debe ser certificado por el proponente de conformdad con lo requerimeintos tecnicos</t>
  </si>
  <si>
    <t>2.2</t>
  </si>
  <si>
    <t>Acompañamiento presencial</t>
  </si>
  <si>
    <t>TIEMPO</t>
  </si>
  <si>
    <t>No VECES</t>
  </si>
  <si>
    <t>2.2.1</t>
  </si>
  <si>
    <t>Transporte multimodal</t>
  </si>
  <si>
    <t xml:space="preserve">Tiquetes y viáticos para el líder y/o expertos SRPA y/o profesional de sistematización y eventualmente profesionales formadores de territorio, realizarán viajes que tendrán como finalidad hacer seguimiento a las acciones adelantadas por los formadores territoriales y generar reuniones con los equipos de la ETC y los directivos docentes de los EE/CAE/CIP focalizados. Para esta articulación se tendrá (2) un viaje por cada región, en donde se requiera su presencia, estos viajes tendrán una duración de máximo 1,5 días teniendo en cuenta los itinerarios de vuelos. </t>
  </si>
  <si>
    <t>NA</t>
  </si>
  <si>
    <t>2.2.2</t>
  </si>
  <si>
    <t xml:space="preserve">Viáticos </t>
  </si>
  <si>
    <t>2.2.3</t>
  </si>
  <si>
    <t>Pasajes terrestres</t>
  </si>
  <si>
    <t>Se costearán los pasajes terrestres municipales y/o veredales para el traslado de los tutores o profesionales pedagógicos a los establecimientos educativos ida y vuelta</t>
  </si>
  <si>
    <t>2.2.4</t>
  </si>
  <si>
    <t>Viáticos</t>
  </si>
  <si>
    <t>Se costeará la alimentación, hospedaje, en caso de requerirse, para el desarrollo de las visitas situadas en los establecimientos educativos durante el proyecto a los   95 EE, CAE/CI. Se estima un promedio de 19 visitas de 1,5 días por cada uno de los 15 formadores</t>
  </si>
  <si>
    <t>2.3</t>
  </si>
  <si>
    <t>Materiales físicos y digitales para los docentes</t>
  </si>
  <si>
    <t>UNIDADES</t>
  </si>
  <si>
    <t>VECES</t>
  </si>
  <si>
    <t>2.3.1</t>
  </si>
  <si>
    <t>Kit Formador</t>
  </si>
  <si>
    <t xml:space="preserve">un kit a cada uno de los  tutores el cual incluye los elementos básicos para el desarrollo de su función </t>
  </si>
  <si>
    <t>2.4</t>
  </si>
  <si>
    <t xml:space="preserve">Organización de Encuentro apertura Construcción participativa de los docentes  y cierre para el  intercambio de experiencias </t>
  </si>
  <si>
    <t>2.4.1</t>
  </si>
  <si>
    <t xml:space="preserve">Encuentro de experiencias significativas </t>
  </si>
  <si>
    <t xml:space="preserve">Logística del evento, alquiler salón con dotación y mobiliario (sonido y video Bean, y los requeridos para el evento) y estación de café.  Por un día de alquiler para promedio 20 personas por evento un total de evento de 3 días en Bogotá en zona estratégica aledaña al aeropuerto o zona occidental.  </t>
  </si>
  <si>
    <t>2.4.2</t>
  </si>
  <si>
    <t xml:space="preserve">alimentacion de participantes </t>
  </si>
  <si>
    <t>Se costeará la Desayuno ,Almuerzo o Cena (Servido a
la Mesa o Buffet) y 2  refrigerio,  para el desarrollo del encuentro presencial por dia.</t>
  </si>
  <si>
    <t>2.4.3</t>
  </si>
  <si>
    <t xml:space="preserve">Hospedaje </t>
  </si>
  <si>
    <t>Se costeara el hospedaje de los participantes al evento de cierre traidos fuera del perimetro urbano del evento.</t>
  </si>
  <si>
    <t>2.4.4</t>
  </si>
  <si>
    <t>Trasporte para evento experiencias</t>
  </si>
  <si>
    <t>Gastos de transporte multimodal ida y vuelta a  cada personas representantes de las experiencias identificadas con acciones de acceso y permanencia de la población vinculada al SRPA-socialización de experiencias significativas en Bogota</t>
  </si>
  <si>
    <t>2.4.5</t>
  </si>
  <si>
    <t>Encuentro de cierre proyecto</t>
  </si>
  <si>
    <t xml:space="preserve">Logística del evento, alquiler salón con dotación y  mobiliario (sonido y video Bean, y los requeridos para el evento) y estación de café.  Por un dia de alquiler para promedio 90 personas por evento un total de evento de  por 3 días en Bogotá en zona estratégica aledaña al aeropuerto o zona occidental.  </t>
  </si>
  <si>
    <t>2.4.6</t>
  </si>
  <si>
    <t xml:space="preserve">Alimentacion de participantes </t>
  </si>
  <si>
    <t>2.4.7</t>
  </si>
  <si>
    <t>Se costeara el hospedaje de los participantes al evento de cierre traidos fuera del perimetro urbano del evento por 2 noches 3 dias</t>
  </si>
  <si>
    <t>2.4.8</t>
  </si>
  <si>
    <t>Trasporte para evento de cierre partcicipantes</t>
  </si>
  <si>
    <t xml:space="preserve">Gastos de transporte multimodal  para 50 personas representantes de las experiencias identificadas con acciones de acceso y permanencia de la población vinculada al SRPA-socialización de experiencias significativas en  bogota </t>
  </si>
  <si>
    <t>2.4.9</t>
  </si>
  <si>
    <t>Kit basico de participación</t>
  </si>
  <si>
    <t>Agenda y Esfero con logo</t>
  </si>
  <si>
    <t>TOTAL RUBRO 2</t>
  </si>
  <si>
    <t>TOTAL COSTOS DIRECTOS DE OPERACIÓN (RUBRO 1 + RUBRO 2 )</t>
  </si>
  <si>
    <t>COSTOS INDIRECTOS DE OPERACIÓN</t>
  </si>
  <si>
    <t>ADMINISTRACIÓN</t>
  </si>
  <si>
    <t>PORCENTAJE TOTAL</t>
  </si>
  <si>
    <t>3.1</t>
  </si>
  <si>
    <t>Gastos de Administración Incluye  (Financieros, Papelería, impresión de informes, sistematización, mensajería  y los demas requeridos para el cumplimiento del proyecto)</t>
  </si>
  <si>
    <t>TOTAL RUBRO TOTAL COSTOS INDIRECTOS DE OPERACIÓN ( RUBRO 3 )</t>
  </si>
  <si>
    <t>TOTAL COSTOS DIRECTOS E INDIRECTOS DE LA OPERACIÓN</t>
  </si>
  <si>
    <t>Estamacion de costos por Hitos</t>
  </si>
  <si>
    <t>concepto</t>
  </si>
  <si>
    <t>Total</t>
  </si>
  <si>
    <t>docentes</t>
  </si>
  <si>
    <t>Percapita</t>
  </si>
  <si>
    <t>Valor estimado de capacitacion</t>
  </si>
  <si>
    <t>Valor de creacion y desarrollo Curso</t>
  </si>
  <si>
    <t xml:space="preserve">Total Proyecto </t>
  </si>
  <si>
    <t>NOTA 1: De acuerdo con el numeral 5 del Artículo 476 del Estatuto Tributario, este proceso está exento de IVA, siempre y cuando el cotizante cumpla con las condiciones establecidas en dicho numeral. En caso de que el cotizante no cumpla con dichas condiciones, se debe calcular el valor del IVA a la tarifa general correspondiente.</t>
  </si>
  <si>
    <t>Atentamente,</t>
  </si>
  <si>
    <t>Nombre del Rector u Representante legalo quien haga sus veces</t>
  </si>
  <si>
    <t>Documento de identificación:</t>
  </si>
  <si>
    <t>Teléfono de contacto:</t>
  </si>
  <si>
    <t>Correo electrónico:</t>
  </si>
  <si>
    <t>Nombre de  del postulante:</t>
  </si>
  <si>
    <t>SOLICITUD DE COTIZACIÓN KIT FORMADOR</t>
  </si>
  <si>
    <t>ELEMENTO </t>
  </si>
  <si>
    <t>UNIDAD DE MEDIDA</t>
  </si>
  <si>
    <t>Ficha Tecnica</t>
  </si>
  <si>
    <t>cantidad</t>
  </si>
  <si>
    <t>VALOR DE LA UNIDAD MEDIDA</t>
  </si>
  <si>
    <t>IVA</t>
  </si>
  <si>
    <t>VALOR TOTAL DEL KIT</t>
  </si>
  <si>
    <t>Marcadores borrables</t>
  </si>
  <si>
    <t>Caja x 12</t>
  </si>
  <si>
    <t xml:space="preserve">Tijeras </t>
  </si>
  <si>
    <t>Unidad</t>
  </si>
  <si>
    <t>Cinta de enmascarar</t>
  </si>
  <si>
    <t>unidad</t>
  </si>
  <si>
    <t>Borrador de tablero</t>
  </si>
  <si>
    <t>Marcadores permanentes</t>
  </si>
  <si>
    <t>caja x12</t>
  </si>
  <si>
    <t>Papel Bond</t>
  </si>
  <si>
    <t>una resma</t>
  </si>
  <si>
    <t>Papel kraft pliegos</t>
  </si>
  <si>
    <t xml:space="preserve">unidad </t>
  </si>
  <si>
    <t>Tajalápiz</t>
  </si>
  <si>
    <t>unidades</t>
  </si>
  <si>
    <t>Cartulina en pliegos</t>
  </si>
  <si>
    <t>Pliego</t>
  </si>
  <si>
    <t>Cartulina octavos</t>
  </si>
  <si>
    <t>Set x 10 und</t>
  </si>
  <si>
    <t>Plastilina larga</t>
  </si>
  <si>
    <t>Caja de lápices</t>
  </si>
  <si>
    <t>Caja de colores</t>
  </si>
  <si>
    <t>Vinilos</t>
  </si>
  <si>
    <t>Caja x 6</t>
  </si>
  <si>
    <t>Juego de Pinceles</t>
  </si>
  <si>
    <t xml:space="preserve">Caja por 2 </t>
  </si>
  <si>
    <t xml:space="preserve">Bolígrafos </t>
  </si>
  <si>
    <t>Paquete de 2 unidades</t>
  </si>
  <si>
    <t>Caja de plumones</t>
  </si>
  <si>
    <t>Impresiones</t>
  </si>
  <si>
    <t>a blanco y negro carta x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</si>
</sst>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0;[Red]\-&quot;$&quot;\ #,##0.00"/>
    <numFmt numFmtId="165" formatCode="_-&quot;$&quot;\ * #,##0_-;\-&quot;$&quot;\ * #,##0_-;_-&quot;$&quot;\ * &quot;-&quot;_-;_-@_-"/>
    <numFmt numFmtId="166" formatCode="_-&quot;$&quot;\ * #,##0.00_-;\-&quot;$&quot;\ * #,##0.00_-;_-&quot;$&quot;\ * &quot;-&quot;??_-;_-@_-"/>
    <numFmt numFmtId="167" formatCode="&quot;$&quot;#,##0"/>
    <numFmt numFmtId="168" formatCode="_-&quot;$&quot;* #,##0_-;\-&quot;$&quot;* #,##0_-;_-&quot;$&quot;* &quot;-&quot;_-;_-@_-"/>
    <numFmt numFmtId="169" formatCode="[$$-240A]\ #,##0;[Red]\-[$$-240A]\ #,##0"/>
    <numFmt numFmtId="170" formatCode="[$$-240A]\ #,##0.00;[Red]\-[$$-240A]\ #,##0.00"/>
    <numFmt numFmtId="171" formatCode="_-&quot;$&quot;\ * #,##0_-;\-&quot;$&quot;\ * #,##0_-;_-&quot;$&quot;\ * &quot;-&quot;??_-;_-@_-"/>
    <numFmt numFmtId="172" formatCode="0.0"/>
  </numFmts>
  <fonts count="28">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0"/>
      <name val="Arial"/>
      <family val="2"/>
    </font>
    <font>
      <b/>
      <sz val="12"/>
      <name val="Arial"/>
      <family val="2"/>
    </font>
    <font>
      <b/>
      <sz val="12"/>
      <color theme="1"/>
      <name val="Arial"/>
      <family val="2"/>
    </font>
    <font>
      <sz val="12"/>
      <name val="Arial"/>
      <family val="2"/>
    </font>
    <font>
      <b/>
      <sz val="18"/>
      <color theme="0"/>
      <name val="Arial"/>
      <family val="2"/>
    </font>
    <font>
      <sz val="11"/>
      <color theme="1"/>
      <name val="Arial"/>
      <family val="2"/>
    </font>
    <font>
      <b/>
      <sz val="14"/>
      <color theme="1"/>
      <name val="Arial"/>
      <family val="2"/>
    </font>
    <font>
      <b/>
      <sz val="12"/>
      <color rgb="FFC00000"/>
      <name val="Arial"/>
      <family val="2"/>
    </font>
    <font>
      <sz val="12"/>
      <color rgb="FFC00000"/>
      <name val="Arial"/>
      <family val="2"/>
    </font>
    <font>
      <sz val="24"/>
      <color theme="1"/>
      <name val="Calibri"/>
      <family val="2"/>
      <scheme val="minor"/>
    </font>
    <font>
      <sz val="11"/>
      <color rgb="FF000000"/>
      <name val="Calibri"/>
      <family val="2"/>
      <scheme val="minor"/>
    </font>
    <font>
      <sz val="10"/>
      <color rgb="FF000000"/>
      <name val="Arial"/>
      <family val="2"/>
    </font>
    <font>
      <b/>
      <sz val="14"/>
      <color theme="0"/>
      <name val="Calibri"/>
      <family val="2"/>
    </font>
    <font>
      <b/>
      <sz val="10"/>
      <color theme="0"/>
      <name val="Calibri"/>
      <family val="2"/>
    </font>
    <font>
      <sz val="8"/>
      <name val="Calibri"/>
      <family val="2"/>
      <scheme val="minor"/>
    </font>
    <font>
      <b/>
      <sz val="10"/>
      <color rgb="FF000000"/>
      <name val="Arial"/>
      <family val="2"/>
    </font>
    <font>
      <sz val="12"/>
      <color rgb="FF000000"/>
      <name val="Arial"/>
      <family val="2"/>
    </font>
    <font>
      <b/>
      <sz val="10"/>
      <color rgb="FFFF0000"/>
      <name val="Calibri"/>
      <family val="2"/>
    </font>
    <font>
      <sz val="11"/>
      <color rgb="FFFF0000"/>
      <name val="Arial"/>
      <family val="2"/>
    </font>
    <font>
      <sz val="16"/>
      <color rgb="FFFF0000"/>
      <name val="Arial"/>
      <family val="2"/>
    </font>
    <font>
      <sz val="10"/>
      <name val="Arial"/>
      <family val="2"/>
    </font>
    <font>
      <b/>
      <sz val="10"/>
      <color rgb="FFFFFFFF"/>
      <name val="Calibri"/>
      <family val="2"/>
      <scheme val="minor"/>
    </font>
    <font>
      <b/>
      <sz val="12"/>
      <color rgb="FFFF0000"/>
      <name val="Arial"/>
      <family val="2"/>
    </font>
    <font>
      <b/>
      <sz val="18"/>
      <color rgb="FFFF0000"/>
      <name val="Arial"/>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B4D59F"/>
        <bgColor indexed="64"/>
      </patternFill>
    </fill>
    <fill>
      <patternFill patternType="solid">
        <fgColor theme="3"/>
        <bgColor indexed="64"/>
      </patternFill>
    </fill>
    <fill>
      <patternFill patternType="solid">
        <fgColor rgb="FF8EA9DB"/>
        <bgColor rgb="FF000000"/>
      </patternFill>
    </fill>
    <fill>
      <patternFill patternType="solid">
        <fgColor rgb="FFB4D59F"/>
        <bgColor rgb="FF000000"/>
      </patternFill>
    </fill>
    <fill>
      <patternFill patternType="solid">
        <fgColor rgb="FFFFFF00"/>
        <bgColor indexed="64"/>
      </patternFill>
    </fill>
    <fill>
      <patternFill patternType="solid">
        <fgColor rgb="FF44546A"/>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0">
    <xf numFmtId="0" fontId="0" fillId="0" borderId="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42">
    <xf numFmtId="0" fontId="0" fillId="0" borderId="0" xfId="0"/>
    <xf numFmtId="170" fontId="3" fillId="7" borderId="1" xfId="2" applyNumberFormat="1" applyFont="1" applyFill="1" applyBorder="1" applyAlignment="1" applyProtection="1">
      <alignment vertical="center" wrapText="1"/>
      <protection locked="0"/>
    </xf>
    <xf numFmtId="0" fontId="0" fillId="0" borderId="0" xfId="0" applyAlignment="1">
      <alignment horizontal="justify"/>
    </xf>
    <xf numFmtId="171" fontId="17" fillId="8" borderId="1" xfId="1" applyNumberFormat="1" applyFont="1" applyFill="1" applyBorder="1" applyAlignment="1" applyProtection="1">
      <alignment horizontal="center" vertical="center" wrapText="1"/>
    </xf>
    <xf numFmtId="171" fontId="21" fillId="8" borderId="1" xfId="1" applyNumberFormat="1" applyFont="1" applyFill="1" applyBorder="1" applyAlignment="1" applyProtection="1">
      <alignment horizontal="center" vertical="center" wrapText="1"/>
    </xf>
    <xf numFmtId="0" fontId="16" fillId="8" borderId="0" xfId="0" applyFont="1" applyFill="1" applyAlignment="1">
      <alignment horizontal="center" vertical="center"/>
    </xf>
    <xf numFmtId="0" fontId="17" fillId="8" borderId="1" xfId="0" applyFont="1" applyFill="1" applyBorder="1" applyAlignment="1">
      <alignment horizontal="center" vertical="center" wrapText="1"/>
    </xf>
    <xf numFmtId="0" fontId="2" fillId="0" borderId="1" xfId="0" applyFont="1" applyBorder="1" applyAlignment="1">
      <alignment horizontal="justify" vertical="center" wrapText="1"/>
    </xf>
    <xf numFmtId="170" fontId="5" fillId="5" borderId="16" xfId="0" applyNumberFormat="1" applyFont="1" applyFill="1" applyBorder="1" applyAlignment="1">
      <alignment horizontal="center" vertical="center" wrapText="1"/>
    </xf>
    <xf numFmtId="0" fontId="7" fillId="0" borderId="1" xfId="0" applyFont="1" applyBorder="1" applyAlignment="1" applyProtection="1">
      <alignment horizontal="center" vertical="center" wrapText="1"/>
      <protection hidden="1"/>
    </xf>
    <xf numFmtId="0" fontId="9" fillId="0" borderId="1" xfId="0" applyFont="1" applyBorder="1" applyAlignment="1">
      <alignment horizontal="center" vertical="center"/>
    </xf>
    <xf numFmtId="0" fontId="2" fillId="0" borderId="1" xfId="0" applyFont="1" applyBorder="1"/>
    <xf numFmtId="172" fontId="2" fillId="0" borderId="1" xfId="0" applyNumberFormat="1" applyFont="1" applyBorder="1"/>
    <xf numFmtId="170" fontId="2" fillId="0" borderId="1" xfId="0" applyNumberFormat="1" applyFont="1" applyBorder="1"/>
    <xf numFmtId="0" fontId="9" fillId="0" borderId="1" xfId="0" applyFont="1" applyBorder="1"/>
    <xf numFmtId="170" fontId="3" fillId="0" borderId="1" xfId="0" applyNumberFormat="1" applyFont="1" applyBorder="1"/>
    <xf numFmtId="0" fontId="5" fillId="5" borderId="1" xfId="0" applyFont="1" applyFill="1" applyBorder="1" applyAlignment="1">
      <alignment horizontal="center" vertical="center" wrapText="1"/>
    </xf>
    <xf numFmtId="172" fontId="5" fillId="5" borderId="1" xfId="0" applyNumberFormat="1" applyFont="1" applyFill="1" applyBorder="1" applyAlignment="1">
      <alignment horizontal="center" vertical="center" wrapText="1"/>
    </xf>
    <xf numFmtId="170" fontId="5" fillId="5"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9" fillId="0" borderId="1" xfId="0" applyFont="1" applyBorder="1"/>
    <xf numFmtId="0" fontId="15" fillId="0" borderId="1" xfId="0" applyFont="1" applyBorder="1" applyAlignment="1">
      <alignment horizontal="justify" vertical="center" wrapText="1"/>
    </xf>
    <xf numFmtId="0" fontId="15" fillId="0" borderId="1" xfId="0" applyFont="1" applyBorder="1" applyAlignment="1">
      <alignment horizontal="center" vertical="center"/>
    </xf>
    <xf numFmtId="172" fontId="15"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0" fontId="15" fillId="0" borderId="1" xfId="0" applyFont="1" applyBorder="1" applyAlignment="1">
      <alignment horizontal="justify" vertical="center"/>
    </xf>
    <xf numFmtId="0" fontId="15" fillId="0" borderId="1" xfId="0" applyFont="1" applyBorder="1"/>
    <xf numFmtId="0" fontId="15" fillId="0" borderId="1" xfId="0" applyFont="1" applyBorder="1" applyAlignment="1">
      <alignment vertical="center"/>
    </xf>
    <xf numFmtId="0" fontId="15" fillId="0" borderId="1" xfId="0" applyFont="1" applyBorder="1" applyAlignment="1">
      <alignment vertical="center" wrapText="1"/>
    </xf>
    <xf numFmtId="9" fontId="9" fillId="0" borderId="1" xfId="0" applyNumberFormat="1" applyFont="1" applyBorder="1"/>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170" fontId="6" fillId="5" borderId="1"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5" fillId="9" borderId="1" xfId="0" applyFont="1" applyFill="1" applyBorder="1" applyAlignment="1">
      <alignment vertical="center" wrapText="1"/>
    </xf>
    <xf numFmtId="172" fontId="5" fillId="9" borderId="1" xfId="0" applyNumberFormat="1" applyFont="1" applyFill="1" applyBorder="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vertical="center" wrapText="1"/>
    </xf>
    <xf numFmtId="0" fontId="9" fillId="0" borderId="1" xfId="0" applyFont="1" applyBorder="1" applyAlignment="1">
      <alignment wrapText="1"/>
    </xf>
    <xf numFmtId="0" fontId="3" fillId="0" borderId="1" xfId="0" applyFont="1" applyBorder="1" applyAlignment="1">
      <alignment horizontal="center" vertical="center" wrapText="1"/>
    </xf>
    <xf numFmtId="172" fontId="7" fillId="0" borderId="1" xfId="0" applyNumberFormat="1" applyFont="1" applyBorder="1" applyAlignment="1">
      <alignment vertical="center" wrapText="1"/>
    </xf>
    <xf numFmtId="172" fontId="7" fillId="0" borderId="1" xfId="0" applyNumberFormat="1" applyFont="1" applyBorder="1" applyAlignment="1">
      <alignment horizontal="center" vertical="center" wrapText="1"/>
    </xf>
    <xf numFmtId="0" fontId="5" fillId="5" borderId="1" xfId="0" applyFont="1" applyFill="1" applyBorder="1" applyAlignment="1">
      <alignment vertical="center" wrapText="1"/>
    </xf>
    <xf numFmtId="0" fontId="7" fillId="0" borderId="1" xfId="0" applyFont="1" applyBorder="1" applyAlignment="1">
      <alignment vertical="center" wrapText="1"/>
    </xf>
    <xf numFmtId="0" fontId="6" fillId="5" borderId="11" xfId="0" applyFont="1" applyFill="1" applyBorder="1" applyAlignment="1">
      <alignment horizontal="center" vertical="center" wrapText="1"/>
    </xf>
    <xf numFmtId="0" fontId="6" fillId="5" borderId="11" xfId="0" applyFont="1" applyFill="1" applyBorder="1" applyAlignment="1">
      <alignment vertical="center" wrapText="1"/>
    </xf>
    <xf numFmtId="0" fontId="5" fillId="5" borderId="11" xfId="0" applyFont="1" applyFill="1" applyBorder="1" applyAlignment="1">
      <alignment vertical="center" wrapText="1"/>
    </xf>
    <xf numFmtId="170" fontId="6" fillId="5" borderId="1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6" xfId="0" applyFont="1" applyBorder="1" applyAlignment="1">
      <alignment vertical="center" wrapText="1"/>
    </xf>
    <xf numFmtId="0" fontId="15" fillId="0" borderId="6" xfId="0" applyFont="1" applyBorder="1" applyAlignment="1">
      <alignment horizontal="justify" vertical="center" wrapText="1"/>
    </xf>
    <xf numFmtId="0" fontId="7"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4" xfId="0" applyFont="1" applyBorder="1" applyAlignment="1">
      <alignment vertical="center"/>
    </xf>
    <xf numFmtId="0" fontId="15" fillId="0" borderId="4" xfId="0" applyFont="1" applyBorder="1" applyAlignment="1">
      <alignment horizontal="justify" vertical="center" wrapText="1"/>
    </xf>
    <xf numFmtId="0" fontId="7" fillId="0" borderId="4" xfId="0" applyFont="1" applyBorder="1" applyAlignment="1">
      <alignment horizontal="center" vertical="center" wrapText="1"/>
    </xf>
    <xf numFmtId="170" fontId="6" fillId="5" borderId="12" xfId="0" applyNumberFormat="1" applyFont="1" applyFill="1" applyBorder="1" applyAlignment="1">
      <alignment horizontal="right" vertical="center" wrapText="1"/>
    </xf>
    <xf numFmtId="170" fontId="8" fillId="4" borderId="1" xfId="0" applyNumberFormat="1" applyFont="1" applyFill="1" applyBorder="1" applyAlignment="1">
      <alignment vertical="center" wrapText="1"/>
    </xf>
    <xf numFmtId="170" fontId="6" fillId="5" borderId="1" xfId="0" applyNumberFormat="1" applyFont="1" applyFill="1" applyBorder="1" applyAlignment="1">
      <alignment horizontal="right" vertical="center" wrapText="1"/>
    </xf>
    <xf numFmtId="0" fontId="8" fillId="6" borderId="1" xfId="0" applyFont="1" applyFill="1" applyBorder="1" applyAlignment="1">
      <alignment horizontal="center" vertical="center" wrapText="1"/>
    </xf>
    <xf numFmtId="172" fontId="8" fillId="6" borderId="1" xfId="0" applyNumberFormat="1" applyFont="1" applyFill="1" applyBorder="1" applyAlignment="1">
      <alignment horizontal="center" vertical="center" wrapText="1"/>
    </xf>
    <xf numFmtId="9" fontId="9" fillId="0" borderId="1" xfId="8" applyFont="1" applyBorder="1" applyAlignment="1" applyProtection="1">
      <alignment horizontal="center" vertical="center"/>
    </xf>
    <xf numFmtId="3" fontId="9" fillId="0" borderId="1" xfId="0" applyNumberFormat="1" applyFont="1" applyBorder="1" applyAlignment="1">
      <alignment horizontal="center" vertical="center"/>
    </xf>
    <xf numFmtId="0" fontId="15" fillId="0" borderId="6" xfId="0" applyFont="1" applyBorder="1" applyAlignment="1">
      <alignment vertical="center"/>
    </xf>
    <xf numFmtId="9" fontId="0" fillId="0" borderId="0" xfId="0" applyNumberFormat="1"/>
    <xf numFmtId="0" fontId="7" fillId="11" borderId="1" xfId="0" applyFont="1" applyFill="1" applyBorder="1" applyAlignment="1">
      <alignment horizontal="center" vertical="center" wrapText="1"/>
    </xf>
    <xf numFmtId="166" fontId="7" fillId="11" borderId="1" xfId="1" applyFont="1" applyFill="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164" fontId="20" fillId="10" borderId="1" xfId="0" applyNumberFormat="1" applyFont="1" applyFill="1" applyBorder="1" applyAlignment="1">
      <alignment vertical="center" wrapText="1"/>
    </xf>
    <xf numFmtId="10" fontId="20" fillId="10" borderId="1" xfId="0" applyNumberFormat="1" applyFont="1" applyFill="1" applyBorder="1" applyAlignment="1">
      <alignment vertical="center" wrapText="1"/>
    </xf>
    <xf numFmtId="170" fontId="14" fillId="7" borderId="0" xfId="2" applyNumberFormat="1" applyFont="1" applyFill="1" applyBorder="1" applyAlignment="1" applyProtection="1">
      <protection locked="0"/>
    </xf>
    <xf numFmtId="0" fontId="24" fillId="0" borderId="1" xfId="0" applyFont="1" applyBorder="1" applyAlignment="1">
      <alignment horizontal="justify" vertical="top" wrapText="1"/>
    </xf>
    <xf numFmtId="0" fontId="25" fillId="12" borderId="1" xfId="0" applyFont="1" applyFill="1" applyBorder="1" applyAlignment="1">
      <alignment horizontal="center" vertical="center" wrapText="1"/>
    </xf>
    <xf numFmtId="0" fontId="24" fillId="0" borderId="12" xfId="0" applyFont="1" applyBorder="1" applyAlignment="1">
      <alignment horizontal="justify" vertical="top" wrapText="1"/>
    </xf>
    <xf numFmtId="0" fontId="24" fillId="0" borderId="12" xfId="0" applyFont="1" applyBorder="1" applyAlignment="1">
      <alignment horizontal="justify" vertical="top"/>
    </xf>
    <xf numFmtId="170" fontId="0" fillId="11" borderId="1" xfId="0" applyNumberFormat="1" applyFill="1" applyBorder="1"/>
    <xf numFmtId="169" fontId="3" fillId="11" borderId="1" xfId="2" applyNumberFormat="1" applyFont="1" applyFill="1" applyBorder="1" applyAlignment="1" applyProtection="1">
      <alignment vertical="center" wrapText="1"/>
    </xf>
    <xf numFmtId="169" fontId="3" fillId="11" borderId="1" xfId="9" applyNumberFormat="1" applyFont="1" applyFill="1" applyBorder="1" applyAlignment="1" applyProtection="1">
      <alignment vertical="center" wrapText="1"/>
    </xf>
    <xf numFmtId="0" fontId="13" fillId="0" borderId="0" xfId="0" applyFont="1" applyAlignment="1">
      <alignment horizontal="justify" wrapText="1"/>
    </xf>
    <xf numFmtId="0" fontId="13" fillId="0" borderId="0" xfId="0" applyFont="1" applyAlignment="1">
      <alignment horizontal="justify"/>
    </xf>
    <xf numFmtId="0" fontId="13"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justify" vertical="center" wrapText="1"/>
    </xf>
    <xf numFmtId="0" fontId="13" fillId="0" borderId="0" xfId="0" applyFont="1" applyAlignment="1">
      <alignment horizontal="justify"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7" fillId="0" borderId="1" xfId="0" applyFont="1" applyBorder="1" applyAlignment="1">
      <alignment horizontal="center" vertical="center" wrapText="1"/>
    </xf>
    <xf numFmtId="0" fontId="6" fillId="5" borderId="12"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170" fontId="4"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167" fontId="4" fillId="4" borderId="1" xfId="1" applyNumberFormat="1"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pplyProtection="1">
      <alignment horizontal="center" wrapText="1"/>
      <protection locked="0"/>
    </xf>
    <xf numFmtId="0" fontId="6" fillId="5"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9"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169" fontId="3" fillId="0" borderId="17" xfId="2" applyNumberFormat="1" applyFont="1" applyFill="1" applyBorder="1" applyAlignment="1" applyProtection="1">
      <alignment horizontal="center" vertical="center" wrapText="1"/>
    </xf>
    <xf numFmtId="169" fontId="3" fillId="0" borderId="18" xfId="2" applyNumberFormat="1" applyFont="1" applyFill="1" applyBorder="1" applyAlignment="1" applyProtection="1">
      <alignment horizontal="center" vertical="center" wrapText="1"/>
    </xf>
    <xf numFmtId="169" fontId="3" fillId="0" borderId="13" xfId="2" applyNumberFormat="1" applyFont="1" applyFill="1" applyBorder="1" applyAlignment="1" applyProtection="1">
      <alignment horizontal="center" vertical="center" wrapText="1"/>
    </xf>
    <xf numFmtId="169" fontId="3" fillId="0" borderId="15" xfId="2" applyNumberFormat="1" applyFont="1" applyFill="1" applyBorder="1" applyAlignment="1" applyProtection="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5" fillId="5" borderId="11" xfId="0" applyFont="1" applyFill="1" applyBorder="1" applyAlignment="1">
      <alignment horizontal="center" vertical="center" wrapText="1"/>
    </xf>
    <xf numFmtId="1" fontId="3" fillId="2" borderId="1" xfId="2" applyNumberFormat="1" applyFont="1" applyFill="1" applyBorder="1" applyAlignment="1" applyProtection="1">
      <alignment horizontal="center" vertical="center" wrapText="1"/>
    </xf>
    <xf numFmtId="167" fontId="4" fillId="4" borderId="1" xfId="7" applyNumberFormat="1" applyFont="1" applyFill="1" applyBorder="1" applyAlignment="1" applyProtection="1">
      <alignment horizontal="center" vertical="center" wrapText="1"/>
    </xf>
    <xf numFmtId="0" fontId="16" fillId="8" borderId="1" xfId="0" applyFont="1" applyFill="1" applyBorder="1" applyAlignment="1">
      <alignment horizontal="center" vertical="center"/>
    </xf>
  </cellXfs>
  <cellStyles count="10">
    <cellStyle name="Moneda" xfId="1" builtinId="4"/>
    <cellStyle name="Moneda [0]" xfId="9" builtinId="7"/>
    <cellStyle name="Moneda [0] 2" xfId="2" xr:uid="{00000000-0005-0000-0000-000001000000}"/>
    <cellStyle name="Moneda 2" xfId="4" xr:uid="{00000000-0005-0000-0000-000002000000}"/>
    <cellStyle name="Moneda 3" xfId="3" xr:uid="{00000000-0005-0000-0000-000003000000}"/>
    <cellStyle name="Moneda 4" xfId="6" xr:uid="{00000000-0005-0000-0000-000004000000}"/>
    <cellStyle name="Moneda 5" xfId="5" xr:uid="{00000000-0005-0000-0000-000005000000}"/>
    <cellStyle name="Moneda 6" xfId="7" xr:uid="{00000000-0005-0000-0000-000006000000}"/>
    <cellStyle name="Normal" xfId="0" builtinId="0"/>
    <cellStyle name="Porcentaje" xfId="8"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ADDDE7"/>
      <color rgb="FF3BC6D5"/>
      <color rgb="FFB4E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629477</xdr:colOff>
      <xdr:row>1</xdr:row>
      <xdr:rowOff>99393</xdr:rowOff>
    </xdr:from>
    <xdr:to>
      <xdr:col>1</xdr:col>
      <xdr:colOff>1200425</xdr:colOff>
      <xdr:row>1</xdr:row>
      <xdr:rowOff>1115393</xdr:rowOff>
    </xdr:to>
    <xdr:pic>
      <xdr:nvPicPr>
        <xdr:cNvPr id="4" name="Imagen 3">
          <a:extLst>
            <a:ext uri="{FF2B5EF4-FFF2-40B4-BE49-F238E27FC236}">
              <a16:creationId xmlns:a16="http://schemas.microsoft.com/office/drawing/2014/main" id="{13439174-AEDC-0EEC-FE61-AABA12DB5A35}"/>
            </a:ext>
          </a:extLst>
        </xdr:cNvPr>
        <xdr:cNvPicPr>
          <a:picLocks noChangeAspect="1"/>
        </xdr:cNvPicPr>
      </xdr:nvPicPr>
      <xdr:blipFill>
        <a:blip xmlns:r="http://schemas.openxmlformats.org/officeDocument/2006/relationships" r:embed="rId1"/>
        <a:stretch>
          <a:fillRect/>
        </a:stretch>
      </xdr:blipFill>
      <xdr:spPr>
        <a:xfrm>
          <a:off x="629477" y="364436"/>
          <a:ext cx="1244600" cy="1016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0D9FB-64A5-D040-965E-9DBCC48DBF65}">
  <dimension ref="A1:M6"/>
  <sheetViews>
    <sheetView view="pageBreakPreview" zoomScale="60" zoomScaleNormal="100" workbookViewId="0">
      <selection sqref="A1:M1"/>
    </sheetView>
  </sheetViews>
  <sheetFormatPr defaultColWidth="0" defaultRowHeight="15" zeroHeight="1"/>
  <cols>
    <col min="1" max="12" width="11.42578125" customWidth="1"/>
    <col min="13" max="13" width="74.28515625" customWidth="1"/>
    <col min="14" max="16384" width="11.42578125" hidden="1"/>
  </cols>
  <sheetData>
    <row r="1" spans="1:13" ht="408.95" customHeight="1">
      <c r="A1" s="80" t="s">
        <v>0</v>
      </c>
      <c r="B1" s="81"/>
      <c r="C1" s="81"/>
      <c r="D1" s="81"/>
      <c r="E1" s="81"/>
      <c r="F1" s="81"/>
      <c r="G1" s="81"/>
      <c r="H1" s="81"/>
      <c r="I1" s="81"/>
      <c r="J1" s="81"/>
      <c r="K1" s="81"/>
      <c r="L1" s="81"/>
      <c r="M1" s="81"/>
    </row>
    <row r="2" spans="1:13" ht="30.95">
      <c r="A2" s="81"/>
      <c r="B2" s="81"/>
      <c r="C2" s="81"/>
      <c r="D2" s="81"/>
      <c r="E2" s="81"/>
      <c r="F2" s="81"/>
      <c r="G2" s="81"/>
      <c r="H2" s="2"/>
      <c r="I2" s="2"/>
      <c r="J2" s="2"/>
      <c r="K2" s="2"/>
      <c r="L2" s="2"/>
      <c r="M2" s="2"/>
    </row>
    <row r="3" spans="1:13">
      <c r="A3" s="2"/>
      <c r="B3" s="2"/>
      <c r="C3" s="2"/>
      <c r="D3" s="2"/>
      <c r="E3" s="2"/>
      <c r="F3" s="2"/>
      <c r="G3" s="2"/>
      <c r="H3" s="2"/>
      <c r="I3" s="2"/>
      <c r="J3" s="2"/>
      <c r="K3" s="2"/>
      <c r="L3" s="2"/>
      <c r="M3" s="2"/>
    </row>
    <row r="4" spans="1:13" ht="409.5" customHeight="1">
      <c r="A4" s="82" t="s">
        <v>1</v>
      </c>
      <c r="B4" s="83"/>
      <c r="C4" s="83"/>
      <c r="D4" s="83"/>
      <c r="E4" s="83"/>
      <c r="F4" s="83"/>
      <c r="G4" s="83"/>
      <c r="H4" s="83"/>
      <c r="I4" s="83"/>
      <c r="J4" s="83"/>
      <c r="K4" s="83"/>
      <c r="L4" s="83"/>
      <c r="M4" s="83"/>
    </row>
    <row r="5" spans="1:13">
      <c r="A5" s="2"/>
      <c r="B5" s="2"/>
      <c r="C5" s="2"/>
      <c r="D5" s="2"/>
      <c r="E5" s="2"/>
      <c r="F5" s="2"/>
      <c r="G5" s="2"/>
      <c r="H5" s="2"/>
      <c r="I5" s="2"/>
      <c r="J5" s="2"/>
      <c r="K5" s="2"/>
      <c r="L5" s="2"/>
      <c r="M5" s="2"/>
    </row>
    <row r="6" spans="1:13" ht="320.10000000000002" customHeight="1">
      <c r="A6" s="84"/>
      <c r="B6" s="85"/>
      <c r="C6" s="85"/>
      <c r="D6" s="85"/>
      <c r="E6" s="85"/>
      <c r="F6" s="85"/>
      <c r="G6" s="85"/>
      <c r="H6" s="85"/>
      <c r="I6" s="85"/>
      <c r="J6" s="85"/>
      <c r="K6" s="85"/>
      <c r="L6" s="85"/>
      <c r="M6" s="85"/>
    </row>
  </sheetData>
  <mergeCells count="4">
    <mergeCell ref="A1:M1"/>
    <mergeCell ref="A2:G2"/>
    <mergeCell ref="A4:M4"/>
    <mergeCell ref="A6:M6"/>
  </mergeCells>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4"/>
  <sheetViews>
    <sheetView tabSelected="1" view="pageBreakPreview" topLeftCell="A25" zoomScale="82" zoomScaleNormal="55" zoomScaleSheetLayoutView="85" workbookViewId="0">
      <selection activeCell="C27" sqref="C27:C28"/>
    </sheetView>
  </sheetViews>
  <sheetFormatPr defaultColWidth="11.42578125" defaultRowHeight="14.1"/>
  <cols>
    <col min="1" max="1" width="8.85546875" style="10" customWidth="1"/>
    <col min="2" max="2" width="40.7109375" style="11" bestFit="1" customWidth="1"/>
    <col min="3" max="3" width="57.7109375" style="11" customWidth="1"/>
    <col min="4" max="4" width="17.7109375" style="11" customWidth="1"/>
    <col min="5" max="5" width="17" style="12" customWidth="1"/>
    <col min="6" max="6" width="15.140625" style="11" customWidth="1"/>
    <col min="7" max="7" width="21.85546875" style="13" customWidth="1"/>
    <col min="8" max="8" width="36.7109375" style="13" customWidth="1"/>
    <col min="9" max="10" width="17.7109375" style="10" customWidth="1"/>
    <col min="11" max="11" width="13.28515625" style="14" hidden="1" customWidth="1"/>
    <col min="12" max="12" width="11.42578125" style="14" hidden="1" customWidth="1"/>
    <col min="13" max="13" width="21.140625" style="14" hidden="1" customWidth="1"/>
    <col min="14" max="14" width="11.42578125" style="14" hidden="1" customWidth="1"/>
    <col min="15" max="15" width="11.42578125" style="14" customWidth="1"/>
    <col min="16" max="16" width="14.85546875" style="14" customWidth="1"/>
    <col min="17" max="19" width="11.42578125" style="14" customWidth="1"/>
    <col min="20" max="16384" width="11.42578125" style="14"/>
  </cols>
  <sheetData>
    <row r="1" spans="1:14" ht="21.75" customHeight="1"/>
    <row r="2" spans="1:14" ht="90" customHeight="1">
      <c r="A2" s="102"/>
      <c r="B2" s="102"/>
      <c r="C2" s="102"/>
      <c r="D2" s="101" t="s">
        <v>2</v>
      </c>
      <c r="E2" s="101"/>
      <c r="F2" s="101"/>
      <c r="G2" s="101"/>
      <c r="H2" s="101"/>
    </row>
    <row r="3" spans="1:14" ht="47.25" customHeight="1">
      <c r="A3" s="103" t="s">
        <v>3</v>
      </c>
      <c r="B3" s="103"/>
      <c r="C3" s="103"/>
      <c r="D3" s="103"/>
      <c r="E3" s="103"/>
      <c r="F3" s="103"/>
      <c r="G3" s="103"/>
      <c r="H3" s="103"/>
    </row>
    <row r="4" spans="1:14" ht="10.5" customHeight="1">
      <c r="E4" s="12" t="s">
        <v>4</v>
      </c>
    </row>
    <row r="5" spans="1:14" ht="15.95">
      <c r="A5" s="104" t="s">
        <v>5</v>
      </c>
      <c r="B5" s="103"/>
      <c r="C5" s="103"/>
      <c r="D5" s="103"/>
      <c r="E5" s="103"/>
      <c r="F5" s="103"/>
      <c r="G5" s="103"/>
      <c r="H5" s="103"/>
    </row>
    <row r="6" spans="1:14" ht="15.95">
      <c r="A6" s="106" t="s">
        <v>6</v>
      </c>
      <c r="B6" s="106"/>
      <c r="C6" s="106"/>
      <c r="D6" s="106"/>
      <c r="E6" s="106"/>
      <c r="F6" s="106"/>
      <c r="G6" s="106"/>
      <c r="H6" s="106"/>
    </row>
    <row r="7" spans="1:14" ht="50.25" customHeight="1">
      <c r="A7" s="106" t="s">
        <v>7</v>
      </c>
      <c r="B7" s="106"/>
      <c r="C7" s="106"/>
      <c r="D7" s="106"/>
      <c r="E7" s="106"/>
      <c r="F7" s="106"/>
      <c r="G7" s="106"/>
      <c r="H7" s="106"/>
    </row>
    <row r="8" spans="1:14" ht="50.25" customHeight="1">
      <c r="A8" s="109" t="s">
        <v>8</v>
      </c>
      <c r="B8" s="109"/>
      <c r="C8" s="109"/>
      <c r="D8" s="109"/>
      <c r="E8" s="109"/>
      <c r="F8" s="109"/>
      <c r="G8" s="109"/>
      <c r="H8" s="109"/>
    </row>
    <row r="9" spans="1:14" ht="15.95">
      <c r="A9" s="88" t="s">
        <v>9</v>
      </c>
      <c r="B9" s="89"/>
      <c r="C9" s="92">
        <v>600</v>
      </c>
      <c r="D9" s="88" t="s">
        <v>10</v>
      </c>
      <c r="E9" s="94"/>
      <c r="F9" s="89"/>
      <c r="G9" s="92">
        <v>24</v>
      </c>
      <c r="H9" s="15"/>
    </row>
    <row r="10" spans="1:14" ht="15.95">
      <c r="A10" s="90"/>
      <c r="B10" s="91"/>
      <c r="C10" s="93"/>
      <c r="D10" s="90"/>
      <c r="E10" s="95"/>
      <c r="F10" s="91"/>
      <c r="G10" s="93"/>
      <c r="H10" s="15"/>
      <c r="I10" s="68"/>
      <c r="J10" s="69"/>
    </row>
    <row r="11" spans="1:14" ht="38.1" customHeight="1">
      <c r="A11" s="100" t="s">
        <v>11</v>
      </c>
      <c r="B11" s="100"/>
      <c r="C11" s="100"/>
      <c r="D11" s="100"/>
      <c r="E11" s="100"/>
      <c r="F11" s="100"/>
      <c r="G11" s="100"/>
      <c r="H11" s="100"/>
      <c r="I11" s="86" t="s">
        <v>12</v>
      </c>
      <c r="J11" s="87"/>
    </row>
    <row r="12" spans="1:14" ht="29.25" customHeight="1">
      <c r="A12" s="108" t="s">
        <v>13</v>
      </c>
      <c r="B12" s="108"/>
      <c r="C12" s="108"/>
      <c r="D12" s="108"/>
      <c r="E12" s="108"/>
      <c r="F12" s="108"/>
      <c r="G12" s="105" t="s">
        <v>14</v>
      </c>
      <c r="H12" s="105"/>
      <c r="I12" s="105" t="s">
        <v>15</v>
      </c>
      <c r="J12" s="105"/>
    </row>
    <row r="13" spans="1:14" ht="33.950000000000003">
      <c r="A13" s="16">
        <v>1</v>
      </c>
      <c r="B13" s="16" t="s">
        <v>16</v>
      </c>
      <c r="C13" s="16" t="s">
        <v>17</v>
      </c>
      <c r="D13" s="16" t="s">
        <v>18</v>
      </c>
      <c r="E13" s="17" t="s">
        <v>19</v>
      </c>
      <c r="F13" s="16" t="s">
        <v>20</v>
      </c>
      <c r="G13" s="18" t="s">
        <v>21</v>
      </c>
      <c r="H13" s="18" t="s">
        <v>22</v>
      </c>
      <c r="I13" s="18" t="s">
        <v>23</v>
      </c>
      <c r="J13" s="18" t="s">
        <v>24</v>
      </c>
    </row>
    <row r="14" spans="1:14" ht="74.099999999999994" customHeight="1">
      <c r="A14" s="20" t="s">
        <v>25</v>
      </c>
      <c r="B14" s="21" t="s">
        <v>26</v>
      </c>
      <c r="C14" s="21" t="s">
        <v>27</v>
      </c>
      <c r="D14" s="22">
        <v>1</v>
      </c>
      <c r="E14" s="23">
        <v>7</v>
      </c>
      <c r="F14" s="24">
        <v>1</v>
      </c>
      <c r="G14" s="70"/>
      <c r="H14" s="67">
        <f t="shared" ref="H14:H18" si="0">ROUND(D14*F14*G14*E14,2)</f>
        <v>0</v>
      </c>
      <c r="I14" s="62">
        <v>0.5</v>
      </c>
      <c r="J14" s="62">
        <v>0.5</v>
      </c>
    </row>
    <row r="15" spans="1:14" ht="75" customHeight="1">
      <c r="A15" s="20" t="s">
        <v>28</v>
      </c>
      <c r="B15" s="25" t="s">
        <v>29</v>
      </c>
      <c r="C15" s="25" t="s">
        <v>30</v>
      </c>
      <c r="D15" s="22">
        <v>1</v>
      </c>
      <c r="E15" s="23">
        <v>7</v>
      </c>
      <c r="F15" s="24">
        <v>1</v>
      </c>
      <c r="G15" s="70"/>
      <c r="H15" s="67">
        <f t="shared" si="0"/>
        <v>0</v>
      </c>
      <c r="I15" s="62">
        <v>0.5</v>
      </c>
      <c r="J15" s="62">
        <v>0.5</v>
      </c>
    </row>
    <row r="16" spans="1:14" ht="75" customHeight="1">
      <c r="A16" s="26" t="s">
        <v>31</v>
      </c>
      <c r="B16" s="21" t="s">
        <v>32</v>
      </c>
      <c r="C16" s="21" t="s">
        <v>33</v>
      </c>
      <c r="D16" s="22">
        <v>2</v>
      </c>
      <c r="E16" s="23">
        <v>7</v>
      </c>
      <c r="F16" s="24">
        <v>1</v>
      </c>
      <c r="G16" s="70"/>
      <c r="H16" s="67">
        <f t="shared" si="0"/>
        <v>0</v>
      </c>
      <c r="I16" s="62">
        <v>1</v>
      </c>
      <c r="J16" s="62">
        <v>0</v>
      </c>
      <c r="M16" s="14" t="s">
        <v>34</v>
      </c>
      <c r="N16" s="14">
        <v>400</v>
      </c>
    </row>
    <row r="17" spans="1:19" ht="75" customHeight="1">
      <c r="A17" s="26" t="s">
        <v>35</v>
      </c>
      <c r="B17" s="25" t="s">
        <v>36</v>
      </c>
      <c r="C17" s="21" t="s">
        <v>37</v>
      </c>
      <c r="D17" s="66">
        <f>+G9</f>
        <v>24</v>
      </c>
      <c r="E17" s="23">
        <v>4.5</v>
      </c>
      <c r="F17" s="24">
        <v>1</v>
      </c>
      <c r="G17" s="70"/>
      <c r="H17" s="67">
        <f t="shared" si="0"/>
        <v>0</v>
      </c>
      <c r="I17" s="62">
        <v>0</v>
      </c>
      <c r="J17" s="62">
        <v>1</v>
      </c>
      <c r="M17" s="14" t="s">
        <v>38</v>
      </c>
      <c r="N17" s="14">
        <v>100</v>
      </c>
    </row>
    <row r="18" spans="1:19" ht="84" customHeight="1">
      <c r="A18" s="26" t="s">
        <v>39</v>
      </c>
      <c r="B18" s="27" t="s">
        <v>40</v>
      </c>
      <c r="C18" s="21" t="s">
        <v>41</v>
      </c>
      <c r="D18" s="22">
        <v>3</v>
      </c>
      <c r="E18" s="23">
        <v>6</v>
      </c>
      <c r="F18" s="24">
        <v>1</v>
      </c>
      <c r="G18" s="70"/>
      <c r="H18" s="67">
        <f t="shared" si="0"/>
        <v>0</v>
      </c>
      <c r="I18" s="62">
        <v>0</v>
      </c>
      <c r="J18" s="62">
        <v>1</v>
      </c>
      <c r="M18" s="14" t="s">
        <v>42</v>
      </c>
      <c r="N18" s="14">
        <f>N16/N17</f>
        <v>4</v>
      </c>
    </row>
    <row r="19" spans="1:19" ht="75" customHeight="1">
      <c r="A19" s="26" t="s">
        <v>43</v>
      </c>
      <c r="B19" s="28" t="s">
        <v>44</v>
      </c>
      <c r="C19" s="21" t="s">
        <v>45</v>
      </c>
      <c r="D19" s="22">
        <v>1</v>
      </c>
      <c r="E19" s="23">
        <v>7</v>
      </c>
      <c r="F19" s="24">
        <v>1</v>
      </c>
      <c r="G19" s="70"/>
      <c r="H19" s="67">
        <f>ROUND(D19*F19*G19*E19,2)</f>
        <v>0</v>
      </c>
      <c r="I19" s="62">
        <v>0</v>
      </c>
      <c r="J19" s="62">
        <v>1</v>
      </c>
    </row>
    <row r="20" spans="1:19" ht="75" customHeight="1">
      <c r="A20" s="26" t="s">
        <v>46</v>
      </c>
      <c r="B20" s="25" t="s">
        <v>47</v>
      </c>
      <c r="C20" s="21" t="s">
        <v>48</v>
      </c>
      <c r="D20" s="22">
        <v>1</v>
      </c>
      <c r="E20" s="23">
        <v>7</v>
      </c>
      <c r="F20" s="24">
        <v>1</v>
      </c>
      <c r="G20" s="70"/>
      <c r="H20" s="67">
        <f>ROUND(D20*F20*G20*E20,2)</f>
        <v>0</v>
      </c>
      <c r="I20" s="62">
        <v>0</v>
      </c>
      <c r="J20" s="62">
        <v>1</v>
      </c>
    </row>
    <row r="21" spans="1:19" ht="75" customHeight="1">
      <c r="A21" s="26">
        <v>1.8</v>
      </c>
      <c r="B21" s="25" t="s">
        <v>49</v>
      </c>
      <c r="C21" s="21" t="s">
        <v>50</v>
      </c>
      <c r="D21" s="22">
        <v>1</v>
      </c>
      <c r="E21" s="23">
        <v>7</v>
      </c>
      <c r="F21" s="24">
        <v>1</v>
      </c>
      <c r="G21" s="70"/>
      <c r="H21" s="67">
        <f>ROUND(D21*F21*G21*E21,2)</f>
        <v>0</v>
      </c>
      <c r="I21" s="62">
        <v>0.8</v>
      </c>
      <c r="J21" s="62">
        <v>0.2</v>
      </c>
    </row>
    <row r="22" spans="1:19" ht="15" customHeight="1">
      <c r="A22" s="107" t="s">
        <v>51</v>
      </c>
      <c r="B22" s="107"/>
      <c r="C22" s="107"/>
      <c r="D22" s="107"/>
      <c r="E22" s="107"/>
      <c r="F22" s="107"/>
      <c r="G22" s="107"/>
      <c r="H22" s="18">
        <f>SUM(H14:H21)</f>
        <v>0</v>
      </c>
    </row>
    <row r="23" spans="1:19" ht="38.1" customHeight="1">
      <c r="A23" s="100" t="s">
        <v>52</v>
      </c>
      <c r="B23" s="100"/>
      <c r="C23" s="100"/>
      <c r="D23" s="100"/>
      <c r="E23" s="100"/>
      <c r="F23" s="100"/>
      <c r="G23" s="100"/>
      <c r="H23" s="100"/>
    </row>
    <row r="24" spans="1:19" ht="47.25" customHeight="1">
      <c r="A24" s="30" t="s">
        <v>53</v>
      </c>
      <c r="B24" s="30" t="s">
        <v>54</v>
      </c>
      <c r="C24" s="31" t="s">
        <v>55</v>
      </c>
      <c r="D24" s="117" t="s">
        <v>18</v>
      </c>
      <c r="E24" s="117"/>
      <c r="F24" s="117"/>
      <c r="G24" s="32" t="s">
        <v>56</v>
      </c>
      <c r="H24" s="32" t="s">
        <v>57</v>
      </c>
    </row>
    <row r="25" spans="1:19" ht="89.25" customHeight="1">
      <c r="A25" s="26" t="s">
        <v>58</v>
      </c>
      <c r="B25" s="25" t="s">
        <v>59</v>
      </c>
      <c r="C25" s="33" t="s">
        <v>60</v>
      </c>
      <c r="D25" s="139">
        <v>1</v>
      </c>
      <c r="E25" s="139"/>
      <c r="F25" s="139"/>
      <c r="G25" s="70"/>
      <c r="H25" s="67">
        <f>+D25*G25</f>
        <v>0</v>
      </c>
      <c r="I25" s="62">
        <v>1</v>
      </c>
      <c r="J25" s="62">
        <v>0</v>
      </c>
    </row>
    <row r="26" spans="1:19" ht="47.25" customHeight="1">
      <c r="A26" s="30" t="s">
        <v>61</v>
      </c>
      <c r="B26" s="30" t="s">
        <v>62</v>
      </c>
      <c r="C26" s="31" t="s">
        <v>55</v>
      </c>
      <c r="D26" s="34" t="s">
        <v>18</v>
      </c>
      <c r="E26" s="35" t="s">
        <v>63</v>
      </c>
      <c r="F26" s="34" t="s">
        <v>64</v>
      </c>
      <c r="G26" s="32" t="s">
        <v>56</v>
      </c>
      <c r="H26" s="32" t="s">
        <v>57</v>
      </c>
    </row>
    <row r="27" spans="1:19" ht="68.25" customHeight="1">
      <c r="A27" s="36" t="s">
        <v>65</v>
      </c>
      <c r="B27" s="37" t="s">
        <v>66</v>
      </c>
      <c r="C27" s="118" t="s">
        <v>67</v>
      </c>
      <c r="D27" s="36">
        <v>2</v>
      </c>
      <c r="E27" s="36" t="s">
        <v>68</v>
      </c>
      <c r="F27" s="36">
        <v>5</v>
      </c>
      <c r="G27" s="70"/>
      <c r="H27" s="67">
        <f>D27*F27*G27</f>
        <v>0</v>
      </c>
      <c r="I27" s="62">
        <v>0</v>
      </c>
      <c r="J27" s="62">
        <v>1</v>
      </c>
      <c r="S27" s="38"/>
    </row>
    <row r="28" spans="1:19" ht="54" customHeight="1">
      <c r="A28" s="36" t="s">
        <v>69</v>
      </c>
      <c r="B28" s="37" t="s">
        <v>70</v>
      </c>
      <c r="C28" s="118"/>
      <c r="D28" s="36">
        <v>2</v>
      </c>
      <c r="E28" s="36">
        <v>1.5</v>
      </c>
      <c r="F28" s="36">
        <v>5</v>
      </c>
      <c r="G28" s="70"/>
      <c r="H28" s="67">
        <f>D28*E28*F28*G28</f>
        <v>0</v>
      </c>
      <c r="I28" s="62">
        <v>0</v>
      </c>
      <c r="J28" s="62">
        <v>1</v>
      </c>
      <c r="S28" s="19"/>
    </row>
    <row r="29" spans="1:19" ht="57.75" customHeight="1">
      <c r="A29" s="39" t="s">
        <v>71</v>
      </c>
      <c r="B29" s="27" t="s">
        <v>72</v>
      </c>
      <c r="C29" s="21" t="s">
        <v>73</v>
      </c>
      <c r="D29" s="66">
        <f>D17</f>
        <v>24</v>
      </c>
      <c r="E29" s="40" t="s">
        <v>68</v>
      </c>
      <c r="F29" s="36">
        <v>19</v>
      </c>
      <c r="G29" s="70"/>
      <c r="H29" s="67">
        <f>D29*F29*G29</f>
        <v>0</v>
      </c>
      <c r="I29" s="62">
        <v>0</v>
      </c>
      <c r="J29" s="62">
        <v>1</v>
      </c>
    </row>
    <row r="30" spans="1:19" ht="78" customHeight="1">
      <c r="A30" s="39" t="s">
        <v>74</v>
      </c>
      <c r="B30" s="27" t="s">
        <v>75</v>
      </c>
      <c r="C30" s="21" t="s">
        <v>76</v>
      </c>
      <c r="D30" s="66">
        <f>D17</f>
        <v>24</v>
      </c>
      <c r="E30" s="41">
        <v>1.5</v>
      </c>
      <c r="F30" s="36">
        <v>19</v>
      </c>
      <c r="G30" s="70"/>
      <c r="H30" s="67">
        <f>D30*E30*F30*G30</f>
        <v>0</v>
      </c>
      <c r="I30" s="62">
        <v>0</v>
      </c>
      <c r="J30" s="62">
        <v>1</v>
      </c>
      <c r="S30" s="19"/>
    </row>
    <row r="31" spans="1:19" ht="47.25" customHeight="1">
      <c r="A31" s="30" t="s">
        <v>77</v>
      </c>
      <c r="B31" s="30" t="s">
        <v>78</v>
      </c>
      <c r="C31" s="31" t="s">
        <v>55</v>
      </c>
      <c r="D31" s="42" t="s">
        <v>79</v>
      </c>
      <c r="E31" s="107" t="s">
        <v>80</v>
      </c>
      <c r="F31" s="107"/>
      <c r="G31" s="32" t="s">
        <v>56</v>
      </c>
      <c r="H31" s="32" t="s">
        <v>57</v>
      </c>
    </row>
    <row r="32" spans="1:19" ht="57.75" customHeight="1">
      <c r="A32" s="39" t="s">
        <v>81</v>
      </c>
      <c r="B32" s="43" t="s">
        <v>82</v>
      </c>
      <c r="C32" s="21" t="s">
        <v>83</v>
      </c>
      <c r="D32" s="66">
        <f>D17</f>
        <v>24</v>
      </c>
      <c r="E32" s="96">
        <v>1</v>
      </c>
      <c r="F32" s="96"/>
      <c r="G32" s="67">
        <f>'PRECIOS UNITARIOS KITS'!G22</f>
        <v>0</v>
      </c>
      <c r="H32" s="67">
        <f>+D32*E32*G32</f>
        <v>0</v>
      </c>
      <c r="I32" s="62">
        <v>0</v>
      </c>
      <c r="J32" s="62">
        <v>1</v>
      </c>
    </row>
    <row r="33" spans="1:11" ht="84" customHeight="1" thickBot="1">
      <c r="A33" s="44" t="s">
        <v>84</v>
      </c>
      <c r="B33" s="44" t="s">
        <v>85</v>
      </c>
      <c r="C33" s="45" t="s">
        <v>55</v>
      </c>
      <c r="D33" s="46" t="s">
        <v>79</v>
      </c>
      <c r="E33" s="138" t="s">
        <v>80</v>
      </c>
      <c r="F33" s="138"/>
      <c r="G33" s="47" t="s">
        <v>56</v>
      </c>
      <c r="H33" s="47" t="s">
        <v>57</v>
      </c>
    </row>
    <row r="34" spans="1:11" ht="93" customHeight="1">
      <c r="A34" s="48" t="s">
        <v>86</v>
      </c>
      <c r="B34" s="49" t="s">
        <v>87</v>
      </c>
      <c r="C34" s="50" t="s">
        <v>88</v>
      </c>
      <c r="D34" s="51">
        <v>1</v>
      </c>
      <c r="E34" s="99">
        <v>3</v>
      </c>
      <c r="F34" s="99"/>
      <c r="G34" s="70"/>
      <c r="H34" s="67">
        <f t="shared" ref="H34:H42" si="1">D34*E34*G34</f>
        <v>0</v>
      </c>
      <c r="I34" s="62">
        <v>1</v>
      </c>
      <c r="J34" s="62">
        <v>0</v>
      </c>
      <c r="K34" s="29"/>
    </row>
    <row r="35" spans="1:11" ht="93" customHeight="1">
      <c r="A35" s="52" t="s">
        <v>89</v>
      </c>
      <c r="B35" s="27" t="s">
        <v>90</v>
      </c>
      <c r="C35" s="21" t="s">
        <v>91</v>
      </c>
      <c r="D35" s="36">
        <v>20</v>
      </c>
      <c r="E35" s="96">
        <v>3</v>
      </c>
      <c r="F35" s="96"/>
      <c r="G35" s="70"/>
      <c r="H35" s="67">
        <f t="shared" si="1"/>
        <v>0</v>
      </c>
      <c r="I35" s="62">
        <v>1</v>
      </c>
      <c r="J35" s="62">
        <v>0</v>
      </c>
    </row>
    <row r="36" spans="1:11" ht="93" customHeight="1">
      <c r="A36" s="52" t="s">
        <v>92</v>
      </c>
      <c r="B36" s="27" t="s">
        <v>93</v>
      </c>
      <c r="C36" s="21" t="s">
        <v>94</v>
      </c>
      <c r="D36" s="36">
        <v>14</v>
      </c>
      <c r="E36" s="96">
        <v>2</v>
      </c>
      <c r="F36" s="96"/>
      <c r="G36" s="70"/>
      <c r="H36" s="67">
        <f t="shared" si="1"/>
        <v>0</v>
      </c>
      <c r="I36" s="62">
        <v>1</v>
      </c>
      <c r="J36" s="62">
        <v>0</v>
      </c>
    </row>
    <row r="37" spans="1:11" ht="57.75" customHeight="1" thickBot="1">
      <c r="A37" s="53" t="s">
        <v>95</v>
      </c>
      <c r="B37" s="54" t="s">
        <v>96</v>
      </c>
      <c r="C37" s="55" t="s">
        <v>97</v>
      </c>
      <c r="D37" s="56">
        <v>14</v>
      </c>
      <c r="E37" s="98">
        <v>1</v>
      </c>
      <c r="F37" s="98"/>
      <c r="G37" s="70"/>
      <c r="H37" s="67">
        <f t="shared" si="1"/>
        <v>0</v>
      </c>
      <c r="I37" s="62">
        <v>1</v>
      </c>
      <c r="J37" s="62">
        <v>0</v>
      </c>
    </row>
    <row r="38" spans="1:11" ht="93" customHeight="1">
      <c r="A38" s="48" t="s">
        <v>98</v>
      </c>
      <c r="B38" s="64" t="s">
        <v>99</v>
      </c>
      <c r="C38" s="50" t="s">
        <v>100</v>
      </c>
      <c r="D38" s="51">
        <v>1</v>
      </c>
      <c r="E38" s="99">
        <v>3</v>
      </c>
      <c r="F38" s="99"/>
      <c r="G38" s="70"/>
      <c r="H38" s="67">
        <f t="shared" si="1"/>
        <v>0</v>
      </c>
      <c r="I38" s="62">
        <v>0</v>
      </c>
      <c r="J38" s="62">
        <v>1</v>
      </c>
    </row>
    <row r="39" spans="1:11" ht="57.75" customHeight="1">
      <c r="A39" s="52" t="s">
        <v>101</v>
      </c>
      <c r="B39" s="27" t="s">
        <v>102</v>
      </c>
      <c r="C39" s="21" t="s">
        <v>91</v>
      </c>
      <c r="D39" s="36">
        <v>70</v>
      </c>
      <c r="E39" s="96">
        <v>3</v>
      </c>
      <c r="F39" s="96"/>
      <c r="G39" s="70"/>
      <c r="H39" s="67">
        <f t="shared" si="1"/>
        <v>0</v>
      </c>
      <c r="I39" s="62">
        <v>0</v>
      </c>
      <c r="J39" s="62">
        <v>1</v>
      </c>
    </row>
    <row r="40" spans="1:11" ht="57.75" customHeight="1">
      <c r="A40" s="52" t="s">
        <v>103</v>
      </c>
      <c r="B40" s="27" t="s">
        <v>93</v>
      </c>
      <c r="C40" s="21" t="s">
        <v>104</v>
      </c>
      <c r="D40" s="36">
        <v>50</v>
      </c>
      <c r="E40" s="96">
        <v>2</v>
      </c>
      <c r="F40" s="96"/>
      <c r="G40" s="70"/>
      <c r="H40" s="67">
        <f t="shared" si="1"/>
        <v>0</v>
      </c>
      <c r="I40" s="62">
        <v>0</v>
      </c>
      <c r="J40" s="62">
        <v>1</v>
      </c>
    </row>
    <row r="41" spans="1:11" ht="57.75" customHeight="1">
      <c r="A41" s="52" t="s">
        <v>105</v>
      </c>
      <c r="B41" s="27" t="s">
        <v>106</v>
      </c>
      <c r="C41" s="21" t="s">
        <v>107</v>
      </c>
      <c r="D41" s="36">
        <v>50</v>
      </c>
      <c r="E41" s="96">
        <v>1</v>
      </c>
      <c r="F41" s="96"/>
      <c r="G41" s="70"/>
      <c r="H41" s="67">
        <f t="shared" si="1"/>
        <v>0</v>
      </c>
      <c r="I41" s="62">
        <v>0</v>
      </c>
      <c r="J41" s="62">
        <v>1</v>
      </c>
    </row>
    <row r="42" spans="1:11" ht="58.5" customHeight="1" thickBot="1">
      <c r="A42" s="53" t="s">
        <v>108</v>
      </c>
      <c r="B42" s="54" t="s">
        <v>109</v>
      </c>
      <c r="C42" s="55" t="s">
        <v>110</v>
      </c>
      <c r="D42" s="56">
        <v>70</v>
      </c>
      <c r="E42" s="98">
        <v>1</v>
      </c>
      <c r="F42" s="98"/>
      <c r="G42" s="70"/>
      <c r="H42" s="67">
        <f t="shared" si="1"/>
        <v>0</v>
      </c>
      <c r="I42" s="62">
        <v>0</v>
      </c>
      <c r="J42" s="62">
        <v>1</v>
      </c>
    </row>
    <row r="43" spans="1:11" ht="15.75" customHeight="1">
      <c r="A43" s="97" t="s">
        <v>111</v>
      </c>
      <c r="B43" s="97"/>
      <c r="C43" s="97"/>
      <c r="D43" s="97"/>
      <c r="E43" s="97"/>
      <c r="F43" s="97"/>
      <c r="G43" s="97"/>
      <c r="H43" s="57">
        <f>SUM(H25:H42)</f>
        <v>0</v>
      </c>
    </row>
    <row r="44" spans="1:11" ht="15" customHeight="1">
      <c r="A44" s="140" t="s">
        <v>112</v>
      </c>
      <c r="B44" s="140"/>
      <c r="C44" s="140"/>
      <c r="D44" s="140"/>
      <c r="E44" s="140"/>
      <c r="F44" s="140"/>
      <c r="G44" s="140"/>
      <c r="H44" s="58">
        <f>H22+H43</f>
        <v>0</v>
      </c>
    </row>
    <row r="45" spans="1:11" ht="15" customHeight="1">
      <c r="A45" s="100" t="s">
        <v>113</v>
      </c>
      <c r="B45" s="100"/>
      <c r="C45" s="100"/>
      <c r="D45" s="100"/>
      <c r="E45" s="100"/>
      <c r="F45" s="100"/>
      <c r="G45" s="100"/>
      <c r="H45" s="100"/>
    </row>
    <row r="46" spans="1:11" ht="15" customHeight="1">
      <c r="A46" s="108" t="s">
        <v>13</v>
      </c>
      <c r="B46" s="108"/>
      <c r="C46" s="108"/>
      <c r="D46" s="108"/>
      <c r="E46" s="108"/>
      <c r="F46" s="108"/>
      <c r="G46" s="105" t="s">
        <v>14</v>
      </c>
      <c r="H46" s="105"/>
    </row>
    <row r="47" spans="1:11" ht="33.950000000000003">
      <c r="A47" s="30">
        <v>3</v>
      </c>
      <c r="B47" s="112" t="s">
        <v>114</v>
      </c>
      <c r="C47" s="112"/>
      <c r="D47" s="112"/>
      <c r="E47" s="112"/>
      <c r="F47" s="112"/>
      <c r="G47" s="32" t="s">
        <v>115</v>
      </c>
      <c r="H47" s="32" t="s">
        <v>22</v>
      </c>
    </row>
    <row r="48" spans="1:11" ht="42.95" customHeight="1">
      <c r="A48" s="9" t="s">
        <v>116</v>
      </c>
      <c r="B48" s="113" t="s">
        <v>117</v>
      </c>
      <c r="C48" s="113"/>
      <c r="D48" s="113"/>
      <c r="E48" s="113"/>
      <c r="F48" s="113"/>
      <c r="G48" s="71"/>
      <c r="H48" s="67">
        <f>ROUND(H44*G48,2)</f>
        <v>0</v>
      </c>
    </row>
    <row r="49" spans="1:10" ht="15.75" customHeight="1">
      <c r="A49" s="112" t="s">
        <v>118</v>
      </c>
      <c r="B49" s="112"/>
      <c r="C49" s="112"/>
      <c r="D49" s="112"/>
      <c r="E49" s="112"/>
      <c r="F49" s="112"/>
      <c r="G49" s="112"/>
      <c r="H49" s="59">
        <f>SUM(H48:H48)</f>
        <v>0</v>
      </c>
    </row>
    <row r="50" spans="1:10" ht="27" customHeight="1">
      <c r="A50" s="114" t="s">
        <v>119</v>
      </c>
      <c r="B50" s="114"/>
      <c r="C50" s="114"/>
      <c r="D50" s="114"/>
      <c r="E50" s="114"/>
      <c r="F50" s="114"/>
      <c r="G50" s="114"/>
      <c r="H50" s="58">
        <f>ROUND(ROUND(+H44+H49,2),2)</f>
        <v>0</v>
      </c>
    </row>
    <row r="51" spans="1:10" ht="27" customHeight="1">
      <c r="A51" s="132"/>
      <c r="B51" s="133"/>
      <c r="C51" s="133"/>
      <c r="D51" s="133"/>
      <c r="E51" s="134"/>
      <c r="F51" s="119" t="str">
        <f>++IF(H50=C57,"Correcto","Error")</f>
        <v>Correcto</v>
      </c>
      <c r="G51" s="120"/>
      <c r="H51" s="121"/>
    </row>
    <row r="52" spans="1:10" ht="27" customHeight="1">
      <c r="A52" s="135"/>
      <c r="B52" s="136"/>
      <c r="C52" s="136"/>
      <c r="D52" s="136"/>
      <c r="E52" s="137"/>
      <c r="F52" s="122"/>
      <c r="G52" s="123"/>
      <c r="H52" s="124"/>
    </row>
    <row r="53" spans="1:10" ht="27" customHeight="1">
      <c r="A53" s="114" t="s">
        <v>120</v>
      </c>
      <c r="B53" s="114"/>
      <c r="C53" s="114"/>
      <c r="D53" s="114"/>
      <c r="E53" s="114"/>
      <c r="F53" s="122"/>
      <c r="G53" s="123"/>
      <c r="H53" s="124"/>
    </row>
    <row r="54" spans="1:10" ht="35.1" customHeight="1">
      <c r="A54" s="114" t="s">
        <v>121</v>
      </c>
      <c r="B54" s="114"/>
      <c r="C54" s="60" t="s">
        <v>122</v>
      </c>
      <c r="D54" s="60" t="s">
        <v>123</v>
      </c>
      <c r="E54" s="61" t="s">
        <v>124</v>
      </c>
      <c r="F54" s="122"/>
      <c r="G54" s="123"/>
      <c r="H54" s="124"/>
    </row>
    <row r="55" spans="1:10" ht="57.75" customHeight="1">
      <c r="A55" s="116" t="s">
        <v>125</v>
      </c>
      <c r="B55" s="116"/>
      <c r="C55" s="78">
        <f>+(H14*J14+H15*J15+H16*J16+H17*J17+H18*J18+H19*J19+H20*J20+H21*J21+H25*J25+H27*J27+H28*J28+H29*J29+H30*J30+H32*J32+H34*J34+H35*J35+H36*J36+H37*J37+H38*J38+H39*J39+H40*J40+H41*J41+H42*J42)*(1+G48)</f>
        <v>0</v>
      </c>
      <c r="D55" s="78">
        <f>+C9</f>
        <v>600</v>
      </c>
      <c r="E55" s="79">
        <f>C55/D55</f>
        <v>0</v>
      </c>
      <c r="F55" s="122"/>
      <c r="G55" s="123"/>
      <c r="H55" s="124"/>
    </row>
    <row r="56" spans="1:10" ht="57.75" customHeight="1">
      <c r="A56" s="116" t="s">
        <v>126</v>
      </c>
      <c r="B56" s="116"/>
      <c r="C56" s="78">
        <f>+(H14*I14+H15*I15+H16*I16+H17*I17+H18*I18+H19*I19+H20*I20+H21*I21+H25*I25+H27*I27+H28*I28+H29*I29+H30*I30+H32*I32+H34*I34+H35*I35+H36*I36+H37*I37+H38*I38+H39*I39+H40*I40+H41*I41+H42*I42)*(1+G48)</f>
        <v>0</v>
      </c>
      <c r="D56" s="128"/>
      <c r="E56" s="129"/>
      <c r="F56" s="122"/>
      <c r="G56" s="123"/>
      <c r="H56" s="124"/>
    </row>
    <row r="57" spans="1:10" ht="57.75" customHeight="1">
      <c r="A57" s="116" t="s">
        <v>127</v>
      </c>
      <c r="B57" s="116"/>
      <c r="C57" s="58">
        <f>ROUND(C55+C56,2)</f>
        <v>0</v>
      </c>
      <c r="D57" s="130"/>
      <c r="E57" s="131"/>
      <c r="F57" s="125"/>
      <c r="G57" s="126"/>
      <c r="H57" s="127"/>
    </row>
    <row r="58" spans="1:10" ht="48" customHeight="1">
      <c r="A58" s="115" t="s">
        <v>128</v>
      </c>
      <c r="B58" s="115"/>
      <c r="C58" s="115"/>
      <c r="D58" s="115"/>
      <c r="E58" s="115"/>
      <c r="F58" s="115"/>
      <c r="G58" s="115"/>
      <c r="H58" s="115"/>
    </row>
    <row r="59" spans="1:10" ht="45" customHeight="1">
      <c r="A59" s="110" t="s">
        <v>129</v>
      </c>
      <c r="B59" s="110"/>
      <c r="C59" s="110"/>
      <c r="D59" s="110"/>
      <c r="E59" s="110"/>
      <c r="F59" s="110"/>
      <c r="G59" s="110"/>
      <c r="H59" s="110"/>
      <c r="J59" s="63"/>
    </row>
    <row r="60" spans="1:10" ht="35.1" customHeight="1">
      <c r="A60" s="110" t="s">
        <v>130</v>
      </c>
      <c r="B60" s="110"/>
      <c r="C60" s="111"/>
      <c r="D60" s="111"/>
      <c r="E60" s="111"/>
      <c r="F60" s="111"/>
      <c r="G60" s="111"/>
      <c r="H60" s="111"/>
    </row>
    <row r="61" spans="1:10" ht="26.1" customHeight="1">
      <c r="A61" s="110" t="s">
        <v>131</v>
      </c>
      <c r="B61" s="110"/>
      <c r="C61" s="111"/>
      <c r="D61" s="111"/>
      <c r="E61" s="111"/>
      <c r="F61" s="111"/>
      <c r="G61" s="111"/>
      <c r="H61" s="111"/>
    </row>
    <row r="62" spans="1:10" ht="26.1" customHeight="1">
      <c r="A62" s="110" t="s">
        <v>132</v>
      </c>
      <c r="B62" s="110"/>
      <c r="C62" s="111"/>
      <c r="D62" s="111"/>
      <c r="E62" s="111"/>
      <c r="F62" s="111"/>
      <c r="G62" s="111"/>
      <c r="H62" s="111"/>
    </row>
    <row r="63" spans="1:10" ht="26.1" customHeight="1">
      <c r="A63" s="110" t="s">
        <v>133</v>
      </c>
      <c r="B63" s="110"/>
      <c r="C63" s="111"/>
      <c r="D63" s="111"/>
      <c r="E63" s="111"/>
      <c r="F63" s="111"/>
      <c r="G63" s="111"/>
      <c r="H63" s="111"/>
    </row>
    <row r="64" spans="1:10" ht="26.1" customHeight="1">
      <c r="A64" s="110" t="s">
        <v>134</v>
      </c>
      <c r="B64" s="110"/>
      <c r="C64" s="111"/>
      <c r="D64" s="111"/>
      <c r="E64" s="111"/>
      <c r="F64" s="111"/>
      <c r="G64" s="111"/>
      <c r="H64" s="111"/>
    </row>
  </sheetData>
  <protectedRanges>
    <protectedRange sqref="G25 G14:G21" name="Rango1"/>
    <protectedRange sqref="G48" name="Rango3"/>
    <protectedRange sqref="A59:H64" name="Rango4"/>
  </protectedRanges>
  <mergeCells count="62">
    <mergeCell ref="I12:J12"/>
    <mergeCell ref="D24:F24"/>
    <mergeCell ref="C27:C28"/>
    <mergeCell ref="F51:H57"/>
    <mergeCell ref="D56:E57"/>
    <mergeCell ref="A51:E52"/>
    <mergeCell ref="A45:H45"/>
    <mergeCell ref="A46:F46"/>
    <mergeCell ref="G46:H46"/>
    <mergeCell ref="B47:F47"/>
    <mergeCell ref="E38:F38"/>
    <mergeCell ref="E31:F31"/>
    <mergeCell ref="E33:F33"/>
    <mergeCell ref="D25:F25"/>
    <mergeCell ref="A44:G44"/>
    <mergeCell ref="E32:F32"/>
    <mergeCell ref="A61:B61"/>
    <mergeCell ref="C61:H61"/>
    <mergeCell ref="A49:G49"/>
    <mergeCell ref="B48:F48"/>
    <mergeCell ref="A54:B54"/>
    <mergeCell ref="A59:H59"/>
    <mergeCell ref="A60:B60"/>
    <mergeCell ref="C60:H60"/>
    <mergeCell ref="A50:G50"/>
    <mergeCell ref="A58:H58"/>
    <mergeCell ref="A55:B55"/>
    <mergeCell ref="A56:B56"/>
    <mergeCell ref="A57:B57"/>
    <mergeCell ref="A53:E53"/>
    <mergeCell ref="A64:B64"/>
    <mergeCell ref="C64:H64"/>
    <mergeCell ref="A62:B62"/>
    <mergeCell ref="C62:H62"/>
    <mergeCell ref="A63:B63"/>
    <mergeCell ref="C63:H63"/>
    <mergeCell ref="A23:H23"/>
    <mergeCell ref="D2:H2"/>
    <mergeCell ref="A2:C2"/>
    <mergeCell ref="A3:H3"/>
    <mergeCell ref="A5:H5"/>
    <mergeCell ref="A11:H11"/>
    <mergeCell ref="G12:H12"/>
    <mergeCell ref="A6:H6"/>
    <mergeCell ref="A7:H7"/>
    <mergeCell ref="A22:G22"/>
    <mergeCell ref="A12:F12"/>
    <mergeCell ref="A8:H8"/>
    <mergeCell ref="E41:F41"/>
    <mergeCell ref="A43:G43"/>
    <mergeCell ref="E40:F40"/>
    <mergeCell ref="E42:F42"/>
    <mergeCell ref="E34:F34"/>
    <mergeCell ref="E35:F35"/>
    <mergeCell ref="E36:F36"/>
    <mergeCell ref="E37:F37"/>
    <mergeCell ref="E39:F39"/>
    <mergeCell ref="I11:J11"/>
    <mergeCell ref="A9:B10"/>
    <mergeCell ref="C9:C10"/>
    <mergeCell ref="D9:F10"/>
    <mergeCell ref="G9:G10"/>
  </mergeCells>
  <phoneticPr fontId="18" type="noConversion"/>
  <conditionalFormatting sqref="F51:H57">
    <cfRule type="cellIs" dxfId="1" priority="1" operator="equal">
      <formula>"Error"</formula>
    </cfRule>
    <cfRule type="cellIs" dxfId="0" priority="2" operator="equal">
      <formula>"Correcto"</formula>
    </cfRule>
  </conditionalFormatting>
  <pageMargins left="0.70866141732283472" right="0.70866141732283472" top="0.74803149606299213" bottom="0.74803149606299213" header="0.31496062992125984" footer="0.31496062992125984"/>
  <pageSetup scale="2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52B7BD-DC44-4723-9A64-9D96B42D1B8F}">
          <x14:formula1>
            <xm:f>Hoja1!$A$1:$A$101</xm:f>
          </x14:formula1>
          <xm:sqref>I14:J21 I25:J25 I27:J30 I32:J32 I34:J42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707D-13C2-1742-89E9-06BECB0BCE7D}">
  <dimension ref="A2:G22"/>
  <sheetViews>
    <sheetView view="pageBreakPreview" topLeftCell="A7" zoomScale="145" zoomScaleNormal="100" zoomScaleSheetLayoutView="145" workbookViewId="0">
      <selection activeCell="E4" sqref="E4:E21"/>
    </sheetView>
  </sheetViews>
  <sheetFormatPr defaultColWidth="11.42578125" defaultRowHeight="17.100000000000001" customHeight="1"/>
  <cols>
    <col min="1" max="1" width="29.42578125" customWidth="1"/>
    <col min="2" max="2" width="16.42578125" customWidth="1"/>
    <col min="3" max="3" width="8.85546875" customWidth="1"/>
    <col min="4" max="4" width="8.7109375" customWidth="1"/>
    <col min="5" max="5" width="11.7109375" bestFit="1" customWidth="1"/>
    <col min="7" max="7" width="14.7109375" customWidth="1"/>
  </cols>
  <sheetData>
    <row r="2" spans="1:7" ht="26.1" customHeight="1">
      <c r="A2" s="141" t="s">
        <v>135</v>
      </c>
      <c r="B2" s="141"/>
      <c r="C2" s="5"/>
      <c r="D2" s="5"/>
    </row>
    <row r="3" spans="1:7" ht="65.099999999999994" customHeight="1">
      <c r="A3" s="6" t="s">
        <v>136</v>
      </c>
      <c r="B3" s="6" t="s">
        <v>137</v>
      </c>
      <c r="C3" s="6" t="s">
        <v>138</v>
      </c>
      <c r="D3" s="74" t="s">
        <v>139</v>
      </c>
      <c r="E3" s="4" t="s">
        <v>140</v>
      </c>
      <c r="F3" s="6" t="s">
        <v>141</v>
      </c>
      <c r="G3" s="3" t="s">
        <v>142</v>
      </c>
    </row>
    <row r="4" spans="1:7" ht="27.95" customHeight="1">
      <c r="A4" s="7" t="s">
        <v>143</v>
      </c>
      <c r="B4" s="7" t="s">
        <v>144</v>
      </c>
      <c r="C4" s="7">
        <v>1</v>
      </c>
      <c r="D4" s="73">
        <v>1</v>
      </c>
      <c r="E4" s="72"/>
      <c r="F4" s="1"/>
      <c r="G4" s="77">
        <f>(E4+F4)*D4</f>
        <v>0</v>
      </c>
    </row>
    <row r="5" spans="1:7" ht="27.95" customHeight="1">
      <c r="A5" s="7" t="s">
        <v>145</v>
      </c>
      <c r="B5" s="7" t="s">
        <v>146</v>
      </c>
      <c r="C5" s="7">
        <v>2</v>
      </c>
      <c r="D5" s="75">
        <v>1</v>
      </c>
      <c r="E5" s="72"/>
      <c r="F5" s="1"/>
      <c r="G5" s="77">
        <f t="shared" ref="G5:G21" si="0">(E5+F5)*D5</f>
        <v>0</v>
      </c>
    </row>
    <row r="6" spans="1:7" ht="27.95" customHeight="1">
      <c r="A6" s="7" t="s">
        <v>147</v>
      </c>
      <c r="B6" s="7" t="s">
        <v>148</v>
      </c>
      <c r="C6" s="7">
        <v>3</v>
      </c>
      <c r="D6" s="75">
        <v>1</v>
      </c>
      <c r="E6" s="72"/>
      <c r="F6" s="1"/>
      <c r="G6" s="77">
        <f t="shared" si="0"/>
        <v>0</v>
      </c>
    </row>
    <row r="7" spans="1:7" ht="27.95" customHeight="1">
      <c r="A7" s="7" t="s">
        <v>149</v>
      </c>
      <c r="B7" s="7" t="s">
        <v>148</v>
      </c>
      <c r="C7" s="7">
        <v>4</v>
      </c>
      <c r="D7" s="75">
        <v>1</v>
      </c>
      <c r="E7" s="72"/>
      <c r="F7" s="1"/>
      <c r="G7" s="77">
        <f t="shared" si="0"/>
        <v>0</v>
      </c>
    </row>
    <row r="8" spans="1:7" ht="27.95" customHeight="1">
      <c r="A8" s="7" t="s">
        <v>150</v>
      </c>
      <c r="B8" s="7" t="s">
        <v>151</v>
      </c>
      <c r="C8" s="7">
        <v>5</v>
      </c>
      <c r="D8" s="75">
        <v>1</v>
      </c>
      <c r="E8" s="72"/>
      <c r="F8" s="1"/>
      <c r="G8" s="77">
        <f t="shared" si="0"/>
        <v>0</v>
      </c>
    </row>
    <row r="9" spans="1:7" ht="27.95" customHeight="1">
      <c r="A9" s="7" t="s">
        <v>152</v>
      </c>
      <c r="B9" s="7" t="s">
        <v>153</v>
      </c>
      <c r="C9" s="7">
        <v>6</v>
      </c>
      <c r="D9" s="75">
        <v>1</v>
      </c>
      <c r="E9" s="72"/>
      <c r="F9" s="1"/>
      <c r="G9" s="77">
        <f t="shared" si="0"/>
        <v>0</v>
      </c>
    </row>
    <row r="10" spans="1:7" ht="27.95" customHeight="1">
      <c r="A10" s="7" t="s">
        <v>154</v>
      </c>
      <c r="B10" s="7" t="s">
        <v>155</v>
      </c>
      <c r="C10" s="7">
        <v>7</v>
      </c>
      <c r="D10" s="75">
        <v>1</v>
      </c>
      <c r="E10" s="72"/>
      <c r="F10" s="1"/>
      <c r="G10" s="77">
        <f t="shared" si="0"/>
        <v>0</v>
      </c>
    </row>
    <row r="11" spans="1:7" ht="27.95" customHeight="1">
      <c r="A11" s="7" t="s">
        <v>156</v>
      </c>
      <c r="B11" s="7" t="s">
        <v>157</v>
      </c>
      <c r="C11" s="7">
        <v>8</v>
      </c>
      <c r="D11" s="75">
        <v>1</v>
      </c>
      <c r="E11" s="72"/>
      <c r="F11" s="1"/>
      <c r="G11" s="77">
        <f t="shared" si="0"/>
        <v>0</v>
      </c>
    </row>
    <row r="12" spans="1:7" ht="27.95" customHeight="1">
      <c r="A12" s="7" t="s">
        <v>158</v>
      </c>
      <c r="B12" s="7" t="s">
        <v>159</v>
      </c>
      <c r="C12" s="7">
        <v>9</v>
      </c>
      <c r="D12" s="75">
        <v>10</v>
      </c>
      <c r="E12" s="72"/>
      <c r="F12" s="1"/>
      <c r="G12" s="77">
        <f t="shared" si="0"/>
        <v>0</v>
      </c>
    </row>
    <row r="13" spans="1:7" ht="27.95" customHeight="1">
      <c r="A13" s="7" t="s">
        <v>160</v>
      </c>
      <c r="B13" s="7" t="s">
        <v>161</v>
      </c>
      <c r="C13" s="7">
        <v>10</v>
      </c>
      <c r="D13" s="75">
        <v>1</v>
      </c>
      <c r="E13" s="72"/>
      <c r="F13" s="1"/>
      <c r="G13" s="77">
        <f t="shared" si="0"/>
        <v>0</v>
      </c>
    </row>
    <row r="14" spans="1:7" ht="27.95" customHeight="1">
      <c r="A14" s="7" t="s">
        <v>162</v>
      </c>
      <c r="B14" s="7" t="s">
        <v>144</v>
      </c>
      <c r="C14" s="7">
        <v>11</v>
      </c>
      <c r="D14" s="75">
        <v>1</v>
      </c>
      <c r="E14" s="72"/>
      <c r="F14" s="1"/>
      <c r="G14" s="77">
        <f t="shared" si="0"/>
        <v>0</v>
      </c>
    </row>
    <row r="15" spans="1:7" ht="27.95" customHeight="1">
      <c r="A15" s="7" t="s">
        <v>163</v>
      </c>
      <c r="B15" s="7" t="s">
        <v>144</v>
      </c>
      <c r="C15" s="7">
        <v>12</v>
      </c>
      <c r="D15" s="75">
        <v>1</v>
      </c>
      <c r="E15" s="72"/>
      <c r="F15" s="1"/>
      <c r="G15" s="77">
        <f t="shared" si="0"/>
        <v>0</v>
      </c>
    </row>
    <row r="16" spans="1:7" ht="27.95" customHeight="1">
      <c r="A16" s="7" t="s">
        <v>164</v>
      </c>
      <c r="B16" s="7" t="s">
        <v>144</v>
      </c>
      <c r="C16" s="7">
        <v>13</v>
      </c>
      <c r="D16" s="75">
        <v>1</v>
      </c>
      <c r="E16" s="72"/>
      <c r="F16" s="1"/>
      <c r="G16" s="77">
        <f t="shared" si="0"/>
        <v>0</v>
      </c>
    </row>
    <row r="17" spans="1:7" ht="27.95" customHeight="1">
      <c r="A17" s="7" t="s">
        <v>165</v>
      </c>
      <c r="B17" s="7" t="s">
        <v>166</v>
      </c>
      <c r="C17" s="7">
        <v>14</v>
      </c>
      <c r="D17" s="75">
        <v>1</v>
      </c>
      <c r="E17" s="72"/>
      <c r="F17" s="1"/>
      <c r="G17" s="77">
        <f t="shared" si="0"/>
        <v>0</v>
      </c>
    </row>
    <row r="18" spans="1:7" ht="27.95" customHeight="1">
      <c r="A18" s="7" t="s">
        <v>167</v>
      </c>
      <c r="B18" s="7" t="s">
        <v>168</v>
      </c>
      <c r="C18" s="7">
        <v>15</v>
      </c>
      <c r="D18" s="75">
        <v>1</v>
      </c>
      <c r="E18" s="72"/>
      <c r="F18" s="1"/>
      <c r="G18" s="77">
        <f t="shared" si="0"/>
        <v>0</v>
      </c>
    </row>
    <row r="19" spans="1:7" ht="27.95" customHeight="1">
      <c r="A19" s="7" t="s">
        <v>169</v>
      </c>
      <c r="B19" s="7" t="s">
        <v>170</v>
      </c>
      <c r="C19" s="7">
        <v>16</v>
      </c>
      <c r="D19" s="75">
        <v>1</v>
      </c>
      <c r="E19" s="72"/>
      <c r="F19" s="1"/>
      <c r="G19" s="77">
        <f t="shared" si="0"/>
        <v>0</v>
      </c>
    </row>
    <row r="20" spans="1:7" ht="27.95" customHeight="1">
      <c r="A20" s="7" t="s">
        <v>171</v>
      </c>
      <c r="B20" s="7" t="s">
        <v>144</v>
      </c>
      <c r="C20" s="7">
        <v>17</v>
      </c>
      <c r="D20" s="75">
        <v>1</v>
      </c>
      <c r="E20" s="72"/>
      <c r="F20" s="1"/>
      <c r="G20" s="77">
        <f t="shared" si="0"/>
        <v>0</v>
      </c>
    </row>
    <row r="21" spans="1:7" ht="27.95" customHeight="1">
      <c r="A21" s="7" t="s">
        <v>172</v>
      </c>
      <c r="B21" s="7" t="s">
        <v>173</v>
      </c>
      <c r="C21" s="7" t="s">
        <v>68</v>
      </c>
      <c r="D21" s="76">
        <v>1</v>
      </c>
      <c r="E21" s="72"/>
      <c r="F21" s="1"/>
      <c r="G21" s="77">
        <f t="shared" si="0"/>
        <v>0</v>
      </c>
    </row>
    <row r="22" spans="1:7" ht="17.100000000000001" customHeight="1">
      <c r="G22" s="8">
        <f>SUM(G4:G21)</f>
        <v>0</v>
      </c>
    </row>
  </sheetData>
  <mergeCells count="1">
    <mergeCell ref="A2:B2"/>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FC5BA-B20A-4D77-A71F-869D52C5DEBD}">
  <dimension ref="A1:A101"/>
  <sheetViews>
    <sheetView workbookViewId="0">
      <selection activeCell="A2" sqref="A2"/>
    </sheetView>
  </sheetViews>
  <sheetFormatPr defaultColWidth="11.42578125" defaultRowHeight="15"/>
  <sheetData>
    <row r="1" spans="1:1">
      <c r="A1" s="65">
        <v>0</v>
      </c>
    </row>
    <row r="2" spans="1:1">
      <c r="A2" s="65">
        <v>0.01</v>
      </c>
    </row>
    <row r="3" spans="1:1">
      <c r="A3" s="65">
        <v>0.02</v>
      </c>
    </row>
    <row r="4" spans="1:1">
      <c r="A4" s="65">
        <v>0.03</v>
      </c>
    </row>
    <row r="5" spans="1:1">
      <c r="A5" s="65">
        <v>0.04</v>
      </c>
    </row>
    <row r="6" spans="1:1">
      <c r="A6" s="65">
        <v>0.05</v>
      </c>
    </row>
    <row r="7" spans="1:1">
      <c r="A7" s="65">
        <v>0.06</v>
      </c>
    </row>
    <row r="8" spans="1:1">
      <c r="A8" s="65">
        <v>7.0000000000000007E-2</v>
      </c>
    </row>
    <row r="9" spans="1:1">
      <c r="A9" s="65">
        <v>0.08</v>
      </c>
    </row>
    <row r="10" spans="1:1">
      <c r="A10" s="65">
        <v>0.09</v>
      </c>
    </row>
    <row r="11" spans="1:1">
      <c r="A11" s="65">
        <v>0.1</v>
      </c>
    </row>
    <row r="12" spans="1:1">
      <c r="A12" s="65">
        <v>0.11</v>
      </c>
    </row>
    <row r="13" spans="1:1">
      <c r="A13" s="65">
        <v>0.12</v>
      </c>
    </row>
    <row r="14" spans="1:1">
      <c r="A14" s="65">
        <v>0.13</v>
      </c>
    </row>
    <row r="15" spans="1:1">
      <c r="A15" s="65">
        <v>0.14000000000000001</v>
      </c>
    </row>
    <row r="16" spans="1:1">
      <c r="A16" s="65">
        <v>0.15</v>
      </c>
    </row>
    <row r="17" spans="1:1">
      <c r="A17" s="65">
        <v>0.16</v>
      </c>
    </row>
    <row r="18" spans="1:1">
      <c r="A18" s="65">
        <v>0.17</v>
      </c>
    </row>
    <row r="19" spans="1:1">
      <c r="A19" s="65">
        <v>0.18</v>
      </c>
    </row>
    <row r="20" spans="1:1">
      <c r="A20" s="65">
        <v>0.19</v>
      </c>
    </row>
    <row r="21" spans="1:1">
      <c r="A21" s="65">
        <v>0.2</v>
      </c>
    </row>
    <row r="22" spans="1:1">
      <c r="A22" s="65">
        <v>0.21</v>
      </c>
    </row>
    <row r="23" spans="1:1">
      <c r="A23" s="65">
        <v>0.22</v>
      </c>
    </row>
    <row r="24" spans="1:1">
      <c r="A24" s="65">
        <v>0.23</v>
      </c>
    </row>
    <row r="25" spans="1:1">
      <c r="A25" s="65">
        <v>0.24</v>
      </c>
    </row>
    <row r="26" spans="1:1">
      <c r="A26" s="65">
        <v>0.25</v>
      </c>
    </row>
    <row r="27" spans="1:1">
      <c r="A27" s="65">
        <v>0.26</v>
      </c>
    </row>
    <row r="28" spans="1:1">
      <c r="A28" s="65">
        <v>0.27</v>
      </c>
    </row>
    <row r="29" spans="1:1">
      <c r="A29" s="65">
        <v>0.28000000000000003</v>
      </c>
    </row>
    <row r="30" spans="1:1">
      <c r="A30" s="65">
        <v>0.28999999999999998</v>
      </c>
    </row>
    <row r="31" spans="1:1">
      <c r="A31" s="65">
        <v>0.3</v>
      </c>
    </row>
    <row r="32" spans="1:1">
      <c r="A32" s="65">
        <v>0.31</v>
      </c>
    </row>
    <row r="33" spans="1:1">
      <c r="A33" s="65">
        <v>0.32</v>
      </c>
    </row>
    <row r="34" spans="1:1">
      <c r="A34" s="65">
        <v>0.33</v>
      </c>
    </row>
    <row r="35" spans="1:1">
      <c r="A35" s="65">
        <v>0.34</v>
      </c>
    </row>
    <row r="36" spans="1:1">
      <c r="A36" s="65">
        <v>0.35</v>
      </c>
    </row>
    <row r="37" spans="1:1">
      <c r="A37" s="65">
        <v>0.36</v>
      </c>
    </row>
    <row r="38" spans="1:1">
      <c r="A38" s="65">
        <v>0.37</v>
      </c>
    </row>
    <row r="39" spans="1:1">
      <c r="A39" s="65">
        <v>0.38</v>
      </c>
    </row>
    <row r="40" spans="1:1">
      <c r="A40" s="65">
        <v>0.39</v>
      </c>
    </row>
    <row r="41" spans="1:1">
      <c r="A41" s="65">
        <v>0.4</v>
      </c>
    </row>
    <row r="42" spans="1:1">
      <c r="A42" s="65">
        <v>0.41</v>
      </c>
    </row>
    <row r="43" spans="1:1">
      <c r="A43" s="65">
        <v>0.42</v>
      </c>
    </row>
    <row r="44" spans="1:1">
      <c r="A44" s="65">
        <v>0.43</v>
      </c>
    </row>
    <row r="45" spans="1:1">
      <c r="A45" s="65">
        <v>0.44</v>
      </c>
    </row>
    <row r="46" spans="1:1">
      <c r="A46" s="65">
        <v>0.45</v>
      </c>
    </row>
    <row r="47" spans="1:1">
      <c r="A47" s="65">
        <v>0.46</v>
      </c>
    </row>
    <row r="48" spans="1:1">
      <c r="A48" s="65">
        <v>0.47</v>
      </c>
    </row>
    <row r="49" spans="1:1">
      <c r="A49" s="65">
        <v>0.48</v>
      </c>
    </row>
    <row r="50" spans="1:1">
      <c r="A50" s="65">
        <v>0.49</v>
      </c>
    </row>
    <row r="51" spans="1:1">
      <c r="A51" s="65">
        <v>0.5</v>
      </c>
    </row>
    <row r="52" spans="1:1">
      <c r="A52" s="65">
        <v>0.51</v>
      </c>
    </row>
    <row r="53" spans="1:1">
      <c r="A53" s="65">
        <v>0.52</v>
      </c>
    </row>
    <row r="54" spans="1:1">
      <c r="A54" s="65">
        <v>0.53</v>
      </c>
    </row>
    <row r="55" spans="1:1">
      <c r="A55" s="65">
        <v>0.54</v>
      </c>
    </row>
    <row r="56" spans="1:1">
      <c r="A56" s="65">
        <v>0.55000000000000004</v>
      </c>
    </row>
    <row r="57" spans="1:1">
      <c r="A57" s="65">
        <v>0.56000000000000005</v>
      </c>
    </row>
    <row r="58" spans="1:1">
      <c r="A58" s="65">
        <v>0.56999999999999995</v>
      </c>
    </row>
    <row r="59" spans="1:1">
      <c r="A59" s="65">
        <v>0.57999999999999996</v>
      </c>
    </row>
    <row r="60" spans="1:1">
      <c r="A60" s="65">
        <v>0.59</v>
      </c>
    </row>
    <row r="61" spans="1:1">
      <c r="A61" s="65">
        <v>0.6</v>
      </c>
    </row>
    <row r="62" spans="1:1">
      <c r="A62" s="65">
        <v>0.61</v>
      </c>
    </row>
    <row r="63" spans="1:1">
      <c r="A63" s="65">
        <v>0.62</v>
      </c>
    </row>
    <row r="64" spans="1:1">
      <c r="A64" s="65">
        <v>0.63</v>
      </c>
    </row>
    <row r="65" spans="1:1">
      <c r="A65" s="65">
        <v>0.64</v>
      </c>
    </row>
    <row r="66" spans="1:1">
      <c r="A66" s="65">
        <v>0.65</v>
      </c>
    </row>
    <row r="67" spans="1:1">
      <c r="A67" s="65">
        <v>0.66</v>
      </c>
    </row>
    <row r="68" spans="1:1">
      <c r="A68" s="65">
        <v>0.67</v>
      </c>
    </row>
    <row r="69" spans="1:1">
      <c r="A69" s="65">
        <v>0.68</v>
      </c>
    </row>
    <row r="70" spans="1:1">
      <c r="A70" s="65">
        <v>0.69</v>
      </c>
    </row>
    <row r="71" spans="1:1">
      <c r="A71" s="65">
        <v>0.7</v>
      </c>
    </row>
    <row r="72" spans="1:1">
      <c r="A72" s="65">
        <v>0.71</v>
      </c>
    </row>
    <row r="73" spans="1:1">
      <c r="A73" s="65">
        <v>0.72</v>
      </c>
    </row>
    <row r="74" spans="1:1">
      <c r="A74" s="65">
        <v>0.73</v>
      </c>
    </row>
    <row r="75" spans="1:1">
      <c r="A75" s="65">
        <v>0.74</v>
      </c>
    </row>
    <row r="76" spans="1:1">
      <c r="A76" s="65">
        <v>0.75</v>
      </c>
    </row>
    <row r="77" spans="1:1">
      <c r="A77" s="65">
        <v>0.76</v>
      </c>
    </row>
    <row r="78" spans="1:1">
      <c r="A78" s="65">
        <v>0.77</v>
      </c>
    </row>
    <row r="79" spans="1:1">
      <c r="A79" s="65">
        <v>0.78</v>
      </c>
    </row>
    <row r="80" spans="1:1">
      <c r="A80" s="65">
        <v>0.79</v>
      </c>
    </row>
    <row r="81" spans="1:1">
      <c r="A81" s="65">
        <v>0.8</v>
      </c>
    </row>
    <row r="82" spans="1:1">
      <c r="A82" s="65">
        <v>0.81</v>
      </c>
    </row>
    <row r="83" spans="1:1">
      <c r="A83" s="65">
        <v>0.82</v>
      </c>
    </row>
    <row r="84" spans="1:1">
      <c r="A84" s="65">
        <v>0.83</v>
      </c>
    </row>
    <row r="85" spans="1:1">
      <c r="A85" s="65">
        <v>0.84</v>
      </c>
    </row>
    <row r="86" spans="1:1">
      <c r="A86" s="65">
        <v>0.85</v>
      </c>
    </row>
    <row r="87" spans="1:1">
      <c r="A87" s="65">
        <v>0.86</v>
      </c>
    </row>
    <row r="88" spans="1:1">
      <c r="A88" s="65">
        <v>0.87</v>
      </c>
    </row>
    <row r="89" spans="1:1">
      <c r="A89" s="65">
        <v>0.88</v>
      </c>
    </row>
    <row r="90" spans="1:1">
      <c r="A90" s="65">
        <v>0.89</v>
      </c>
    </row>
    <row r="91" spans="1:1">
      <c r="A91" s="65">
        <v>0.9</v>
      </c>
    </row>
    <row r="92" spans="1:1">
      <c r="A92" s="65">
        <v>0.91</v>
      </c>
    </row>
    <row r="93" spans="1:1">
      <c r="A93" s="65">
        <v>0.92</v>
      </c>
    </row>
    <row r="94" spans="1:1">
      <c r="A94" s="65">
        <v>0.93</v>
      </c>
    </row>
    <row r="95" spans="1:1">
      <c r="A95" s="65">
        <v>0.94</v>
      </c>
    </row>
    <row r="96" spans="1:1">
      <c r="A96" s="65">
        <v>0.95</v>
      </c>
    </row>
    <row r="97" spans="1:1">
      <c r="A97" s="65">
        <v>0.96</v>
      </c>
    </row>
    <row r="98" spans="1:1">
      <c r="A98" s="65">
        <v>0.97</v>
      </c>
    </row>
    <row r="99" spans="1:1">
      <c r="A99" s="65">
        <v>0.98</v>
      </c>
    </row>
    <row r="100" spans="1:1">
      <c r="A100" s="65">
        <v>0.99</v>
      </c>
    </row>
    <row r="101" spans="1:1">
      <c r="A101" s="6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a3fbda17-2513-4755-8cda-8a8184eafa63" xsi:nil="true"/>
    <lcf76f155ced4ddcb4097134ff3c332f xmlns="a3fbda17-2513-4755-8cda-8a8184eafa63">
      <Terms xmlns="http://schemas.microsoft.com/office/infopath/2007/PartnerControls"/>
    </lcf76f155ced4ddcb4097134ff3c332f>
    <TaxCatchAll xmlns="6fa18099-9c1f-4650-a0fa-ac750f8482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5FDE3FD1CDA4FBE0D5A2E7A7EB5E9" ma:contentTypeVersion="22" ma:contentTypeDescription="Crear nuevo documento." ma:contentTypeScope="" ma:versionID="94a29680a79c699adb296551f010159f">
  <xsd:schema xmlns:xsd="http://www.w3.org/2001/XMLSchema" xmlns:xs="http://www.w3.org/2001/XMLSchema" xmlns:p="http://schemas.microsoft.com/office/2006/metadata/properties" xmlns:ns2="a3fbda17-2513-4755-8cda-8a8184eafa63" xmlns:ns3="6fa18099-9c1f-4650-a0fa-ac750f848284" targetNamespace="http://schemas.microsoft.com/office/2006/metadata/properties" ma:root="true" ma:fieldsID="dd90bbaeb269cb435166c145a9a5fb3f" ns2:_="" ns3:_="">
    <xsd:import namespace="a3fbda17-2513-4755-8cda-8a8184eafa63"/>
    <xsd:import namespace="6fa18099-9c1f-4650-a0fa-ac750f848284"/>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NUMERO"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fbda17-2513-4755-8cda-8a8184eafa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UMERO" ma:index="19" nillable="true" ma:displayName="NUMERO" ma:format="Dropdown" ma:internalName="NUMERO" ma:percentage="FALSE">
      <xsd:simpleType>
        <xsd:restriction base="dms:Number"/>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a18099-9c1f-4650-a0fa-ac750f84828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e82dd316-e567-4a7c-a0b6-fa00a108ff8b}" ma:internalName="TaxCatchAll" ma:showField="CatchAllData" ma:web="6fa18099-9c1f-4650-a0fa-ac750f8482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57C36B-4E8D-4C0C-8BE9-33E8A3B29AE8}"/>
</file>

<file path=customXml/itemProps2.xml><?xml version="1.0" encoding="utf-8"?>
<ds:datastoreItem xmlns:ds="http://schemas.openxmlformats.org/officeDocument/2006/customXml" ds:itemID="{0D5CA648-1D49-49F1-B4D3-9E05EB5E1D6C}"/>
</file>

<file path=customXml/itemProps3.xml><?xml version="1.0" encoding="utf-8"?>
<ds:datastoreItem xmlns:ds="http://schemas.openxmlformats.org/officeDocument/2006/customXml" ds:itemID="{C3FEAB21-554F-4CA7-8BB1-CDA8AFA6BF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Rocio Barbosa</dc:creator>
  <cp:keywords/>
  <dc:description/>
  <cp:lastModifiedBy>Andrea Aurora Suarez Guayambuco</cp:lastModifiedBy>
  <cp:revision/>
  <dcterms:created xsi:type="dcterms:W3CDTF">2023-02-09T13:59:05Z</dcterms:created>
  <dcterms:modified xsi:type="dcterms:W3CDTF">2025-04-08T14:53:25Z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0x010100CA65FDE3FD1CDA4FBE0D5A2E7A7EB5E9</vt:lpwstr>
  </property>
  <property fmtid="{D5CDD505-2E9C-101B-9397-08002B2CF9AE}" pid="3" name="MediaServiceImageTags">
    <vt:lpwstr/>
  </property>
</Properties>
</file>