
<file path=[Content_Types].xml><?xml version="1.0" encoding="utf-8"?>
<Types xmlns="http://schemas.openxmlformats.org/package/2006/content-types">
  <Default Extension="jpeg" ContentType="image/jpeg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becerram\Downloads\"/>
    </mc:Choice>
  </mc:AlternateContent>
  <xr:revisionPtr revIDLastSave="0" documentId="8_{DD1E67DB-8531-4CE7-911C-EB947D4ADF4F}" xr6:coauthVersionLast="47" xr6:coauthVersionMax="47" xr10:uidLastSave="{00000000-0000-0000-0000-000000000000}"/>
  <bookViews>
    <workbookView xWindow="-120" yWindow="-120" windowWidth="29040" windowHeight="15840" xr2:uid="{C4C5B73B-6D11-42CE-922A-B4DAA7FBBC54}"/>
  </bookViews>
  <sheets>
    <sheet name="REPORTE JUL-2025" sheetId="1" r:id="rId1"/>
    <sheet name="SIIF 240206" sheetId="3" r:id="rId2"/>
    <sheet name="SIIF 542411" sheetId="2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'REPORTE JUL-2025'!$A$12:$W$74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F69" i="1"/>
  <c r="K24" i="1"/>
  <c r="F40" i="1" l="1"/>
  <c r="F66" i="1"/>
  <c r="F67" i="1"/>
  <c r="F68" i="1"/>
  <c r="F70" i="1"/>
  <c r="F71" i="1"/>
  <c r="I71" i="1"/>
  <c r="H71" i="1"/>
  <c r="G71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13" i="1"/>
  <c r="H72" i="1" s="1"/>
  <c r="K71" i="1" l="1"/>
  <c r="J71" i="1"/>
  <c r="L71" i="1" s="1"/>
  <c r="I13" i="1" l="1"/>
  <c r="I14" i="1"/>
  <c r="I15" i="1"/>
  <c r="I16" i="1"/>
  <c r="I17" i="1"/>
  <c r="I18" i="1"/>
  <c r="I19" i="1"/>
  <c r="I20" i="1"/>
  <c r="I21" i="1"/>
  <c r="I22" i="1"/>
  <c r="I23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2" i="1" l="1"/>
  <c r="G29" i="1" l="1"/>
  <c r="G32" i="1"/>
  <c r="E25" i="1"/>
  <c r="G70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13" i="1"/>
  <c r="F72" i="1" l="1"/>
  <c r="K13" i="1"/>
  <c r="J13" i="1"/>
  <c r="J62" i="1"/>
  <c r="K62" i="1"/>
  <c r="J54" i="1"/>
  <c r="K54" i="1"/>
  <c r="K37" i="1"/>
  <c r="J37" i="1"/>
  <c r="J65" i="1"/>
  <c r="K65" i="1"/>
  <c r="J57" i="1"/>
  <c r="K57" i="1"/>
  <c r="J49" i="1"/>
  <c r="K49" i="1"/>
  <c r="K41" i="1"/>
  <c r="J41" i="1"/>
  <c r="J32" i="1"/>
  <c r="K32" i="1"/>
  <c r="L32" i="1" s="1"/>
  <c r="J16" i="1"/>
  <c r="K16" i="1"/>
  <c r="J64" i="1"/>
  <c r="K64" i="1"/>
  <c r="J56" i="1"/>
  <c r="K56" i="1"/>
  <c r="J48" i="1"/>
  <c r="K48" i="1"/>
  <c r="L48" i="1" s="1"/>
  <c r="K39" i="1"/>
  <c r="J39" i="1"/>
  <c r="K31" i="1"/>
  <c r="J31" i="1"/>
  <c r="L31" i="1" s="1"/>
  <c r="K19" i="1"/>
  <c r="J19" i="1"/>
  <c r="J66" i="1"/>
  <c r="K66" i="1"/>
  <c r="J58" i="1"/>
  <c r="K58" i="1"/>
  <c r="J50" i="1"/>
  <c r="K50" i="1"/>
  <c r="J46" i="1"/>
  <c r="K46" i="1"/>
  <c r="J42" i="1"/>
  <c r="K42" i="1"/>
  <c r="K33" i="1"/>
  <c r="J33" i="1"/>
  <c r="K29" i="1"/>
  <c r="J29" i="1"/>
  <c r="K25" i="1"/>
  <c r="J25" i="1"/>
  <c r="J21" i="1"/>
  <c r="K21" i="1"/>
  <c r="J17" i="1"/>
  <c r="K17" i="1"/>
  <c r="J40" i="1"/>
  <c r="K40" i="1"/>
  <c r="J70" i="1"/>
  <c r="K70" i="1"/>
  <c r="K69" i="1"/>
  <c r="J69" i="1"/>
  <c r="K61" i="1"/>
  <c r="J61" i="1"/>
  <c r="K53" i="1"/>
  <c r="J53" i="1"/>
  <c r="K45" i="1"/>
  <c r="J45" i="1"/>
  <c r="J36" i="1"/>
  <c r="K36" i="1"/>
  <c r="L36" i="1" s="1"/>
  <c r="J28" i="1"/>
  <c r="K28" i="1"/>
  <c r="J24" i="1"/>
  <c r="J20" i="1"/>
  <c r="K20" i="1"/>
  <c r="J68" i="1"/>
  <c r="K68" i="1"/>
  <c r="J60" i="1"/>
  <c r="K60" i="1"/>
  <c r="J52" i="1"/>
  <c r="K52" i="1"/>
  <c r="J44" i="1"/>
  <c r="K44" i="1"/>
  <c r="K35" i="1"/>
  <c r="J35" i="1"/>
  <c r="K27" i="1"/>
  <c r="J27" i="1"/>
  <c r="J23" i="1"/>
  <c r="K23" i="1"/>
  <c r="K15" i="1"/>
  <c r="J15" i="1"/>
  <c r="K67" i="1"/>
  <c r="J67" i="1"/>
  <c r="K63" i="1"/>
  <c r="J63" i="1"/>
  <c r="K59" i="1"/>
  <c r="J59" i="1"/>
  <c r="K55" i="1"/>
  <c r="J55" i="1"/>
  <c r="K51" i="1"/>
  <c r="J51" i="1"/>
  <c r="K47" i="1"/>
  <c r="J47" i="1"/>
  <c r="K43" i="1"/>
  <c r="J43" i="1"/>
  <c r="L43" i="1" s="1"/>
  <c r="J38" i="1"/>
  <c r="K38" i="1"/>
  <c r="J34" i="1"/>
  <c r="K34" i="1"/>
  <c r="J30" i="1"/>
  <c r="K30" i="1"/>
  <c r="J26" i="1"/>
  <c r="K26" i="1"/>
  <c r="K22" i="1"/>
  <c r="J22" i="1"/>
  <c r="K18" i="1"/>
  <c r="J18" i="1"/>
  <c r="K14" i="1"/>
  <c r="J14" i="1"/>
  <c r="E72" i="1"/>
  <c r="G72" i="1"/>
  <c r="L22" i="1" l="1"/>
  <c r="L55" i="1"/>
  <c r="L63" i="1"/>
  <c r="L27" i="1"/>
  <c r="L28" i="1"/>
  <c r="L39" i="1"/>
  <c r="L70" i="1"/>
  <c r="L69" i="1"/>
  <c r="L13" i="1"/>
  <c r="J72" i="1"/>
  <c r="L40" i="1"/>
  <c r="L51" i="1"/>
  <c r="L52" i="1"/>
  <c r="L68" i="1"/>
  <c r="L44" i="1"/>
  <c r="L60" i="1"/>
  <c r="L17" i="1"/>
  <c r="L29" i="1"/>
  <c r="L58" i="1"/>
  <c r="L25" i="1"/>
  <c r="L20" i="1"/>
  <c r="L45" i="1"/>
  <c r="L53" i="1"/>
  <c r="L64" i="1"/>
  <c r="L18" i="1"/>
  <c r="L34" i="1"/>
  <c r="L14" i="1"/>
  <c r="L30" i="1"/>
  <c r="L38" i="1"/>
  <c r="L47" i="1"/>
  <c r="L54" i="1"/>
  <c r="L15" i="1"/>
  <c r="L23" i="1"/>
  <c r="L56" i="1"/>
  <c r="L61" i="1"/>
  <c r="L33" i="1"/>
  <c r="L50" i="1"/>
  <c r="L26" i="1"/>
  <c r="L59" i="1"/>
  <c r="L67" i="1"/>
  <c r="L42" i="1"/>
  <c r="L66" i="1"/>
  <c r="L19" i="1"/>
  <c r="L35" i="1"/>
  <c r="L21" i="1"/>
  <c r="L46" i="1"/>
  <c r="L16" i="1"/>
  <c r="L24" i="1"/>
  <c r="L41" i="1"/>
  <c r="L49" i="1"/>
  <c r="L57" i="1"/>
  <c r="L65" i="1"/>
  <c r="L37" i="1"/>
  <c r="L62" i="1"/>
  <c r="L72" i="1" l="1"/>
</calcChain>
</file>

<file path=xl/sharedStrings.xml><?xml version="1.0" encoding="utf-8"?>
<sst xmlns="http://schemas.openxmlformats.org/spreadsheetml/2006/main" count="329" uniqueCount="203">
  <si>
    <t>Ministerio de Educación Nacional</t>
  </si>
  <si>
    <t>Subdirección de Gestión Financiera</t>
  </si>
  <si>
    <t>Grupo de Contabilidad</t>
  </si>
  <si>
    <t>Cuenta :</t>
  </si>
  <si>
    <t>542411-240206 subvenciones - gratuidad en los programas de pregrado en las
instituciones de educación superior públicas</t>
  </si>
  <si>
    <t>Periodo:</t>
  </si>
  <si>
    <t>Nombre Responsable</t>
  </si>
  <si>
    <t xml:space="preserve">Grupo de Contabilidad </t>
  </si>
  <si>
    <t>Cons.</t>
  </si>
  <si>
    <t xml:space="preserve">NIT. Entidad </t>
  </si>
  <si>
    <t>CODIGO</t>
  </si>
  <si>
    <t xml:space="preserve">Descripción entidad </t>
  </si>
  <si>
    <t>SALDO X GIRAR CUENTA 240206 Subvenciones x programas</t>
  </si>
  <si>
    <t>CHIP</t>
  </si>
  <si>
    <t>A</t>
  </si>
  <si>
    <t>B</t>
  </si>
  <si>
    <t>COLEGIO MAYOR DE ANTIOQUIA</t>
  </si>
  <si>
    <t>CONSERVATORIO DEL TOLIMA</t>
  </si>
  <si>
    <t>TECNOLÓGICO DE ARTES DEBORA ARANGO INSTITUCIÓN</t>
  </si>
  <si>
    <t>INSTITUCIÓN DEPARTAMENTAL BELLAS ARTES</t>
  </si>
  <si>
    <t>INSTITUCIÓN UNIVERSITARIA ESCUELA NACIONAL DEL DEPORTE</t>
  </si>
  <si>
    <t>UNIVERSIDAD FRANCISCO DE PAULA SANTANDER - CÚCUTA</t>
  </si>
  <si>
    <t>INSTITUTO DE EDUCACION TECNICA PROFESIONAL DE ROLDANILLO</t>
  </si>
  <si>
    <t>INSTITUTO SUPERIOR DE EDUCACIÓN RURAL</t>
  </si>
  <si>
    <t>UNIDAD TECNICA PARA EL DESARROLLO PROFESIONAL -UTEDE</t>
  </si>
  <si>
    <t>INSTITUTO TECNOLÓGICO METROPOLITANO ITM</t>
  </si>
  <si>
    <t>INSTITUCIÓN UNIVERSITARIA DIGITAL D</t>
  </si>
  <si>
    <t>INSTITUCIÓN UNIVERSITARIA DE ENVIGADO</t>
  </si>
  <si>
    <t>INSTITUCIÓN UNIVERSITARIA ANTONIO JOSÉ CAMACHO</t>
  </si>
  <si>
    <t>INSTITUCIÓN UNIVERSITARIA PASCUAL BRAVO</t>
  </si>
  <si>
    <t>UNIVERSIDAD PEDAGÓGICA NACIONAL</t>
  </si>
  <si>
    <t>POLITÉCNICO COLOMBIANO JAIME ISAZA CADAVID</t>
  </si>
  <si>
    <t>TECNOLÓGICO DE ANTIOQUIA</t>
  </si>
  <si>
    <t>UNIVERSIDAD DE LA AMAZONIA</t>
  </si>
  <si>
    <t>UNIVERSIDAD DISTRITAL FRANCISCO JOSE DE CALDAS</t>
  </si>
  <si>
    <t>UNIVERSIDAD MILITAR NUEVA GRANADA</t>
  </si>
  <si>
    <t>UNIVERSIDAD DEL PACIFICO</t>
  </si>
  <si>
    <t>UNIVERSIDAD DE PAMPLONA</t>
  </si>
  <si>
    <t>UNIVERSIDAD DE SUCRE</t>
  </si>
  <si>
    <t>UNIVERSIDAD DEL VALLE</t>
  </si>
  <si>
    <t>UNIVERSIDAD DE ANTIOQUIA</t>
  </si>
  <si>
    <t>UNIDAD CENTRAL DEL VALLE DEL CAUCA</t>
  </si>
  <si>
    <t>UNIVERSIDAD INDUSTRIAL DE SANTANDER</t>
  </si>
  <si>
    <t>UNIVERSIDAD NACIONAL ABIERTA Y A DISTANCIA</t>
  </si>
  <si>
    <t>INSTITUTO UNIVERSITARIO DE LA PAZ</t>
  </si>
  <si>
    <t>UNIVERSIDAD INTERNACIONAL DEL TRÓPICO AMERICANO</t>
  </si>
  <si>
    <t>UNIVERSIDAD SURCOLOMBIANA</t>
  </si>
  <si>
    <t>UNIVERSIDAD DEL TOLIMA</t>
  </si>
  <si>
    <t>UNIDADES TECNOLÓGICAS DE SANTANDER</t>
  </si>
  <si>
    <t>COLEGIO INTEGRADO NACIONAL ORIENTE DE CALDAS</t>
  </si>
  <si>
    <t>INSTITUCIÓN UNIVERSITARIA COLEGIO MAYOR DEL CAUCA</t>
  </si>
  <si>
    <t>INSTITUTO DE FORMACIÓN TÉCNICA PROFESIONAL HUMBERTO VELASQUEZ GARCÍA INFOTEP CIENAGA</t>
  </si>
  <si>
    <t>INSTITUCIÓN UNIVERSITARIA BELLAS ARTES Y CIENCIAS DE BOLÍVAR</t>
  </si>
  <si>
    <t>INSTITUCIÓN UNIVERSITARIA DE BARRANQUILLA</t>
  </si>
  <si>
    <t>INSTITUCIÓN UNIVERSITARIA MAYOR DE CARTAGENA</t>
  </si>
  <si>
    <t>INSTITUTO TECNOLÓGICO DEL PUTUMAYO</t>
  </si>
  <si>
    <t>UNIVERSIDAD DE CARTAGENA</t>
  </si>
  <si>
    <t>UNIVERSIDAD DE CÓRDOBA</t>
  </si>
  <si>
    <t>UNIVERSIDAD DE LA GUAJIRA</t>
  </si>
  <si>
    <t>UNIVERSIDAD DE LOS LLANOS</t>
  </si>
  <si>
    <t>UNIVERSIDAD DE NARIÑO</t>
  </si>
  <si>
    <t>UNIVERSIDAD DEL ATLÁNTICO</t>
  </si>
  <si>
    <t>UNIVERSIDAD DEL CAUCA</t>
  </si>
  <si>
    <t>UNIVERSIDAD DEL MAGDALENA</t>
  </si>
  <si>
    <t>UNIVERSIDAD DEL QUINDÍO</t>
  </si>
  <si>
    <t>UNIVERSIDAD FRANCISCO DE PAULA SANTANDER OCAÑA</t>
  </si>
  <si>
    <t>UNIVERSIDAD PEDAGÓGICA Y TECNOLÓGICA DE COLOMBIA</t>
  </si>
  <si>
    <t>UNIVERSIDAD POPULAR DEL CESAR</t>
  </si>
  <si>
    <t>UNIVERSIDAD TECNOLÓGICA DE PEREIRA</t>
  </si>
  <si>
    <t>UNIVERSIDAD TECNOLÓGICA DEL CHOCO</t>
  </si>
  <si>
    <t>UNIVERSIDAD DE CUNDINAMARCA UDEC</t>
  </si>
  <si>
    <t>CONSEJO REGIONAL INDIGENA DEL CAUCA CRIC</t>
  </si>
  <si>
    <t>UNIVERSIDAD DE CALDAS</t>
  </si>
  <si>
    <t xml:space="preserve">TOTAL </t>
  </si>
  <si>
    <t>D</t>
  </si>
  <si>
    <t>Reporte Auxiliar Contable Por Tercero</t>
  </si>
  <si>
    <t>Usuario Solicitante:</t>
  </si>
  <si>
    <t>90440</t>
  </si>
  <si>
    <t>MHacastrog</t>
  </si>
  <si>
    <t>Unidad ó Subunidad Ejecutora Solicitante:</t>
  </si>
  <si>
    <t>22-01-01</t>
  </si>
  <si>
    <t>MINISTERIO EDUCACION NACIONAL - GESTION GENERAL</t>
  </si>
  <si>
    <t>Fecha y Hora Sistema:</t>
  </si>
  <si>
    <t>Rango de Fechas de Registro:</t>
  </si>
  <si>
    <t/>
  </si>
  <si>
    <t>Entidad Contable Publica 011300000 MINISTERIO DE EDUCACION NACIONAL</t>
  </si>
  <si>
    <t>Posición Cátalogo Institucional 22-01-01
MINISTERIO EDUCACION NACIONAL - GESTION GENERAL
Codigo Contable 542411001
Subvención por programas con los hogares</t>
  </si>
  <si>
    <t>Identificacion</t>
  </si>
  <si>
    <t>Descripcion</t>
  </si>
  <si>
    <t>Saldo Anterior</t>
  </si>
  <si>
    <t>Movimientos Debito</t>
  </si>
  <si>
    <t>Movimientos Credito</t>
  </si>
  <si>
    <t>Saldo Final</t>
  </si>
  <si>
    <t>TER 802011065</t>
  </si>
  <si>
    <t>INSTITUCION UNIVERSITARIA DE BARRANQUILLA - IUB</t>
  </si>
  <si>
    <t>TER 890480054</t>
  </si>
  <si>
    <t>TER 890501578</t>
  </si>
  <si>
    <t>INSTITUTO SUPERIOR DE EDUCACION RURAL</t>
  </si>
  <si>
    <t>TER 890802678</t>
  </si>
  <si>
    <t>TER 890980153</t>
  </si>
  <si>
    <t>INSTITUCION UNIVERSITARIA  PASCUAL BRAVO</t>
  </si>
  <si>
    <t>TER 891701932</t>
  </si>
  <si>
    <t>INSTITUTO NACIONAL DE FORMACION TECNICA PROFESIONAL -HUMBERTO VELASQUEZ GARCIA</t>
  </si>
  <si>
    <t>TER 891902811</t>
  </si>
  <si>
    <t>TER 800124023</t>
  </si>
  <si>
    <t>TER 890325989</t>
  </si>
  <si>
    <t>INSTITUTO DEPARTAMENTAL DE BELLAS ARTES</t>
  </si>
  <si>
    <t>TER 891680089</t>
  </si>
  <si>
    <t>UNIVERSIDAD TECNOLOGICA DEL CHOCO</t>
  </si>
  <si>
    <t>TER 800024581</t>
  </si>
  <si>
    <t>TER 800247940</t>
  </si>
  <si>
    <t>INSTITUTO TECNOLOGICO DEL PUTUMAYO</t>
  </si>
  <si>
    <t>TER 811042967</t>
  </si>
  <si>
    <t>TECNOLOGICO DE ARTES DEBORA ARANGO INSTITUCION REDEFINIDA</t>
  </si>
  <si>
    <t>TER 890000432</t>
  </si>
  <si>
    <t>UNIVERSIDAD DEL QUINDIO</t>
  </si>
  <si>
    <t>TER 890201213</t>
  </si>
  <si>
    <t>TER 890680062</t>
  </si>
  <si>
    <t>UNIVERSIDAD DE CUNDINAMARCA</t>
  </si>
  <si>
    <t>TER 890700640</t>
  </si>
  <si>
    <t>TER 891190346</t>
  </si>
  <si>
    <t>TER 835000300</t>
  </si>
  <si>
    <t>TER 800225340</t>
  </si>
  <si>
    <t>TER 800118954</t>
  </si>
  <si>
    <t>TER 899999063</t>
  </si>
  <si>
    <t>UNIVERSIDAD NACIONAL DE COLOMBIA</t>
  </si>
  <si>
    <t>TER 891480035</t>
  </si>
  <si>
    <t>UNIVERSIDAD TECNOLOGICA DE PEREIRA</t>
  </si>
  <si>
    <t>TER 892000757</t>
  </si>
  <si>
    <t>TER 890102257</t>
  </si>
  <si>
    <t>UNIVERSIDAD DEL ATLANTICO</t>
  </si>
  <si>
    <t>TER 890980136</t>
  </si>
  <si>
    <t>POLITECNICO COLOMBIANO JAIME ISAZA CADAVID</t>
  </si>
  <si>
    <t>TER 891780111</t>
  </si>
  <si>
    <t>TER 890399010</t>
  </si>
  <si>
    <t>TER 890980040</t>
  </si>
  <si>
    <t>TER 899999230</t>
  </si>
  <si>
    <t>TER 860512780</t>
  </si>
  <si>
    <t>TER 891500319</t>
  </si>
  <si>
    <t>TER 890480123</t>
  </si>
  <si>
    <t>TER 805001868</t>
  </si>
  <si>
    <t>ESCUELA NACIONAL DEL DEPORTE</t>
  </si>
  <si>
    <t>TER 899999124</t>
  </si>
  <si>
    <t>UNIVERSIDAD PEDAGOGICA NACIONAL</t>
  </si>
  <si>
    <t>TER 890501510</t>
  </si>
  <si>
    <t>TER 890980134</t>
  </si>
  <si>
    <t>TER 891800330</t>
  </si>
  <si>
    <t>UNIVERSIDAD PEDAGOGICA Y TECNOLOGICA DE COLOMBIA</t>
  </si>
  <si>
    <t>TER 891500759</t>
  </si>
  <si>
    <t>COLEGIO MAYOR DEL CAUCA</t>
  </si>
  <si>
    <t>TER 890700906</t>
  </si>
  <si>
    <t>TER 805000889</t>
  </si>
  <si>
    <t>INSTITUCION UNIVERSITARIA  ANTONIO JOSE CAMACHO</t>
  </si>
  <si>
    <t>TER 890905419</t>
  </si>
  <si>
    <t>TECNOLOGICO DE ANTIOQUIA</t>
  </si>
  <si>
    <t>TER 891900853</t>
  </si>
  <si>
    <t>TER 890801063</t>
  </si>
  <si>
    <t>TER 891080031</t>
  </si>
  <si>
    <t>UNIVERSIDAD DE CORDOBA</t>
  </si>
  <si>
    <t>TER 892115029</t>
  </si>
  <si>
    <t>TER 892200323</t>
  </si>
  <si>
    <t>TER 890500622</t>
  </si>
  <si>
    <t>UNIVERSIDAD FRANCISCO DE PAULA SANTANDER</t>
  </si>
  <si>
    <t>TER 800163130</t>
  </si>
  <si>
    <t>UNIVERSIDAD FRANCISCO DE PAULA SANTANDER SECCIONAL OCAÑA</t>
  </si>
  <si>
    <t>TER 892300285</t>
  </si>
  <si>
    <t>TER 891180084</t>
  </si>
  <si>
    <t>TER 800214750</t>
  </si>
  <si>
    <t>INSTITUTO TECNOLOGICO METROPOLITANO</t>
  </si>
  <si>
    <t>TER 844002071</t>
  </si>
  <si>
    <t>UNIVERSIDAD INTERNACIONAL DEL TROPICO AMERICANO</t>
  </si>
  <si>
    <t>TER 890208727</t>
  </si>
  <si>
    <t>UNIDADES TECNOLOGICAS DE SANTANDER</t>
  </si>
  <si>
    <t>TER 817002466</t>
  </si>
  <si>
    <t>TER 890480308</t>
  </si>
  <si>
    <t xml:space="preserve">INSTITUCION UNIVERSITARIA BELLAS ARTES Y CIENCIAS DE BOLIVAR </t>
  </si>
  <si>
    <t>TER 811000278</t>
  </si>
  <si>
    <t>INSTITUCION UNIVERSITARIA DE ENVIGADO</t>
  </si>
  <si>
    <t>TER 901168222</t>
  </si>
  <si>
    <t>INSTITUCIÓN UNIVERSITARIA DIGITAL DE ANTIOQUIA</t>
  </si>
  <si>
    <t>TOTALES:</t>
  </si>
  <si>
    <t>C</t>
  </si>
  <si>
    <t>TER 800144829</t>
  </si>
  <si>
    <t>UNIVERSIDAD COLEGIO MAYOR DE CUNDINAMARCA</t>
  </si>
  <si>
    <t xml:space="preserve"> A 31 DE JULIO-2025</t>
  </si>
  <si>
    <t xml:space="preserve">TOTAL CAUSADO CUENTA 542411 SUBVENCIONES </t>
  </si>
  <si>
    <t xml:space="preserve"> RES. 5465 19/MAR/2025 </t>
  </si>
  <si>
    <t xml:space="preserve">RES. 8436 23/ABR/2025 </t>
  </si>
  <si>
    <t>E</t>
  </si>
  <si>
    <t>F=A+B+C+D+E</t>
  </si>
  <si>
    <t>TOTAL GIRADO A JULIO</t>
  </si>
  <si>
    <t>G</t>
  </si>
  <si>
    <t>H = (F-G)</t>
  </si>
  <si>
    <t>22/08/2025 11:15:52 a. m.</t>
  </si>
  <si>
    <t>Inicio: 2025-07-01</t>
  </si>
  <si>
    <t>Fin: 2025-07-31</t>
  </si>
  <si>
    <t>Posición Cátalogo Institucional 22-01-01
MINISTERIO EDUCACION NACIONAL - GESTION GENERAL
Codigo Contable 240206001
Subvención por programas con otros sectores</t>
  </si>
  <si>
    <t>TER 860062287</t>
  </si>
  <si>
    <t>FUNDACION COLEGIO MAYOR DE SAN BARTOLOME</t>
  </si>
  <si>
    <t>22/08/2025 11:10:28 a. m.</t>
  </si>
  <si>
    <t xml:space="preserve"> RES. 010411 23/MAY/2025 </t>
  </si>
  <si>
    <t>RES. 014910 16/JUL/2025</t>
  </si>
  <si>
    <t>RES. 015576 22/JUL/2025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</si>
</sst>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0C0A]#,##0.00;\-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1"/>
      <name val="Arial"/>
      <family val="2"/>
    </font>
    <font>
      <sz val="9"/>
      <name val="Verdana"/>
      <family val="2"/>
    </font>
    <font>
      <sz val="9"/>
      <color rgb="FF000000"/>
      <name val="Verdana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49" fontId="2" fillId="2" borderId="1" xfId="0" quotePrefix="1" applyNumberFormat="1" applyFont="1" applyFill="1" applyBorder="1" applyAlignment="1">
      <alignment vertical="center"/>
    </xf>
    <xf numFmtId="49" fontId="2" fillId="2" borderId="0" xfId="0" quotePrefix="1" applyNumberFormat="1" applyFont="1" applyFill="1" applyAlignment="1">
      <alignment vertical="center"/>
    </xf>
    <xf numFmtId="0" fontId="2" fillId="2" borderId="0" xfId="0" applyFont="1" applyFill="1" applyAlignment="1">
      <alignment vertical="center" shrinkToFit="1"/>
    </xf>
    <xf numFmtId="0" fontId="0" fillId="4" borderId="0" xfId="0" applyFill="1"/>
    <xf numFmtId="0" fontId="0" fillId="4" borderId="0" xfId="0" applyFill="1" applyAlignment="1">
      <alignment horizontal="center"/>
    </xf>
    <xf numFmtId="43" fontId="0" fillId="4" borderId="0" xfId="1" applyFont="1" applyFill="1" applyBorder="1"/>
    <xf numFmtId="49" fontId="4" fillId="5" borderId="2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/>
    <xf numFmtId="0" fontId="6" fillId="0" borderId="3" xfId="0" applyFont="1" applyBorder="1" applyAlignment="1">
      <alignment horizontal="center" vertical="center" wrapText="1"/>
    </xf>
    <xf numFmtId="0" fontId="0" fillId="0" borderId="3" xfId="0" applyBorder="1"/>
    <xf numFmtId="0" fontId="6" fillId="0" borderId="3" xfId="0" applyFont="1" applyBorder="1" applyAlignment="1">
      <alignment vertical="center" wrapText="1"/>
    </xf>
    <xf numFmtId="44" fontId="0" fillId="0" borderId="3" xfId="2" applyFont="1" applyBorder="1"/>
    <xf numFmtId="0" fontId="2" fillId="5" borderId="3" xfId="0" applyFont="1" applyFill="1" applyBorder="1"/>
    <xf numFmtId="44" fontId="2" fillId="5" borderId="3" xfId="2" applyFont="1" applyFill="1" applyBorder="1"/>
    <xf numFmtId="44" fontId="0" fillId="5" borderId="3" xfId="2" applyFont="1" applyFill="1" applyBorder="1"/>
    <xf numFmtId="44" fontId="0" fillId="0" borderId="3" xfId="2" applyFont="1" applyFill="1" applyBorder="1"/>
    <xf numFmtId="43" fontId="0" fillId="0" borderId="0" xfId="1" applyFont="1"/>
    <xf numFmtId="44" fontId="0" fillId="0" borderId="0" xfId="0" applyNumberFormat="1"/>
    <xf numFmtId="44" fontId="2" fillId="0" borderId="3" xfId="2" applyFont="1" applyBorder="1"/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0" xfId="0" applyFont="1"/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shrinkToFit="1"/>
    </xf>
    <xf numFmtId="1" fontId="4" fillId="5" borderId="2" xfId="0" applyNumberFormat="1" applyFont="1" applyFill="1" applyBorder="1" applyAlignment="1">
      <alignment horizontal="center" vertical="center" wrapText="1"/>
    </xf>
    <xf numFmtId="1" fontId="4" fillId="5" borderId="4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top" wrapText="1" readingOrder="1"/>
    </xf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13" fillId="0" borderId="14" xfId="0" applyFont="1" applyBorder="1" applyAlignment="1">
      <alignment vertical="top" wrapText="1" readingOrder="1"/>
    </xf>
    <xf numFmtId="164" fontId="13" fillId="0" borderId="14" xfId="0" applyNumberFormat="1" applyFont="1" applyBorder="1" applyAlignment="1">
      <alignment vertical="top" wrapText="1" readingOrder="1"/>
    </xf>
    <xf numFmtId="164" fontId="13" fillId="0" borderId="14" xfId="0" applyNumberFormat="1" applyFont="1" applyBorder="1" applyAlignment="1">
      <alignment horizontal="right" vertical="top" wrapText="1" readingOrder="1"/>
    </xf>
    <xf numFmtId="0" fontId="11" fillId="0" borderId="14" xfId="0" applyFont="1" applyBorder="1" applyAlignment="1">
      <alignment horizontal="center" vertical="top" wrapText="1" readingOrder="1"/>
    </xf>
    <xf numFmtId="0" fontId="9" fillId="0" borderId="11" xfId="0" applyFont="1" applyBorder="1" applyAlignment="1">
      <alignment vertical="top" wrapText="1" readingOrder="1"/>
    </xf>
    <xf numFmtId="0" fontId="7" fillId="0" borderId="11" xfId="0" applyFont="1" applyBorder="1" applyAlignment="1">
      <alignment vertical="top" wrapText="1"/>
    </xf>
    <xf numFmtId="0" fontId="11" fillId="0" borderId="11" xfId="0" applyFont="1" applyBorder="1" applyAlignment="1">
      <alignment vertical="top" wrapText="1" readingOrder="1"/>
    </xf>
    <xf numFmtId="0" fontId="12" fillId="0" borderId="11" xfId="0" applyFont="1" applyBorder="1" applyAlignment="1">
      <alignment vertical="top" wrapText="1" readingOrder="1"/>
    </xf>
    <xf numFmtId="0" fontId="9" fillId="0" borderId="11" xfId="0" applyFont="1" applyBorder="1" applyAlignment="1">
      <alignment horizontal="right" vertical="top" wrapText="1" readingOrder="1"/>
    </xf>
    <xf numFmtId="0" fontId="10" fillId="0" borderId="0" xfId="0" applyFont="1" applyAlignment="1">
      <alignment vertical="top" wrapText="1" readingOrder="1"/>
    </xf>
    <xf numFmtId="0" fontId="7" fillId="0" borderId="0" xfId="0" applyFont="1"/>
    <xf numFmtId="0" fontId="9" fillId="0" borderId="13" xfId="0" applyFont="1" applyBorder="1" applyAlignment="1">
      <alignment vertical="top" wrapText="1" readingOrder="1"/>
    </xf>
    <xf numFmtId="0" fontId="7" fillId="0" borderId="13" xfId="0" applyFont="1" applyBorder="1" applyAlignment="1">
      <alignment vertical="top" wrapText="1"/>
    </xf>
    <xf numFmtId="0" fontId="12" fillId="0" borderId="13" xfId="0" applyFont="1" applyBorder="1" applyAlignment="1">
      <alignment vertical="top" wrapText="1" readingOrder="1"/>
    </xf>
    <xf numFmtId="0" fontId="9" fillId="0" borderId="13" xfId="0" applyFont="1" applyBorder="1" applyAlignment="1">
      <alignment horizontal="right" vertical="top" wrapText="1" readingOrder="1"/>
    </xf>
    <xf numFmtId="0" fontId="9" fillId="0" borderId="0" xfId="0" applyFont="1" applyAlignment="1">
      <alignment vertical="top" wrapText="1" readingOrder="1"/>
    </xf>
    <xf numFmtId="0" fontId="7" fillId="0" borderId="8" xfId="0" applyFont="1" applyBorder="1" applyAlignment="1">
      <alignment vertical="top" wrapText="1"/>
    </xf>
    <xf numFmtId="0" fontId="8" fillId="0" borderId="0" xfId="0" applyFont="1" applyAlignment="1">
      <alignment horizontal="center" vertical="top" wrapText="1" readingOrder="1"/>
    </xf>
    <xf numFmtId="0" fontId="10" fillId="0" borderId="0" xfId="0" applyFont="1" applyAlignment="1">
      <alignment horizontal="left" vertical="top" wrapText="1" readingOrder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2577041</xdr:colOff>
      <xdr:row>1</xdr:row>
      <xdr:rowOff>24342</xdr:rowOff>
    </xdr:from>
    <xdr:to>
      <xdr:col>10</xdr:col>
      <xdr:colOff>1228725</xdr:colOff>
      <xdr:row>2</xdr:row>
      <xdr:rowOff>180976</xdr:rowOff>
    </xdr:to>
    <xdr:sp macro="" textlink="">
      <xdr:nvSpPr>
        <xdr:cNvPr id="2" name="1 Redondear rectángulo de esquina diagonal">
          <a:extLst>
            <a:ext uri="{FF2B5EF4-FFF2-40B4-BE49-F238E27FC236}">
              <a16:creationId xmlns:a16="http://schemas.microsoft.com/office/drawing/2014/main" id="{30E0D5B0-C351-4CCF-8415-7E595E06BBC5}"/>
            </a:ext>
          </a:extLst>
        </xdr:cNvPr>
        <xdr:cNvSpPr/>
      </xdr:nvSpPr>
      <xdr:spPr>
        <a:xfrm>
          <a:off x="4701116" y="214842"/>
          <a:ext cx="4414309" cy="347134"/>
        </a:xfrm>
        <a:prstGeom prst="round2DiagRect">
          <a:avLst/>
        </a:prstGeom>
        <a:ln w="31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800" b="1">
              <a:solidFill>
                <a:sysClr val="windowText" lastClr="000000"/>
              </a:solidFill>
            </a:rPr>
            <a:t>REPORTE POLÍTICA</a:t>
          </a:r>
          <a:r>
            <a:rPr lang="es-CO" sz="1800" b="1" baseline="0">
              <a:solidFill>
                <a:sysClr val="windowText" lastClr="000000"/>
              </a:solidFill>
            </a:rPr>
            <a:t> DE </a:t>
          </a:r>
          <a:r>
            <a:rPr lang="es-CO" sz="1800" b="1">
              <a:solidFill>
                <a:sysClr val="windowText" lastClr="000000"/>
              </a:solidFill>
            </a:rPr>
            <a:t>GRATUIDAD IES PÚBLICAS</a:t>
          </a:r>
          <a:r>
            <a:rPr lang="es-CO" sz="1800" b="1" baseline="0">
              <a:solidFill>
                <a:sysClr val="windowText" lastClr="000000"/>
              </a:solidFill>
            </a:rPr>
            <a:t>  </a:t>
          </a:r>
        </a:p>
        <a:p>
          <a:pPr algn="ctr"/>
          <a:r>
            <a:rPr lang="es-CO" sz="1800" b="1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CO" sz="1800" b="1" baseline="0">
              <a:solidFill>
                <a:sysClr val="windowText" lastClr="000000"/>
              </a:solidFill>
            </a:rPr>
            <a:t> </a:t>
          </a:r>
          <a:endParaRPr lang="es-CO" sz="1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161925</xdr:colOff>
      <xdr:row>0</xdr:row>
      <xdr:rowOff>105834</xdr:rowOff>
    </xdr:from>
    <xdr:to>
      <xdr:col>11</xdr:col>
      <xdr:colOff>1666875</xdr:colOff>
      <xdr:row>3</xdr:row>
      <xdr:rowOff>47626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A4D5C49E-AD71-495E-82A0-2B03F2796519}"/>
            </a:ext>
          </a:extLst>
        </xdr:cNvPr>
        <xdr:cNvSpPr/>
      </xdr:nvSpPr>
      <xdr:spPr>
        <a:xfrm>
          <a:off x="9639300" y="105834"/>
          <a:ext cx="1504950" cy="513292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endParaRPr lang="es-CO" sz="7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2</xdr:col>
      <xdr:colOff>581024</xdr:colOff>
      <xdr:row>4</xdr:row>
      <xdr:rowOff>123825</xdr:rowOff>
    </xdr:to>
    <xdr:pic>
      <xdr:nvPicPr>
        <xdr:cNvPr id="4" name="Imagen 14" descr="Imagen que contiene Texto&#10;&#10;Descripción generada automáticamente">
          <a:extLst>
            <a:ext uri="{FF2B5EF4-FFF2-40B4-BE49-F238E27FC236}">
              <a16:creationId xmlns:a16="http://schemas.microsoft.com/office/drawing/2014/main" id="{4057E28C-22FB-45BA-B8BF-1DAAD8A8B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124075" cy="88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12700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88F818-059D-4472-AD54-7A868B6372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85725"/>
          <a:ext cx="1793875" cy="806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12700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20203-05CD-49F4-9579-32F55FEEAC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85725"/>
          <a:ext cx="1793875" cy="806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4</xdr:col>
      <xdr:colOff>12700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64F1F41-CE0A-4785-BED5-CEB9522764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85725"/>
          <a:ext cx="1793875" cy="806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4</xdr:col>
      <xdr:colOff>12700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EEC6B62-F420-4C85-91BB-896FB2353CB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85725"/>
          <a:ext cx="1793875" cy="806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4</xdr:col>
      <xdr:colOff>12700</xdr:colOff>
      <xdr:row>10</xdr:row>
      <xdr:rowOff>139700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43EE338B-6489-4AB2-B5D3-BF73863361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85725"/>
          <a:ext cx="1793875" cy="806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neducaciongovco-my.sharepoint.com/personal/acastrog_mineducacion_gov_co/Documents/Documentos/GRATUIDAD/04.%20ABRIL%20-2025/REPORTE%20ABRIL%20GRATUIDAD%20IES%20PUBLICAS.xlsx" TargetMode="External"/><Relationship Id="rId1" Type="http://schemas.openxmlformats.org/officeDocument/2006/relationships/externalLinkPath" Target="https://mineducaciongovco-my.sharepoint.com/personal/acastrog_mineducacion_gov_co/Documents/Documentos/GRATUIDAD/04.%20ABRIL%20-2025/REPORTE%20ABRIL%20GRATUIDAD%20IES%20PUBLICA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neducaciongovco-my.sharepoint.com/personal/acastrog_mineducacion_gov_co/Documents/Documentos/GRATUIDAD/05.%20MAYO%20-%202025/REPNCT004ReporteAuxiliarContablePorRubro%20(26).xlsx" TargetMode="External"/><Relationship Id="rId1" Type="http://schemas.openxmlformats.org/officeDocument/2006/relationships/externalLinkPath" Target="https://mineducaciongovco-my.sharepoint.com/personal/acastrog_mineducacion_gov_co/Documents/Documentos/GRATUIDAD/07.%20JULIO%20-%202025/REPNCT004ReporteAuxiliarContablePorRubro%20(26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astrog\Downloads\GF-FT-30_V2_Formato_JUNIOIES_2025_Obligaci&#243;n%20y%20Giro.xlsx" TargetMode="External"/><Relationship Id="rId1" Type="http://schemas.openxmlformats.org/officeDocument/2006/relationships/externalLinkPath" Target="/Users/acastrog/Downloads/GF-FT-30_V2_Formato_JUNIOIES_2025_Obligaci&#243;n%20y%20Giro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astrog\Downloads\GF-FT-30_V2_Obligaci&#243;n%20y%20Giro_RES2.xlsx" TargetMode="External"/><Relationship Id="rId1" Type="http://schemas.openxmlformats.org/officeDocument/2006/relationships/externalLinkPath" Target="/Users/acastrog/Downloads/GF-FT-30_V2_Obligaci&#243;n%20y%20Giro_RES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tuidad IES publicas"/>
    </sheetNames>
    <sheetDataSet>
      <sheetData sheetId="0">
        <row r="13">
          <cell r="B13">
            <v>890500622</v>
          </cell>
          <cell r="C13"/>
          <cell r="D13" t="str">
            <v>UNIVERSIDAD FRANCISCO DE PAULA SANTANDER - CÚCUTA</v>
          </cell>
          <cell r="E13">
            <v>3702396138</v>
          </cell>
          <cell r="F13"/>
        </row>
        <row r="14">
          <cell r="B14">
            <v>890501578</v>
          </cell>
          <cell r="C14"/>
          <cell r="D14" t="str">
            <v>INSTITUTO SUPERIOR DE EDUCACIÓN RURAL</v>
          </cell>
          <cell r="E14">
            <v>0</v>
          </cell>
          <cell r="F14">
            <v>186947065</v>
          </cell>
        </row>
        <row r="15">
          <cell r="B15">
            <v>811000278</v>
          </cell>
          <cell r="C15"/>
          <cell r="D15" t="str">
            <v>INSTITUCIÓN UNIVERSITARIA DE ENVIGADO</v>
          </cell>
          <cell r="E15">
            <v>0</v>
          </cell>
          <cell r="F15">
            <v>3306794699</v>
          </cell>
        </row>
        <row r="16">
          <cell r="B16">
            <v>899999124</v>
          </cell>
          <cell r="C16"/>
          <cell r="D16" t="str">
            <v>UNIVERSIDAD PEDAGÓGICA NACIONAL</v>
          </cell>
          <cell r="E16">
            <v>1396540834</v>
          </cell>
          <cell r="F16"/>
        </row>
        <row r="17">
          <cell r="B17">
            <v>891190346</v>
          </cell>
          <cell r="C17"/>
          <cell r="D17" t="str">
            <v>UNIVERSIDAD DE LA AMAZONIA</v>
          </cell>
          <cell r="E17">
            <v>1872748180</v>
          </cell>
          <cell r="F17"/>
        </row>
        <row r="18">
          <cell r="B18">
            <v>899999230</v>
          </cell>
          <cell r="C18"/>
          <cell r="D18" t="str">
            <v>UNIVERSIDAD DISTRITAL FRANCISCO JOSE DE CALDAS</v>
          </cell>
          <cell r="E18">
            <v>1872771249</v>
          </cell>
          <cell r="F18"/>
        </row>
        <row r="19">
          <cell r="B19">
            <v>800225340</v>
          </cell>
          <cell r="C19"/>
          <cell r="D19" t="str">
            <v>UNIVERSIDAD MILITAR NUEVA GRANADA</v>
          </cell>
          <cell r="E19">
            <v>19737279291</v>
          </cell>
          <cell r="F19"/>
        </row>
        <row r="20">
          <cell r="B20">
            <v>835000300</v>
          </cell>
          <cell r="C20"/>
          <cell r="D20" t="str">
            <v>UNIVERSIDAD DEL PACIFICO</v>
          </cell>
          <cell r="E20">
            <v>198945539</v>
          </cell>
          <cell r="F20"/>
        </row>
        <row r="21">
          <cell r="B21">
            <v>890501510</v>
          </cell>
          <cell r="C21"/>
          <cell r="D21" t="str">
            <v>UNIVERSIDAD DE PAMPLONA</v>
          </cell>
          <cell r="E21">
            <v>8057348030</v>
          </cell>
          <cell r="F21">
            <v>12347198529</v>
          </cell>
        </row>
        <row r="22">
          <cell r="B22">
            <v>892200323</v>
          </cell>
          <cell r="C22"/>
          <cell r="D22" t="str">
            <v>UNIVERSIDAD DE SUCRE</v>
          </cell>
          <cell r="E22">
            <v>1914073999</v>
          </cell>
          <cell r="F22"/>
        </row>
        <row r="23">
          <cell r="B23">
            <v>890399010</v>
          </cell>
          <cell r="C23"/>
          <cell r="D23" t="str">
            <v>UNIVERSIDAD DEL VALLE</v>
          </cell>
          <cell r="E23">
            <v>3581019906</v>
          </cell>
          <cell r="F23">
            <v>5115184687</v>
          </cell>
        </row>
        <row r="24">
          <cell r="B24">
            <v>890980040</v>
          </cell>
          <cell r="C24"/>
          <cell r="D24" t="str">
            <v>UNIVERSIDAD DE ANTIOQUIA</v>
          </cell>
          <cell r="E24">
            <v>3522279469</v>
          </cell>
          <cell r="F24"/>
        </row>
        <row r="25">
          <cell r="B25">
            <v>891900853</v>
          </cell>
          <cell r="C25"/>
          <cell r="D25" t="str">
            <v>UNIDAD CENTRAL DEL VALLE DEL CAUCA</v>
          </cell>
          <cell r="E25">
            <v>0</v>
          </cell>
          <cell r="F25">
            <v>5027878086</v>
          </cell>
        </row>
        <row r="26">
          <cell r="B26">
            <v>890201213</v>
          </cell>
          <cell r="C26"/>
          <cell r="D26" t="str">
            <v>UNIVERSIDAD INDUSTRIAL DE SANTANDER</v>
          </cell>
          <cell r="E26">
            <v>5357054571</v>
          </cell>
          <cell r="F26"/>
        </row>
        <row r="27">
          <cell r="B27">
            <v>860512780</v>
          </cell>
          <cell r="C27"/>
          <cell r="D27" t="str">
            <v>UNIVERSIDAD NACIONAL ABIERTA Y A DISTANCIA</v>
          </cell>
          <cell r="E27">
            <v>96100179716</v>
          </cell>
          <cell r="F27">
            <v>191329712253</v>
          </cell>
        </row>
        <row r="28">
          <cell r="B28">
            <v>844002071</v>
          </cell>
          <cell r="C28"/>
          <cell r="D28" t="str">
            <v>UNIVERSIDAD INTERNACIONAL DEL TRÓPICO AMERICANO</v>
          </cell>
          <cell r="E28">
            <v>1108887764</v>
          </cell>
          <cell r="F28"/>
        </row>
        <row r="29">
          <cell r="B29">
            <v>891180084</v>
          </cell>
          <cell r="C29"/>
          <cell r="D29" t="str">
            <v>UNIVERSIDAD SURCOLOMBIANA</v>
          </cell>
          <cell r="E29">
            <v>2283467027</v>
          </cell>
          <cell r="F29"/>
        </row>
        <row r="30">
          <cell r="B30">
            <v>890700640</v>
          </cell>
          <cell r="C30"/>
          <cell r="D30" t="str">
            <v>UNIVERSIDAD DEL TOLIMA</v>
          </cell>
          <cell r="E30">
            <v>5701395282</v>
          </cell>
          <cell r="F30"/>
        </row>
        <row r="31">
          <cell r="B31">
            <v>890802678</v>
          </cell>
          <cell r="C31"/>
          <cell r="D31" t="str">
            <v>COLEGIO INTEGRADO NACIONAL ORIENTE DE CALDAS</v>
          </cell>
          <cell r="E31">
            <v>0</v>
          </cell>
          <cell r="F31">
            <v>130070869</v>
          </cell>
        </row>
        <row r="32">
          <cell r="B32">
            <v>890480054</v>
          </cell>
          <cell r="C32"/>
          <cell r="D32" t="str">
            <v>INSTITUCIÓN UNIVERSITARIA MAYOR DE CARTAGENA</v>
          </cell>
          <cell r="E32">
            <v>0</v>
          </cell>
          <cell r="F32">
            <v>327028151</v>
          </cell>
        </row>
        <row r="33">
          <cell r="B33">
            <v>800247940</v>
          </cell>
          <cell r="C33"/>
          <cell r="D33" t="str">
            <v>INSTITUTO TECNOLÓGICO DEL PUTUMAYO</v>
          </cell>
          <cell r="E33">
            <v>0</v>
          </cell>
          <cell r="F33">
            <v>249071452</v>
          </cell>
        </row>
        <row r="34">
          <cell r="B34">
            <v>890480123</v>
          </cell>
          <cell r="C34"/>
          <cell r="D34" t="str">
            <v>UNIVERSIDAD DE CARTAGENA</v>
          </cell>
          <cell r="E34">
            <v>3285297717</v>
          </cell>
          <cell r="F34"/>
        </row>
        <row r="35">
          <cell r="B35">
            <v>891080031</v>
          </cell>
          <cell r="C35"/>
          <cell r="D35" t="str">
            <v>UNIVERSIDAD DE CÓRDOBA</v>
          </cell>
          <cell r="E35">
            <v>2130454715</v>
          </cell>
          <cell r="F35"/>
        </row>
        <row r="36">
          <cell r="B36">
            <v>892115029</v>
          </cell>
          <cell r="C36"/>
          <cell r="D36" t="str">
            <v>UNIVERSIDAD DE LA GUAJIRA</v>
          </cell>
          <cell r="E36">
            <v>4759496823</v>
          </cell>
          <cell r="F36"/>
        </row>
        <row r="37">
          <cell r="B37">
            <v>892000757</v>
          </cell>
          <cell r="C37"/>
          <cell r="D37" t="str">
            <v>UNIVERSIDAD DE LOS LLANOS</v>
          </cell>
          <cell r="E37">
            <v>1306587660</v>
          </cell>
          <cell r="F37"/>
        </row>
        <row r="38">
          <cell r="B38">
            <v>800118954</v>
          </cell>
          <cell r="C38"/>
          <cell r="D38" t="str">
            <v>UNIVERSIDAD DE NARIÑO</v>
          </cell>
          <cell r="E38">
            <v>1372828674</v>
          </cell>
          <cell r="F38">
            <v>1852957954</v>
          </cell>
        </row>
        <row r="39">
          <cell r="B39">
            <v>890102257</v>
          </cell>
          <cell r="C39"/>
          <cell r="D39" t="str">
            <v>UNIVERSIDAD DEL ATLÁNTICO</v>
          </cell>
          <cell r="E39">
            <v>1110861182</v>
          </cell>
          <cell r="F39"/>
        </row>
        <row r="40">
          <cell r="B40">
            <v>891500319</v>
          </cell>
          <cell r="C40"/>
          <cell r="D40" t="str">
            <v>UNIVERSIDAD DEL CAUCA</v>
          </cell>
          <cell r="E40">
            <v>1481420150</v>
          </cell>
          <cell r="F40"/>
        </row>
        <row r="41">
          <cell r="B41">
            <v>891780111</v>
          </cell>
          <cell r="C41"/>
          <cell r="D41" t="str">
            <v>UNIVERSIDAD DEL MAGDALENA</v>
          </cell>
          <cell r="E41">
            <v>6676469633</v>
          </cell>
          <cell r="F41"/>
        </row>
        <row r="42">
          <cell r="B42">
            <v>890000432</v>
          </cell>
          <cell r="C42"/>
          <cell r="D42" t="str">
            <v>UNIVERSIDAD DEL QUINDÍO</v>
          </cell>
          <cell r="E42">
            <v>3111103056</v>
          </cell>
          <cell r="F42"/>
        </row>
        <row r="43">
          <cell r="B43">
            <v>800163130</v>
          </cell>
          <cell r="C43"/>
          <cell r="D43" t="str">
            <v>UNIVERSIDAD FRANCISCO DE PAULA SANTANDER OCAÑA</v>
          </cell>
          <cell r="E43">
            <v>979270299</v>
          </cell>
          <cell r="F43">
            <v>870662897</v>
          </cell>
        </row>
        <row r="44">
          <cell r="B44">
            <v>891800330</v>
          </cell>
          <cell r="C44"/>
          <cell r="D44" t="str">
            <v>UNIVERSIDAD PEDAGÓGICA Y TECNOLÓGICA DE COLOMBIA</v>
          </cell>
          <cell r="E44">
            <v>4793165846</v>
          </cell>
          <cell r="F44">
            <v>4675507465</v>
          </cell>
        </row>
        <row r="45">
          <cell r="B45">
            <v>892300285</v>
          </cell>
          <cell r="C45"/>
          <cell r="D45" t="str">
            <v>UNIVERSIDAD POPULAR DEL CESAR</v>
          </cell>
          <cell r="E45">
            <v>2175327149</v>
          </cell>
          <cell r="F45"/>
        </row>
        <row r="46">
          <cell r="B46">
            <v>891480035</v>
          </cell>
          <cell r="C46"/>
          <cell r="D46" t="str">
            <v>UNIVERSIDAD TECNOLÓGICA DE PEREIRA</v>
          </cell>
          <cell r="E46">
            <v>4233708633</v>
          </cell>
          <cell r="F46">
            <v>2819889405</v>
          </cell>
        </row>
        <row r="47">
          <cell r="B47">
            <v>891680089</v>
          </cell>
          <cell r="C47"/>
          <cell r="D47" t="str">
            <v>UNIVERSIDAD TECNOLÓGICA DEL CHOCO</v>
          </cell>
          <cell r="E47">
            <v>3957373646</v>
          </cell>
          <cell r="F47"/>
        </row>
        <row r="48">
          <cell r="B48">
            <v>890680062</v>
          </cell>
          <cell r="C48"/>
          <cell r="D48" t="str">
            <v>UNIVERSIDAD DE CUNDINAMARCA UDEC</v>
          </cell>
          <cell r="E48">
            <v>5549391832</v>
          </cell>
          <cell r="F48"/>
        </row>
        <row r="49">
          <cell r="B49">
            <v>817002466</v>
          </cell>
          <cell r="C49"/>
          <cell r="D49" t="str">
            <v>CONSEJO REGIONAL INDIGENA DEL CAUCA CRIC</v>
          </cell>
          <cell r="E49">
            <v>92227556.200000003</v>
          </cell>
          <cell r="F49"/>
        </row>
        <row r="50">
          <cell r="B50">
            <v>890801063</v>
          </cell>
          <cell r="C50"/>
          <cell r="D50" t="str">
            <v>UNIVERSIDAD DE CALDAS</v>
          </cell>
          <cell r="E50">
            <v>3340419104</v>
          </cell>
          <cell r="F50"/>
        </row>
        <row r="51">
          <cell r="B51">
            <v>899999063</v>
          </cell>
          <cell r="C51"/>
          <cell r="D51" t="str">
            <v>UNIVERSIDAD NACIONAL DE COLOMBIA</v>
          </cell>
          <cell r="E51"/>
          <cell r="F51">
            <v>30920846006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NCT004ReporteAuxiliarContabl"/>
    </sheetNames>
    <sheetDataSet>
      <sheetData sheetId="0" refreshError="1">
        <row r="21">
          <cell r="V21">
            <v>802011065</v>
          </cell>
          <cell r="Y21">
            <v>0</v>
          </cell>
        </row>
        <row r="22">
          <cell r="V22">
            <v>890480054</v>
          </cell>
          <cell r="Y22">
            <v>0</v>
          </cell>
        </row>
        <row r="23">
          <cell r="V23">
            <v>890501578</v>
          </cell>
          <cell r="Y23">
            <v>0</v>
          </cell>
        </row>
        <row r="24">
          <cell r="V24">
            <v>890802678</v>
          </cell>
          <cell r="Y24">
            <v>0</v>
          </cell>
        </row>
        <row r="25">
          <cell r="V25">
            <v>890980153</v>
          </cell>
          <cell r="Y25">
            <v>3902559347</v>
          </cell>
        </row>
        <row r="26">
          <cell r="V26">
            <v>891701932</v>
          </cell>
          <cell r="Y26">
            <v>0</v>
          </cell>
        </row>
        <row r="27">
          <cell r="V27">
            <v>891902811</v>
          </cell>
          <cell r="Y27">
            <v>0</v>
          </cell>
        </row>
        <row r="28">
          <cell r="V28">
            <v>800124023</v>
          </cell>
          <cell r="Y28">
            <v>0</v>
          </cell>
        </row>
        <row r="29">
          <cell r="V29">
            <v>890325989</v>
          </cell>
          <cell r="Y29">
            <v>0</v>
          </cell>
        </row>
        <row r="30">
          <cell r="V30">
            <v>891680089</v>
          </cell>
          <cell r="Y30">
            <v>3286391446</v>
          </cell>
        </row>
        <row r="31">
          <cell r="V31">
            <v>800024581</v>
          </cell>
          <cell r="Y31">
            <v>0</v>
          </cell>
        </row>
        <row r="32">
          <cell r="V32">
            <v>800144829</v>
          </cell>
          <cell r="Y32">
            <v>11919780246</v>
          </cell>
        </row>
        <row r="33">
          <cell r="V33">
            <v>800247940</v>
          </cell>
          <cell r="Y33">
            <v>0</v>
          </cell>
        </row>
        <row r="34">
          <cell r="V34">
            <v>811042967</v>
          </cell>
          <cell r="Y34">
            <v>0</v>
          </cell>
        </row>
        <row r="35">
          <cell r="V35">
            <v>890000432</v>
          </cell>
          <cell r="Y35">
            <v>3445111348</v>
          </cell>
        </row>
        <row r="36">
          <cell r="V36">
            <v>890201213</v>
          </cell>
          <cell r="Y36">
            <v>0</v>
          </cell>
        </row>
        <row r="37">
          <cell r="V37">
            <v>890680062</v>
          </cell>
          <cell r="Y37">
            <v>0</v>
          </cell>
        </row>
        <row r="38">
          <cell r="V38">
            <v>890700640</v>
          </cell>
          <cell r="Y38">
            <v>0</v>
          </cell>
        </row>
        <row r="39">
          <cell r="V39">
            <v>891190346</v>
          </cell>
          <cell r="Y39">
            <v>0</v>
          </cell>
        </row>
        <row r="40">
          <cell r="V40">
            <v>835000300</v>
          </cell>
          <cell r="Y40">
            <v>0</v>
          </cell>
        </row>
        <row r="41">
          <cell r="V41">
            <v>800225340</v>
          </cell>
          <cell r="Y41">
            <v>17617680739</v>
          </cell>
        </row>
        <row r="42">
          <cell r="V42">
            <v>800118954</v>
          </cell>
          <cell r="Y42">
            <v>0</v>
          </cell>
        </row>
        <row r="43">
          <cell r="V43">
            <v>899999063</v>
          </cell>
          <cell r="Y43">
            <v>0</v>
          </cell>
        </row>
        <row r="44">
          <cell r="V44">
            <v>891480035</v>
          </cell>
          <cell r="Y44">
            <v>0</v>
          </cell>
        </row>
        <row r="45">
          <cell r="V45">
            <v>892000757</v>
          </cell>
          <cell r="Y45">
            <v>1627133357</v>
          </cell>
        </row>
        <row r="46">
          <cell r="V46">
            <v>890102257</v>
          </cell>
          <cell r="Y46">
            <v>0</v>
          </cell>
        </row>
        <row r="47">
          <cell r="V47">
            <v>890980136</v>
          </cell>
          <cell r="Y47">
            <v>2356289246</v>
          </cell>
        </row>
        <row r="48">
          <cell r="V48">
            <v>891780111</v>
          </cell>
          <cell r="Y48">
            <v>0</v>
          </cell>
        </row>
        <row r="49">
          <cell r="V49">
            <v>890399010</v>
          </cell>
          <cell r="Y49">
            <v>0</v>
          </cell>
        </row>
        <row r="50">
          <cell r="V50">
            <v>890980040</v>
          </cell>
          <cell r="Y50">
            <v>0</v>
          </cell>
        </row>
        <row r="51">
          <cell r="V51">
            <v>899999230</v>
          </cell>
          <cell r="Y51">
            <v>0</v>
          </cell>
        </row>
        <row r="52">
          <cell r="V52">
            <v>860512780</v>
          </cell>
          <cell r="Y52">
            <v>0</v>
          </cell>
        </row>
        <row r="53">
          <cell r="V53">
            <v>891500319</v>
          </cell>
          <cell r="Y53">
            <v>0</v>
          </cell>
        </row>
        <row r="54">
          <cell r="V54">
            <v>890480123</v>
          </cell>
          <cell r="Y54">
            <v>0</v>
          </cell>
        </row>
        <row r="55">
          <cell r="V55">
            <v>805001868</v>
          </cell>
          <cell r="Y55">
            <v>0</v>
          </cell>
        </row>
        <row r="56">
          <cell r="V56">
            <v>899999124</v>
          </cell>
          <cell r="Y56">
            <v>97620320</v>
          </cell>
        </row>
        <row r="57">
          <cell r="V57">
            <v>890501510</v>
          </cell>
          <cell r="Y57">
            <v>0</v>
          </cell>
        </row>
        <row r="58">
          <cell r="V58">
            <v>890980134</v>
          </cell>
          <cell r="Y58">
            <v>2774448288</v>
          </cell>
        </row>
        <row r="59">
          <cell r="V59">
            <v>891800330</v>
          </cell>
          <cell r="Y59">
            <v>0</v>
          </cell>
        </row>
        <row r="60">
          <cell r="V60">
            <v>891500759</v>
          </cell>
          <cell r="Y60">
            <v>0</v>
          </cell>
        </row>
        <row r="61">
          <cell r="V61">
            <v>890700906</v>
          </cell>
          <cell r="Y61">
            <v>226764597</v>
          </cell>
        </row>
        <row r="62">
          <cell r="V62">
            <v>805000889</v>
          </cell>
          <cell r="Y62">
            <v>0</v>
          </cell>
        </row>
        <row r="63">
          <cell r="V63">
            <v>890905419</v>
          </cell>
          <cell r="Y63">
            <v>3945452520</v>
          </cell>
        </row>
        <row r="64">
          <cell r="V64">
            <v>891900853</v>
          </cell>
          <cell r="Y64">
            <v>0</v>
          </cell>
        </row>
        <row r="65">
          <cell r="V65">
            <v>890801063</v>
          </cell>
          <cell r="Y65">
            <v>3428781429</v>
          </cell>
        </row>
        <row r="66">
          <cell r="V66">
            <v>891080031</v>
          </cell>
          <cell r="Y66">
            <v>0</v>
          </cell>
        </row>
        <row r="67">
          <cell r="V67">
            <v>892115029</v>
          </cell>
          <cell r="Y67">
            <v>4343237289</v>
          </cell>
        </row>
        <row r="68">
          <cell r="V68">
            <v>892200323</v>
          </cell>
          <cell r="Y68">
            <v>0</v>
          </cell>
        </row>
        <row r="69">
          <cell r="V69">
            <v>890500622</v>
          </cell>
          <cell r="Y69">
            <v>3518325110</v>
          </cell>
        </row>
        <row r="70">
          <cell r="V70">
            <v>800163130</v>
          </cell>
          <cell r="Y70">
            <v>0</v>
          </cell>
        </row>
        <row r="71">
          <cell r="V71">
            <v>892300285</v>
          </cell>
          <cell r="Y71">
            <v>0</v>
          </cell>
        </row>
        <row r="72">
          <cell r="V72">
            <v>891180084</v>
          </cell>
          <cell r="Y72">
            <v>0</v>
          </cell>
        </row>
        <row r="73">
          <cell r="V73">
            <v>800214750</v>
          </cell>
          <cell r="Y73">
            <v>0</v>
          </cell>
        </row>
        <row r="74">
          <cell r="V74">
            <v>844002071</v>
          </cell>
          <cell r="Y74">
            <v>0</v>
          </cell>
        </row>
        <row r="75">
          <cell r="V75">
            <v>890208727</v>
          </cell>
          <cell r="Y75">
            <v>0</v>
          </cell>
        </row>
        <row r="76">
          <cell r="V76">
            <v>817002466</v>
          </cell>
          <cell r="Y76">
            <v>0</v>
          </cell>
        </row>
        <row r="77">
          <cell r="V77">
            <v>890480308</v>
          </cell>
          <cell r="Y77">
            <v>0</v>
          </cell>
        </row>
        <row r="78">
          <cell r="V78">
            <v>811000278</v>
          </cell>
          <cell r="Y78">
            <v>0</v>
          </cell>
        </row>
        <row r="79">
          <cell r="V79">
            <v>901168222</v>
          </cell>
          <cell r="Y79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F-FT-30-V2"/>
      <sheetName val="Hoja2"/>
      <sheetName val="Hoja1"/>
    </sheetNames>
    <sheetDataSet>
      <sheetData sheetId="0">
        <row r="16">
          <cell r="F16">
            <v>899999063</v>
          </cell>
          <cell r="G16" t="str">
            <v>UNIVERSIDAD NACIONAL DE COLOMBIA</v>
          </cell>
          <cell r="H16">
            <v>890903938</v>
          </cell>
          <cell r="I16" t="str">
            <v>BANCOLOMBIA</v>
          </cell>
          <cell r="J16" t="str">
            <v>AHORROS</v>
          </cell>
          <cell r="K16">
            <v>18800006186</v>
          </cell>
          <cell r="L16">
            <v>670525</v>
          </cell>
          <cell r="M16">
            <v>608912891</v>
          </cell>
        </row>
        <row r="17">
          <cell r="F17">
            <v>800144829</v>
          </cell>
          <cell r="G17" t="str">
            <v>UNIVERSIDAD-COLEGIO MAYOR DE CUNDINAMARCA</v>
          </cell>
          <cell r="H17">
            <v>860034313</v>
          </cell>
          <cell r="I17" t="str">
            <v>BANCO DAVIVIENDA S.A.</v>
          </cell>
          <cell r="J17" t="str">
            <v>CORRIENTE</v>
          </cell>
          <cell r="K17">
            <v>560007069999642</v>
          </cell>
          <cell r="L17">
            <v>670625</v>
          </cell>
          <cell r="M17">
            <v>2962967068</v>
          </cell>
        </row>
        <row r="18">
          <cell r="F18">
            <v>802011065</v>
          </cell>
          <cell r="G18" t="str">
            <v xml:space="preserve">INSTITUTO UNIVERSITARIO DE BARRANQUILLA </v>
          </cell>
          <cell r="H18">
            <v>860034313</v>
          </cell>
          <cell r="I18" t="str">
            <v>BANCO DAVIVIENDA S.A.</v>
          </cell>
          <cell r="J18" t="str">
            <v>CORRIENTE</v>
          </cell>
          <cell r="K18">
            <v>560029769999870</v>
          </cell>
          <cell r="L18">
            <v>670725</v>
          </cell>
          <cell r="M18">
            <v>628658316</v>
          </cell>
        </row>
        <row r="19">
          <cell r="F19">
            <v>890980040</v>
          </cell>
          <cell r="G19" t="str">
            <v>UNIVERSIDAD DE ANTIOQUIA</v>
          </cell>
          <cell r="H19">
            <v>890300279</v>
          </cell>
          <cell r="I19" t="str">
            <v xml:space="preserve">BANCO OCCIDENTE </v>
          </cell>
          <cell r="J19" t="str">
            <v>CORRIENTE</v>
          </cell>
          <cell r="K19" t="str">
            <v>400-066478</v>
          </cell>
          <cell r="L19">
            <v>670825</v>
          </cell>
          <cell r="M19">
            <v>3432271637</v>
          </cell>
        </row>
        <row r="20">
          <cell r="F20">
            <v>890801063</v>
          </cell>
          <cell r="G20" t="str">
            <v>UNIVERSIDAD DE CALDAS</v>
          </cell>
          <cell r="H20">
            <v>860034313</v>
          </cell>
          <cell r="I20" t="str">
            <v>BANCO DAVIVIENDA S.A.</v>
          </cell>
          <cell r="J20" t="str">
            <v>AHORROS</v>
          </cell>
          <cell r="K20">
            <v>84500007467</v>
          </cell>
          <cell r="L20">
            <v>670925</v>
          </cell>
          <cell r="M20">
            <v>3680639022</v>
          </cell>
        </row>
        <row r="21">
          <cell r="F21">
            <v>891080031</v>
          </cell>
          <cell r="G21" t="str">
            <v>UNIVERSIDAD DE CORDOBA</v>
          </cell>
          <cell r="H21">
            <v>890903938</v>
          </cell>
          <cell r="I21" t="str">
            <v>BANCOLOMBIA</v>
          </cell>
          <cell r="J21" t="str">
            <v>AHORROS</v>
          </cell>
          <cell r="K21">
            <v>56900004393</v>
          </cell>
          <cell r="L21">
            <v>671025</v>
          </cell>
          <cell r="M21">
            <v>1774285181</v>
          </cell>
        </row>
        <row r="22">
          <cell r="F22">
            <v>899999063</v>
          </cell>
          <cell r="G22" t="str">
            <v>UNIVERSIDAD NACIONAL DE COLOMBIA</v>
          </cell>
          <cell r="H22">
            <v>890903938</v>
          </cell>
          <cell r="I22" t="str">
            <v>BANCOLOMBIA</v>
          </cell>
          <cell r="J22" t="str">
            <v>AHORROS</v>
          </cell>
          <cell r="K22">
            <v>18800006186</v>
          </cell>
          <cell r="L22">
            <v>671125</v>
          </cell>
          <cell r="M22">
            <v>63266835</v>
          </cell>
        </row>
        <row r="23">
          <cell r="F23">
            <v>891480035</v>
          </cell>
          <cell r="G23" t="str">
            <v>UNIVERSIDAD TECNOLOGICA DE PEREIRA - UTP</v>
          </cell>
          <cell r="H23">
            <v>860007738</v>
          </cell>
          <cell r="I23" t="str">
            <v>BANCO POPULAR</v>
          </cell>
          <cell r="J23" t="str">
            <v>CORRIENTE</v>
          </cell>
          <cell r="K23" t="str">
            <v>110-470-03015-6</v>
          </cell>
          <cell r="L23">
            <v>671225</v>
          </cell>
          <cell r="M23">
            <v>5214017003</v>
          </cell>
        </row>
        <row r="24">
          <cell r="F24">
            <v>892300285</v>
          </cell>
          <cell r="G24" t="str">
            <v>UNIVERSIDAD POPULAR DEL CESAR</v>
          </cell>
          <cell r="H24">
            <v>860034313</v>
          </cell>
          <cell r="I24" t="str">
            <v>DAVIVIENDA</v>
          </cell>
          <cell r="J24" t="str">
            <v>AHORROS</v>
          </cell>
          <cell r="K24">
            <v>256500108871</v>
          </cell>
          <cell r="L24">
            <v>671325</v>
          </cell>
          <cell r="M24">
            <v>12020380293</v>
          </cell>
        </row>
        <row r="25">
          <cell r="F25">
            <v>800124023</v>
          </cell>
          <cell r="G25" t="str">
            <v>UNIDAD TÉCNICA PARA EL DESARROLLO PROFESIONAL - UTEDÉ</v>
          </cell>
          <cell r="H25">
            <v>890300279</v>
          </cell>
          <cell r="I25" t="str">
            <v xml:space="preserve">BANCO OCCIDENTE </v>
          </cell>
          <cell r="J25" t="str">
            <v>CORRIENTE</v>
          </cell>
          <cell r="K25" t="str">
            <v>034-056739</v>
          </cell>
          <cell r="L25">
            <v>671425</v>
          </cell>
          <cell r="M25">
            <v>1862619817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F-FT-30-V2"/>
      <sheetName val="Hoja2"/>
      <sheetName val="Hoja1"/>
    </sheetNames>
    <sheetDataSet>
      <sheetData sheetId="0">
        <row r="16">
          <cell r="F16">
            <v>800144829</v>
          </cell>
          <cell r="G16" t="str">
            <v>UNIVERSIDAD-COLEGIO MAYOR DE CUNDINAMARCA</v>
          </cell>
          <cell r="H16">
            <v>860034313</v>
          </cell>
          <cell r="I16" t="str">
            <v>BANCO DAVIVIENDA S.A.</v>
          </cell>
          <cell r="J16" t="str">
            <v>Corriente</v>
          </cell>
          <cell r="K16">
            <v>560007069999642</v>
          </cell>
          <cell r="L16">
            <v>688425</v>
          </cell>
          <cell r="M16">
            <v>2109483575</v>
          </cell>
        </row>
        <row r="17">
          <cell r="F17">
            <v>890980134</v>
          </cell>
          <cell r="G17" t="str">
            <v>COLEGIO MAYOR DE ANTIOQUIA</v>
          </cell>
          <cell r="H17">
            <v>890903937</v>
          </cell>
          <cell r="I17" t="str">
            <v>BANCO ITAÚ</v>
          </cell>
          <cell r="J17" t="str">
            <v xml:space="preserve">Ahorros </v>
          </cell>
          <cell r="K17">
            <v>859055997</v>
          </cell>
          <cell r="L17">
            <v>688525</v>
          </cell>
          <cell r="M17">
            <v>3939233516</v>
          </cell>
        </row>
        <row r="18">
          <cell r="F18">
            <v>805001868</v>
          </cell>
          <cell r="G18" t="str">
            <v>ESCUELA NACIONAL DEL DEPORTE</v>
          </cell>
          <cell r="H18">
            <v>860007738</v>
          </cell>
          <cell r="I18" t="str">
            <v>BANCO POPULAR</v>
          </cell>
          <cell r="J18" t="str">
            <v xml:space="preserve">Ahorros </v>
          </cell>
          <cell r="K18">
            <v>110582110425</v>
          </cell>
          <cell r="L18">
            <v>688625</v>
          </cell>
          <cell r="M18">
            <v>4695009844</v>
          </cell>
        </row>
        <row r="19">
          <cell r="F19">
            <v>891701932</v>
          </cell>
          <cell r="G19" t="str">
            <v>INSTITUTO NACIONAL DE FORMACION TECNICA PROFESIONAL - HUMBERTO VELASQUEZ GARCIA</v>
          </cell>
          <cell r="H19">
            <v>860002964</v>
          </cell>
          <cell r="I19" t="str">
            <v>BANCO DE BOGOTA</v>
          </cell>
          <cell r="J19" t="str">
            <v xml:space="preserve">Ahorros </v>
          </cell>
          <cell r="K19">
            <v>220393615</v>
          </cell>
          <cell r="L19">
            <v>688825</v>
          </cell>
          <cell r="M19">
            <v>3625611479</v>
          </cell>
        </row>
        <row r="20">
          <cell r="F20">
            <v>800214750</v>
          </cell>
          <cell r="G20" t="str">
            <v>INSTITUTO TECNOLOGICO METROPOLITANO</v>
          </cell>
          <cell r="H20">
            <v>860007738</v>
          </cell>
          <cell r="I20" t="str">
            <v>BANCO POPULAR</v>
          </cell>
          <cell r="J20" t="str">
            <v xml:space="preserve">Ahorros </v>
          </cell>
          <cell r="K20">
            <v>220188720098</v>
          </cell>
          <cell r="L20">
            <v>688925</v>
          </cell>
          <cell r="M20">
            <v>5188746444</v>
          </cell>
        </row>
        <row r="21">
          <cell r="F21">
            <v>800024581</v>
          </cell>
          <cell r="G21" t="str">
            <v>INSTITUTO UNIVERSITARIO DE LA PAZ</v>
          </cell>
          <cell r="H21">
            <v>860035827</v>
          </cell>
          <cell r="I21" t="str">
            <v>BANCO AV VILLAS</v>
          </cell>
          <cell r="J21" t="str">
            <v xml:space="preserve">Ahorros </v>
          </cell>
          <cell r="K21">
            <v>930802371</v>
          </cell>
          <cell r="L21">
            <v>689025</v>
          </cell>
          <cell r="M21">
            <v>6123359055</v>
          </cell>
        </row>
        <row r="22">
          <cell r="F22">
            <v>890208727</v>
          </cell>
          <cell r="G22" t="str">
            <v>UNIDADES TECNOLOGICAS DE SANTANDER</v>
          </cell>
          <cell r="H22">
            <v>860003020</v>
          </cell>
          <cell r="I22" t="str">
            <v xml:space="preserve">BANCO BBVA </v>
          </cell>
          <cell r="J22" t="str">
            <v xml:space="preserve">Ahorros </v>
          </cell>
          <cell r="K22">
            <v>736005075</v>
          </cell>
          <cell r="L22">
            <v>689125</v>
          </cell>
          <cell r="M22">
            <v>19328362591</v>
          </cell>
        </row>
        <row r="23">
          <cell r="F23">
            <v>891190346</v>
          </cell>
          <cell r="G23" t="str">
            <v>UNIVERSIDAD DE LA AMAZONIA</v>
          </cell>
          <cell r="H23">
            <v>890300279</v>
          </cell>
          <cell r="I23" t="str">
            <v>BANCO DE OCCIDENTE</v>
          </cell>
          <cell r="J23" t="str">
            <v>Corriente</v>
          </cell>
          <cell r="K23">
            <v>500055421</v>
          </cell>
          <cell r="L23">
            <v>689225</v>
          </cell>
          <cell r="M23">
            <v>2307404488</v>
          </cell>
        </row>
        <row r="24">
          <cell r="F24">
            <v>891780111</v>
          </cell>
          <cell r="G24" t="str">
            <v>UNIVERSIDAD DEL MAGDALENA</v>
          </cell>
          <cell r="H24">
            <v>890300279</v>
          </cell>
          <cell r="I24" t="str">
            <v>BANCO DE OCCIDENTE</v>
          </cell>
          <cell r="J24" t="str">
            <v xml:space="preserve">Ahorros </v>
          </cell>
          <cell r="K24">
            <v>870821139</v>
          </cell>
          <cell r="L24">
            <v>689325</v>
          </cell>
          <cell r="M24">
            <v>12059975731</v>
          </cell>
        </row>
        <row r="25">
          <cell r="F25">
            <v>890399010</v>
          </cell>
          <cell r="G25" t="str">
            <v>UNIVERSIDAD DEL VALLE</v>
          </cell>
          <cell r="H25">
            <v>860002964</v>
          </cell>
          <cell r="I25" t="str">
            <v>BANCO DE BOGOTA</v>
          </cell>
          <cell r="J25" t="str">
            <v>Corriente</v>
          </cell>
          <cell r="K25">
            <v>484210737</v>
          </cell>
          <cell r="L25">
            <v>689425</v>
          </cell>
          <cell r="M25">
            <v>3313482031</v>
          </cell>
        </row>
        <row r="26">
          <cell r="F26">
            <v>891500759</v>
          </cell>
          <cell r="G26" t="str">
            <v>COLEGIO MAYOR DEL CAUCA</v>
          </cell>
          <cell r="H26">
            <v>860007738</v>
          </cell>
          <cell r="I26" t="str">
            <v>BANCO POPULAR</v>
          </cell>
          <cell r="J26" t="str">
            <v>Corriente</v>
          </cell>
          <cell r="K26">
            <v>110290011329</v>
          </cell>
          <cell r="L26">
            <v>689525</v>
          </cell>
          <cell r="M26">
            <v>675823666</v>
          </cell>
        </row>
        <row r="27">
          <cell r="F27">
            <v>890480123</v>
          </cell>
          <cell r="G27" t="str">
            <v>UNIVERSIDAD DE CARTAGENA</v>
          </cell>
          <cell r="H27">
            <v>860034313</v>
          </cell>
          <cell r="I27" t="str">
            <v>BANCO DAVIVIENDA S.A.</v>
          </cell>
          <cell r="J27" t="str">
            <v xml:space="preserve">Ahorros </v>
          </cell>
          <cell r="K27">
            <v>7012100622</v>
          </cell>
          <cell r="L27">
            <v>689625</v>
          </cell>
          <cell r="M27">
            <v>4252515837</v>
          </cell>
        </row>
        <row r="28">
          <cell r="F28"/>
          <cell r="G28"/>
          <cell r="H28"/>
          <cell r="I28"/>
          <cell r="J28"/>
          <cell r="K28"/>
          <cell r="L28"/>
          <cell r="M28">
            <v>67619008257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F7A95-3076-476D-A5AF-6044220F1B3D}">
  <dimension ref="A1:W76"/>
  <sheetViews>
    <sheetView tabSelected="1" workbookViewId="0">
      <selection activeCell="G6" sqref="G6"/>
    </sheetView>
  </sheetViews>
  <sheetFormatPr baseColWidth="10" defaultRowHeight="15" x14ac:dyDescent="0.25"/>
  <cols>
    <col min="1" max="1" width="7.85546875" customWidth="1"/>
    <col min="2" max="2" width="20.42578125" customWidth="1"/>
    <col min="3" max="3" width="22.7109375" hidden="1" customWidth="1"/>
    <col min="4" max="4" width="47.42578125" customWidth="1"/>
    <col min="5" max="5" width="25.7109375" customWidth="1"/>
    <col min="6" max="6" width="25.140625" customWidth="1"/>
    <col min="7" max="9" width="24.42578125" customWidth="1"/>
    <col min="10" max="10" width="28.140625" customWidth="1"/>
    <col min="11" max="11" width="23.85546875" customWidth="1"/>
    <col min="12" max="12" width="29.5703125" customWidth="1"/>
    <col min="13" max="13" width="23.140625" customWidth="1"/>
  </cols>
  <sheetData>
    <row r="1" spans="1:23" s="3" customForma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" customFormat="1" x14ac:dyDescent="0.25">
      <c r="A2" s="1"/>
      <c r="B2" s="2"/>
      <c r="C2" s="1"/>
      <c r="D2" s="4" t="s">
        <v>0</v>
      </c>
      <c r="E2" s="4"/>
      <c r="F2" s="4"/>
      <c r="G2" s="4"/>
      <c r="H2" s="4"/>
      <c r="I2" s="4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s="3" customFormat="1" x14ac:dyDescent="0.25">
      <c r="A3" s="1"/>
      <c r="B3" s="2"/>
      <c r="C3" s="1"/>
      <c r="D3" s="5" t="s">
        <v>1</v>
      </c>
      <c r="E3" s="5"/>
      <c r="F3" s="5"/>
      <c r="G3" s="5"/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s="3" customFormat="1" x14ac:dyDescent="0.25">
      <c r="A4" s="1"/>
      <c r="B4" s="2"/>
      <c r="C4" s="1"/>
      <c r="D4" s="5" t="s">
        <v>2</v>
      </c>
      <c r="E4" s="5"/>
      <c r="F4" s="5"/>
      <c r="G4" s="5"/>
      <c r="H4" s="5"/>
      <c r="I4" s="5"/>
      <c r="J4" s="5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s="3" customFormat="1" ht="15.75" thickBo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s="3" customFormat="1" ht="45.75" customHeight="1" thickBot="1" x14ac:dyDescent="0.3">
      <c r="A6" s="1"/>
      <c r="B6" s="2" t="s">
        <v>3</v>
      </c>
      <c r="C6" s="37" t="s">
        <v>4</v>
      </c>
      <c r="D6" s="37"/>
      <c r="E6" s="6"/>
      <c r="F6" s="6"/>
      <c r="G6" s="6"/>
      <c r="H6" s="6"/>
      <c r="I6" s="6"/>
      <c r="J6" s="6"/>
      <c r="K6" s="5" t="s">
        <v>5</v>
      </c>
      <c r="L6" s="7" t="s">
        <v>184</v>
      </c>
      <c r="M6" s="8"/>
      <c r="N6" s="6"/>
      <c r="O6" s="5"/>
      <c r="S6" s="1"/>
      <c r="T6" s="1"/>
      <c r="U6" s="1"/>
      <c r="V6" s="1"/>
      <c r="W6" s="1"/>
    </row>
    <row r="7" spans="1:23" s="3" customFormat="1" x14ac:dyDescent="0.25">
      <c r="A7" s="1"/>
      <c r="B7" s="2"/>
      <c r="C7" s="1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"/>
      <c r="T7" s="1"/>
      <c r="U7" s="1"/>
      <c r="V7" s="1"/>
      <c r="W7" s="1"/>
    </row>
    <row r="8" spans="1:23" s="3" customFormat="1" x14ac:dyDescent="0.25">
      <c r="A8" s="1"/>
      <c r="B8" s="2" t="s">
        <v>6</v>
      </c>
      <c r="C8" s="38" t="s">
        <v>7</v>
      </c>
      <c r="D8" s="38"/>
      <c r="E8" s="9"/>
      <c r="F8" s="9"/>
      <c r="G8" s="9"/>
      <c r="H8" s="9"/>
      <c r="I8" s="9"/>
      <c r="J8" s="9"/>
      <c r="K8" s="9"/>
      <c r="L8" s="9"/>
      <c r="M8" s="9"/>
      <c r="N8" s="9"/>
      <c r="O8" s="5"/>
      <c r="P8" s="5"/>
      <c r="Q8" s="5"/>
      <c r="R8" s="5"/>
      <c r="S8" s="1"/>
      <c r="T8" s="1"/>
      <c r="U8" s="1"/>
      <c r="V8" s="1"/>
      <c r="W8" s="1"/>
    </row>
    <row r="9" spans="1:23" s="10" customFormat="1" x14ac:dyDescent="0.25">
      <c r="B9" s="11"/>
      <c r="O9" s="12"/>
    </row>
    <row r="10" spans="1:23" s="10" customFormat="1" x14ac:dyDescent="0.25">
      <c r="B10" s="11"/>
      <c r="O10" s="12"/>
    </row>
    <row r="11" spans="1:23" ht="40.5" customHeight="1" x14ac:dyDescent="0.25">
      <c r="A11" s="39" t="s">
        <v>8</v>
      </c>
      <c r="B11" s="41" t="s">
        <v>9</v>
      </c>
      <c r="C11" s="13" t="s">
        <v>10</v>
      </c>
      <c r="D11" s="39" t="s">
        <v>11</v>
      </c>
      <c r="E11" s="14" t="s">
        <v>186</v>
      </c>
      <c r="F11" s="14" t="s">
        <v>187</v>
      </c>
      <c r="G11" s="14" t="s">
        <v>200</v>
      </c>
      <c r="H11" s="14" t="s">
        <v>201</v>
      </c>
      <c r="I11" s="14" t="s">
        <v>202</v>
      </c>
      <c r="J11" s="14" t="s">
        <v>185</v>
      </c>
      <c r="K11" s="14" t="s">
        <v>190</v>
      </c>
      <c r="L11" s="14" t="s">
        <v>12</v>
      </c>
    </row>
    <row r="12" spans="1:23" x14ac:dyDescent="0.25">
      <c r="A12" s="40"/>
      <c r="B12" s="42"/>
      <c r="C12" s="15" t="s">
        <v>13</v>
      </c>
      <c r="D12" s="40"/>
      <c r="E12" s="14" t="s">
        <v>14</v>
      </c>
      <c r="F12" s="14" t="s">
        <v>15</v>
      </c>
      <c r="G12" s="14" t="s">
        <v>181</v>
      </c>
      <c r="H12" s="14" t="s">
        <v>74</v>
      </c>
      <c r="I12" s="14" t="s">
        <v>188</v>
      </c>
      <c r="J12" s="14" t="s">
        <v>189</v>
      </c>
      <c r="K12" s="14" t="s">
        <v>191</v>
      </c>
      <c r="L12" s="14" t="s">
        <v>192</v>
      </c>
    </row>
    <row r="13" spans="1:23" x14ac:dyDescent="0.25">
      <c r="A13" s="16">
        <v>1</v>
      </c>
      <c r="B13" s="17">
        <v>890980134</v>
      </c>
      <c r="C13" s="18"/>
      <c r="D13" s="19" t="s">
        <v>16</v>
      </c>
      <c r="E13" s="20">
        <v>3291247681</v>
      </c>
      <c r="F13" s="24">
        <f>IFERROR(VLOOKUP(B13,'[1]Gratuidad IES publicas'!$B$13:$F$51,5,0),0)</f>
        <v>0</v>
      </c>
      <c r="G13" s="24">
        <f>VLOOKUP(B13,[2]REPNCT004ReporteAuxiliarContabl!$V$21:$Y$79,4,0)</f>
        <v>2774448288</v>
      </c>
      <c r="H13" s="24">
        <f>IFERROR(VLOOKUP(B13,'[3]GF-FT-30-V2'!$F$16:$M$25,8,0),0)</f>
        <v>0</v>
      </c>
      <c r="I13" s="24">
        <f>IFERROR(VLOOKUP(B13,'[4]GF-FT-30-V2'!$F$16:$M$28,8,0),0)</f>
        <v>3939233516</v>
      </c>
      <c r="J13" s="23">
        <f>+E13+F13+G13+H13+I13</f>
        <v>10004929485</v>
      </c>
      <c r="K13" s="20">
        <f>+E13+F13+G13+H13+I13</f>
        <v>10004929485</v>
      </c>
      <c r="L13" s="20">
        <f>+J13-K13</f>
        <v>0</v>
      </c>
    </row>
    <row r="14" spans="1:23" x14ac:dyDescent="0.25">
      <c r="A14" s="16">
        <v>2</v>
      </c>
      <c r="B14" s="17">
        <v>890700906</v>
      </c>
      <c r="C14" s="18"/>
      <c r="D14" s="19" t="s">
        <v>17</v>
      </c>
      <c r="E14" s="20">
        <v>799130702</v>
      </c>
      <c r="F14" s="24">
        <f>IFERROR(VLOOKUP(B14,'[1]Gratuidad IES publicas'!$B$13:$F$51,5,0),0)</f>
        <v>0</v>
      </c>
      <c r="G14" s="24">
        <f>VLOOKUP(B14,[2]REPNCT004ReporteAuxiliarContabl!$V$21:$Y$79,4,0)</f>
        <v>226764597</v>
      </c>
      <c r="H14" s="24">
        <f>IFERROR(VLOOKUP(B14,'[3]GF-FT-30-V2'!$F$16:$M$25,8,0),0)</f>
        <v>0</v>
      </c>
      <c r="I14" s="24">
        <f>IFERROR(VLOOKUP(B14,'[4]GF-FT-30-V2'!$F$16:$M$28,8,0),0)</f>
        <v>0</v>
      </c>
      <c r="J14" s="23">
        <f t="shared" ref="J14:J71" si="0">+E14+F14+G14+H14+I14</f>
        <v>1025895299</v>
      </c>
      <c r="K14" s="20">
        <f t="shared" ref="K14:K71" si="1">+E14+F14+G14+H14+I14</f>
        <v>1025895299</v>
      </c>
      <c r="L14" s="20">
        <f t="shared" ref="L14:L71" si="2">+J14-K14</f>
        <v>0</v>
      </c>
    </row>
    <row r="15" spans="1:23" ht="22.5" x14ac:dyDescent="0.25">
      <c r="A15" s="16">
        <v>3</v>
      </c>
      <c r="B15" s="17">
        <v>811042967</v>
      </c>
      <c r="C15" s="18"/>
      <c r="D15" s="19" t="s">
        <v>18</v>
      </c>
      <c r="E15" s="20">
        <v>758132367</v>
      </c>
      <c r="F15" s="24">
        <f>IFERROR(VLOOKUP(B15,'[1]Gratuidad IES publicas'!$B$13:$F$51,5,0),0)</f>
        <v>0</v>
      </c>
      <c r="G15" s="24">
        <f>VLOOKUP(B15,[2]REPNCT004ReporteAuxiliarContabl!$V$21:$Y$79,4,0)</f>
        <v>0</v>
      </c>
      <c r="H15" s="24">
        <f>IFERROR(VLOOKUP(B15,'[3]GF-FT-30-V2'!$F$16:$M$25,8,0),0)</f>
        <v>0</v>
      </c>
      <c r="I15" s="24">
        <f>IFERROR(VLOOKUP(B15,'[4]GF-FT-30-V2'!$F$16:$M$28,8,0),0)</f>
        <v>0</v>
      </c>
      <c r="J15" s="23">
        <f t="shared" si="0"/>
        <v>758132367</v>
      </c>
      <c r="K15" s="20">
        <f t="shared" si="1"/>
        <v>758132367</v>
      </c>
      <c r="L15" s="20">
        <f t="shared" si="2"/>
        <v>0</v>
      </c>
    </row>
    <row r="16" spans="1:23" x14ac:dyDescent="0.25">
      <c r="A16" s="16">
        <v>4</v>
      </c>
      <c r="B16" s="17">
        <v>890325989</v>
      </c>
      <c r="C16" s="18"/>
      <c r="D16" s="19" t="s">
        <v>19</v>
      </c>
      <c r="E16" s="20">
        <v>1074322440</v>
      </c>
      <c r="F16" s="24">
        <f>IFERROR(VLOOKUP(B16,'[1]Gratuidad IES publicas'!$B$13:$F$51,5,0),0)</f>
        <v>0</v>
      </c>
      <c r="G16" s="24">
        <f>VLOOKUP(B16,[2]REPNCT004ReporteAuxiliarContabl!$V$21:$Y$79,4,0)</f>
        <v>0</v>
      </c>
      <c r="H16" s="24">
        <f>IFERROR(VLOOKUP(B16,'[3]GF-FT-30-V2'!$F$16:$M$25,8,0),0)</f>
        <v>0</v>
      </c>
      <c r="I16" s="24">
        <f>IFERROR(VLOOKUP(B16,'[4]GF-FT-30-V2'!$F$16:$M$28,8,0),0)</f>
        <v>0</v>
      </c>
      <c r="J16" s="23">
        <f t="shared" si="0"/>
        <v>1074322440</v>
      </c>
      <c r="K16" s="20">
        <f t="shared" si="1"/>
        <v>1074322440</v>
      </c>
      <c r="L16" s="20">
        <f t="shared" si="2"/>
        <v>0</v>
      </c>
    </row>
    <row r="17" spans="1:12" ht="22.5" x14ac:dyDescent="0.25">
      <c r="A17" s="16">
        <v>5</v>
      </c>
      <c r="B17" s="17">
        <v>805001868</v>
      </c>
      <c r="C17" s="18"/>
      <c r="D17" s="19" t="s">
        <v>20</v>
      </c>
      <c r="E17" s="20">
        <v>6440365242</v>
      </c>
      <c r="F17" s="24">
        <f>IFERROR(VLOOKUP(B17,'[1]Gratuidad IES publicas'!$B$13:$F$51,5,0),0)</f>
        <v>0</v>
      </c>
      <c r="G17" s="24">
        <f>VLOOKUP(B17,[2]REPNCT004ReporteAuxiliarContabl!$V$21:$Y$79,4,0)</f>
        <v>0</v>
      </c>
      <c r="H17" s="24">
        <f>IFERROR(VLOOKUP(B17,'[3]GF-FT-30-V2'!$F$16:$M$25,8,0),0)</f>
        <v>0</v>
      </c>
      <c r="I17" s="24">
        <f>IFERROR(VLOOKUP(B17,'[4]GF-FT-30-V2'!$F$16:$M$28,8,0),0)</f>
        <v>4695009844</v>
      </c>
      <c r="J17" s="23">
        <f t="shared" si="0"/>
        <v>11135375086</v>
      </c>
      <c r="K17" s="20">
        <f t="shared" si="1"/>
        <v>11135375086</v>
      </c>
      <c r="L17" s="20">
        <f t="shared" si="2"/>
        <v>0</v>
      </c>
    </row>
    <row r="18" spans="1:12" ht="22.5" x14ac:dyDescent="0.25">
      <c r="A18" s="16">
        <v>6</v>
      </c>
      <c r="B18" s="17">
        <v>890500622</v>
      </c>
      <c r="C18" s="18"/>
      <c r="D18" s="19" t="s">
        <v>21</v>
      </c>
      <c r="E18" s="20">
        <v>7416459808</v>
      </c>
      <c r="F18" s="24">
        <f>IFERROR(VLOOKUP(B18,'[1]Gratuidad IES publicas'!$B$13:$F$51,5,0),0)</f>
        <v>0</v>
      </c>
      <c r="G18" s="24">
        <f>VLOOKUP(B18,[2]REPNCT004ReporteAuxiliarContabl!$V$21:$Y$79,4,0)</f>
        <v>3518325110</v>
      </c>
      <c r="H18" s="24">
        <f>IFERROR(VLOOKUP(B18,'[3]GF-FT-30-V2'!$F$16:$M$25,8,0),0)</f>
        <v>0</v>
      </c>
      <c r="I18" s="24">
        <f>IFERROR(VLOOKUP(B18,'[4]GF-FT-30-V2'!$F$16:$M$28,8,0),0)</f>
        <v>0</v>
      </c>
      <c r="J18" s="23">
        <f t="shared" si="0"/>
        <v>10934784918</v>
      </c>
      <c r="K18" s="20">
        <f t="shared" si="1"/>
        <v>10934784918</v>
      </c>
      <c r="L18" s="20">
        <f t="shared" si="2"/>
        <v>0</v>
      </c>
    </row>
    <row r="19" spans="1:12" ht="22.5" x14ac:dyDescent="0.25">
      <c r="A19" s="16">
        <v>7</v>
      </c>
      <c r="B19" s="17">
        <v>891902811</v>
      </c>
      <c r="C19" s="18"/>
      <c r="D19" s="19" t="s">
        <v>22</v>
      </c>
      <c r="E19" s="20">
        <v>3815366490</v>
      </c>
      <c r="F19" s="24">
        <f>IFERROR(VLOOKUP(B19,'[1]Gratuidad IES publicas'!$B$13:$F$51,5,0),0)</f>
        <v>0</v>
      </c>
      <c r="G19" s="24">
        <f>VLOOKUP(B19,[2]REPNCT004ReporteAuxiliarContabl!$V$21:$Y$79,4,0)</f>
        <v>0</v>
      </c>
      <c r="H19" s="24">
        <f>IFERROR(VLOOKUP(B19,'[3]GF-FT-30-V2'!$F$16:$M$25,8,0),0)</f>
        <v>0</v>
      </c>
      <c r="I19" s="24">
        <f>IFERROR(VLOOKUP(B19,'[4]GF-FT-30-V2'!$F$16:$M$28,8,0),0)</f>
        <v>0</v>
      </c>
      <c r="J19" s="23">
        <f t="shared" si="0"/>
        <v>3815366490</v>
      </c>
      <c r="K19" s="20">
        <f t="shared" si="1"/>
        <v>3815366490</v>
      </c>
      <c r="L19" s="20">
        <f t="shared" si="2"/>
        <v>0</v>
      </c>
    </row>
    <row r="20" spans="1:12" x14ac:dyDescent="0.25">
      <c r="A20" s="16">
        <v>8</v>
      </c>
      <c r="B20" s="17">
        <v>890501578</v>
      </c>
      <c r="C20" s="18"/>
      <c r="D20" s="19" t="s">
        <v>23</v>
      </c>
      <c r="E20" s="20">
        <v>421971535</v>
      </c>
      <c r="F20" s="24">
        <f>IFERROR(VLOOKUP(B20,'[1]Gratuidad IES publicas'!$B$13:$F$51,5,0),0)</f>
        <v>186947065</v>
      </c>
      <c r="G20" s="24">
        <f>VLOOKUP(B20,[2]REPNCT004ReporteAuxiliarContabl!$V$21:$Y$79,4,0)</f>
        <v>0</v>
      </c>
      <c r="H20" s="24">
        <f>IFERROR(VLOOKUP(B20,'[3]GF-FT-30-V2'!$F$16:$M$25,8,0),0)</f>
        <v>0</v>
      </c>
      <c r="I20" s="24">
        <f>IFERROR(VLOOKUP(B20,'[4]GF-FT-30-V2'!$F$16:$M$28,8,0),0)</f>
        <v>0</v>
      </c>
      <c r="J20" s="23">
        <f t="shared" si="0"/>
        <v>608918600</v>
      </c>
      <c r="K20" s="20">
        <f t="shared" si="1"/>
        <v>608918600</v>
      </c>
      <c r="L20" s="20">
        <f t="shared" si="2"/>
        <v>0</v>
      </c>
    </row>
    <row r="21" spans="1:12" ht="22.5" x14ac:dyDescent="0.25">
      <c r="A21" s="16">
        <v>9</v>
      </c>
      <c r="B21" s="17">
        <v>800124023</v>
      </c>
      <c r="C21" s="18"/>
      <c r="D21" s="19" t="s">
        <v>24</v>
      </c>
      <c r="E21" s="20">
        <v>1015243433</v>
      </c>
      <c r="F21" s="24">
        <f>IFERROR(VLOOKUP(B21,'[1]Gratuidad IES publicas'!$B$13:$F$51,5,0),0)</f>
        <v>0</v>
      </c>
      <c r="G21" s="24">
        <f>VLOOKUP(B21,[2]REPNCT004ReporteAuxiliarContabl!$V$21:$Y$79,4,0)</f>
        <v>0</v>
      </c>
      <c r="H21" s="24">
        <f>IFERROR(VLOOKUP(B21,'[3]GF-FT-30-V2'!$F$16:$M$25,8,0),0)</f>
        <v>1862619817</v>
      </c>
      <c r="I21" s="24">
        <f>IFERROR(VLOOKUP(B21,'[4]GF-FT-30-V2'!$F$16:$M$28,8,0),0)</f>
        <v>0</v>
      </c>
      <c r="J21" s="23">
        <f t="shared" si="0"/>
        <v>2877863250</v>
      </c>
      <c r="K21" s="20">
        <f t="shared" si="1"/>
        <v>2877863250</v>
      </c>
      <c r="L21" s="20">
        <f t="shared" si="2"/>
        <v>0</v>
      </c>
    </row>
    <row r="22" spans="1:12" x14ac:dyDescent="0.25">
      <c r="A22" s="16">
        <v>10</v>
      </c>
      <c r="B22" s="17">
        <v>800214750</v>
      </c>
      <c r="C22" s="18"/>
      <c r="D22" s="19" t="s">
        <v>25</v>
      </c>
      <c r="E22" s="20">
        <v>10167090595</v>
      </c>
      <c r="F22" s="24">
        <f>IFERROR(VLOOKUP(B22,'[1]Gratuidad IES publicas'!$B$13:$F$51,5,0),0)</f>
        <v>0</v>
      </c>
      <c r="G22" s="24">
        <f>VLOOKUP(B22,[2]REPNCT004ReporteAuxiliarContabl!$V$21:$Y$79,4,0)</f>
        <v>0</v>
      </c>
      <c r="H22" s="24">
        <f>IFERROR(VLOOKUP(B22,'[3]GF-FT-30-V2'!$F$16:$M$25,8,0),0)</f>
        <v>0</v>
      </c>
      <c r="I22" s="24">
        <f>IFERROR(VLOOKUP(B22,'[4]GF-FT-30-V2'!$F$16:$M$28,8,0),0)</f>
        <v>5188746444</v>
      </c>
      <c r="J22" s="23">
        <f t="shared" si="0"/>
        <v>15355837039</v>
      </c>
      <c r="K22" s="20">
        <f t="shared" si="1"/>
        <v>15355837039</v>
      </c>
      <c r="L22" s="20">
        <f t="shared" si="2"/>
        <v>0</v>
      </c>
    </row>
    <row r="23" spans="1:12" x14ac:dyDescent="0.25">
      <c r="A23" s="16">
        <v>11</v>
      </c>
      <c r="B23" s="17">
        <v>901168222</v>
      </c>
      <c r="C23" s="18"/>
      <c r="D23" s="19" t="s">
        <v>26</v>
      </c>
      <c r="E23" s="20">
        <v>8715337392</v>
      </c>
      <c r="F23" s="24">
        <f>IFERROR(VLOOKUP(B23,'[1]Gratuidad IES publicas'!$B$13:$F$51,5,0),0)</f>
        <v>0</v>
      </c>
      <c r="G23" s="24">
        <f>VLOOKUP(B23,[2]REPNCT004ReporteAuxiliarContabl!$V$21:$Y$79,4,0)</f>
        <v>0</v>
      </c>
      <c r="H23" s="24">
        <f>IFERROR(VLOOKUP(B23,'[3]GF-FT-30-V2'!$F$16:$M$25,8,0),0)</f>
        <v>0</v>
      </c>
      <c r="I23" s="24">
        <f>IFERROR(VLOOKUP(B23,'[4]GF-FT-30-V2'!$F$16:$M$28,8,0),0)</f>
        <v>0</v>
      </c>
      <c r="J23" s="23">
        <f t="shared" si="0"/>
        <v>8715337392</v>
      </c>
      <c r="K23" s="20">
        <f t="shared" si="1"/>
        <v>8715337392</v>
      </c>
      <c r="L23" s="20">
        <f t="shared" si="2"/>
        <v>0</v>
      </c>
    </row>
    <row r="24" spans="1:12" x14ac:dyDescent="0.25">
      <c r="A24" s="16">
        <v>12</v>
      </c>
      <c r="B24" s="17">
        <v>811000278</v>
      </c>
      <c r="C24" s="18"/>
      <c r="D24" s="19" t="s">
        <v>27</v>
      </c>
      <c r="E24" s="20">
        <v>5217678158</v>
      </c>
      <c r="F24" s="24">
        <f>IFERROR(VLOOKUP(B24,'[1]Gratuidad IES publicas'!$B$13:$F$51,5,0),0)</f>
        <v>3306794699</v>
      </c>
      <c r="G24" s="24">
        <f>VLOOKUP(B24,[2]REPNCT004ReporteAuxiliarContabl!$V$21:$Y$79,4,0)</f>
        <v>0</v>
      </c>
      <c r="H24" s="24">
        <f>IFERROR(VLOOKUP(B24,'[3]GF-FT-30-V2'!$F$16:$M$25,8,0),0)</f>
        <v>0</v>
      </c>
      <c r="I24" s="24">
        <v>6067201677</v>
      </c>
      <c r="J24" s="23">
        <f t="shared" si="0"/>
        <v>14591674534</v>
      </c>
      <c r="K24" s="20">
        <f>+E24+F24+G24+H24+I24</f>
        <v>14591674534</v>
      </c>
      <c r="L24" s="20">
        <f t="shared" si="2"/>
        <v>0</v>
      </c>
    </row>
    <row r="25" spans="1:12" ht="22.5" x14ac:dyDescent="0.25">
      <c r="A25" s="16">
        <v>13</v>
      </c>
      <c r="B25" s="17">
        <v>805000889</v>
      </c>
      <c r="C25" s="18"/>
      <c r="D25" s="19" t="s">
        <v>28</v>
      </c>
      <c r="E25" s="20">
        <f>22806995924.2+0.2</f>
        <v>22806995924.400002</v>
      </c>
      <c r="F25" s="24">
        <f>IFERROR(VLOOKUP(B25,'[1]Gratuidad IES publicas'!$B$13:$F$51,5,0),0)</f>
        <v>0</v>
      </c>
      <c r="G25" s="24">
        <f>VLOOKUP(B25,[2]REPNCT004ReporteAuxiliarContabl!$V$21:$Y$79,4,0)</f>
        <v>0</v>
      </c>
      <c r="H25" s="24">
        <f>IFERROR(VLOOKUP(B25,'[3]GF-FT-30-V2'!$F$16:$M$25,8,0),0)</f>
        <v>0</v>
      </c>
      <c r="I25" s="24">
        <f>IFERROR(VLOOKUP(B25,'[4]GF-FT-30-V2'!$F$16:$M$28,8,0),0)</f>
        <v>0</v>
      </c>
      <c r="J25" s="23">
        <f t="shared" si="0"/>
        <v>22806995924.400002</v>
      </c>
      <c r="K25" s="20">
        <f t="shared" si="1"/>
        <v>22806995924.400002</v>
      </c>
      <c r="L25" s="20">
        <f t="shared" si="2"/>
        <v>0</v>
      </c>
    </row>
    <row r="26" spans="1:12" x14ac:dyDescent="0.25">
      <c r="A26" s="16">
        <v>14</v>
      </c>
      <c r="B26" s="17">
        <v>890980153</v>
      </c>
      <c r="C26" s="18"/>
      <c r="D26" s="19" t="s">
        <v>29</v>
      </c>
      <c r="E26" s="20">
        <v>4639450551</v>
      </c>
      <c r="F26" s="24">
        <f>IFERROR(VLOOKUP(B26,'[1]Gratuidad IES publicas'!$B$13:$F$51,5,0),0)</f>
        <v>0</v>
      </c>
      <c r="G26" s="24">
        <f>VLOOKUP(B26,[2]REPNCT004ReporteAuxiliarContabl!$V$21:$Y$79,4,0)</f>
        <v>3902559347</v>
      </c>
      <c r="H26" s="24">
        <f>IFERROR(VLOOKUP(B26,'[3]GF-FT-30-V2'!$F$16:$M$25,8,0),0)</f>
        <v>0</v>
      </c>
      <c r="I26" s="24">
        <f>IFERROR(VLOOKUP(B26,'[4]GF-FT-30-V2'!$F$16:$M$28,8,0),0)</f>
        <v>0</v>
      </c>
      <c r="J26" s="23">
        <f t="shared" si="0"/>
        <v>8542009898</v>
      </c>
      <c r="K26" s="20">
        <f t="shared" si="1"/>
        <v>8542009898</v>
      </c>
      <c r="L26" s="20">
        <f t="shared" si="2"/>
        <v>0</v>
      </c>
    </row>
    <row r="27" spans="1:12" x14ac:dyDescent="0.25">
      <c r="A27" s="16">
        <v>15</v>
      </c>
      <c r="B27" s="17">
        <v>899999124</v>
      </c>
      <c r="C27" s="18"/>
      <c r="D27" s="19" t="s">
        <v>30</v>
      </c>
      <c r="E27" s="20">
        <v>2797482651</v>
      </c>
      <c r="F27" s="24">
        <f>IFERROR(VLOOKUP(B27,'[1]Gratuidad IES publicas'!$B$13:$F$51,5,0),0)</f>
        <v>0</v>
      </c>
      <c r="G27" s="24">
        <f>VLOOKUP(B27,[2]REPNCT004ReporteAuxiliarContabl!$V$21:$Y$79,4,0)</f>
        <v>97620320</v>
      </c>
      <c r="H27" s="24">
        <f>IFERROR(VLOOKUP(B27,'[3]GF-FT-30-V2'!$F$16:$M$25,8,0),0)</f>
        <v>0</v>
      </c>
      <c r="I27" s="24">
        <f>IFERROR(VLOOKUP(B27,'[4]GF-FT-30-V2'!$F$16:$M$28,8,0),0)</f>
        <v>0</v>
      </c>
      <c r="J27" s="23">
        <f t="shared" si="0"/>
        <v>2895102971</v>
      </c>
      <c r="K27" s="20">
        <f t="shared" si="1"/>
        <v>2895102971</v>
      </c>
      <c r="L27" s="20">
        <f t="shared" si="2"/>
        <v>0</v>
      </c>
    </row>
    <row r="28" spans="1:12" x14ac:dyDescent="0.25">
      <c r="A28" s="16">
        <v>16</v>
      </c>
      <c r="B28" s="17">
        <v>890980136</v>
      </c>
      <c r="C28" s="18"/>
      <c r="D28" s="19" t="s">
        <v>31</v>
      </c>
      <c r="E28" s="20">
        <v>4604071714</v>
      </c>
      <c r="F28" s="24">
        <f>IFERROR(VLOOKUP(B28,'[1]Gratuidad IES publicas'!$B$13:$F$51,5,0),0)</f>
        <v>0</v>
      </c>
      <c r="G28" s="24">
        <f>VLOOKUP(B28,[2]REPNCT004ReporteAuxiliarContabl!$V$21:$Y$79,4,0)</f>
        <v>2356289246</v>
      </c>
      <c r="H28" s="24">
        <f>IFERROR(VLOOKUP(B28,'[3]GF-FT-30-V2'!$F$16:$M$25,8,0),0)</f>
        <v>0</v>
      </c>
      <c r="I28" s="24">
        <f>IFERROR(VLOOKUP(B28,'[4]GF-FT-30-V2'!$F$16:$M$28,8,0),0)</f>
        <v>0</v>
      </c>
      <c r="J28" s="23">
        <f t="shared" si="0"/>
        <v>6960360960</v>
      </c>
      <c r="K28" s="20">
        <f t="shared" si="1"/>
        <v>6960360960</v>
      </c>
      <c r="L28" s="20">
        <f t="shared" si="2"/>
        <v>0</v>
      </c>
    </row>
    <row r="29" spans="1:12" x14ac:dyDescent="0.25">
      <c r="A29" s="16">
        <v>17</v>
      </c>
      <c r="B29" s="17">
        <v>890905419</v>
      </c>
      <c r="C29" s="18"/>
      <c r="D29" s="19" t="s">
        <v>32</v>
      </c>
      <c r="E29" s="20">
        <v>11980299949</v>
      </c>
      <c r="F29" s="24">
        <f>IFERROR(VLOOKUP(B29,'[1]Gratuidad IES publicas'!$B$13:$F$51,5,0),0)</f>
        <v>0</v>
      </c>
      <c r="G29" s="24">
        <f>VLOOKUP(B29,[2]REPNCT004ReporteAuxiliarContabl!$V$21:$Y$79,4,0)+12371508726</f>
        <v>16316961246</v>
      </c>
      <c r="H29" s="24">
        <f>IFERROR(VLOOKUP(B29,'[3]GF-FT-30-V2'!$F$16:$M$25,8,0),0)</f>
        <v>0</v>
      </c>
      <c r="I29" s="24">
        <f>IFERROR(VLOOKUP(B29,'[4]GF-FT-30-V2'!$F$16:$M$28,8,0),0)</f>
        <v>0</v>
      </c>
      <c r="J29" s="23">
        <f t="shared" si="0"/>
        <v>28297261195</v>
      </c>
      <c r="K29" s="20">
        <f t="shared" si="1"/>
        <v>28297261195</v>
      </c>
      <c r="L29" s="20">
        <f t="shared" si="2"/>
        <v>0</v>
      </c>
    </row>
    <row r="30" spans="1:12" x14ac:dyDescent="0.25">
      <c r="A30" s="16">
        <v>18</v>
      </c>
      <c r="B30" s="17">
        <v>891190346</v>
      </c>
      <c r="C30" s="18"/>
      <c r="D30" s="19" t="s">
        <v>33</v>
      </c>
      <c r="E30" s="20">
        <v>3751398037</v>
      </c>
      <c r="F30" s="24">
        <f>IFERROR(VLOOKUP(B30,'[1]Gratuidad IES publicas'!$B$13:$F$51,5,0),0)</f>
        <v>0</v>
      </c>
      <c r="G30" s="24">
        <f>VLOOKUP(B30,[2]REPNCT004ReporteAuxiliarContabl!$V$21:$Y$79,4,0)</f>
        <v>0</v>
      </c>
      <c r="H30" s="24">
        <f>IFERROR(VLOOKUP(B30,'[3]GF-FT-30-V2'!$F$16:$M$25,8,0),0)</f>
        <v>0</v>
      </c>
      <c r="I30" s="24">
        <f>IFERROR(VLOOKUP(B30,'[4]GF-FT-30-V2'!$F$16:$M$28,8,0),0)</f>
        <v>2307404488</v>
      </c>
      <c r="J30" s="23">
        <f t="shared" si="0"/>
        <v>6058802525</v>
      </c>
      <c r="K30" s="20">
        <f t="shared" si="1"/>
        <v>6058802525</v>
      </c>
      <c r="L30" s="20">
        <f t="shared" si="2"/>
        <v>0</v>
      </c>
    </row>
    <row r="31" spans="1:12" ht="22.5" x14ac:dyDescent="0.25">
      <c r="A31" s="16">
        <v>19</v>
      </c>
      <c r="B31" s="17">
        <v>899999230</v>
      </c>
      <c r="C31" s="18"/>
      <c r="D31" s="19" t="s">
        <v>34</v>
      </c>
      <c r="E31" s="20">
        <v>3751444249</v>
      </c>
      <c r="F31" s="24">
        <f>IFERROR(VLOOKUP(B31,'[1]Gratuidad IES publicas'!$B$13:$F$51,5,0),0)</f>
        <v>0</v>
      </c>
      <c r="G31" s="24">
        <f>VLOOKUP(B31,[2]REPNCT004ReporteAuxiliarContabl!$V$21:$Y$79,4,0)</f>
        <v>0</v>
      </c>
      <c r="H31" s="24">
        <f>IFERROR(VLOOKUP(B31,'[3]GF-FT-30-V2'!$F$16:$M$25,8,0),0)</f>
        <v>0</v>
      </c>
      <c r="I31" s="24">
        <f>IFERROR(VLOOKUP(B31,'[4]GF-FT-30-V2'!$F$16:$M$28,8,0),0)</f>
        <v>0</v>
      </c>
      <c r="J31" s="23">
        <f t="shared" si="0"/>
        <v>3751444249</v>
      </c>
      <c r="K31" s="20">
        <f t="shared" si="1"/>
        <v>3751444249</v>
      </c>
      <c r="L31" s="20">
        <f t="shared" si="2"/>
        <v>0</v>
      </c>
    </row>
    <row r="32" spans="1:12" x14ac:dyDescent="0.25">
      <c r="A32" s="16">
        <v>20</v>
      </c>
      <c r="B32" s="17">
        <v>800225340</v>
      </c>
      <c r="C32" s="18"/>
      <c r="D32" s="19" t="s">
        <v>35</v>
      </c>
      <c r="E32" s="20">
        <v>39536757584</v>
      </c>
      <c r="F32" s="24">
        <f>IFERROR(VLOOKUP(B32,'[1]Gratuidad IES publicas'!$B$13:$F$51,5,0),0)</f>
        <v>0</v>
      </c>
      <c r="G32" s="24">
        <f>VLOOKUP(B32,[2]REPNCT004ReporteAuxiliarContabl!$V$21:$Y$79,4,0)+21689414906</f>
        <v>39307095645</v>
      </c>
      <c r="H32" s="24">
        <f>IFERROR(VLOOKUP(B32,'[3]GF-FT-30-V2'!$F$16:$M$25,8,0),0)</f>
        <v>0</v>
      </c>
      <c r="I32" s="24">
        <f>IFERROR(VLOOKUP(B32,'[4]GF-FT-30-V2'!$F$16:$M$28,8,0),0)</f>
        <v>0</v>
      </c>
      <c r="J32" s="23">
        <f t="shared" si="0"/>
        <v>78843853229</v>
      </c>
      <c r="K32" s="20">
        <f t="shared" si="1"/>
        <v>78843853229</v>
      </c>
      <c r="L32" s="20">
        <f t="shared" si="2"/>
        <v>0</v>
      </c>
    </row>
    <row r="33" spans="1:12" x14ac:dyDescent="0.25">
      <c r="A33" s="16">
        <v>21</v>
      </c>
      <c r="B33" s="17">
        <v>835000300</v>
      </c>
      <c r="C33" s="18"/>
      <c r="D33" s="19" t="s">
        <v>36</v>
      </c>
      <c r="E33" s="20">
        <v>398518024</v>
      </c>
      <c r="F33" s="24">
        <f>IFERROR(VLOOKUP(B33,'[1]Gratuidad IES publicas'!$B$13:$F$51,5,0),0)</f>
        <v>0</v>
      </c>
      <c r="G33" s="24">
        <f>VLOOKUP(B33,[2]REPNCT004ReporteAuxiliarContabl!$V$21:$Y$79,4,0)</f>
        <v>0</v>
      </c>
      <c r="H33" s="24">
        <f>IFERROR(VLOOKUP(B33,'[3]GF-FT-30-V2'!$F$16:$M$25,8,0),0)</f>
        <v>0</v>
      </c>
      <c r="I33" s="24">
        <f>IFERROR(VLOOKUP(B33,'[4]GF-FT-30-V2'!$F$16:$M$28,8,0),0)</f>
        <v>0</v>
      </c>
      <c r="J33" s="23">
        <f t="shared" si="0"/>
        <v>398518024</v>
      </c>
      <c r="K33" s="20">
        <f t="shared" si="1"/>
        <v>398518024</v>
      </c>
      <c r="L33" s="20">
        <f t="shared" si="2"/>
        <v>0</v>
      </c>
    </row>
    <row r="34" spans="1:12" x14ac:dyDescent="0.25">
      <c r="A34" s="16">
        <v>22</v>
      </c>
      <c r="B34" s="17">
        <v>890501510</v>
      </c>
      <c r="C34" s="18"/>
      <c r="D34" s="19" t="s">
        <v>37</v>
      </c>
      <c r="E34" s="20">
        <v>16140087553</v>
      </c>
      <c r="F34" s="24">
        <f>IFERROR(VLOOKUP(B34,'[1]Gratuidad IES publicas'!$B$13:$F$51,5,0),0)</f>
        <v>12347198529</v>
      </c>
      <c r="G34" s="24">
        <f>VLOOKUP(B34,[2]REPNCT004ReporteAuxiliarContabl!$V$21:$Y$79,4,0)</f>
        <v>0</v>
      </c>
      <c r="H34" s="24">
        <f>IFERROR(VLOOKUP(B34,'[3]GF-FT-30-V2'!$F$16:$M$25,8,0),0)</f>
        <v>0</v>
      </c>
      <c r="I34" s="24">
        <f>IFERROR(VLOOKUP(B34,'[4]GF-FT-30-V2'!$F$16:$M$28,8,0),0)</f>
        <v>0</v>
      </c>
      <c r="J34" s="23">
        <f t="shared" si="0"/>
        <v>28487286082</v>
      </c>
      <c r="K34" s="20">
        <f t="shared" si="1"/>
        <v>28487286082</v>
      </c>
      <c r="L34" s="20">
        <f t="shared" si="2"/>
        <v>0</v>
      </c>
    </row>
    <row r="35" spans="1:12" x14ac:dyDescent="0.25">
      <c r="A35" s="16">
        <v>23</v>
      </c>
      <c r="B35" s="17">
        <v>892200323</v>
      </c>
      <c r="C35" s="18"/>
      <c r="D35" s="19" t="s">
        <v>38</v>
      </c>
      <c r="E35" s="20">
        <v>3834179907</v>
      </c>
      <c r="F35" s="24">
        <f>IFERROR(VLOOKUP(B35,'[1]Gratuidad IES publicas'!$B$13:$F$51,5,0),0)</f>
        <v>0</v>
      </c>
      <c r="G35" s="24">
        <f>VLOOKUP(B35,[2]REPNCT004ReporteAuxiliarContabl!$V$21:$Y$79,4,0)</f>
        <v>0</v>
      </c>
      <c r="H35" s="24">
        <f>IFERROR(VLOOKUP(B35,'[3]GF-FT-30-V2'!$F$16:$M$25,8,0),0)</f>
        <v>0</v>
      </c>
      <c r="I35" s="24">
        <f>IFERROR(VLOOKUP(B35,'[4]GF-FT-30-V2'!$F$16:$M$28,8,0),0)</f>
        <v>0</v>
      </c>
      <c r="J35" s="23">
        <f t="shared" si="0"/>
        <v>3834179907</v>
      </c>
      <c r="K35" s="20">
        <f t="shared" si="1"/>
        <v>3834179907</v>
      </c>
      <c r="L35" s="20">
        <f t="shared" si="2"/>
        <v>0</v>
      </c>
    </row>
    <row r="36" spans="1:12" x14ac:dyDescent="0.25">
      <c r="A36" s="16">
        <v>24</v>
      </c>
      <c r="B36" s="17">
        <v>890399010</v>
      </c>
      <c r="C36" s="18"/>
      <c r="D36" s="19" t="s">
        <v>39</v>
      </c>
      <c r="E36" s="20">
        <v>7173324845</v>
      </c>
      <c r="F36" s="24">
        <f>IFERROR(VLOOKUP(B36,'[1]Gratuidad IES publicas'!$B$13:$F$51,5,0),0)</f>
        <v>5115184687</v>
      </c>
      <c r="G36" s="24">
        <f>VLOOKUP(B36,[2]REPNCT004ReporteAuxiliarContabl!$V$21:$Y$79,4,0)</f>
        <v>0</v>
      </c>
      <c r="H36" s="24">
        <f>IFERROR(VLOOKUP(B36,'[3]GF-FT-30-V2'!$F$16:$M$25,8,0),0)</f>
        <v>0</v>
      </c>
      <c r="I36" s="24">
        <f>IFERROR(VLOOKUP(B36,'[4]GF-FT-30-V2'!$F$16:$M$28,8,0),0)</f>
        <v>3313482031</v>
      </c>
      <c r="J36" s="23">
        <f t="shared" si="0"/>
        <v>15601991563</v>
      </c>
      <c r="K36" s="20">
        <f t="shared" si="1"/>
        <v>15601991563</v>
      </c>
      <c r="L36" s="20">
        <f t="shared" si="2"/>
        <v>0</v>
      </c>
    </row>
    <row r="37" spans="1:12" x14ac:dyDescent="0.25">
      <c r="A37" s="16">
        <v>25</v>
      </c>
      <c r="B37" s="17">
        <v>890980040</v>
      </c>
      <c r="C37" s="18"/>
      <c r="D37" s="19" t="s">
        <v>40</v>
      </c>
      <c r="E37" s="20">
        <v>7055658861</v>
      </c>
      <c r="F37" s="24">
        <f>IFERROR(VLOOKUP(B37,'[1]Gratuidad IES publicas'!$B$13:$F$51,5,0),0)</f>
        <v>0</v>
      </c>
      <c r="G37" s="24">
        <f>VLOOKUP(B37,[2]REPNCT004ReporteAuxiliarContabl!$V$21:$Y$79,4,0)</f>
        <v>0</v>
      </c>
      <c r="H37" s="24">
        <f>IFERROR(VLOOKUP(B37,'[3]GF-FT-30-V2'!$F$16:$M$25,8,0),0)</f>
        <v>3432271637</v>
      </c>
      <c r="I37" s="24">
        <f>IFERROR(VLOOKUP(B37,'[4]GF-FT-30-V2'!$F$16:$M$28,8,0),0)</f>
        <v>0</v>
      </c>
      <c r="J37" s="23">
        <f t="shared" si="0"/>
        <v>10487930498</v>
      </c>
      <c r="K37" s="20">
        <f t="shared" si="1"/>
        <v>10487930498</v>
      </c>
      <c r="L37" s="20">
        <f t="shared" si="2"/>
        <v>0</v>
      </c>
    </row>
    <row r="38" spans="1:12" x14ac:dyDescent="0.25">
      <c r="A38" s="16">
        <v>26</v>
      </c>
      <c r="B38" s="17">
        <v>891900853</v>
      </c>
      <c r="C38" s="18"/>
      <c r="D38" s="19" t="s">
        <v>41</v>
      </c>
      <c r="E38" s="20">
        <v>10300516452</v>
      </c>
      <c r="F38" s="24">
        <f>IFERROR(VLOOKUP(B38,'[1]Gratuidad IES publicas'!$B$13:$F$51,5,0),0)</f>
        <v>5027878086</v>
      </c>
      <c r="G38" s="24">
        <f>VLOOKUP(B38,[2]REPNCT004ReporteAuxiliarContabl!$V$21:$Y$79,4,0)</f>
        <v>0</v>
      </c>
      <c r="H38" s="24">
        <f>IFERROR(VLOOKUP(B38,'[3]GF-FT-30-V2'!$F$16:$M$25,8,0),0)</f>
        <v>0</v>
      </c>
      <c r="I38" s="24">
        <f>IFERROR(VLOOKUP(B38,'[4]GF-FT-30-V2'!$F$16:$M$28,8,0),0)</f>
        <v>0</v>
      </c>
      <c r="J38" s="23">
        <f t="shared" si="0"/>
        <v>15328394538</v>
      </c>
      <c r="K38" s="20">
        <f t="shared" si="1"/>
        <v>15328394538</v>
      </c>
      <c r="L38" s="20">
        <f t="shared" si="2"/>
        <v>0</v>
      </c>
    </row>
    <row r="39" spans="1:12" x14ac:dyDescent="0.25">
      <c r="A39" s="16">
        <v>27</v>
      </c>
      <c r="B39" s="17">
        <v>890201213</v>
      </c>
      <c r="C39" s="18"/>
      <c r="D39" s="19" t="s">
        <v>42</v>
      </c>
      <c r="E39" s="20">
        <v>14702813603</v>
      </c>
      <c r="F39" s="24">
        <f>IFERROR(VLOOKUP(B39,'[1]Gratuidad IES publicas'!$B$13:$F$51,5,0),0)</f>
        <v>0</v>
      </c>
      <c r="G39" s="24">
        <f>VLOOKUP(B39,[2]REPNCT004ReporteAuxiliarContabl!$V$21:$Y$79,4,0)</f>
        <v>0</v>
      </c>
      <c r="H39" s="24">
        <f>IFERROR(VLOOKUP(B39,'[3]GF-FT-30-V2'!$F$16:$M$25,8,0),0)</f>
        <v>0</v>
      </c>
      <c r="I39" s="24">
        <f>IFERROR(VLOOKUP(B39,'[4]GF-FT-30-V2'!$F$16:$M$28,8,0),0)</f>
        <v>0</v>
      </c>
      <c r="J39" s="23">
        <f t="shared" si="0"/>
        <v>14702813603</v>
      </c>
      <c r="K39" s="20">
        <f t="shared" si="1"/>
        <v>14702813603</v>
      </c>
      <c r="L39" s="20">
        <f t="shared" si="2"/>
        <v>0</v>
      </c>
    </row>
    <row r="40" spans="1:12" x14ac:dyDescent="0.25">
      <c r="A40" s="16">
        <v>28</v>
      </c>
      <c r="B40" s="17">
        <v>860512780</v>
      </c>
      <c r="C40" s="18"/>
      <c r="D40" s="19" t="s">
        <v>43</v>
      </c>
      <c r="E40" s="20">
        <v>146100179716</v>
      </c>
      <c r="F40" s="24">
        <f>IFERROR(VLOOKUP(B40,'[1]Gratuidad IES publicas'!$B$13:$F$51,5,0),0)</f>
        <v>191329712253</v>
      </c>
      <c r="G40" s="24">
        <f>VLOOKUP(B40,[2]REPNCT004ReporteAuxiliarContabl!$V$21:$Y$79,4,0)</f>
        <v>0</v>
      </c>
      <c r="H40" s="24">
        <f>IFERROR(VLOOKUP(B40,'[3]GF-FT-30-V2'!$F$16:$M$25,8,0),0)</f>
        <v>0</v>
      </c>
      <c r="I40" s="24">
        <f>IFERROR(VLOOKUP(B40,'[4]GF-FT-30-V2'!$F$16:$M$28,8,0),0)</f>
        <v>0</v>
      </c>
      <c r="J40" s="23">
        <f t="shared" si="0"/>
        <v>337429891969</v>
      </c>
      <c r="K40" s="20">
        <f t="shared" si="1"/>
        <v>337429891969</v>
      </c>
      <c r="L40" s="20">
        <f t="shared" si="2"/>
        <v>0</v>
      </c>
    </row>
    <row r="41" spans="1:12" x14ac:dyDescent="0.25">
      <c r="A41" s="16">
        <v>29</v>
      </c>
      <c r="B41" s="17">
        <v>800024581</v>
      </c>
      <c r="C41" s="18"/>
      <c r="D41" s="19" t="s">
        <v>44</v>
      </c>
      <c r="E41" s="20">
        <v>2452382452</v>
      </c>
      <c r="F41" s="24">
        <f>IFERROR(VLOOKUP(B41,'[1]Gratuidad IES publicas'!$B$13:$F$51,5,0),0)</f>
        <v>0</v>
      </c>
      <c r="G41" s="24">
        <f>VLOOKUP(B41,[2]REPNCT004ReporteAuxiliarContabl!$V$21:$Y$79,4,0)</f>
        <v>0</v>
      </c>
      <c r="H41" s="24">
        <f>IFERROR(VLOOKUP(B41,'[3]GF-FT-30-V2'!$F$16:$M$25,8,0),0)</f>
        <v>0</v>
      </c>
      <c r="I41" s="24">
        <f>IFERROR(VLOOKUP(B41,'[4]GF-FT-30-V2'!$F$16:$M$28,8,0),0)</f>
        <v>6123359055</v>
      </c>
      <c r="J41" s="23">
        <f t="shared" si="0"/>
        <v>8575741507</v>
      </c>
      <c r="K41" s="20">
        <f t="shared" si="1"/>
        <v>8575741507</v>
      </c>
      <c r="L41" s="20">
        <f t="shared" si="2"/>
        <v>0</v>
      </c>
    </row>
    <row r="42" spans="1:12" ht="22.5" x14ac:dyDescent="0.25">
      <c r="A42" s="16">
        <v>30</v>
      </c>
      <c r="B42" s="17">
        <v>844002071</v>
      </c>
      <c r="C42" s="18"/>
      <c r="D42" s="19" t="s">
        <v>45</v>
      </c>
      <c r="E42" s="20">
        <v>3758869502</v>
      </c>
      <c r="F42" s="24">
        <f>IFERROR(VLOOKUP(B42,'[1]Gratuidad IES publicas'!$B$13:$F$51,5,0),0)</f>
        <v>0</v>
      </c>
      <c r="G42" s="24">
        <f>VLOOKUP(B42,[2]REPNCT004ReporteAuxiliarContabl!$V$21:$Y$79,4,0)</f>
        <v>0</v>
      </c>
      <c r="H42" s="24">
        <f>IFERROR(VLOOKUP(B42,'[3]GF-FT-30-V2'!$F$16:$M$25,8,0),0)</f>
        <v>0</v>
      </c>
      <c r="I42" s="24">
        <f>IFERROR(VLOOKUP(B42,'[4]GF-FT-30-V2'!$F$16:$M$28,8,0),0)</f>
        <v>0</v>
      </c>
      <c r="J42" s="23">
        <f t="shared" si="0"/>
        <v>3758869502</v>
      </c>
      <c r="K42" s="20">
        <f t="shared" si="1"/>
        <v>3758869502</v>
      </c>
      <c r="L42" s="20">
        <f t="shared" si="2"/>
        <v>0</v>
      </c>
    </row>
    <row r="43" spans="1:12" x14ac:dyDescent="0.25">
      <c r="A43" s="16">
        <v>31</v>
      </c>
      <c r="B43" s="17">
        <v>891180084</v>
      </c>
      <c r="C43" s="18"/>
      <c r="D43" s="19" t="s">
        <v>46</v>
      </c>
      <c r="E43" s="20">
        <v>6499963201</v>
      </c>
      <c r="F43" s="24">
        <f>IFERROR(VLOOKUP(B43,'[1]Gratuidad IES publicas'!$B$13:$F$51,5,0),0)</f>
        <v>0</v>
      </c>
      <c r="G43" s="24">
        <f>VLOOKUP(B43,[2]REPNCT004ReporteAuxiliarContabl!$V$21:$Y$79,4,0)</f>
        <v>0</v>
      </c>
      <c r="H43" s="24">
        <f>IFERROR(VLOOKUP(B43,'[3]GF-FT-30-V2'!$F$16:$M$25,8,0),0)</f>
        <v>0</v>
      </c>
      <c r="I43" s="24">
        <f>IFERROR(VLOOKUP(B43,'[4]GF-FT-30-V2'!$F$16:$M$28,8,0),0)</f>
        <v>0</v>
      </c>
      <c r="J43" s="23">
        <f t="shared" si="0"/>
        <v>6499963201</v>
      </c>
      <c r="K43" s="20">
        <f t="shared" si="1"/>
        <v>6499963201</v>
      </c>
      <c r="L43" s="20">
        <f t="shared" si="2"/>
        <v>0</v>
      </c>
    </row>
    <row r="44" spans="1:12" x14ac:dyDescent="0.25">
      <c r="A44" s="16">
        <v>32</v>
      </c>
      <c r="B44" s="17">
        <v>890700640</v>
      </c>
      <c r="C44" s="18"/>
      <c r="D44" s="19" t="s">
        <v>47</v>
      </c>
      <c r="E44" s="20">
        <v>11420757635</v>
      </c>
      <c r="F44" s="24">
        <f>IFERROR(VLOOKUP(B44,'[1]Gratuidad IES publicas'!$B$13:$F$51,5,0),0)</f>
        <v>0</v>
      </c>
      <c r="G44" s="24">
        <f>VLOOKUP(B44,[2]REPNCT004ReporteAuxiliarContabl!$V$21:$Y$79,4,0)</f>
        <v>0</v>
      </c>
      <c r="H44" s="24">
        <f>IFERROR(VLOOKUP(B44,'[3]GF-FT-30-V2'!$F$16:$M$25,8,0),0)</f>
        <v>0</v>
      </c>
      <c r="I44" s="24">
        <f>IFERROR(VLOOKUP(B44,'[4]GF-FT-30-V2'!$F$16:$M$28,8,0),0)</f>
        <v>0</v>
      </c>
      <c r="J44" s="23">
        <f t="shared" si="0"/>
        <v>11420757635</v>
      </c>
      <c r="K44" s="20">
        <f t="shared" si="1"/>
        <v>11420757635</v>
      </c>
      <c r="L44" s="20">
        <f t="shared" si="2"/>
        <v>0</v>
      </c>
    </row>
    <row r="45" spans="1:12" x14ac:dyDescent="0.25">
      <c r="A45" s="16">
        <v>33</v>
      </c>
      <c r="B45" s="17">
        <v>890208727</v>
      </c>
      <c r="C45" s="18"/>
      <c r="D45" s="19" t="s">
        <v>48</v>
      </c>
      <c r="E45" s="20">
        <v>20913466120</v>
      </c>
      <c r="F45" s="24">
        <f>IFERROR(VLOOKUP(B45,'[1]Gratuidad IES publicas'!$B$13:$F$51,5,0),0)</f>
        <v>0</v>
      </c>
      <c r="G45" s="24">
        <f>VLOOKUP(B45,[2]REPNCT004ReporteAuxiliarContabl!$V$21:$Y$79,4,0)</f>
        <v>0</v>
      </c>
      <c r="H45" s="24">
        <f>IFERROR(VLOOKUP(B45,'[3]GF-FT-30-V2'!$F$16:$M$25,8,0),0)</f>
        <v>0</v>
      </c>
      <c r="I45" s="24">
        <f>IFERROR(VLOOKUP(B45,'[4]GF-FT-30-V2'!$F$16:$M$28,8,0),0)</f>
        <v>19328362591</v>
      </c>
      <c r="J45" s="23">
        <f t="shared" si="0"/>
        <v>40241828711</v>
      </c>
      <c r="K45" s="20">
        <f t="shared" si="1"/>
        <v>40241828711</v>
      </c>
      <c r="L45" s="20">
        <f t="shared" si="2"/>
        <v>0</v>
      </c>
    </row>
    <row r="46" spans="1:12" ht="22.5" x14ac:dyDescent="0.25">
      <c r="A46" s="16">
        <v>34</v>
      </c>
      <c r="B46" s="17">
        <v>890802678</v>
      </c>
      <c r="C46" s="18"/>
      <c r="D46" s="19" t="s">
        <v>49</v>
      </c>
      <c r="E46" s="20">
        <v>381073266</v>
      </c>
      <c r="F46" s="24">
        <f>IFERROR(VLOOKUP(B46,'[1]Gratuidad IES publicas'!$B$13:$F$51,5,0),0)</f>
        <v>130070869</v>
      </c>
      <c r="G46" s="24">
        <f>VLOOKUP(B46,[2]REPNCT004ReporteAuxiliarContabl!$V$21:$Y$79,4,0)</f>
        <v>0</v>
      </c>
      <c r="H46" s="24">
        <f>IFERROR(VLOOKUP(B46,'[3]GF-FT-30-V2'!$F$16:$M$25,8,0),0)</f>
        <v>0</v>
      </c>
      <c r="I46" s="24">
        <f>IFERROR(VLOOKUP(B46,'[4]GF-FT-30-V2'!$F$16:$M$28,8,0),0)</f>
        <v>0</v>
      </c>
      <c r="J46" s="23">
        <f t="shared" si="0"/>
        <v>511144135</v>
      </c>
      <c r="K46" s="20">
        <f t="shared" si="1"/>
        <v>511144135</v>
      </c>
      <c r="L46" s="20">
        <f t="shared" si="2"/>
        <v>0</v>
      </c>
    </row>
    <row r="47" spans="1:12" ht="22.5" x14ac:dyDescent="0.25">
      <c r="A47" s="16">
        <v>35</v>
      </c>
      <c r="B47" s="17">
        <v>891500759</v>
      </c>
      <c r="C47" s="18"/>
      <c r="D47" s="19" t="s">
        <v>50</v>
      </c>
      <c r="E47" s="20">
        <v>1169746454</v>
      </c>
      <c r="F47" s="24">
        <f>IFERROR(VLOOKUP(B47,'[1]Gratuidad IES publicas'!$B$13:$F$51,5,0),0)</f>
        <v>0</v>
      </c>
      <c r="G47" s="24">
        <f>VLOOKUP(B47,[2]REPNCT004ReporteAuxiliarContabl!$V$21:$Y$79,4,0)</f>
        <v>0</v>
      </c>
      <c r="H47" s="24">
        <f>IFERROR(VLOOKUP(B47,'[3]GF-FT-30-V2'!$F$16:$M$25,8,0),0)</f>
        <v>0</v>
      </c>
      <c r="I47" s="24">
        <f>IFERROR(VLOOKUP(B47,'[4]GF-FT-30-V2'!$F$16:$M$28,8,0),0)</f>
        <v>675823666</v>
      </c>
      <c r="J47" s="23">
        <f t="shared" si="0"/>
        <v>1845570120</v>
      </c>
      <c r="K47" s="20">
        <f t="shared" si="1"/>
        <v>1845570120</v>
      </c>
      <c r="L47" s="20">
        <f t="shared" si="2"/>
        <v>0</v>
      </c>
    </row>
    <row r="48" spans="1:12" ht="33.75" x14ac:dyDescent="0.25">
      <c r="A48" s="16">
        <v>36</v>
      </c>
      <c r="B48" s="17">
        <v>891701932</v>
      </c>
      <c r="C48" s="18"/>
      <c r="D48" s="19" t="s">
        <v>51</v>
      </c>
      <c r="E48" s="20">
        <v>1555958175</v>
      </c>
      <c r="F48" s="24">
        <f>IFERROR(VLOOKUP(B48,'[1]Gratuidad IES publicas'!$B$13:$F$51,5,0),0)</f>
        <v>0</v>
      </c>
      <c r="G48" s="24">
        <f>VLOOKUP(B48,[2]REPNCT004ReporteAuxiliarContabl!$V$21:$Y$79,4,0)</f>
        <v>0</v>
      </c>
      <c r="H48" s="24">
        <f>IFERROR(VLOOKUP(B48,'[3]GF-FT-30-V2'!$F$16:$M$25,8,0),0)</f>
        <v>0</v>
      </c>
      <c r="I48" s="24">
        <f>IFERROR(VLOOKUP(B48,'[4]GF-FT-30-V2'!$F$16:$M$28,8,0),0)</f>
        <v>3625611479</v>
      </c>
      <c r="J48" s="23">
        <f t="shared" si="0"/>
        <v>5181569654</v>
      </c>
      <c r="K48" s="20">
        <f t="shared" si="1"/>
        <v>5181569654</v>
      </c>
      <c r="L48" s="20">
        <f t="shared" si="2"/>
        <v>0</v>
      </c>
    </row>
    <row r="49" spans="1:12" ht="22.5" x14ac:dyDescent="0.25">
      <c r="A49" s="16">
        <v>37</v>
      </c>
      <c r="B49" s="17">
        <v>890480308</v>
      </c>
      <c r="C49" s="18"/>
      <c r="D49" s="19" t="s">
        <v>52</v>
      </c>
      <c r="E49" s="20">
        <v>967946251</v>
      </c>
      <c r="F49" s="24">
        <f>IFERROR(VLOOKUP(B49,'[1]Gratuidad IES publicas'!$B$13:$F$51,5,0),0)</f>
        <v>0</v>
      </c>
      <c r="G49" s="24">
        <f>VLOOKUP(B49,[2]REPNCT004ReporteAuxiliarContabl!$V$21:$Y$79,4,0)</f>
        <v>0</v>
      </c>
      <c r="H49" s="24">
        <f>IFERROR(VLOOKUP(B49,'[3]GF-FT-30-V2'!$F$16:$M$25,8,0),0)</f>
        <v>0</v>
      </c>
      <c r="I49" s="24">
        <f>IFERROR(VLOOKUP(B49,'[4]GF-FT-30-V2'!$F$16:$M$28,8,0),0)</f>
        <v>0</v>
      </c>
      <c r="J49" s="23">
        <f t="shared" si="0"/>
        <v>967946251</v>
      </c>
      <c r="K49" s="20">
        <f t="shared" si="1"/>
        <v>967946251</v>
      </c>
      <c r="L49" s="20">
        <f t="shared" si="2"/>
        <v>0</v>
      </c>
    </row>
    <row r="50" spans="1:12" x14ac:dyDescent="0.25">
      <c r="A50" s="16">
        <v>38</v>
      </c>
      <c r="B50" s="17">
        <v>802011065</v>
      </c>
      <c r="C50" s="18"/>
      <c r="D50" s="19" t="s">
        <v>53</v>
      </c>
      <c r="E50" s="20">
        <v>8718845119</v>
      </c>
      <c r="F50" s="24">
        <f>IFERROR(VLOOKUP(B50,'[1]Gratuidad IES publicas'!$B$13:$F$51,5,0),0)</f>
        <v>0</v>
      </c>
      <c r="G50" s="24">
        <f>VLOOKUP(B50,[2]REPNCT004ReporteAuxiliarContabl!$V$21:$Y$79,4,0)</f>
        <v>0</v>
      </c>
      <c r="H50" s="24">
        <f>IFERROR(VLOOKUP(B50,'[3]GF-FT-30-V2'!$F$16:$M$25,8,0),0)</f>
        <v>628658316</v>
      </c>
      <c r="I50" s="24">
        <f>IFERROR(VLOOKUP(B50,'[4]GF-FT-30-V2'!$F$16:$M$28,8,0),0)</f>
        <v>0</v>
      </c>
      <c r="J50" s="23">
        <f t="shared" si="0"/>
        <v>9347503435</v>
      </c>
      <c r="K50" s="20">
        <f t="shared" si="1"/>
        <v>9347503435</v>
      </c>
      <c r="L50" s="20">
        <f t="shared" si="2"/>
        <v>0</v>
      </c>
    </row>
    <row r="51" spans="1:12" ht="22.5" x14ac:dyDescent="0.25">
      <c r="A51" s="16">
        <v>39</v>
      </c>
      <c r="B51" s="17">
        <v>890480054</v>
      </c>
      <c r="C51" s="18"/>
      <c r="D51" s="19" t="s">
        <v>54</v>
      </c>
      <c r="E51" s="20">
        <v>2406532089</v>
      </c>
      <c r="F51" s="24">
        <f>IFERROR(VLOOKUP(B51,'[1]Gratuidad IES publicas'!$B$13:$F$51,5,0),0)</f>
        <v>327028151</v>
      </c>
      <c r="G51" s="24">
        <f>VLOOKUP(B51,[2]REPNCT004ReporteAuxiliarContabl!$V$21:$Y$79,4,0)</f>
        <v>0</v>
      </c>
      <c r="H51" s="24">
        <f>IFERROR(VLOOKUP(B51,'[3]GF-FT-30-V2'!$F$16:$M$25,8,0),0)</f>
        <v>0</v>
      </c>
      <c r="I51" s="24">
        <f>IFERROR(VLOOKUP(B51,'[4]GF-FT-30-V2'!$F$16:$M$28,8,0),0)</f>
        <v>0</v>
      </c>
      <c r="J51" s="23">
        <f t="shared" si="0"/>
        <v>2733560240</v>
      </c>
      <c r="K51" s="20">
        <f t="shared" si="1"/>
        <v>2733560240</v>
      </c>
      <c r="L51" s="20">
        <f t="shared" si="2"/>
        <v>0</v>
      </c>
    </row>
    <row r="52" spans="1:12" x14ac:dyDescent="0.25">
      <c r="A52" s="16">
        <v>40</v>
      </c>
      <c r="B52" s="17">
        <v>800247940</v>
      </c>
      <c r="C52" s="18"/>
      <c r="D52" s="19" t="s">
        <v>55</v>
      </c>
      <c r="E52" s="20">
        <v>941743525</v>
      </c>
      <c r="F52" s="24">
        <f>IFERROR(VLOOKUP(B52,'[1]Gratuidad IES publicas'!$B$13:$F$51,5,0),0)</f>
        <v>249071452</v>
      </c>
      <c r="G52" s="24">
        <f>VLOOKUP(B52,[2]REPNCT004ReporteAuxiliarContabl!$V$21:$Y$79,4,0)</f>
        <v>0</v>
      </c>
      <c r="H52" s="24">
        <f>IFERROR(VLOOKUP(B52,'[3]GF-FT-30-V2'!$F$16:$M$25,8,0),0)</f>
        <v>0</v>
      </c>
      <c r="I52" s="24">
        <f>IFERROR(VLOOKUP(B52,'[4]GF-FT-30-V2'!$F$16:$M$28,8,0),0)</f>
        <v>0</v>
      </c>
      <c r="J52" s="23">
        <f t="shared" si="0"/>
        <v>1190814977</v>
      </c>
      <c r="K52" s="20">
        <f t="shared" si="1"/>
        <v>1190814977</v>
      </c>
      <c r="L52" s="20">
        <f t="shared" si="2"/>
        <v>0</v>
      </c>
    </row>
    <row r="53" spans="1:12" x14ac:dyDescent="0.25">
      <c r="A53" s="16">
        <v>41</v>
      </c>
      <c r="B53" s="17">
        <v>890480123</v>
      </c>
      <c r="C53" s="18"/>
      <c r="D53" s="19" t="s">
        <v>56</v>
      </c>
      <c r="E53" s="20">
        <v>6580948545</v>
      </c>
      <c r="F53" s="24">
        <f>IFERROR(VLOOKUP(B53,'[1]Gratuidad IES publicas'!$B$13:$F$51,5,0),0)</f>
        <v>0</v>
      </c>
      <c r="G53" s="24">
        <f>VLOOKUP(B53,[2]REPNCT004ReporteAuxiliarContabl!$V$21:$Y$79,4,0)</f>
        <v>0</v>
      </c>
      <c r="H53" s="24">
        <f>IFERROR(VLOOKUP(B53,'[3]GF-FT-30-V2'!$F$16:$M$25,8,0),0)</f>
        <v>0</v>
      </c>
      <c r="I53" s="24">
        <f>IFERROR(VLOOKUP(B53,'[4]GF-FT-30-V2'!$F$16:$M$28,8,0),0)</f>
        <v>4252515837</v>
      </c>
      <c r="J53" s="23">
        <f t="shared" si="0"/>
        <v>10833464382</v>
      </c>
      <c r="K53" s="20">
        <f t="shared" si="1"/>
        <v>10833464382</v>
      </c>
      <c r="L53" s="20">
        <f t="shared" si="2"/>
        <v>0</v>
      </c>
    </row>
    <row r="54" spans="1:12" x14ac:dyDescent="0.25">
      <c r="A54" s="16">
        <v>42</v>
      </c>
      <c r="B54" s="17">
        <v>891080031</v>
      </c>
      <c r="C54" s="18"/>
      <c r="D54" s="19" t="s">
        <v>57</v>
      </c>
      <c r="E54" s="20">
        <v>4267623230</v>
      </c>
      <c r="F54" s="24">
        <f>IFERROR(VLOOKUP(B54,'[1]Gratuidad IES publicas'!$B$13:$F$51,5,0),0)</f>
        <v>0</v>
      </c>
      <c r="G54" s="24">
        <f>VLOOKUP(B54,[2]REPNCT004ReporteAuxiliarContabl!$V$21:$Y$79,4,0)</f>
        <v>0</v>
      </c>
      <c r="H54" s="24">
        <f>IFERROR(VLOOKUP(B54,'[3]GF-FT-30-V2'!$F$16:$M$25,8,0),0)</f>
        <v>1774285181</v>
      </c>
      <c r="I54" s="24">
        <f>IFERROR(VLOOKUP(B54,'[4]GF-FT-30-V2'!$F$16:$M$28,8,0),0)</f>
        <v>0</v>
      </c>
      <c r="J54" s="23">
        <f t="shared" si="0"/>
        <v>6041908411</v>
      </c>
      <c r="K54" s="20">
        <f t="shared" si="1"/>
        <v>6041908411</v>
      </c>
      <c r="L54" s="20">
        <f t="shared" si="2"/>
        <v>0</v>
      </c>
    </row>
    <row r="55" spans="1:12" x14ac:dyDescent="0.25">
      <c r="A55" s="16">
        <v>43</v>
      </c>
      <c r="B55" s="17">
        <v>892115029</v>
      </c>
      <c r="C55" s="18"/>
      <c r="D55" s="19" t="s">
        <v>58</v>
      </c>
      <c r="E55" s="20">
        <v>9533992468</v>
      </c>
      <c r="F55" s="24">
        <f>IFERROR(VLOOKUP(B55,'[1]Gratuidad IES publicas'!$B$13:$F$51,5,0),0)</f>
        <v>0</v>
      </c>
      <c r="G55" s="24">
        <f>VLOOKUP(B55,[2]REPNCT004ReporteAuxiliarContabl!$V$21:$Y$79,4,0)</f>
        <v>4343237289</v>
      </c>
      <c r="H55" s="24">
        <f>IFERROR(VLOOKUP(B55,'[3]GF-FT-30-V2'!$F$16:$M$25,8,0),0)</f>
        <v>0</v>
      </c>
      <c r="I55" s="24">
        <f>IFERROR(VLOOKUP(B55,'[4]GF-FT-30-V2'!$F$16:$M$28,8,0),0)</f>
        <v>0</v>
      </c>
      <c r="J55" s="23">
        <f t="shared" si="0"/>
        <v>13877229757</v>
      </c>
      <c r="K55" s="20">
        <f t="shared" si="1"/>
        <v>13877229757</v>
      </c>
      <c r="L55" s="20">
        <f t="shared" si="2"/>
        <v>0</v>
      </c>
    </row>
    <row r="56" spans="1:12" x14ac:dyDescent="0.25">
      <c r="A56" s="16">
        <v>44</v>
      </c>
      <c r="B56" s="17">
        <v>892000757</v>
      </c>
      <c r="C56" s="18"/>
      <c r="D56" s="19" t="s">
        <v>59</v>
      </c>
      <c r="E56" s="20">
        <v>2617292830</v>
      </c>
      <c r="F56" s="24">
        <f>IFERROR(VLOOKUP(B56,'[1]Gratuidad IES publicas'!$B$13:$F$51,5,0),0)</f>
        <v>0</v>
      </c>
      <c r="G56" s="24">
        <f>VLOOKUP(B56,[2]REPNCT004ReporteAuxiliarContabl!$V$21:$Y$79,4,0)</f>
        <v>1627133357</v>
      </c>
      <c r="H56" s="24">
        <f>IFERROR(VLOOKUP(B56,'[3]GF-FT-30-V2'!$F$16:$M$25,8,0),0)</f>
        <v>0</v>
      </c>
      <c r="I56" s="24">
        <f>IFERROR(VLOOKUP(B56,'[4]GF-FT-30-V2'!$F$16:$M$28,8,0),0)</f>
        <v>0</v>
      </c>
      <c r="J56" s="23">
        <f t="shared" si="0"/>
        <v>4244426187</v>
      </c>
      <c r="K56" s="20">
        <f t="shared" si="1"/>
        <v>4244426187</v>
      </c>
      <c r="L56" s="20">
        <f t="shared" si="2"/>
        <v>0</v>
      </c>
    </row>
    <row r="57" spans="1:12" x14ac:dyDescent="0.25">
      <c r="A57" s="16">
        <v>45</v>
      </c>
      <c r="B57" s="17">
        <v>800118954</v>
      </c>
      <c r="C57" s="18"/>
      <c r="D57" s="19" t="s">
        <v>60</v>
      </c>
      <c r="E57" s="20">
        <v>2749983606</v>
      </c>
      <c r="F57" s="24">
        <f>IFERROR(VLOOKUP(B57,'[1]Gratuidad IES publicas'!$B$13:$F$51,5,0),0)</f>
        <v>1852957954</v>
      </c>
      <c r="G57" s="24">
        <f>VLOOKUP(B57,[2]REPNCT004ReporteAuxiliarContabl!$V$21:$Y$79,4,0)</f>
        <v>0</v>
      </c>
      <c r="H57" s="24">
        <f>IFERROR(VLOOKUP(B57,'[3]GF-FT-30-V2'!$F$16:$M$25,8,0),0)</f>
        <v>0</v>
      </c>
      <c r="I57" s="24">
        <f>IFERROR(VLOOKUP(B57,'[4]GF-FT-30-V2'!$F$16:$M$28,8,0),0)</f>
        <v>0</v>
      </c>
      <c r="J57" s="23">
        <f t="shared" si="0"/>
        <v>4602941560</v>
      </c>
      <c r="K57" s="20">
        <f t="shared" si="1"/>
        <v>4602941560</v>
      </c>
      <c r="L57" s="20">
        <f t="shared" si="2"/>
        <v>0</v>
      </c>
    </row>
    <row r="58" spans="1:12" x14ac:dyDescent="0.25">
      <c r="A58" s="16">
        <v>46</v>
      </c>
      <c r="B58" s="17">
        <v>890102257</v>
      </c>
      <c r="C58" s="18"/>
      <c r="D58" s="19" t="s">
        <v>61</v>
      </c>
      <c r="E58" s="20">
        <v>2225223072</v>
      </c>
      <c r="F58" s="24">
        <f>IFERROR(VLOOKUP(B58,'[1]Gratuidad IES publicas'!$B$13:$F$51,5,0),0)</f>
        <v>0</v>
      </c>
      <c r="G58" s="24">
        <f>VLOOKUP(B58,[2]REPNCT004ReporteAuxiliarContabl!$V$21:$Y$79,4,0)</f>
        <v>0</v>
      </c>
      <c r="H58" s="24">
        <f>IFERROR(VLOOKUP(B58,'[3]GF-FT-30-V2'!$F$16:$M$25,8,0),0)</f>
        <v>0</v>
      </c>
      <c r="I58" s="24">
        <f>IFERROR(VLOOKUP(B58,'[4]GF-FT-30-V2'!$F$16:$M$28,8,0),0)</f>
        <v>0</v>
      </c>
      <c r="J58" s="23">
        <f t="shared" si="0"/>
        <v>2225223072</v>
      </c>
      <c r="K58" s="20">
        <f t="shared" si="1"/>
        <v>2225223072</v>
      </c>
      <c r="L58" s="20">
        <f t="shared" si="2"/>
        <v>0</v>
      </c>
    </row>
    <row r="59" spans="1:12" x14ac:dyDescent="0.25">
      <c r="A59" s="16">
        <v>47</v>
      </c>
      <c r="B59" s="17">
        <v>891500319</v>
      </c>
      <c r="C59" s="18"/>
      <c r="D59" s="19" t="s">
        <v>62</v>
      </c>
      <c r="E59" s="20">
        <v>2967508768</v>
      </c>
      <c r="F59" s="24">
        <f>IFERROR(VLOOKUP(B59,'[1]Gratuidad IES publicas'!$B$13:$F$51,5,0),0)</f>
        <v>0</v>
      </c>
      <c r="G59" s="24">
        <f>VLOOKUP(B59,[2]REPNCT004ReporteAuxiliarContabl!$V$21:$Y$79,4,0)</f>
        <v>0</v>
      </c>
      <c r="H59" s="24">
        <f>IFERROR(VLOOKUP(B59,'[3]GF-FT-30-V2'!$F$16:$M$25,8,0),0)</f>
        <v>0</v>
      </c>
      <c r="I59" s="24">
        <f>IFERROR(VLOOKUP(B59,'[4]GF-FT-30-V2'!$F$16:$M$28,8,0),0)</f>
        <v>0</v>
      </c>
      <c r="J59" s="23">
        <f t="shared" si="0"/>
        <v>2967508768</v>
      </c>
      <c r="K59" s="20">
        <f t="shared" si="1"/>
        <v>2967508768</v>
      </c>
      <c r="L59" s="20">
        <f t="shared" si="2"/>
        <v>0</v>
      </c>
    </row>
    <row r="60" spans="1:12" x14ac:dyDescent="0.25">
      <c r="A60" s="16">
        <v>48</v>
      </c>
      <c r="B60" s="17">
        <v>891780111</v>
      </c>
      <c r="C60" s="18"/>
      <c r="D60" s="19" t="s">
        <v>63</v>
      </c>
      <c r="E60" s="20">
        <v>23007522020</v>
      </c>
      <c r="F60" s="24">
        <f>IFERROR(VLOOKUP(B60,'[1]Gratuidad IES publicas'!$B$13:$F$51,5,0),0)</f>
        <v>0</v>
      </c>
      <c r="G60" s="24">
        <f>VLOOKUP(B60,[2]REPNCT004ReporteAuxiliarContabl!$V$21:$Y$79,4,0)</f>
        <v>0</v>
      </c>
      <c r="H60" s="24">
        <f>IFERROR(VLOOKUP(B60,'[3]GF-FT-30-V2'!$F$16:$M$25,8,0),0)</f>
        <v>0</v>
      </c>
      <c r="I60" s="24">
        <f>IFERROR(VLOOKUP(B60,'[4]GF-FT-30-V2'!$F$16:$M$28,8,0),0)</f>
        <v>12059975731</v>
      </c>
      <c r="J60" s="23">
        <f t="shared" si="0"/>
        <v>35067497751</v>
      </c>
      <c r="K60" s="20">
        <f t="shared" si="1"/>
        <v>35067497751</v>
      </c>
      <c r="L60" s="20">
        <f t="shared" si="2"/>
        <v>0</v>
      </c>
    </row>
    <row r="61" spans="1:12" x14ac:dyDescent="0.25">
      <c r="A61" s="16">
        <v>49</v>
      </c>
      <c r="B61" s="17">
        <v>890000432</v>
      </c>
      <c r="C61" s="18"/>
      <c r="D61" s="19" t="s">
        <v>64</v>
      </c>
      <c r="E61" s="20">
        <v>6232010274</v>
      </c>
      <c r="F61" s="24">
        <f>IFERROR(VLOOKUP(B61,'[1]Gratuidad IES publicas'!$B$13:$F$51,5,0),0)</f>
        <v>0</v>
      </c>
      <c r="G61" s="24">
        <f>VLOOKUP(B61,[2]REPNCT004ReporteAuxiliarContabl!$V$21:$Y$79,4,0)</f>
        <v>3445111348</v>
      </c>
      <c r="H61" s="24">
        <f>IFERROR(VLOOKUP(B61,'[3]GF-FT-30-V2'!$F$16:$M$25,8,0),0)</f>
        <v>0</v>
      </c>
      <c r="I61" s="24">
        <f>IFERROR(VLOOKUP(B61,'[4]GF-FT-30-V2'!$F$16:$M$28,8,0),0)</f>
        <v>0</v>
      </c>
      <c r="J61" s="23">
        <f t="shared" si="0"/>
        <v>9677121622</v>
      </c>
      <c r="K61" s="20">
        <f t="shared" si="1"/>
        <v>9677121622</v>
      </c>
      <c r="L61" s="20">
        <f t="shared" si="2"/>
        <v>0</v>
      </c>
    </row>
    <row r="62" spans="1:12" ht="22.5" x14ac:dyDescent="0.25">
      <c r="A62" s="16">
        <v>50</v>
      </c>
      <c r="B62" s="17">
        <v>800163130</v>
      </c>
      <c r="C62" s="18"/>
      <c r="D62" s="19" t="s">
        <v>65</v>
      </c>
      <c r="E62" s="20">
        <v>1961626618</v>
      </c>
      <c r="F62" s="24">
        <f>IFERROR(VLOOKUP(B62,'[1]Gratuidad IES publicas'!$B$13:$F$51,5,0),0)</f>
        <v>870662897</v>
      </c>
      <c r="G62" s="24">
        <f>VLOOKUP(B62,[2]REPNCT004ReporteAuxiliarContabl!$V$21:$Y$79,4,0)</f>
        <v>0</v>
      </c>
      <c r="H62" s="24">
        <f>IFERROR(VLOOKUP(B62,'[3]GF-FT-30-V2'!$F$16:$M$25,8,0),0)</f>
        <v>0</v>
      </c>
      <c r="I62" s="24">
        <f>IFERROR(VLOOKUP(B62,'[4]GF-FT-30-V2'!$F$16:$M$28,8,0),0)</f>
        <v>0</v>
      </c>
      <c r="J62" s="23">
        <f t="shared" si="0"/>
        <v>2832289515</v>
      </c>
      <c r="K62" s="20">
        <f t="shared" si="1"/>
        <v>2832289515</v>
      </c>
      <c r="L62" s="20">
        <f t="shared" si="2"/>
        <v>0</v>
      </c>
    </row>
    <row r="63" spans="1:12" ht="22.5" x14ac:dyDescent="0.25">
      <c r="A63" s="16">
        <v>51</v>
      </c>
      <c r="B63" s="17">
        <v>891800330</v>
      </c>
      <c r="C63" s="18"/>
      <c r="D63" s="19" t="s">
        <v>66</v>
      </c>
      <c r="E63" s="20">
        <v>9601436618</v>
      </c>
      <c r="F63" s="24">
        <f>IFERROR(VLOOKUP(B63,'[1]Gratuidad IES publicas'!$B$13:$F$51,5,0),0)</f>
        <v>4675507465</v>
      </c>
      <c r="G63" s="24">
        <f>VLOOKUP(B63,[2]REPNCT004ReporteAuxiliarContabl!$V$21:$Y$79,4,0)</f>
        <v>0</v>
      </c>
      <c r="H63" s="24">
        <f>IFERROR(VLOOKUP(B63,'[3]GF-FT-30-V2'!$F$16:$M$25,8,0),0)</f>
        <v>0</v>
      </c>
      <c r="I63" s="24">
        <f>IFERROR(VLOOKUP(B63,'[4]GF-FT-30-V2'!$F$16:$M$28,8,0),0)</f>
        <v>0</v>
      </c>
      <c r="J63" s="23">
        <f t="shared" si="0"/>
        <v>14276944083</v>
      </c>
      <c r="K63" s="20">
        <f t="shared" si="1"/>
        <v>14276944083</v>
      </c>
      <c r="L63" s="20">
        <f t="shared" si="2"/>
        <v>0</v>
      </c>
    </row>
    <row r="64" spans="1:12" x14ac:dyDescent="0.25">
      <c r="A64" s="16">
        <v>52</v>
      </c>
      <c r="B64" s="17">
        <v>892300285</v>
      </c>
      <c r="C64" s="18"/>
      <c r="D64" s="19" t="s">
        <v>67</v>
      </c>
      <c r="E64" s="20">
        <v>4357509508</v>
      </c>
      <c r="F64" s="24">
        <f>IFERROR(VLOOKUP(B64,'[1]Gratuidad IES publicas'!$B$13:$F$51,5,0),0)</f>
        <v>0</v>
      </c>
      <c r="G64" s="24">
        <f>VLOOKUP(B64,[2]REPNCT004ReporteAuxiliarContabl!$V$21:$Y$79,4,0)</f>
        <v>0</v>
      </c>
      <c r="H64" s="24">
        <f>IFERROR(VLOOKUP(B64,'[3]GF-FT-30-V2'!$F$16:$M$25,8,0),0)</f>
        <v>12020380293</v>
      </c>
      <c r="I64" s="24">
        <f>IFERROR(VLOOKUP(B64,'[4]GF-FT-30-V2'!$F$16:$M$28,8,0),0)</f>
        <v>0</v>
      </c>
      <c r="J64" s="23">
        <f t="shared" si="0"/>
        <v>16377889801</v>
      </c>
      <c r="K64" s="20">
        <f t="shared" si="1"/>
        <v>16377889801</v>
      </c>
      <c r="L64" s="20">
        <f t="shared" si="2"/>
        <v>0</v>
      </c>
    </row>
    <row r="65" spans="1:12" x14ac:dyDescent="0.25">
      <c r="A65" s="16">
        <v>53</v>
      </c>
      <c r="B65" s="17">
        <v>891480035</v>
      </c>
      <c r="C65" s="18"/>
      <c r="D65" s="19" t="s">
        <v>68</v>
      </c>
      <c r="E65" s="20">
        <v>8480759147</v>
      </c>
      <c r="F65" s="24">
        <f>IFERROR(VLOOKUP(B65,'[1]Gratuidad IES publicas'!$B$13:$F$51,5,0),0)</f>
        <v>2819889405</v>
      </c>
      <c r="G65" s="24">
        <f>VLOOKUP(B65,[2]REPNCT004ReporteAuxiliarContabl!$V$21:$Y$79,4,0)</f>
        <v>0</v>
      </c>
      <c r="H65" s="24">
        <f>IFERROR(VLOOKUP(B65,'[3]GF-FT-30-V2'!$F$16:$M$25,8,0),0)</f>
        <v>5214017003</v>
      </c>
      <c r="I65" s="24">
        <f>IFERROR(VLOOKUP(B65,'[4]GF-FT-30-V2'!$F$16:$M$28,8,0),0)</f>
        <v>0</v>
      </c>
      <c r="J65" s="23">
        <f t="shared" si="0"/>
        <v>16514665555</v>
      </c>
      <c r="K65" s="20">
        <f t="shared" si="1"/>
        <v>16514665555</v>
      </c>
      <c r="L65" s="20">
        <f t="shared" si="2"/>
        <v>0</v>
      </c>
    </row>
    <row r="66" spans="1:12" x14ac:dyDescent="0.25">
      <c r="A66" s="16">
        <v>54</v>
      </c>
      <c r="B66" s="17">
        <v>891680089</v>
      </c>
      <c r="C66" s="18"/>
      <c r="D66" s="19" t="s">
        <v>69</v>
      </c>
      <c r="E66" s="20">
        <v>7927218346</v>
      </c>
      <c r="F66" s="24">
        <f>IFERROR(VLOOKUP(B66,'[1]Gratuidad IES publicas'!$B$13:$F$51,5,0),0)</f>
        <v>0</v>
      </c>
      <c r="G66" s="24">
        <f>VLOOKUP(B66,[2]REPNCT004ReporteAuxiliarContabl!$V$21:$Y$79,4,0)</f>
        <v>3286391446</v>
      </c>
      <c r="H66" s="24">
        <f>IFERROR(VLOOKUP(B66,'[3]GF-FT-30-V2'!$F$16:$M$25,8,0),0)</f>
        <v>0</v>
      </c>
      <c r="I66" s="24">
        <f>IFERROR(VLOOKUP(B66,'[4]GF-FT-30-V2'!$F$16:$M$28,8,0),0)</f>
        <v>0</v>
      </c>
      <c r="J66" s="23">
        <f t="shared" si="0"/>
        <v>11213609792</v>
      </c>
      <c r="K66" s="20">
        <f t="shared" si="1"/>
        <v>11213609792</v>
      </c>
      <c r="L66" s="20">
        <f t="shared" si="2"/>
        <v>0</v>
      </c>
    </row>
    <row r="67" spans="1:12" x14ac:dyDescent="0.25">
      <c r="A67" s="16">
        <v>55</v>
      </c>
      <c r="B67" s="17">
        <v>890680062</v>
      </c>
      <c r="C67" s="18"/>
      <c r="D67" s="19" t="s">
        <v>70</v>
      </c>
      <c r="E67" s="20">
        <v>12927355619</v>
      </c>
      <c r="F67" s="24">
        <f>IFERROR(VLOOKUP(B67,'[1]Gratuidad IES publicas'!$B$13:$F$51,5,0),0)</f>
        <v>0</v>
      </c>
      <c r="G67" s="24">
        <f>VLOOKUP(B67,[2]REPNCT004ReporteAuxiliarContabl!$V$21:$Y$79,4,0)</f>
        <v>0</v>
      </c>
      <c r="H67" s="24">
        <f>IFERROR(VLOOKUP(B67,'[3]GF-FT-30-V2'!$F$16:$M$25,8,0),0)</f>
        <v>0</v>
      </c>
      <c r="I67" s="24">
        <f>IFERROR(VLOOKUP(B67,'[4]GF-FT-30-V2'!$F$16:$M$28,8,0),0)</f>
        <v>0</v>
      </c>
      <c r="J67" s="23">
        <f t="shared" si="0"/>
        <v>12927355619</v>
      </c>
      <c r="K67" s="20">
        <f t="shared" si="1"/>
        <v>12927355619</v>
      </c>
      <c r="L67" s="20">
        <f t="shared" si="2"/>
        <v>0</v>
      </c>
    </row>
    <row r="68" spans="1:12" x14ac:dyDescent="0.25">
      <c r="A68" s="16">
        <v>56</v>
      </c>
      <c r="B68" s="17">
        <v>817002466</v>
      </c>
      <c r="C68" s="18"/>
      <c r="D68" s="19" t="s">
        <v>71</v>
      </c>
      <c r="E68" s="20">
        <v>178956500</v>
      </c>
      <c r="F68" s="24">
        <f>IFERROR(VLOOKUP(B68,'[1]Gratuidad IES publicas'!$B$13:$F$51,5,0),0)</f>
        <v>0</v>
      </c>
      <c r="G68" s="24">
        <f>VLOOKUP(B68,[2]REPNCT004ReporteAuxiliarContabl!$V$21:$Y$79,4,0)</f>
        <v>0</v>
      </c>
      <c r="H68" s="24">
        <f>IFERROR(VLOOKUP(B68,'[3]GF-FT-30-V2'!$F$16:$M$25,8,0),0)</f>
        <v>0</v>
      </c>
      <c r="I68" s="24">
        <f>IFERROR(VLOOKUP(B68,'[4]GF-FT-30-V2'!$F$16:$M$28,8,0),0)</f>
        <v>0</v>
      </c>
      <c r="J68" s="23">
        <f t="shared" si="0"/>
        <v>178956500</v>
      </c>
      <c r="K68" s="20">
        <f t="shared" si="1"/>
        <v>178956500</v>
      </c>
      <c r="L68" s="20">
        <f t="shared" si="2"/>
        <v>0</v>
      </c>
    </row>
    <row r="69" spans="1:12" x14ac:dyDescent="0.25">
      <c r="A69" s="16">
        <v>57</v>
      </c>
      <c r="B69" s="17">
        <v>890801063</v>
      </c>
      <c r="C69" s="18"/>
      <c r="D69" s="19" t="s">
        <v>72</v>
      </c>
      <c r="E69" s="20">
        <v>6481682060</v>
      </c>
      <c r="F69" s="24">
        <f>IFERROR(VLOOKUP(B69,'[1]Gratuidad IES publicas'!$B$13:$F$51,5,0),0)</f>
        <v>0</v>
      </c>
      <c r="G69" s="24">
        <f>VLOOKUP(B69,[2]REPNCT004ReporteAuxiliarContabl!$V$21:$Y$79,4,0)</f>
        <v>3428781429</v>
      </c>
      <c r="H69" s="24">
        <f>IFERROR(VLOOKUP(B69,'[3]GF-FT-30-V2'!$F$16:$M$25,8,0),0)</f>
        <v>3680639022</v>
      </c>
      <c r="I69" s="24">
        <f>IFERROR(VLOOKUP(B69,'[4]GF-FT-30-V2'!$F$16:$M$28,8,0),0)</f>
        <v>0</v>
      </c>
      <c r="J69" s="23">
        <f t="shared" si="0"/>
        <v>13591102511</v>
      </c>
      <c r="K69" s="20">
        <f t="shared" si="1"/>
        <v>13591102511</v>
      </c>
      <c r="L69" s="20">
        <f t="shared" si="2"/>
        <v>0</v>
      </c>
    </row>
    <row r="70" spans="1:12" ht="22.5" x14ac:dyDescent="0.25">
      <c r="A70" s="16">
        <v>58</v>
      </c>
      <c r="B70" s="17">
        <v>800144829</v>
      </c>
      <c r="C70" s="18"/>
      <c r="D70" s="19" t="s">
        <v>183</v>
      </c>
      <c r="E70" s="20">
        <v>0</v>
      </c>
      <c r="F70" s="24">
        <f>IFERROR(VLOOKUP(B70,'[1]Gratuidad IES publicas'!$B$13:$F$51,5,0),0)</f>
        <v>0</v>
      </c>
      <c r="G70" s="24">
        <f>VLOOKUP(B70,[2]REPNCT004ReporteAuxiliarContabl!$V$21:$Y$79,4,0)</f>
        <v>11919780246</v>
      </c>
      <c r="H70" s="24">
        <f>IFERROR(VLOOKUP(B70,'[3]GF-FT-30-V2'!$F$16:$M$25,8,0),0)</f>
        <v>2962967068</v>
      </c>
      <c r="I70" s="24">
        <f>IFERROR(VLOOKUP(B70,'[4]GF-FT-30-V2'!$F$16:$M$28,8,0),0)</f>
        <v>2109483575</v>
      </c>
      <c r="J70" s="23">
        <f t="shared" si="0"/>
        <v>16992230889</v>
      </c>
      <c r="K70" s="20">
        <f t="shared" si="1"/>
        <v>16992230889</v>
      </c>
      <c r="L70" s="20">
        <f t="shared" si="2"/>
        <v>0</v>
      </c>
    </row>
    <row r="71" spans="1:12" x14ac:dyDescent="0.25">
      <c r="A71" s="16">
        <v>59</v>
      </c>
      <c r="B71" s="17">
        <v>899999063</v>
      </c>
      <c r="C71" s="18" t="s">
        <v>125</v>
      </c>
      <c r="D71" s="19" t="s">
        <v>125</v>
      </c>
      <c r="E71" s="20"/>
      <c r="F71" s="24">
        <f>IFERROR(VLOOKUP(B71,'[1]Gratuidad IES publicas'!$B$13:$F$51,5,0),0)</f>
        <v>30920846006</v>
      </c>
      <c r="G71" s="24">
        <f>VLOOKUP(B71,[2]REPNCT004ReporteAuxiliarContabl!$V$21:$Y$79,4,0)</f>
        <v>0</v>
      </c>
      <c r="H71" s="24">
        <f>IFERROR(VLOOKUP(B71,'[3]GF-FT-30-V2'!$F$16:$M$25,8,0),0)+63266835</f>
        <v>672179726</v>
      </c>
      <c r="I71" s="24">
        <f>IFERROR(VLOOKUP(B71,'[4]GF-FT-30-V2'!$F$16:$M$28,8,0),0)</f>
        <v>0</v>
      </c>
      <c r="J71" s="23">
        <f t="shared" si="0"/>
        <v>31593025732</v>
      </c>
      <c r="K71" s="20">
        <f t="shared" si="1"/>
        <v>31593025732</v>
      </c>
      <c r="L71" s="20">
        <f t="shared" si="2"/>
        <v>0</v>
      </c>
    </row>
    <row r="72" spans="1:12" x14ac:dyDescent="0.25">
      <c r="A72" s="21"/>
      <c r="B72" s="21" t="s">
        <v>73</v>
      </c>
      <c r="C72" s="21"/>
      <c r="D72" s="21"/>
      <c r="E72" s="22">
        <f>SUM(E13:E70)</f>
        <v>521991458481.40002</v>
      </c>
      <c r="F72" s="22">
        <f>SUM(F13:F71)</f>
        <v>259159749518</v>
      </c>
      <c r="G72" s="22">
        <f t="shared" ref="G72" si="3">SUM(G13:G70)</f>
        <v>96550498914</v>
      </c>
      <c r="H72" s="22">
        <f>SUM(H13:H71)</f>
        <v>32248018063</v>
      </c>
      <c r="I72" s="22">
        <f>SUM(I13:I70)</f>
        <v>73686209934</v>
      </c>
      <c r="J72" s="22">
        <f>SUM(J13:J71)</f>
        <v>983635934910.40002</v>
      </c>
      <c r="K72" s="27">
        <f>SUM(K13:K70)</f>
        <v>952042909178.40002</v>
      </c>
      <c r="L72" s="22">
        <f>SUM(L13:L69)</f>
        <v>0</v>
      </c>
    </row>
    <row r="73" spans="1:12" x14ac:dyDescent="0.25">
      <c r="E73" s="25"/>
      <c r="F73" s="25"/>
      <c r="G73" s="26"/>
      <c r="H73" s="26"/>
      <c r="I73" s="26"/>
      <c r="J73" s="26"/>
    </row>
    <row r="74" spans="1:12" x14ac:dyDescent="0.25">
      <c r="F74" s="25"/>
      <c r="H74" s="26"/>
    </row>
    <row r="75" spans="1:12" x14ac:dyDescent="0.25">
      <c r="F75" s="25"/>
      <c r="J75" s="26"/>
    </row>
    <row r="76" spans="1:12" x14ac:dyDescent="0.25">
      <c r="F76" s="25"/>
      <c r="G76" s="26"/>
      <c r="H76" s="26"/>
    </row>
  </sheetData>
  <sheetProtection algorithmName="SHA-512" hashValue="anzdzXO1fy3bcHVqVQmRQLj1qDItA6TPJnKiM5qFmcLzurIVmVjClhjiF2yJd8DU6qW++frrW1TxNWPO25uFgQ==" saltValue="DdZnHK+oIYlghSsfIV3e+g==" spinCount="100000" sheet="1" objects="1" scenarios="1"/>
  <autoFilter ref="A12:W74" xr:uid="{63CF7A95-3076-476D-A5AF-6044220F1B3D}"/>
  <mergeCells count="5">
    <mergeCell ref="C6:D6"/>
    <mergeCell ref="C8:D8"/>
    <mergeCell ref="A11:A12"/>
    <mergeCell ref="B11:B12"/>
    <mergeCell ref="D11:D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7197E-E0BE-4030-AA2B-387785D1E816}">
  <dimension ref="A1:W44"/>
  <sheetViews>
    <sheetView topLeftCell="A22" workbookViewId="0">
      <selection activeCell="K47" sqref="K47"/>
    </sheetView>
  </sheetViews>
  <sheetFormatPr baseColWidth="10" defaultRowHeight="15" x14ac:dyDescent="0.25"/>
  <cols>
    <col min="1" max="1" width="0.28515625" style="31" customWidth="1"/>
    <col min="2" max="2" width="0" style="31" hidden="1" customWidth="1"/>
    <col min="3" max="3" width="13.140625" style="31" customWidth="1"/>
    <col min="4" max="4" width="13.5703125" style="31" customWidth="1"/>
    <col min="5" max="5" width="0.28515625" style="31" customWidth="1"/>
    <col min="6" max="6" width="1.28515625" style="31" customWidth="1"/>
    <col min="7" max="7" width="16.140625" style="31" customWidth="1"/>
    <col min="8" max="8" width="1.28515625" style="31" customWidth="1"/>
    <col min="9" max="9" width="10.28515625" style="31" customWidth="1"/>
    <col min="10" max="10" width="6" style="31" customWidth="1"/>
    <col min="11" max="11" width="8.140625" style="31" customWidth="1"/>
    <col min="12" max="12" width="2.28515625" style="31" customWidth="1"/>
    <col min="13" max="13" width="0.42578125" style="31" customWidth="1"/>
    <col min="14" max="14" width="15.7109375" style="31" customWidth="1"/>
    <col min="15" max="15" width="3.140625" style="31" customWidth="1"/>
    <col min="16" max="16" width="1.28515625" style="31" customWidth="1"/>
    <col min="17" max="17" width="12.5703125" style="31" customWidth="1"/>
    <col min="18" max="18" width="0.85546875" style="31" customWidth="1"/>
    <col min="19" max="19" width="1.28515625" style="31" customWidth="1"/>
    <col min="20" max="20" width="7.42578125" style="31" customWidth="1"/>
    <col min="21" max="21" width="9.28515625" style="31" customWidth="1"/>
    <col min="22" max="22" width="13" style="31" customWidth="1"/>
    <col min="23" max="23" width="0.42578125" style="31" customWidth="1"/>
    <col min="24" max="24" width="1.7109375" style="31" customWidth="1"/>
    <col min="25" max="16384" width="11.42578125" style="31"/>
  </cols>
  <sheetData>
    <row r="1" spans="2:23" ht="7.15" customHeight="1" x14ac:dyDescent="0.25"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30"/>
    </row>
    <row r="2" spans="2:23" ht="13.7" customHeight="1" x14ac:dyDescent="0.25">
      <c r="B2" s="62"/>
      <c r="C2" s="56"/>
      <c r="D2" s="56"/>
      <c r="E2" s="56"/>
      <c r="F2" s="63" t="s">
        <v>75</v>
      </c>
      <c r="G2" s="56"/>
      <c r="H2" s="56"/>
      <c r="I2" s="56"/>
      <c r="J2" s="56"/>
      <c r="K2" s="56"/>
      <c r="N2" s="61" t="s">
        <v>76</v>
      </c>
      <c r="O2" s="56"/>
      <c r="Q2" s="55" t="s">
        <v>77</v>
      </c>
      <c r="R2" s="56"/>
      <c r="T2" s="55" t="s">
        <v>78</v>
      </c>
      <c r="U2" s="56"/>
      <c r="V2" s="56"/>
      <c r="W2" s="33"/>
    </row>
    <row r="3" spans="2:23" ht="0.6" customHeight="1" x14ac:dyDescent="0.25">
      <c r="B3" s="62"/>
      <c r="C3" s="56"/>
      <c r="D3" s="56"/>
      <c r="E3" s="56"/>
      <c r="F3" s="56"/>
      <c r="G3" s="56"/>
      <c r="H3" s="56"/>
      <c r="I3" s="56"/>
      <c r="J3" s="56"/>
      <c r="K3" s="56"/>
      <c r="Q3" s="56"/>
      <c r="R3" s="56"/>
      <c r="T3" s="56"/>
      <c r="U3" s="56"/>
      <c r="V3" s="56"/>
      <c r="W3" s="33"/>
    </row>
    <row r="4" spans="2:23" ht="0" hidden="1" customHeight="1" x14ac:dyDescent="0.25">
      <c r="B4" s="62"/>
      <c r="C4" s="56"/>
      <c r="D4" s="56"/>
      <c r="E4" s="56"/>
      <c r="F4" s="56"/>
      <c r="G4" s="56"/>
      <c r="H4" s="56"/>
      <c r="I4" s="56"/>
      <c r="J4" s="56"/>
      <c r="K4" s="56"/>
      <c r="W4" s="33"/>
    </row>
    <row r="5" spans="2:23" ht="14.1" customHeight="1" x14ac:dyDescent="0.25">
      <c r="B5" s="62"/>
      <c r="C5" s="56"/>
      <c r="D5" s="56"/>
      <c r="E5" s="56"/>
      <c r="F5" s="56"/>
      <c r="G5" s="56"/>
      <c r="H5" s="56"/>
      <c r="I5" s="56"/>
      <c r="J5" s="56"/>
      <c r="K5" s="56"/>
      <c r="N5" s="61" t="s">
        <v>79</v>
      </c>
      <c r="O5" s="56"/>
      <c r="Q5" s="55" t="s">
        <v>80</v>
      </c>
      <c r="R5" s="56"/>
      <c r="T5" s="55" t="s">
        <v>81</v>
      </c>
      <c r="U5" s="56"/>
      <c r="V5" s="56"/>
      <c r="W5" s="33"/>
    </row>
    <row r="6" spans="2:23" ht="14.1" customHeight="1" x14ac:dyDescent="0.25">
      <c r="B6" s="62"/>
      <c r="C6" s="56"/>
      <c r="D6" s="56"/>
      <c r="E6" s="56"/>
      <c r="F6" s="56"/>
      <c r="G6" s="56"/>
      <c r="H6" s="56"/>
      <c r="I6" s="56"/>
      <c r="J6" s="56"/>
      <c r="K6" s="56"/>
      <c r="N6" s="56"/>
      <c r="O6" s="56"/>
      <c r="W6" s="33"/>
    </row>
    <row r="7" spans="2:23" ht="0" hidden="1" customHeight="1" x14ac:dyDescent="0.25">
      <c r="B7" s="62"/>
      <c r="C7" s="56"/>
      <c r="D7" s="56"/>
      <c r="E7" s="56"/>
      <c r="F7" s="56"/>
      <c r="G7" s="56"/>
      <c r="H7" s="56"/>
      <c r="I7" s="56"/>
      <c r="J7" s="56"/>
      <c r="K7" s="56"/>
      <c r="W7" s="33"/>
    </row>
    <row r="8" spans="2:23" ht="7.15" customHeight="1" x14ac:dyDescent="0.25">
      <c r="B8" s="62"/>
      <c r="C8" s="56"/>
      <c r="D8" s="56"/>
      <c r="E8" s="56"/>
      <c r="F8" s="56"/>
      <c r="G8" s="56"/>
      <c r="H8" s="56"/>
      <c r="I8" s="56"/>
      <c r="J8" s="56"/>
      <c r="K8" s="56"/>
      <c r="N8" s="61" t="s">
        <v>82</v>
      </c>
      <c r="O8" s="56"/>
      <c r="Q8" s="64" t="s">
        <v>193</v>
      </c>
      <c r="R8" s="56"/>
      <c r="S8" s="56"/>
      <c r="T8" s="56"/>
      <c r="W8" s="33"/>
    </row>
    <row r="9" spans="2:23" ht="6.6" customHeight="1" x14ac:dyDescent="0.25">
      <c r="B9" s="62"/>
      <c r="C9" s="56"/>
      <c r="D9" s="56"/>
      <c r="E9" s="56"/>
      <c r="N9" s="56"/>
      <c r="O9" s="56"/>
      <c r="Q9" s="56"/>
      <c r="R9" s="56"/>
      <c r="S9" s="56"/>
      <c r="T9" s="56"/>
      <c r="W9" s="33"/>
    </row>
    <row r="10" spans="2:23" ht="0.6" customHeight="1" x14ac:dyDescent="0.25">
      <c r="B10" s="62"/>
      <c r="C10" s="56"/>
      <c r="D10" s="56"/>
      <c r="E10" s="56"/>
      <c r="Q10" s="56"/>
      <c r="R10" s="56"/>
      <c r="S10" s="56"/>
      <c r="T10" s="56"/>
      <c r="W10" s="33"/>
    </row>
    <row r="11" spans="2:23" ht="11.1" customHeight="1" x14ac:dyDescent="0.25">
      <c r="B11" s="62"/>
      <c r="C11" s="56"/>
      <c r="D11" s="56"/>
      <c r="E11" s="56"/>
      <c r="W11" s="33"/>
    </row>
    <row r="12" spans="2:23" ht="7.35" customHeight="1" x14ac:dyDescent="0.25">
      <c r="B12" s="32"/>
      <c r="W12" s="33"/>
    </row>
    <row r="13" spans="2:23" x14ac:dyDescent="0.25">
      <c r="B13" s="32"/>
      <c r="C13" s="61" t="s">
        <v>83</v>
      </c>
      <c r="D13" s="56"/>
      <c r="G13" s="61" t="s">
        <v>194</v>
      </c>
      <c r="I13" s="61" t="s">
        <v>195</v>
      </c>
      <c r="J13" s="56"/>
      <c r="W13" s="33"/>
    </row>
    <row r="14" spans="2:23" x14ac:dyDescent="0.25">
      <c r="B14" s="32"/>
      <c r="G14" s="56"/>
      <c r="I14" s="56"/>
      <c r="J14" s="56"/>
      <c r="W14" s="33"/>
    </row>
    <row r="15" spans="2:23" ht="14.65" customHeight="1" x14ac:dyDescent="0.25"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6"/>
    </row>
    <row r="16" spans="2:23" ht="6" customHeight="1" x14ac:dyDescent="0.25"/>
    <row r="17" spans="1:21" ht="18" customHeight="1" x14ac:dyDescent="0.25">
      <c r="A17" s="55" t="s">
        <v>84</v>
      </c>
      <c r="B17" s="56"/>
      <c r="C17" s="56"/>
      <c r="D17" s="55" t="s">
        <v>84</v>
      </c>
      <c r="E17" s="56"/>
      <c r="F17" s="56"/>
      <c r="G17" s="56"/>
      <c r="H17" s="56"/>
      <c r="I17" s="56"/>
      <c r="J17" s="55" t="s">
        <v>84</v>
      </c>
      <c r="K17" s="56"/>
      <c r="L17" s="56"/>
      <c r="M17" s="55" t="s">
        <v>84</v>
      </c>
      <c r="N17" s="56"/>
      <c r="O17" s="55" t="s">
        <v>84</v>
      </c>
      <c r="P17" s="56"/>
      <c r="Q17" s="56"/>
      <c r="R17" s="55" t="s">
        <v>84</v>
      </c>
      <c r="S17" s="56"/>
      <c r="T17" s="56"/>
      <c r="U17" s="56"/>
    </row>
    <row r="18" spans="1:21" ht="18" customHeight="1" x14ac:dyDescent="0.25">
      <c r="A18" s="57" t="s">
        <v>84</v>
      </c>
      <c r="B18" s="58"/>
      <c r="C18" s="58"/>
      <c r="D18" s="52" t="s">
        <v>85</v>
      </c>
      <c r="E18" s="51"/>
      <c r="F18" s="51"/>
      <c r="G18" s="51"/>
      <c r="H18" s="51"/>
      <c r="I18" s="51"/>
      <c r="J18" s="59" t="s">
        <v>84</v>
      </c>
      <c r="K18" s="58"/>
      <c r="L18" s="58"/>
      <c r="M18" s="60" t="s">
        <v>84</v>
      </c>
      <c r="N18" s="58"/>
      <c r="O18" s="60" t="s">
        <v>84</v>
      </c>
      <c r="P18" s="58"/>
      <c r="Q18" s="58"/>
      <c r="R18" s="60" t="s">
        <v>84</v>
      </c>
      <c r="S18" s="58"/>
      <c r="T18" s="58"/>
      <c r="U18" s="58"/>
    </row>
    <row r="19" spans="1:21" ht="54.75" customHeight="1" x14ac:dyDescent="0.25">
      <c r="A19" s="50" t="s">
        <v>84</v>
      </c>
      <c r="B19" s="51"/>
      <c r="C19" s="51"/>
      <c r="D19" s="52" t="s">
        <v>196</v>
      </c>
      <c r="E19" s="51"/>
      <c r="F19" s="51"/>
      <c r="G19" s="51"/>
      <c r="H19" s="51"/>
      <c r="I19" s="51"/>
      <c r="J19" s="53" t="s">
        <v>84</v>
      </c>
      <c r="K19" s="51"/>
      <c r="L19" s="51"/>
      <c r="M19" s="54" t="s">
        <v>84</v>
      </c>
      <c r="N19" s="51"/>
      <c r="O19" s="54" t="s">
        <v>84</v>
      </c>
      <c r="P19" s="51"/>
      <c r="Q19" s="51"/>
      <c r="R19" s="54" t="s">
        <v>84</v>
      </c>
      <c r="S19" s="51"/>
      <c r="T19" s="51"/>
      <c r="U19" s="51"/>
    </row>
    <row r="20" spans="1:21" ht="18" customHeight="1" x14ac:dyDescent="0.25">
      <c r="A20" s="49" t="s">
        <v>87</v>
      </c>
      <c r="B20" s="44"/>
      <c r="C20" s="45"/>
      <c r="D20" s="49" t="s">
        <v>88</v>
      </c>
      <c r="E20" s="44"/>
      <c r="F20" s="44"/>
      <c r="G20" s="44"/>
      <c r="H20" s="44"/>
      <c r="I20" s="45"/>
      <c r="J20" s="49" t="s">
        <v>89</v>
      </c>
      <c r="K20" s="44"/>
      <c r="L20" s="45"/>
      <c r="M20" s="49" t="s">
        <v>90</v>
      </c>
      <c r="N20" s="45"/>
      <c r="O20" s="49" t="s">
        <v>91</v>
      </c>
      <c r="P20" s="44"/>
      <c r="Q20" s="45"/>
      <c r="R20" s="49" t="s">
        <v>92</v>
      </c>
      <c r="S20" s="44"/>
      <c r="T20" s="44"/>
      <c r="U20" s="45"/>
    </row>
    <row r="21" spans="1:21" ht="18" customHeight="1" x14ac:dyDescent="0.25">
      <c r="A21" s="46" t="s">
        <v>93</v>
      </c>
      <c r="B21" s="44"/>
      <c r="C21" s="45"/>
      <c r="D21" s="46" t="s">
        <v>94</v>
      </c>
      <c r="E21" s="44"/>
      <c r="F21" s="44"/>
      <c r="G21" s="44"/>
      <c r="H21" s="44"/>
      <c r="I21" s="45"/>
      <c r="J21" s="48">
        <v>0</v>
      </c>
      <c r="K21" s="44"/>
      <c r="L21" s="45"/>
      <c r="M21" s="48">
        <v>628658316</v>
      </c>
      <c r="N21" s="45"/>
      <c r="O21" s="48">
        <v>628658316</v>
      </c>
      <c r="P21" s="44"/>
      <c r="Q21" s="45"/>
      <c r="R21" s="48">
        <v>0</v>
      </c>
      <c r="S21" s="44"/>
      <c r="T21" s="44"/>
      <c r="U21" s="45"/>
    </row>
    <row r="22" spans="1:21" ht="18" customHeight="1" x14ac:dyDescent="0.25">
      <c r="A22" s="46" t="s">
        <v>101</v>
      </c>
      <c r="B22" s="44"/>
      <c r="C22" s="45"/>
      <c r="D22" s="46" t="s">
        <v>102</v>
      </c>
      <c r="E22" s="44"/>
      <c r="F22" s="44"/>
      <c r="G22" s="44"/>
      <c r="H22" s="44"/>
      <c r="I22" s="45"/>
      <c r="J22" s="48">
        <v>0</v>
      </c>
      <c r="K22" s="44"/>
      <c r="L22" s="45"/>
      <c r="M22" s="48">
        <v>3625611479</v>
      </c>
      <c r="N22" s="45"/>
      <c r="O22" s="48">
        <v>3625611479</v>
      </c>
      <c r="P22" s="44"/>
      <c r="Q22" s="45"/>
      <c r="R22" s="48">
        <v>0</v>
      </c>
      <c r="S22" s="44"/>
      <c r="T22" s="44"/>
      <c r="U22" s="45"/>
    </row>
    <row r="23" spans="1:21" ht="18" customHeight="1" x14ac:dyDescent="0.25">
      <c r="A23" s="46" t="s">
        <v>104</v>
      </c>
      <c r="B23" s="44"/>
      <c r="C23" s="45"/>
      <c r="D23" s="46" t="s">
        <v>24</v>
      </c>
      <c r="E23" s="44"/>
      <c r="F23" s="44"/>
      <c r="G23" s="44"/>
      <c r="H23" s="44"/>
      <c r="I23" s="45"/>
      <c r="J23" s="48">
        <v>0</v>
      </c>
      <c r="K23" s="44"/>
      <c r="L23" s="45"/>
      <c r="M23" s="48">
        <v>1862619817</v>
      </c>
      <c r="N23" s="45"/>
      <c r="O23" s="48">
        <v>1862619817</v>
      </c>
      <c r="P23" s="44"/>
      <c r="Q23" s="45"/>
      <c r="R23" s="48">
        <v>0</v>
      </c>
      <c r="S23" s="44"/>
      <c r="T23" s="44"/>
      <c r="U23" s="45"/>
    </row>
    <row r="24" spans="1:21" ht="18" customHeight="1" x14ac:dyDescent="0.25">
      <c r="A24" s="46" t="s">
        <v>109</v>
      </c>
      <c r="B24" s="44"/>
      <c r="C24" s="45"/>
      <c r="D24" s="46" t="s">
        <v>44</v>
      </c>
      <c r="E24" s="44"/>
      <c r="F24" s="44"/>
      <c r="G24" s="44"/>
      <c r="H24" s="44"/>
      <c r="I24" s="45"/>
      <c r="J24" s="48">
        <v>0</v>
      </c>
      <c r="K24" s="44"/>
      <c r="L24" s="45"/>
      <c r="M24" s="48">
        <v>6123359055</v>
      </c>
      <c r="N24" s="45"/>
      <c r="O24" s="48">
        <v>6123359055</v>
      </c>
      <c r="P24" s="44"/>
      <c r="Q24" s="45"/>
      <c r="R24" s="48">
        <v>0</v>
      </c>
      <c r="S24" s="44"/>
      <c r="T24" s="44"/>
      <c r="U24" s="45"/>
    </row>
    <row r="25" spans="1:21" ht="18" customHeight="1" x14ac:dyDescent="0.25">
      <c r="A25" s="46" t="s">
        <v>182</v>
      </c>
      <c r="B25" s="44"/>
      <c r="C25" s="45"/>
      <c r="D25" s="46" t="s">
        <v>183</v>
      </c>
      <c r="E25" s="44"/>
      <c r="F25" s="44"/>
      <c r="G25" s="44"/>
      <c r="H25" s="44"/>
      <c r="I25" s="45"/>
      <c r="J25" s="48">
        <v>0</v>
      </c>
      <c r="K25" s="44"/>
      <c r="L25" s="45"/>
      <c r="M25" s="48">
        <v>5072450643</v>
      </c>
      <c r="N25" s="45"/>
      <c r="O25" s="48">
        <v>5072450643</v>
      </c>
      <c r="P25" s="44"/>
      <c r="Q25" s="45"/>
      <c r="R25" s="48">
        <v>0</v>
      </c>
      <c r="S25" s="44"/>
      <c r="T25" s="44"/>
      <c r="U25" s="45"/>
    </row>
    <row r="26" spans="1:21" ht="18" customHeight="1" x14ac:dyDescent="0.25">
      <c r="A26" s="46" t="s">
        <v>120</v>
      </c>
      <c r="B26" s="44"/>
      <c r="C26" s="45"/>
      <c r="D26" s="46" t="s">
        <v>33</v>
      </c>
      <c r="E26" s="44"/>
      <c r="F26" s="44"/>
      <c r="G26" s="44"/>
      <c r="H26" s="44"/>
      <c r="I26" s="45"/>
      <c r="J26" s="48">
        <v>0</v>
      </c>
      <c r="K26" s="44"/>
      <c r="L26" s="45"/>
      <c r="M26" s="48">
        <v>2307404488</v>
      </c>
      <c r="N26" s="45"/>
      <c r="O26" s="48">
        <v>2307404488</v>
      </c>
      <c r="P26" s="44"/>
      <c r="Q26" s="45"/>
      <c r="R26" s="48">
        <v>0</v>
      </c>
      <c r="S26" s="44"/>
      <c r="T26" s="44"/>
      <c r="U26" s="45"/>
    </row>
    <row r="27" spans="1:21" ht="18" customHeight="1" x14ac:dyDescent="0.25">
      <c r="A27" s="46" t="s">
        <v>124</v>
      </c>
      <c r="B27" s="44"/>
      <c r="C27" s="45"/>
      <c r="D27" s="46" t="s">
        <v>125</v>
      </c>
      <c r="E27" s="44"/>
      <c r="F27" s="44"/>
      <c r="G27" s="44"/>
      <c r="H27" s="44"/>
      <c r="I27" s="45"/>
      <c r="J27" s="48">
        <v>0</v>
      </c>
      <c r="K27" s="44"/>
      <c r="L27" s="45"/>
      <c r="M27" s="48">
        <v>672179726</v>
      </c>
      <c r="N27" s="45"/>
      <c r="O27" s="48">
        <v>672179726</v>
      </c>
      <c r="P27" s="44"/>
      <c r="Q27" s="45"/>
      <c r="R27" s="48">
        <v>0</v>
      </c>
      <c r="S27" s="44"/>
      <c r="T27" s="44"/>
      <c r="U27" s="45"/>
    </row>
    <row r="28" spans="1:21" ht="18" customHeight="1" x14ac:dyDescent="0.25">
      <c r="A28" s="46" t="s">
        <v>126</v>
      </c>
      <c r="B28" s="44"/>
      <c r="C28" s="45"/>
      <c r="D28" s="46" t="s">
        <v>127</v>
      </c>
      <c r="E28" s="44"/>
      <c r="F28" s="44"/>
      <c r="G28" s="44"/>
      <c r="H28" s="44"/>
      <c r="I28" s="45"/>
      <c r="J28" s="48">
        <v>0</v>
      </c>
      <c r="K28" s="44"/>
      <c r="L28" s="45"/>
      <c r="M28" s="48">
        <v>5214017003</v>
      </c>
      <c r="N28" s="45"/>
      <c r="O28" s="48">
        <v>5214017003</v>
      </c>
      <c r="P28" s="44"/>
      <c r="Q28" s="45"/>
      <c r="R28" s="48">
        <v>0</v>
      </c>
      <c r="S28" s="44"/>
      <c r="T28" s="44"/>
      <c r="U28" s="45"/>
    </row>
    <row r="29" spans="1:21" ht="18" customHeight="1" x14ac:dyDescent="0.25">
      <c r="A29" s="46" t="s">
        <v>133</v>
      </c>
      <c r="B29" s="44"/>
      <c r="C29" s="45"/>
      <c r="D29" s="46" t="s">
        <v>63</v>
      </c>
      <c r="E29" s="44"/>
      <c r="F29" s="44"/>
      <c r="G29" s="44"/>
      <c r="H29" s="44"/>
      <c r="I29" s="45"/>
      <c r="J29" s="48">
        <v>0</v>
      </c>
      <c r="K29" s="44"/>
      <c r="L29" s="45"/>
      <c r="M29" s="48">
        <v>12059975731</v>
      </c>
      <c r="N29" s="45"/>
      <c r="O29" s="48">
        <v>12059975731</v>
      </c>
      <c r="P29" s="44"/>
      <c r="Q29" s="45"/>
      <c r="R29" s="48">
        <v>0</v>
      </c>
      <c r="S29" s="44"/>
      <c r="T29" s="44"/>
      <c r="U29" s="45"/>
    </row>
    <row r="30" spans="1:21" ht="18" customHeight="1" x14ac:dyDescent="0.25">
      <c r="A30" s="46" t="s">
        <v>134</v>
      </c>
      <c r="B30" s="44"/>
      <c r="C30" s="45"/>
      <c r="D30" s="46" t="s">
        <v>39</v>
      </c>
      <c r="E30" s="44"/>
      <c r="F30" s="44"/>
      <c r="G30" s="44"/>
      <c r="H30" s="44"/>
      <c r="I30" s="45"/>
      <c r="J30" s="48">
        <v>0</v>
      </c>
      <c r="K30" s="44"/>
      <c r="L30" s="45"/>
      <c r="M30" s="48">
        <v>3313482031</v>
      </c>
      <c r="N30" s="45"/>
      <c r="O30" s="48">
        <v>3313482031</v>
      </c>
      <c r="P30" s="44"/>
      <c r="Q30" s="45"/>
      <c r="R30" s="48">
        <v>0</v>
      </c>
      <c r="S30" s="44"/>
      <c r="T30" s="44"/>
      <c r="U30" s="45"/>
    </row>
    <row r="31" spans="1:21" ht="18" customHeight="1" x14ac:dyDescent="0.25">
      <c r="A31" s="46" t="s">
        <v>135</v>
      </c>
      <c r="B31" s="44"/>
      <c r="C31" s="45"/>
      <c r="D31" s="46" t="s">
        <v>40</v>
      </c>
      <c r="E31" s="44"/>
      <c r="F31" s="44"/>
      <c r="G31" s="44"/>
      <c r="H31" s="44"/>
      <c r="I31" s="45"/>
      <c r="J31" s="48">
        <v>0</v>
      </c>
      <c r="K31" s="44"/>
      <c r="L31" s="45"/>
      <c r="M31" s="48">
        <v>3432271637</v>
      </c>
      <c r="N31" s="45"/>
      <c r="O31" s="48">
        <v>3432271637</v>
      </c>
      <c r="P31" s="44"/>
      <c r="Q31" s="45"/>
      <c r="R31" s="48">
        <v>0</v>
      </c>
      <c r="S31" s="44"/>
      <c r="T31" s="44"/>
      <c r="U31" s="45"/>
    </row>
    <row r="32" spans="1:21" ht="18" customHeight="1" x14ac:dyDescent="0.25">
      <c r="A32" s="46" t="s">
        <v>139</v>
      </c>
      <c r="B32" s="44"/>
      <c r="C32" s="45"/>
      <c r="D32" s="46" t="s">
        <v>56</v>
      </c>
      <c r="E32" s="44"/>
      <c r="F32" s="44"/>
      <c r="G32" s="44"/>
      <c r="H32" s="44"/>
      <c r="I32" s="45"/>
      <c r="J32" s="48">
        <v>0</v>
      </c>
      <c r="K32" s="44"/>
      <c r="L32" s="45"/>
      <c r="M32" s="48">
        <v>4252515837</v>
      </c>
      <c r="N32" s="45"/>
      <c r="O32" s="48">
        <v>4252515837</v>
      </c>
      <c r="P32" s="44"/>
      <c r="Q32" s="45"/>
      <c r="R32" s="48">
        <v>0</v>
      </c>
      <c r="S32" s="44"/>
      <c r="T32" s="44"/>
      <c r="U32" s="45"/>
    </row>
    <row r="33" spans="1:21" ht="18" customHeight="1" x14ac:dyDescent="0.25">
      <c r="A33" s="46" t="s">
        <v>140</v>
      </c>
      <c r="B33" s="44"/>
      <c r="C33" s="45"/>
      <c r="D33" s="46" t="s">
        <v>141</v>
      </c>
      <c r="E33" s="44"/>
      <c r="F33" s="44"/>
      <c r="G33" s="44"/>
      <c r="H33" s="44"/>
      <c r="I33" s="45"/>
      <c r="J33" s="48">
        <v>0</v>
      </c>
      <c r="K33" s="44"/>
      <c r="L33" s="45"/>
      <c r="M33" s="48">
        <v>4695009844</v>
      </c>
      <c r="N33" s="45"/>
      <c r="O33" s="48">
        <v>4695009844</v>
      </c>
      <c r="P33" s="44"/>
      <c r="Q33" s="45"/>
      <c r="R33" s="48">
        <v>0</v>
      </c>
      <c r="S33" s="44"/>
      <c r="T33" s="44"/>
      <c r="U33" s="45"/>
    </row>
    <row r="34" spans="1:21" ht="18" customHeight="1" x14ac:dyDescent="0.25">
      <c r="A34" s="46" t="s">
        <v>145</v>
      </c>
      <c r="B34" s="44"/>
      <c r="C34" s="45"/>
      <c r="D34" s="46" t="s">
        <v>16</v>
      </c>
      <c r="E34" s="44"/>
      <c r="F34" s="44"/>
      <c r="G34" s="44"/>
      <c r="H34" s="44"/>
      <c r="I34" s="45"/>
      <c r="J34" s="48">
        <v>0</v>
      </c>
      <c r="K34" s="44"/>
      <c r="L34" s="45"/>
      <c r="M34" s="48">
        <v>3939233516</v>
      </c>
      <c r="N34" s="45"/>
      <c r="O34" s="48">
        <v>3939233516</v>
      </c>
      <c r="P34" s="44"/>
      <c r="Q34" s="45"/>
      <c r="R34" s="48">
        <v>0</v>
      </c>
      <c r="S34" s="44"/>
      <c r="T34" s="44"/>
      <c r="U34" s="45"/>
    </row>
    <row r="35" spans="1:21" ht="18" customHeight="1" x14ac:dyDescent="0.25">
      <c r="A35" s="46" t="s">
        <v>148</v>
      </c>
      <c r="B35" s="44"/>
      <c r="C35" s="45"/>
      <c r="D35" s="46" t="s">
        <v>149</v>
      </c>
      <c r="E35" s="44"/>
      <c r="F35" s="44"/>
      <c r="G35" s="44"/>
      <c r="H35" s="44"/>
      <c r="I35" s="45"/>
      <c r="J35" s="48">
        <v>0</v>
      </c>
      <c r="K35" s="44"/>
      <c r="L35" s="45"/>
      <c r="M35" s="48">
        <v>675823666</v>
      </c>
      <c r="N35" s="45"/>
      <c r="O35" s="48">
        <v>675823666</v>
      </c>
      <c r="P35" s="44"/>
      <c r="Q35" s="45"/>
      <c r="R35" s="48">
        <v>0</v>
      </c>
      <c r="S35" s="44"/>
      <c r="T35" s="44"/>
      <c r="U35" s="45"/>
    </row>
    <row r="36" spans="1:21" ht="18" customHeight="1" x14ac:dyDescent="0.25">
      <c r="A36" s="46" t="s">
        <v>197</v>
      </c>
      <c r="B36" s="44"/>
      <c r="C36" s="45"/>
      <c r="D36" s="46" t="s">
        <v>198</v>
      </c>
      <c r="E36" s="44"/>
      <c r="F36" s="44"/>
      <c r="G36" s="44"/>
      <c r="H36" s="44"/>
      <c r="I36" s="45"/>
      <c r="J36" s="48">
        <v>0</v>
      </c>
      <c r="K36" s="44"/>
      <c r="L36" s="45"/>
      <c r="M36" s="48">
        <v>1483391024</v>
      </c>
      <c r="N36" s="45"/>
      <c r="O36" s="48">
        <v>1483391024</v>
      </c>
      <c r="P36" s="44"/>
      <c r="Q36" s="45"/>
      <c r="R36" s="48">
        <v>0</v>
      </c>
      <c r="S36" s="44"/>
      <c r="T36" s="44"/>
      <c r="U36" s="45"/>
    </row>
    <row r="37" spans="1:21" ht="18" customHeight="1" x14ac:dyDescent="0.25">
      <c r="A37" s="46" t="s">
        <v>156</v>
      </c>
      <c r="B37" s="44"/>
      <c r="C37" s="45"/>
      <c r="D37" s="46" t="s">
        <v>72</v>
      </c>
      <c r="E37" s="44"/>
      <c r="F37" s="44"/>
      <c r="G37" s="44"/>
      <c r="H37" s="44"/>
      <c r="I37" s="45"/>
      <c r="J37" s="48">
        <v>0</v>
      </c>
      <c r="K37" s="44"/>
      <c r="L37" s="45"/>
      <c r="M37" s="48">
        <v>3680639022</v>
      </c>
      <c r="N37" s="45"/>
      <c r="O37" s="48">
        <v>3680639022</v>
      </c>
      <c r="P37" s="44"/>
      <c r="Q37" s="45"/>
      <c r="R37" s="48">
        <v>0</v>
      </c>
      <c r="S37" s="44"/>
      <c r="T37" s="44"/>
      <c r="U37" s="45"/>
    </row>
    <row r="38" spans="1:21" ht="18" customHeight="1" x14ac:dyDescent="0.25">
      <c r="A38" s="46" t="s">
        <v>157</v>
      </c>
      <c r="B38" s="44"/>
      <c r="C38" s="45"/>
      <c r="D38" s="46" t="s">
        <v>158</v>
      </c>
      <c r="E38" s="44"/>
      <c r="F38" s="44"/>
      <c r="G38" s="44"/>
      <c r="H38" s="44"/>
      <c r="I38" s="45"/>
      <c r="J38" s="48">
        <v>0</v>
      </c>
      <c r="K38" s="44"/>
      <c r="L38" s="45"/>
      <c r="M38" s="48">
        <v>1774285181</v>
      </c>
      <c r="N38" s="45"/>
      <c r="O38" s="48">
        <v>1774285181</v>
      </c>
      <c r="P38" s="44"/>
      <c r="Q38" s="45"/>
      <c r="R38" s="48">
        <v>0</v>
      </c>
      <c r="S38" s="44"/>
      <c r="T38" s="44"/>
      <c r="U38" s="45"/>
    </row>
    <row r="39" spans="1:21" ht="18" customHeight="1" x14ac:dyDescent="0.25">
      <c r="A39" s="46" t="s">
        <v>165</v>
      </c>
      <c r="B39" s="44"/>
      <c r="C39" s="45"/>
      <c r="D39" s="46" t="s">
        <v>67</v>
      </c>
      <c r="E39" s="44"/>
      <c r="F39" s="44"/>
      <c r="G39" s="44"/>
      <c r="H39" s="44"/>
      <c r="I39" s="45"/>
      <c r="J39" s="48">
        <v>0</v>
      </c>
      <c r="K39" s="44"/>
      <c r="L39" s="45"/>
      <c r="M39" s="48">
        <v>12020380293</v>
      </c>
      <c r="N39" s="45"/>
      <c r="O39" s="48">
        <v>12020380293</v>
      </c>
      <c r="P39" s="44"/>
      <c r="Q39" s="45"/>
      <c r="R39" s="48">
        <v>0</v>
      </c>
      <c r="S39" s="44"/>
      <c r="T39" s="44"/>
      <c r="U39" s="45"/>
    </row>
    <row r="40" spans="1:21" ht="18" customHeight="1" x14ac:dyDescent="0.25">
      <c r="A40" s="46" t="s">
        <v>167</v>
      </c>
      <c r="B40" s="44"/>
      <c r="C40" s="45"/>
      <c r="D40" s="46" t="s">
        <v>168</v>
      </c>
      <c r="E40" s="44"/>
      <c r="F40" s="44"/>
      <c r="G40" s="44"/>
      <c r="H40" s="44"/>
      <c r="I40" s="45"/>
      <c r="J40" s="48">
        <v>0</v>
      </c>
      <c r="K40" s="44"/>
      <c r="L40" s="45"/>
      <c r="M40" s="48">
        <v>5188746444</v>
      </c>
      <c r="N40" s="45"/>
      <c r="O40" s="48">
        <v>5188746444</v>
      </c>
      <c r="P40" s="44"/>
      <c r="Q40" s="45"/>
      <c r="R40" s="48">
        <v>0</v>
      </c>
      <c r="S40" s="44"/>
      <c r="T40" s="44"/>
      <c r="U40" s="45"/>
    </row>
    <row r="41" spans="1:21" ht="18" customHeight="1" x14ac:dyDescent="0.25">
      <c r="A41" s="46" t="s">
        <v>171</v>
      </c>
      <c r="B41" s="44"/>
      <c r="C41" s="45"/>
      <c r="D41" s="46" t="s">
        <v>172</v>
      </c>
      <c r="E41" s="44"/>
      <c r="F41" s="44"/>
      <c r="G41" s="44"/>
      <c r="H41" s="44"/>
      <c r="I41" s="45"/>
      <c r="J41" s="48">
        <v>0</v>
      </c>
      <c r="K41" s="44"/>
      <c r="L41" s="45"/>
      <c r="M41" s="48">
        <v>19328362591</v>
      </c>
      <c r="N41" s="45"/>
      <c r="O41" s="48">
        <v>19328362591</v>
      </c>
      <c r="P41" s="44"/>
      <c r="Q41" s="45"/>
      <c r="R41" s="48">
        <v>0</v>
      </c>
      <c r="S41" s="44"/>
      <c r="T41" s="44"/>
      <c r="U41" s="45"/>
    </row>
    <row r="42" spans="1:21" ht="18" customHeight="1" x14ac:dyDescent="0.25">
      <c r="A42" s="46" t="s">
        <v>176</v>
      </c>
      <c r="B42" s="44"/>
      <c r="C42" s="45"/>
      <c r="D42" s="46" t="s">
        <v>177</v>
      </c>
      <c r="E42" s="44"/>
      <c r="F42" s="44"/>
      <c r="G42" s="44"/>
      <c r="H42" s="44"/>
      <c r="I42" s="45"/>
      <c r="J42" s="48">
        <v>0</v>
      </c>
      <c r="K42" s="44"/>
      <c r="L42" s="45"/>
      <c r="M42" s="48">
        <v>6067201677</v>
      </c>
      <c r="N42" s="45"/>
      <c r="O42" s="48">
        <v>6067201677</v>
      </c>
      <c r="P42" s="44"/>
      <c r="Q42" s="45"/>
      <c r="R42" s="48">
        <v>0</v>
      </c>
      <c r="S42" s="44"/>
      <c r="T42" s="44"/>
      <c r="U42" s="45"/>
    </row>
    <row r="43" spans="1:21" ht="18" customHeight="1" x14ac:dyDescent="0.25">
      <c r="A43" s="43" t="s">
        <v>84</v>
      </c>
      <c r="B43" s="44"/>
      <c r="C43" s="45"/>
      <c r="D43" s="46" t="s">
        <v>180</v>
      </c>
      <c r="E43" s="44"/>
      <c r="F43" s="44"/>
      <c r="G43" s="44"/>
      <c r="H43" s="44"/>
      <c r="I43" s="45"/>
      <c r="J43" s="47">
        <v>0</v>
      </c>
      <c r="K43" s="44"/>
      <c r="L43" s="45"/>
      <c r="M43" s="47">
        <v>107417619021</v>
      </c>
      <c r="N43" s="45"/>
      <c r="O43" s="47">
        <v>107417619021</v>
      </c>
      <c r="P43" s="44"/>
      <c r="Q43" s="45"/>
      <c r="R43" s="47">
        <v>0</v>
      </c>
      <c r="S43" s="44"/>
      <c r="T43" s="44"/>
      <c r="U43" s="45"/>
    </row>
    <row r="44" spans="1:21" ht="0" hidden="1" customHeight="1" x14ac:dyDescent="0.25"/>
  </sheetData>
  <mergeCells count="175">
    <mergeCell ref="Q2:R3"/>
    <mergeCell ref="T2:V3"/>
    <mergeCell ref="N5:O6"/>
    <mergeCell ref="Q5:R5"/>
    <mergeCell ref="T5:V5"/>
    <mergeCell ref="N8:O9"/>
    <mergeCell ref="Q8:T10"/>
    <mergeCell ref="C13:D13"/>
    <mergeCell ref="G13:G14"/>
    <mergeCell ref="I13:J14"/>
    <mergeCell ref="A17:C17"/>
    <mergeCell ref="D17:I17"/>
    <mergeCell ref="J17:L17"/>
    <mergeCell ref="B2:E11"/>
    <mergeCell ref="F2:K8"/>
    <mergeCell ref="N2:O2"/>
    <mergeCell ref="A19:C19"/>
    <mergeCell ref="D19:I19"/>
    <mergeCell ref="J19:L19"/>
    <mergeCell ref="M19:N19"/>
    <mergeCell ref="O19:Q19"/>
    <mergeCell ref="R19:U19"/>
    <mergeCell ref="M17:N17"/>
    <mergeCell ref="O17:Q17"/>
    <mergeCell ref="R17:U17"/>
    <mergeCell ref="A18:C18"/>
    <mergeCell ref="D18:I18"/>
    <mergeCell ref="J18:L18"/>
    <mergeCell ref="M18:N18"/>
    <mergeCell ref="O18:Q18"/>
    <mergeCell ref="R18:U18"/>
    <mergeCell ref="A21:C21"/>
    <mergeCell ref="D21:I21"/>
    <mergeCell ref="J21:L21"/>
    <mergeCell ref="M21:N21"/>
    <mergeCell ref="O21:Q21"/>
    <mergeCell ref="R21:U21"/>
    <mergeCell ref="A20:C20"/>
    <mergeCell ref="D20:I20"/>
    <mergeCell ref="J20:L20"/>
    <mergeCell ref="M20:N20"/>
    <mergeCell ref="O20:Q20"/>
    <mergeCell ref="R20:U20"/>
    <mergeCell ref="A23:C23"/>
    <mergeCell ref="D23:I23"/>
    <mergeCell ref="J23:L23"/>
    <mergeCell ref="M23:N23"/>
    <mergeCell ref="O23:Q23"/>
    <mergeCell ref="R23:U23"/>
    <mergeCell ref="A22:C22"/>
    <mergeCell ref="D22:I22"/>
    <mergeCell ref="J22:L22"/>
    <mergeCell ref="M22:N22"/>
    <mergeCell ref="O22:Q22"/>
    <mergeCell ref="R22:U22"/>
    <mergeCell ref="A25:C25"/>
    <mergeCell ref="D25:I25"/>
    <mergeCell ref="J25:L25"/>
    <mergeCell ref="M25:N25"/>
    <mergeCell ref="O25:Q25"/>
    <mergeCell ref="R25:U25"/>
    <mergeCell ref="A24:C24"/>
    <mergeCell ref="D24:I24"/>
    <mergeCell ref="J24:L24"/>
    <mergeCell ref="M24:N24"/>
    <mergeCell ref="O24:Q24"/>
    <mergeCell ref="R24:U24"/>
    <mergeCell ref="A27:C27"/>
    <mergeCell ref="D27:I27"/>
    <mergeCell ref="J27:L27"/>
    <mergeCell ref="M27:N27"/>
    <mergeCell ref="O27:Q27"/>
    <mergeCell ref="R27:U27"/>
    <mergeCell ref="A26:C26"/>
    <mergeCell ref="D26:I26"/>
    <mergeCell ref="J26:L26"/>
    <mergeCell ref="M26:N26"/>
    <mergeCell ref="O26:Q26"/>
    <mergeCell ref="R26:U26"/>
    <mergeCell ref="A29:C29"/>
    <mergeCell ref="D29:I29"/>
    <mergeCell ref="J29:L29"/>
    <mergeCell ref="M29:N29"/>
    <mergeCell ref="O29:Q29"/>
    <mergeCell ref="R29:U29"/>
    <mergeCell ref="A28:C28"/>
    <mergeCell ref="D28:I28"/>
    <mergeCell ref="J28:L28"/>
    <mergeCell ref="M28:N28"/>
    <mergeCell ref="O28:Q28"/>
    <mergeCell ref="R28:U28"/>
    <mergeCell ref="A31:C31"/>
    <mergeCell ref="D31:I31"/>
    <mergeCell ref="J31:L31"/>
    <mergeCell ref="M31:N31"/>
    <mergeCell ref="O31:Q31"/>
    <mergeCell ref="R31:U31"/>
    <mergeCell ref="A30:C30"/>
    <mergeCell ref="D30:I30"/>
    <mergeCell ref="J30:L30"/>
    <mergeCell ref="M30:N30"/>
    <mergeCell ref="O30:Q30"/>
    <mergeCell ref="R30:U30"/>
    <mergeCell ref="A33:C33"/>
    <mergeCell ref="D33:I33"/>
    <mergeCell ref="J33:L33"/>
    <mergeCell ref="M33:N33"/>
    <mergeCell ref="O33:Q33"/>
    <mergeCell ref="R33:U33"/>
    <mergeCell ref="A32:C32"/>
    <mergeCell ref="D32:I32"/>
    <mergeCell ref="J32:L32"/>
    <mergeCell ref="M32:N32"/>
    <mergeCell ref="O32:Q32"/>
    <mergeCell ref="R32:U32"/>
    <mergeCell ref="A35:C35"/>
    <mergeCell ref="D35:I35"/>
    <mergeCell ref="J35:L35"/>
    <mergeCell ref="M35:N35"/>
    <mergeCell ref="O35:Q35"/>
    <mergeCell ref="R35:U35"/>
    <mergeCell ref="A34:C34"/>
    <mergeCell ref="D34:I34"/>
    <mergeCell ref="J34:L34"/>
    <mergeCell ref="M34:N34"/>
    <mergeCell ref="O34:Q34"/>
    <mergeCell ref="R34:U34"/>
    <mergeCell ref="A37:C37"/>
    <mergeCell ref="D37:I37"/>
    <mergeCell ref="J37:L37"/>
    <mergeCell ref="M37:N37"/>
    <mergeCell ref="O37:Q37"/>
    <mergeCell ref="R37:U37"/>
    <mergeCell ref="A36:C36"/>
    <mergeCell ref="D36:I36"/>
    <mergeCell ref="J36:L36"/>
    <mergeCell ref="M36:N36"/>
    <mergeCell ref="O36:Q36"/>
    <mergeCell ref="R36:U36"/>
    <mergeCell ref="A39:C39"/>
    <mergeCell ref="D39:I39"/>
    <mergeCell ref="J39:L39"/>
    <mergeCell ref="M39:N39"/>
    <mergeCell ref="O39:Q39"/>
    <mergeCell ref="R39:U39"/>
    <mergeCell ref="A38:C38"/>
    <mergeCell ref="D38:I38"/>
    <mergeCell ref="J38:L38"/>
    <mergeCell ref="M38:N38"/>
    <mergeCell ref="O38:Q38"/>
    <mergeCell ref="R38:U38"/>
    <mergeCell ref="A41:C41"/>
    <mergeCell ref="D41:I41"/>
    <mergeCell ref="J41:L41"/>
    <mergeCell ref="M41:N41"/>
    <mergeCell ref="O41:Q41"/>
    <mergeCell ref="R41:U41"/>
    <mergeCell ref="A40:C40"/>
    <mergeCell ref="D40:I40"/>
    <mergeCell ref="J40:L40"/>
    <mergeCell ref="M40:N40"/>
    <mergeCell ref="O40:Q40"/>
    <mergeCell ref="R40:U40"/>
    <mergeCell ref="A43:C43"/>
    <mergeCell ref="D43:I43"/>
    <mergeCell ref="J43:L43"/>
    <mergeCell ref="M43:N43"/>
    <mergeCell ref="O43:Q43"/>
    <mergeCell ref="R43:U43"/>
    <mergeCell ref="A42:C42"/>
    <mergeCell ref="D42:I42"/>
    <mergeCell ref="J42:L42"/>
    <mergeCell ref="M42:N42"/>
    <mergeCell ref="O42:Q42"/>
    <mergeCell ref="R42:U4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BA126-9941-4E48-A94F-EFF7FDA2AED3}">
  <dimension ref="A1:W81"/>
  <sheetViews>
    <sheetView workbookViewId="0">
      <selection activeCell="R80" sqref="R80:U80"/>
    </sheetView>
  </sheetViews>
  <sheetFormatPr baseColWidth="10" defaultRowHeight="15" x14ac:dyDescent="0.25"/>
  <cols>
    <col min="1" max="1" width="0.28515625" style="31" customWidth="1"/>
    <col min="2" max="2" width="0" style="31" hidden="1" customWidth="1"/>
    <col min="3" max="3" width="13.140625" style="31" customWidth="1"/>
    <col min="4" max="4" width="13.5703125" style="31" customWidth="1"/>
    <col min="5" max="5" width="0.28515625" style="31" customWidth="1"/>
    <col min="6" max="6" width="1.28515625" style="31" customWidth="1"/>
    <col min="7" max="7" width="16.140625" style="31" customWidth="1"/>
    <col min="8" max="8" width="1.28515625" style="31" customWidth="1"/>
    <col min="9" max="9" width="10.28515625" style="31" customWidth="1"/>
    <col min="10" max="10" width="6" style="31" customWidth="1"/>
    <col min="11" max="11" width="8.140625" style="31" customWidth="1"/>
    <col min="12" max="12" width="2.28515625" style="31" customWidth="1"/>
    <col min="13" max="13" width="0.42578125" style="31" customWidth="1"/>
    <col min="14" max="14" width="15.7109375" style="31" customWidth="1"/>
    <col min="15" max="15" width="3.140625" style="31" customWidth="1"/>
    <col min="16" max="16" width="1.28515625" style="31" customWidth="1"/>
    <col min="17" max="17" width="12.5703125" style="31" customWidth="1"/>
    <col min="18" max="18" width="0.85546875" style="31" customWidth="1"/>
    <col min="19" max="19" width="1.28515625" style="31" customWidth="1"/>
    <col min="20" max="20" width="7.42578125" style="31" customWidth="1"/>
    <col min="21" max="21" width="9.28515625" style="31" customWidth="1"/>
    <col min="22" max="22" width="13" style="31" customWidth="1"/>
    <col min="23" max="23" width="0.42578125" style="31" customWidth="1"/>
    <col min="24" max="24" width="1.7109375" style="31" customWidth="1"/>
    <col min="25" max="16384" width="11.42578125" style="31"/>
  </cols>
  <sheetData>
    <row r="1" spans="2:23" ht="7.15" customHeight="1" x14ac:dyDescent="0.25"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30"/>
    </row>
    <row r="2" spans="2:23" ht="13.7" customHeight="1" x14ac:dyDescent="0.25">
      <c r="B2" s="62"/>
      <c r="C2" s="56"/>
      <c r="D2" s="56"/>
      <c r="E2" s="56"/>
      <c r="F2" s="63" t="s">
        <v>75</v>
      </c>
      <c r="G2" s="56"/>
      <c r="H2" s="56"/>
      <c r="I2" s="56"/>
      <c r="J2" s="56"/>
      <c r="K2" s="56"/>
      <c r="N2" s="61" t="s">
        <v>76</v>
      </c>
      <c r="O2" s="56"/>
      <c r="Q2" s="55" t="s">
        <v>77</v>
      </c>
      <c r="R2" s="56"/>
      <c r="T2" s="55" t="s">
        <v>78</v>
      </c>
      <c r="U2" s="56"/>
      <c r="V2" s="56"/>
      <c r="W2" s="33"/>
    </row>
    <row r="3" spans="2:23" ht="0.6" customHeight="1" x14ac:dyDescent="0.25">
      <c r="B3" s="62"/>
      <c r="C3" s="56"/>
      <c r="D3" s="56"/>
      <c r="E3" s="56"/>
      <c r="F3" s="56"/>
      <c r="G3" s="56"/>
      <c r="H3" s="56"/>
      <c r="I3" s="56"/>
      <c r="J3" s="56"/>
      <c r="K3" s="56"/>
      <c r="Q3" s="56"/>
      <c r="R3" s="56"/>
      <c r="T3" s="56"/>
      <c r="U3" s="56"/>
      <c r="V3" s="56"/>
      <c r="W3" s="33"/>
    </row>
    <row r="4" spans="2:23" ht="0" hidden="1" customHeight="1" x14ac:dyDescent="0.25">
      <c r="B4" s="62"/>
      <c r="C4" s="56"/>
      <c r="D4" s="56"/>
      <c r="E4" s="56"/>
      <c r="F4" s="56"/>
      <c r="G4" s="56"/>
      <c r="H4" s="56"/>
      <c r="I4" s="56"/>
      <c r="J4" s="56"/>
      <c r="K4" s="56"/>
      <c r="W4" s="33"/>
    </row>
    <row r="5" spans="2:23" ht="14.1" customHeight="1" x14ac:dyDescent="0.25">
      <c r="B5" s="62"/>
      <c r="C5" s="56"/>
      <c r="D5" s="56"/>
      <c r="E5" s="56"/>
      <c r="F5" s="56"/>
      <c r="G5" s="56"/>
      <c r="H5" s="56"/>
      <c r="I5" s="56"/>
      <c r="J5" s="56"/>
      <c r="K5" s="56"/>
      <c r="N5" s="61" t="s">
        <v>79</v>
      </c>
      <c r="O5" s="56"/>
      <c r="Q5" s="55" t="s">
        <v>80</v>
      </c>
      <c r="R5" s="56"/>
      <c r="T5" s="55" t="s">
        <v>81</v>
      </c>
      <c r="U5" s="56"/>
      <c r="V5" s="56"/>
      <c r="W5" s="33"/>
    </row>
    <row r="6" spans="2:23" ht="14.1" customHeight="1" x14ac:dyDescent="0.25">
      <c r="B6" s="62"/>
      <c r="C6" s="56"/>
      <c r="D6" s="56"/>
      <c r="E6" s="56"/>
      <c r="F6" s="56"/>
      <c r="G6" s="56"/>
      <c r="H6" s="56"/>
      <c r="I6" s="56"/>
      <c r="J6" s="56"/>
      <c r="K6" s="56"/>
      <c r="N6" s="56"/>
      <c r="O6" s="56"/>
      <c r="W6" s="33"/>
    </row>
    <row r="7" spans="2:23" ht="0" hidden="1" customHeight="1" x14ac:dyDescent="0.25">
      <c r="B7" s="62"/>
      <c r="C7" s="56"/>
      <c r="D7" s="56"/>
      <c r="E7" s="56"/>
      <c r="F7" s="56"/>
      <c r="G7" s="56"/>
      <c r="H7" s="56"/>
      <c r="I7" s="56"/>
      <c r="J7" s="56"/>
      <c r="K7" s="56"/>
      <c r="W7" s="33"/>
    </row>
    <row r="8" spans="2:23" ht="7.15" customHeight="1" x14ac:dyDescent="0.25">
      <c r="B8" s="62"/>
      <c r="C8" s="56"/>
      <c r="D8" s="56"/>
      <c r="E8" s="56"/>
      <c r="F8" s="56"/>
      <c r="G8" s="56"/>
      <c r="H8" s="56"/>
      <c r="I8" s="56"/>
      <c r="J8" s="56"/>
      <c r="K8" s="56"/>
      <c r="N8" s="61" t="s">
        <v>82</v>
      </c>
      <c r="O8" s="56"/>
      <c r="Q8" s="64" t="s">
        <v>199</v>
      </c>
      <c r="R8" s="56"/>
      <c r="S8" s="56"/>
      <c r="T8" s="56"/>
      <c r="W8" s="33"/>
    </row>
    <row r="9" spans="2:23" ht="6.6" customHeight="1" x14ac:dyDescent="0.25">
      <c r="B9" s="62"/>
      <c r="C9" s="56"/>
      <c r="D9" s="56"/>
      <c r="E9" s="56"/>
      <c r="N9" s="56"/>
      <c r="O9" s="56"/>
      <c r="Q9" s="56"/>
      <c r="R9" s="56"/>
      <c r="S9" s="56"/>
      <c r="T9" s="56"/>
      <c r="W9" s="33"/>
    </row>
    <row r="10" spans="2:23" ht="0.6" customHeight="1" x14ac:dyDescent="0.25">
      <c r="B10" s="62"/>
      <c r="C10" s="56"/>
      <c r="D10" s="56"/>
      <c r="E10" s="56"/>
      <c r="Q10" s="56"/>
      <c r="R10" s="56"/>
      <c r="S10" s="56"/>
      <c r="T10" s="56"/>
      <c r="W10" s="33"/>
    </row>
    <row r="11" spans="2:23" ht="11.1" customHeight="1" x14ac:dyDescent="0.25">
      <c r="B11" s="62"/>
      <c r="C11" s="56"/>
      <c r="D11" s="56"/>
      <c r="E11" s="56"/>
      <c r="W11" s="33"/>
    </row>
    <row r="12" spans="2:23" ht="7.35" customHeight="1" x14ac:dyDescent="0.25">
      <c r="B12" s="32"/>
      <c r="W12" s="33"/>
    </row>
    <row r="13" spans="2:23" x14ac:dyDescent="0.25">
      <c r="B13" s="32"/>
      <c r="C13" s="61" t="s">
        <v>83</v>
      </c>
      <c r="D13" s="56"/>
      <c r="G13" s="61" t="s">
        <v>194</v>
      </c>
      <c r="I13" s="61" t="s">
        <v>195</v>
      </c>
      <c r="J13" s="56"/>
      <c r="W13" s="33"/>
    </row>
    <row r="14" spans="2:23" x14ac:dyDescent="0.25">
      <c r="B14" s="32"/>
      <c r="G14" s="56"/>
      <c r="I14" s="56"/>
      <c r="J14" s="56"/>
      <c r="W14" s="33"/>
    </row>
    <row r="15" spans="2:23" ht="14.65" customHeight="1" x14ac:dyDescent="0.25"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6"/>
    </row>
    <row r="16" spans="2:23" ht="6" customHeight="1" x14ac:dyDescent="0.25"/>
    <row r="17" spans="1:21" ht="18" customHeight="1" x14ac:dyDescent="0.25">
      <c r="A17" s="55" t="s">
        <v>84</v>
      </c>
      <c r="B17" s="56"/>
      <c r="C17" s="56"/>
      <c r="D17" s="55" t="s">
        <v>84</v>
      </c>
      <c r="E17" s="56"/>
      <c r="F17" s="56"/>
      <c r="G17" s="56"/>
      <c r="H17" s="56"/>
      <c r="I17" s="56"/>
      <c r="J17" s="55" t="s">
        <v>84</v>
      </c>
      <c r="K17" s="56"/>
      <c r="L17" s="56"/>
      <c r="M17" s="55" t="s">
        <v>84</v>
      </c>
      <c r="N17" s="56"/>
      <c r="O17" s="55" t="s">
        <v>84</v>
      </c>
      <c r="P17" s="56"/>
      <c r="Q17" s="56"/>
      <c r="R17" s="55" t="s">
        <v>84</v>
      </c>
      <c r="S17" s="56"/>
      <c r="T17" s="56"/>
      <c r="U17" s="56"/>
    </row>
    <row r="18" spans="1:21" ht="18" customHeight="1" x14ac:dyDescent="0.25">
      <c r="A18" s="57" t="s">
        <v>84</v>
      </c>
      <c r="B18" s="58"/>
      <c r="C18" s="58"/>
      <c r="D18" s="52" t="s">
        <v>85</v>
      </c>
      <c r="E18" s="51"/>
      <c r="F18" s="51"/>
      <c r="G18" s="51"/>
      <c r="H18" s="51"/>
      <c r="I18" s="51"/>
      <c r="J18" s="59" t="s">
        <v>84</v>
      </c>
      <c r="K18" s="58"/>
      <c r="L18" s="58"/>
      <c r="M18" s="60" t="s">
        <v>84</v>
      </c>
      <c r="N18" s="58"/>
      <c r="O18" s="60" t="s">
        <v>84</v>
      </c>
      <c r="P18" s="58"/>
      <c r="Q18" s="58"/>
      <c r="R18" s="60" t="s">
        <v>84</v>
      </c>
      <c r="S18" s="58"/>
      <c r="T18" s="58"/>
      <c r="U18" s="58"/>
    </row>
    <row r="19" spans="1:21" ht="18" customHeight="1" x14ac:dyDescent="0.25">
      <c r="A19" s="50" t="s">
        <v>84</v>
      </c>
      <c r="B19" s="51"/>
      <c r="C19" s="51"/>
      <c r="D19" s="52" t="s">
        <v>86</v>
      </c>
      <c r="E19" s="51"/>
      <c r="F19" s="51"/>
      <c r="G19" s="51"/>
      <c r="H19" s="51"/>
      <c r="I19" s="51"/>
      <c r="J19" s="53" t="s">
        <v>84</v>
      </c>
      <c r="K19" s="51"/>
      <c r="L19" s="51"/>
      <c r="M19" s="54" t="s">
        <v>84</v>
      </c>
      <c r="N19" s="51"/>
      <c r="O19" s="54" t="s">
        <v>84</v>
      </c>
      <c r="P19" s="51"/>
      <c r="Q19" s="51"/>
      <c r="R19" s="54" t="s">
        <v>84</v>
      </c>
      <c r="S19" s="51"/>
      <c r="T19" s="51"/>
      <c r="U19" s="51"/>
    </row>
    <row r="20" spans="1:21" ht="18" customHeight="1" x14ac:dyDescent="0.25">
      <c r="A20" s="49" t="s">
        <v>87</v>
      </c>
      <c r="B20" s="44"/>
      <c r="C20" s="45"/>
      <c r="D20" s="49" t="s">
        <v>88</v>
      </c>
      <c r="E20" s="44"/>
      <c r="F20" s="44"/>
      <c r="G20" s="44"/>
      <c r="H20" s="44"/>
      <c r="I20" s="45"/>
      <c r="J20" s="49" t="s">
        <v>89</v>
      </c>
      <c r="K20" s="44"/>
      <c r="L20" s="45"/>
      <c r="M20" s="49" t="s">
        <v>90</v>
      </c>
      <c r="N20" s="45"/>
      <c r="O20" s="49" t="s">
        <v>91</v>
      </c>
      <c r="P20" s="44"/>
      <c r="Q20" s="45"/>
      <c r="R20" s="49" t="s">
        <v>92</v>
      </c>
      <c r="S20" s="44"/>
      <c r="T20" s="44"/>
      <c r="U20" s="45"/>
    </row>
    <row r="21" spans="1:21" ht="18" customHeight="1" x14ac:dyDescent="0.25">
      <c r="A21" s="46" t="s">
        <v>93</v>
      </c>
      <c r="B21" s="44"/>
      <c r="C21" s="45"/>
      <c r="D21" s="46" t="s">
        <v>94</v>
      </c>
      <c r="E21" s="44"/>
      <c r="F21" s="44"/>
      <c r="G21" s="44"/>
      <c r="H21" s="44"/>
      <c r="I21" s="45"/>
      <c r="J21" s="48">
        <v>8718845119</v>
      </c>
      <c r="K21" s="44"/>
      <c r="L21" s="45"/>
      <c r="M21" s="48">
        <v>628658316</v>
      </c>
      <c r="N21" s="45"/>
      <c r="O21" s="48">
        <v>0</v>
      </c>
      <c r="P21" s="44"/>
      <c r="Q21" s="45"/>
      <c r="R21" s="48">
        <v>9347503435</v>
      </c>
      <c r="S21" s="44"/>
      <c r="T21" s="44"/>
      <c r="U21" s="45"/>
    </row>
    <row r="22" spans="1:21" ht="18" customHeight="1" x14ac:dyDescent="0.25">
      <c r="A22" s="46" t="s">
        <v>95</v>
      </c>
      <c r="B22" s="44"/>
      <c r="C22" s="45"/>
      <c r="D22" s="46" t="s">
        <v>54</v>
      </c>
      <c r="E22" s="44"/>
      <c r="F22" s="44"/>
      <c r="G22" s="44"/>
      <c r="H22" s="44"/>
      <c r="I22" s="45"/>
      <c r="J22" s="48">
        <v>2733560240</v>
      </c>
      <c r="K22" s="44"/>
      <c r="L22" s="45"/>
      <c r="M22" s="48">
        <v>0</v>
      </c>
      <c r="N22" s="45"/>
      <c r="O22" s="48">
        <v>0</v>
      </c>
      <c r="P22" s="44"/>
      <c r="Q22" s="45"/>
      <c r="R22" s="48">
        <v>2733560240</v>
      </c>
      <c r="S22" s="44"/>
      <c r="T22" s="44"/>
      <c r="U22" s="45"/>
    </row>
    <row r="23" spans="1:21" ht="18" customHeight="1" x14ac:dyDescent="0.25">
      <c r="A23" s="46" t="s">
        <v>96</v>
      </c>
      <c r="B23" s="44"/>
      <c r="C23" s="45"/>
      <c r="D23" s="46" t="s">
        <v>97</v>
      </c>
      <c r="E23" s="44"/>
      <c r="F23" s="44"/>
      <c r="G23" s="44"/>
      <c r="H23" s="44"/>
      <c r="I23" s="45"/>
      <c r="J23" s="48">
        <v>608918600</v>
      </c>
      <c r="K23" s="44"/>
      <c r="L23" s="45"/>
      <c r="M23" s="48">
        <v>0</v>
      </c>
      <c r="N23" s="45"/>
      <c r="O23" s="48">
        <v>0</v>
      </c>
      <c r="P23" s="44"/>
      <c r="Q23" s="45"/>
      <c r="R23" s="48">
        <v>608918600</v>
      </c>
      <c r="S23" s="44"/>
      <c r="T23" s="44"/>
      <c r="U23" s="45"/>
    </row>
    <row r="24" spans="1:21" ht="18" customHeight="1" x14ac:dyDescent="0.25">
      <c r="A24" s="46" t="s">
        <v>98</v>
      </c>
      <c r="B24" s="44"/>
      <c r="C24" s="45"/>
      <c r="D24" s="46" t="s">
        <v>49</v>
      </c>
      <c r="E24" s="44"/>
      <c r="F24" s="44"/>
      <c r="G24" s="44"/>
      <c r="H24" s="44"/>
      <c r="I24" s="45"/>
      <c r="J24" s="48">
        <v>511144135</v>
      </c>
      <c r="K24" s="44"/>
      <c r="L24" s="45"/>
      <c r="M24" s="48">
        <v>0</v>
      </c>
      <c r="N24" s="45"/>
      <c r="O24" s="48">
        <v>0</v>
      </c>
      <c r="P24" s="44"/>
      <c r="Q24" s="45"/>
      <c r="R24" s="48">
        <v>511144135</v>
      </c>
      <c r="S24" s="44"/>
      <c r="T24" s="44"/>
      <c r="U24" s="45"/>
    </row>
    <row r="25" spans="1:21" ht="18" customHeight="1" x14ac:dyDescent="0.25">
      <c r="A25" s="46" t="s">
        <v>99</v>
      </c>
      <c r="B25" s="44"/>
      <c r="C25" s="45"/>
      <c r="D25" s="46" t="s">
        <v>100</v>
      </c>
      <c r="E25" s="44"/>
      <c r="F25" s="44"/>
      <c r="G25" s="44"/>
      <c r="H25" s="44"/>
      <c r="I25" s="45"/>
      <c r="J25" s="48">
        <v>8542009898</v>
      </c>
      <c r="K25" s="44"/>
      <c r="L25" s="45"/>
      <c r="M25" s="48">
        <v>0</v>
      </c>
      <c r="N25" s="45"/>
      <c r="O25" s="48">
        <v>0</v>
      </c>
      <c r="P25" s="44"/>
      <c r="Q25" s="45"/>
      <c r="R25" s="48">
        <v>8542009898</v>
      </c>
      <c r="S25" s="44"/>
      <c r="T25" s="44"/>
      <c r="U25" s="45"/>
    </row>
    <row r="26" spans="1:21" ht="18" customHeight="1" x14ac:dyDescent="0.25">
      <c r="A26" s="46" t="s">
        <v>101</v>
      </c>
      <c r="B26" s="44"/>
      <c r="C26" s="45"/>
      <c r="D26" s="46" t="s">
        <v>102</v>
      </c>
      <c r="E26" s="44"/>
      <c r="F26" s="44"/>
      <c r="G26" s="44"/>
      <c r="H26" s="44"/>
      <c r="I26" s="45"/>
      <c r="J26" s="48">
        <v>1555958175</v>
      </c>
      <c r="K26" s="44"/>
      <c r="L26" s="45"/>
      <c r="M26" s="48">
        <v>3625611479</v>
      </c>
      <c r="N26" s="45"/>
      <c r="O26" s="48">
        <v>0</v>
      </c>
      <c r="P26" s="44"/>
      <c r="Q26" s="45"/>
      <c r="R26" s="48">
        <v>5181569654</v>
      </c>
      <c r="S26" s="44"/>
      <c r="T26" s="44"/>
      <c r="U26" s="45"/>
    </row>
    <row r="27" spans="1:21" ht="18" customHeight="1" x14ac:dyDescent="0.25">
      <c r="A27" s="46" t="s">
        <v>103</v>
      </c>
      <c r="B27" s="44"/>
      <c r="C27" s="45"/>
      <c r="D27" s="46" t="s">
        <v>22</v>
      </c>
      <c r="E27" s="44"/>
      <c r="F27" s="44"/>
      <c r="G27" s="44"/>
      <c r="H27" s="44"/>
      <c r="I27" s="45"/>
      <c r="J27" s="48">
        <v>3815366490</v>
      </c>
      <c r="K27" s="44"/>
      <c r="L27" s="45"/>
      <c r="M27" s="48">
        <v>0</v>
      </c>
      <c r="N27" s="45"/>
      <c r="O27" s="48">
        <v>0</v>
      </c>
      <c r="P27" s="44"/>
      <c r="Q27" s="45"/>
      <c r="R27" s="48">
        <v>3815366490</v>
      </c>
      <c r="S27" s="44"/>
      <c r="T27" s="44"/>
      <c r="U27" s="45"/>
    </row>
    <row r="28" spans="1:21" ht="18" customHeight="1" x14ac:dyDescent="0.25">
      <c r="A28" s="46" t="s">
        <v>104</v>
      </c>
      <c r="B28" s="44"/>
      <c r="C28" s="45"/>
      <c r="D28" s="46" t="s">
        <v>24</v>
      </c>
      <c r="E28" s="44"/>
      <c r="F28" s="44"/>
      <c r="G28" s="44"/>
      <c r="H28" s="44"/>
      <c r="I28" s="45"/>
      <c r="J28" s="48">
        <v>1015243433</v>
      </c>
      <c r="K28" s="44"/>
      <c r="L28" s="45"/>
      <c r="M28" s="48">
        <v>1862619817</v>
      </c>
      <c r="N28" s="45"/>
      <c r="O28" s="48">
        <v>0</v>
      </c>
      <c r="P28" s="44"/>
      <c r="Q28" s="45"/>
      <c r="R28" s="48">
        <v>2877863250</v>
      </c>
      <c r="S28" s="44"/>
      <c r="T28" s="44"/>
      <c r="U28" s="45"/>
    </row>
    <row r="29" spans="1:21" ht="18" customHeight="1" x14ac:dyDescent="0.25">
      <c r="A29" s="46" t="s">
        <v>105</v>
      </c>
      <c r="B29" s="44"/>
      <c r="C29" s="45"/>
      <c r="D29" s="46" t="s">
        <v>106</v>
      </c>
      <c r="E29" s="44"/>
      <c r="F29" s="44"/>
      <c r="G29" s="44"/>
      <c r="H29" s="44"/>
      <c r="I29" s="45"/>
      <c r="J29" s="48">
        <v>1074322440</v>
      </c>
      <c r="K29" s="44"/>
      <c r="L29" s="45"/>
      <c r="M29" s="48">
        <v>0</v>
      </c>
      <c r="N29" s="45"/>
      <c r="O29" s="48">
        <v>0</v>
      </c>
      <c r="P29" s="44"/>
      <c r="Q29" s="45"/>
      <c r="R29" s="48">
        <v>1074322440</v>
      </c>
      <c r="S29" s="44"/>
      <c r="T29" s="44"/>
      <c r="U29" s="45"/>
    </row>
    <row r="30" spans="1:21" ht="18" customHeight="1" x14ac:dyDescent="0.25">
      <c r="A30" s="46" t="s">
        <v>107</v>
      </c>
      <c r="B30" s="44"/>
      <c r="C30" s="45"/>
      <c r="D30" s="46" t="s">
        <v>108</v>
      </c>
      <c r="E30" s="44"/>
      <c r="F30" s="44"/>
      <c r="G30" s="44"/>
      <c r="H30" s="44"/>
      <c r="I30" s="45"/>
      <c r="J30" s="48">
        <v>11213609792</v>
      </c>
      <c r="K30" s="44"/>
      <c r="L30" s="45"/>
      <c r="M30" s="48">
        <v>0</v>
      </c>
      <c r="N30" s="45"/>
      <c r="O30" s="48">
        <v>0</v>
      </c>
      <c r="P30" s="44"/>
      <c r="Q30" s="45"/>
      <c r="R30" s="48">
        <v>11213609792</v>
      </c>
      <c r="S30" s="44"/>
      <c r="T30" s="44"/>
      <c r="U30" s="45"/>
    </row>
    <row r="31" spans="1:21" ht="18" customHeight="1" x14ac:dyDescent="0.25">
      <c r="A31" s="46" t="s">
        <v>109</v>
      </c>
      <c r="B31" s="44"/>
      <c r="C31" s="45"/>
      <c r="D31" s="46" t="s">
        <v>44</v>
      </c>
      <c r="E31" s="44"/>
      <c r="F31" s="44"/>
      <c r="G31" s="44"/>
      <c r="H31" s="44"/>
      <c r="I31" s="45"/>
      <c r="J31" s="48">
        <v>2452382452</v>
      </c>
      <c r="K31" s="44"/>
      <c r="L31" s="45"/>
      <c r="M31" s="48">
        <v>6123359055</v>
      </c>
      <c r="N31" s="45"/>
      <c r="O31" s="48">
        <v>0</v>
      </c>
      <c r="P31" s="44"/>
      <c r="Q31" s="45"/>
      <c r="R31" s="48">
        <v>8575741507</v>
      </c>
      <c r="S31" s="44"/>
      <c r="T31" s="44"/>
      <c r="U31" s="45"/>
    </row>
    <row r="32" spans="1:21" ht="18" customHeight="1" x14ac:dyDescent="0.25">
      <c r="A32" s="46" t="s">
        <v>182</v>
      </c>
      <c r="B32" s="44"/>
      <c r="C32" s="45"/>
      <c r="D32" s="46" t="s">
        <v>183</v>
      </c>
      <c r="E32" s="44"/>
      <c r="F32" s="44"/>
      <c r="G32" s="44"/>
      <c r="H32" s="44"/>
      <c r="I32" s="45"/>
      <c r="J32" s="48">
        <v>11919780246</v>
      </c>
      <c r="K32" s="44"/>
      <c r="L32" s="45"/>
      <c r="M32" s="48">
        <v>5072450643</v>
      </c>
      <c r="N32" s="45"/>
      <c r="O32" s="48">
        <v>0</v>
      </c>
      <c r="P32" s="44"/>
      <c r="Q32" s="45"/>
      <c r="R32" s="48">
        <v>16992230889</v>
      </c>
      <c r="S32" s="44"/>
      <c r="T32" s="44"/>
      <c r="U32" s="45"/>
    </row>
    <row r="33" spans="1:21" ht="18" customHeight="1" x14ac:dyDescent="0.25">
      <c r="A33" s="46" t="s">
        <v>110</v>
      </c>
      <c r="B33" s="44"/>
      <c r="C33" s="45"/>
      <c r="D33" s="46" t="s">
        <v>111</v>
      </c>
      <c r="E33" s="44"/>
      <c r="F33" s="44"/>
      <c r="G33" s="44"/>
      <c r="H33" s="44"/>
      <c r="I33" s="45"/>
      <c r="J33" s="48">
        <v>1190814977</v>
      </c>
      <c r="K33" s="44"/>
      <c r="L33" s="45"/>
      <c r="M33" s="48">
        <v>0</v>
      </c>
      <c r="N33" s="45"/>
      <c r="O33" s="48">
        <v>0</v>
      </c>
      <c r="P33" s="44"/>
      <c r="Q33" s="45"/>
      <c r="R33" s="48">
        <v>1190814977</v>
      </c>
      <c r="S33" s="44"/>
      <c r="T33" s="44"/>
      <c r="U33" s="45"/>
    </row>
    <row r="34" spans="1:21" ht="18" customHeight="1" x14ac:dyDescent="0.25">
      <c r="A34" s="46" t="s">
        <v>112</v>
      </c>
      <c r="B34" s="44"/>
      <c r="C34" s="45"/>
      <c r="D34" s="46" t="s">
        <v>113</v>
      </c>
      <c r="E34" s="44"/>
      <c r="F34" s="44"/>
      <c r="G34" s="44"/>
      <c r="H34" s="44"/>
      <c r="I34" s="45"/>
      <c r="J34" s="48">
        <v>758132367</v>
      </c>
      <c r="K34" s="44"/>
      <c r="L34" s="45"/>
      <c r="M34" s="48">
        <v>0</v>
      </c>
      <c r="N34" s="45"/>
      <c r="O34" s="48">
        <v>0</v>
      </c>
      <c r="P34" s="44"/>
      <c r="Q34" s="45"/>
      <c r="R34" s="48">
        <v>758132367</v>
      </c>
      <c r="S34" s="44"/>
      <c r="T34" s="44"/>
      <c r="U34" s="45"/>
    </row>
    <row r="35" spans="1:21" ht="18" customHeight="1" x14ac:dyDescent="0.25">
      <c r="A35" s="46" t="s">
        <v>114</v>
      </c>
      <c r="B35" s="44"/>
      <c r="C35" s="45"/>
      <c r="D35" s="46" t="s">
        <v>115</v>
      </c>
      <c r="E35" s="44"/>
      <c r="F35" s="44"/>
      <c r="G35" s="44"/>
      <c r="H35" s="44"/>
      <c r="I35" s="45"/>
      <c r="J35" s="48">
        <v>9677121622</v>
      </c>
      <c r="K35" s="44"/>
      <c r="L35" s="45"/>
      <c r="M35" s="48">
        <v>0</v>
      </c>
      <c r="N35" s="45"/>
      <c r="O35" s="48">
        <v>0</v>
      </c>
      <c r="P35" s="44"/>
      <c r="Q35" s="45"/>
      <c r="R35" s="48">
        <v>9677121622</v>
      </c>
      <c r="S35" s="44"/>
      <c r="T35" s="44"/>
      <c r="U35" s="45"/>
    </row>
    <row r="36" spans="1:21" ht="18" customHeight="1" x14ac:dyDescent="0.25">
      <c r="A36" s="46" t="s">
        <v>116</v>
      </c>
      <c r="B36" s="44"/>
      <c r="C36" s="45"/>
      <c r="D36" s="46" t="s">
        <v>42</v>
      </c>
      <c r="E36" s="44"/>
      <c r="F36" s="44"/>
      <c r="G36" s="44"/>
      <c r="H36" s="44"/>
      <c r="I36" s="45"/>
      <c r="J36" s="48">
        <v>14702813603</v>
      </c>
      <c r="K36" s="44"/>
      <c r="L36" s="45"/>
      <c r="M36" s="48">
        <v>0</v>
      </c>
      <c r="N36" s="45"/>
      <c r="O36" s="48">
        <v>0</v>
      </c>
      <c r="P36" s="44"/>
      <c r="Q36" s="45"/>
      <c r="R36" s="48">
        <v>14702813603</v>
      </c>
      <c r="S36" s="44"/>
      <c r="T36" s="44"/>
      <c r="U36" s="45"/>
    </row>
    <row r="37" spans="1:21" ht="18" customHeight="1" x14ac:dyDescent="0.25">
      <c r="A37" s="46" t="s">
        <v>117</v>
      </c>
      <c r="B37" s="44"/>
      <c r="C37" s="45"/>
      <c r="D37" s="46" t="s">
        <v>118</v>
      </c>
      <c r="E37" s="44"/>
      <c r="F37" s="44"/>
      <c r="G37" s="44"/>
      <c r="H37" s="44"/>
      <c r="I37" s="45"/>
      <c r="J37" s="48">
        <v>12927355619</v>
      </c>
      <c r="K37" s="44"/>
      <c r="L37" s="45"/>
      <c r="M37" s="48">
        <v>0</v>
      </c>
      <c r="N37" s="45"/>
      <c r="O37" s="48">
        <v>0</v>
      </c>
      <c r="P37" s="44"/>
      <c r="Q37" s="45"/>
      <c r="R37" s="48">
        <v>12927355619</v>
      </c>
      <c r="S37" s="44"/>
      <c r="T37" s="44"/>
      <c r="U37" s="45"/>
    </row>
    <row r="38" spans="1:21" ht="18" customHeight="1" x14ac:dyDescent="0.25">
      <c r="A38" s="46" t="s">
        <v>119</v>
      </c>
      <c r="B38" s="44"/>
      <c r="C38" s="45"/>
      <c r="D38" s="46" t="s">
        <v>47</v>
      </c>
      <c r="E38" s="44"/>
      <c r="F38" s="44"/>
      <c r="G38" s="44"/>
      <c r="H38" s="44"/>
      <c r="I38" s="45"/>
      <c r="J38" s="48">
        <v>11420757635</v>
      </c>
      <c r="K38" s="44"/>
      <c r="L38" s="45"/>
      <c r="M38" s="48">
        <v>0</v>
      </c>
      <c r="N38" s="45"/>
      <c r="O38" s="48">
        <v>0</v>
      </c>
      <c r="P38" s="44"/>
      <c r="Q38" s="45"/>
      <c r="R38" s="48">
        <v>11420757635</v>
      </c>
      <c r="S38" s="44"/>
      <c r="T38" s="44"/>
      <c r="U38" s="45"/>
    </row>
    <row r="39" spans="1:21" ht="18" customHeight="1" x14ac:dyDescent="0.25">
      <c r="A39" s="46" t="s">
        <v>120</v>
      </c>
      <c r="B39" s="44"/>
      <c r="C39" s="45"/>
      <c r="D39" s="46" t="s">
        <v>33</v>
      </c>
      <c r="E39" s="44"/>
      <c r="F39" s="44"/>
      <c r="G39" s="44"/>
      <c r="H39" s="44"/>
      <c r="I39" s="45"/>
      <c r="J39" s="48">
        <v>3751398037</v>
      </c>
      <c r="K39" s="44"/>
      <c r="L39" s="45"/>
      <c r="M39" s="48">
        <v>2307404488</v>
      </c>
      <c r="N39" s="45"/>
      <c r="O39" s="48">
        <v>0</v>
      </c>
      <c r="P39" s="44"/>
      <c r="Q39" s="45"/>
      <c r="R39" s="48">
        <v>6058802525</v>
      </c>
      <c r="S39" s="44"/>
      <c r="T39" s="44"/>
      <c r="U39" s="45"/>
    </row>
    <row r="40" spans="1:21" ht="18" customHeight="1" x14ac:dyDescent="0.25">
      <c r="A40" s="46" t="s">
        <v>121</v>
      </c>
      <c r="B40" s="44"/>
      <c r="C40" s="45"/>
      <c r="D40" s="46" t="s">
        <v>36</v>
      </c>
      <c r="E40" s="44"/>
      <c r="F40" s="44"/>
      <c r="G40" s="44"/>
      <c r="H40" s="44"/>
      <c r="I40" s="45"/>
      <c r="J40" s="48">
        <v>398518024</v>
      </c>
      <c r="K40" s="44"/>
      <c r="L40" s="45"/>
      <c r="M40" s="48">
        <v>0</v>
      </c>
      <c r="N40" s="45"/>
      <c r="O40" s="48">
        <v>0</v>
      </c>
      <c r="P40" s="44"/>
      <c r="Q40" s="45"/>
      <c r="R40" s="48">
        <v>398518024</v>
      </c>
      <c r="S40" s="44"/>
      <c r="T40" s="44"/>
      <c r="U40" s="45"/>
    </row>
    <row r="41" spans="1:21" ht="18" customHeight="1" x14ac:dyDescent="0.25">
      <c r="A41" s="46" t="s">
        <v>122</v>
      </c>
      <c r="B41" s="44"/>
      <c r="C41" s="45"/>
      <c r="D41" s="46" t="s">
        <v>35</v>
      </c>
      <c r="E41" s="44"/>
      <c r="F41" s="44"/>
      <c r="G41" s="44"/>
      <c r="H41" s="44"/>
      <c r="I41" s="45"/>
      <c r="J41" s="48">
        <v>78843853229</v>
      </c>
      <c r="K41" s="44"/>
      <c r="L41" s="45"/>
      <c r="M41" s="48">
        <v>0</v>
      </c>
      <c r="N41" s="45"/>
      <c r="O41" s="48">
        <v>0</v>
      </c>
      <c r="P41" s="44"/>
      <c r="Q41" s="45"/>
      <c r="R41" s="48">
        <v>78843853229</v>
      </c>
      <c r="S41" s="44"/>
      <c r="T41" s="44"/>
      <c r="U41" s="45"/>
    </row>
    <row r="42" spans="1:21" ht="18" customHeight="1" x14ac:dyDescent="0.25">
      <c r="A42" s="46" t="s">
        <v>123</v>
      </c>
      <c r="B42" s="44"/>
      <c r="C42" s="45"/>
      <c r="D42" s="46" t="s">
        <v>60</v>
      </c>
      <c r="E42" s="44"/>
      <c r="F42" s="44"/>
      <c r="G42" s="44"/>
      <c r="H42" s="44"/>
      <c r="I42" s="45"/>
      <c r="J42" s="48">
        <v>4602941560</v>
      </c>
      <c r="K42" s="44"/>
      <c r="L42" s="45"/>
      <c r="M42" s="48">
        <v>0</v>
      </c>
      <c r="N42" s="45"/>
      <c r="O42" s="48">
        <v>0</v>
      </c>
      <c r="P42" s="44"/>
      <c r="Q42" s="45"/>
      <c r="R42" s="48">
        <v>4602941560</v>
      </c>
      <c r="S42" s="44"/>
      <c r="T42" s="44"/>
      <c r="U42" s="45"/>
    </row>
    <row r="43" spans="1:21" ht="18" customHeight="1" x14ac:dyDescent="0.25">
      <c r="A43" s="46" t="s">
        <v>124</v>
      </c>
      <c r="B43" s="44"/>
      <c r="C43" s="45"/>
      <c r="D43" s="46" t="s">
        <v>125</v>
      </c>
      <c r="E43" s="44"/>
      <c r="F43" s="44"/>
      <c r="G43" s="44"/>
      <c r="H43" s="44"/>
      <c r="I43" s="45"/>
      <c r="J43" s="48">
        <v>30920846006</v>
      </c>
      <c r="K43" s="44"/>
      <c r="L43" s="45"/>
      <c r="M43" s="48">
        <v>672179726</v>
      </c>
      <c r="N43" s="45"/>
      <c r="O43" s="48">
        <v>0</v>
      </c>
      <c r="P43" s="44"/>
      <c r="Q43" s="45"/>
      <c r="R43" s="48">
        <v>31593025732</v>
      </c>
      <c r="S43" s="44"/>
      <c r="T43" s="44"/>
      <c r="U43" s="45"/>
    </row>
    <row r="44" spans="1:21" ht="18" customHeight="1" x14ac:dyDescent="0.25">
      <c r="A44" s="46" t="s">
        <v>126</v>
      </c>
      <c r="B44" s="44"/>
      <c r="C44" s="45"/>
      <c r="D44" s="46" t="s">
        <v>127</v>
      </c>
      <c r="E44" s="44"/>
      <c r="F44" s="44"/>
      <c r="G44" s="44"/>
      <c r="H44" s="44"/>
      <c r="I44" s="45"/>
      <c r="J44" s="48">
        <v>11300648552</v>
      </c>
      <c r="K44" s="44"/>
      <c r="L44" s="45"/>
      <c r="M44" s="48">
        <v>5214017003</v>
      </c>
      <c r="N44" s="45"/>
      <c r="O44" s="48">
        <v>0</v>
      </c>
      <c r="P44" s="44"/>
      <c r="Q44" s="45"/>
      <c r="R44" s="48">
        <v>16514665555</v>
      </c>
      <c r="S44" s="44"/>
      <c r="T44" s="44"/>
      <c r="U44" s="45"/>
    </row>
    <row r="45" spans="1:21" ht="18" customHeight="1" x14ac:dyDescent="0.25">
      <c r="A45" s="46" t="s">
        <v>128</v>
      </c>
      <c r="B45" s="44"/>
      <c r="C45" s="45"/>
      <c r="D45" s="46" t="s">
        <v>59</v>
      </c>
      <c r="E45" s="44"/>
      <c r="F45" s="44"/>
      <c r="G45" s="44"/>
      <c r="H45" s="44"/>
      <c r="I45" s="45"/>
      <c r="J45" s="48">
        <v>4244426187</v>
      </c>
      <c r="K45" s="44"/>
      <c r="L45" s="45"/>
      <c r="M45" s="48">
        <v>0</v>
      </c>
      <c r="N45" s="45"/>
      <c r="O45" s="48">
        <v>0</v>
      </c>
      <c r="P45" s="44"/>
      <c r="Q45" s="45"/>
      <c r="R45" s="48">
        <v>4244426187</v>
      </c>
      <c r="S45" s="44"/>
      <c r="T45" s="44"/>
      <c r="U45" s="45"/>
    </row>
    <row r="46" spans="1:21" ht="18" customHeight="1" x14ac:dyDescent="0.25">
      <c r="A46" s="46" t="s">
        <v>129</v>
      </c>
      <c r="B46" s="44"/>
      <c r="C46" s="45"/>
      <c r="D46" s="46" t="s">
        <v>130</v>
      </c>
      <c r="E46" s="44"/>
      <c r="F46" s="44"/>
      <c r="G46" s="44"/>
      <c r="H46" s="44"/>
      <c r="I46" s="45"/>
      <c r="J46" s="48">
        <v>2225223072</v>
      </c>
      <c r="K46" s="44"/>
      <c r="L46" s="45"/>
      <c r="M46" s="48">
        <v>0</v>
      </c>
      <c r="N46" s="45"/>
      <c r="O46" s="48">
        <v>0</v>
      </c>
      <c r="P46" s="44"/>
      <c r="Q46" s="45"/>
      <c r="R46" s="48">
        <v>2225223072</v>
      </c>
      <c r="S46" s="44"/>
      <c r="T46" s="44"/>
      <c r="U46" s="45"/>
    </row>
    <row r="47" spans="1:21" ht="18" customHeight="1" x14ac:dyDescent="0.25">
      <c r="A47" s="46" t="s">
        <v>131</v>
      </c>
      <c r="B47" s="44"/>
      <c r="C47" s="45"/>
      <c r="D47" s="46" t="s">
        <v>132</v>
      </c>
      <c r="E47" s="44"/>
      <c r="F47" s="44"/>
      <c r="G47" s="44"/>
      <c r="H47" s="44"/>
      <c r="I47" s="45"/>
      <c r="J47" s="48">
        <v>6960360960</v>
      </c>
      <c r="K47" s="44"/>
      <c r="L47" s="45"/>
      <c r="M47" s="48">
        <v>0</v>
      </c>
      <c r="N47" s="45"/>
      <c r="O47" s="48">
        <v>0</v>
      </c>
      <c r="P47" s="44"/>
      <c r="Q47" s="45"/>
      <c r="R47" s="48">
        <v>6960360960</v>
      </c>
      <c r="S47" s="44"/>
      <c r="T47" s="44"/>
      <c r="U47" s="45"/>
    </row>
    <row r="48" spans="1:21" ht="18" customHeight="1" x14ac:dyDescent="0.25">
      <c r="A48" s="46" t="s">
        <v>133</v>
      </c>
      <c r="B48" s="44"/>
      <c r="C48" s="45"/>
      <c r="D48" s="46" t="s">
        <v>63</v>
      </c>
      <c r="E48" s="44"/>
      <c r="F48" s="44"/>
      <c r="G48" s="44"/>
      <c r="H48" s="44"/>
      <c r="I48" s="45"/>
      <c r="J48" s="48">
        <v>23007522020</v>
      </c>
      <c r="K48" s="44"/>
      <c r="L48" s="45"/>
      <c r="M48" s="48">
        <v>12059975731</v>
      </c>
      <c r="N48" s="45"/>
      <c r="O48" s="48">
        <v>0</v>
      </c>
      <c r="P48" s="44"/>
      <c r="Q48" s="45"/>
      <c r="R48" s="48">
        <v>35067497751</v>
      </c>
      <c r="S48" s="44"/>
      <c r="T48" s="44"/>
      <c r="U48" s="45"/>
    </row>
    <row r="49" spans="1:21" ht="18" customHeight="1" x14ac:dyDescent="0.25">
      <c r="A49" s="46" t="s">
        <v>134</v>
      </c>
      <c r="B49" s="44"/>
      <c r="C49" s="45"/>
      <c r="D49" s="46" t="s">
        <v>39</v>
      </c>
      <c r="E49" s="44"/>
      <c r="F49" s="44"/>
      <c r="G49" s="44"/>
      <c r="H49" s="44"/>
      <c r="I49" s="45"/>
      <c r="J49" s="48">
        <v>12288509532</v>
      </c>
      <c r="K49" s="44"/>
      <c r="L49" s="45"/>
      <c r="M49" s="48">
        <v>3313482031</v>
      </c>
      <c r="N49" s="45"/>
      <c r="O49" s="48">
        <v>0</v>
      </c>
      <c r="P49" s="44"/>
      <c r="Q49" s="45"/>
      <c r="R49" s="48">
        <v>15601991563</v>
      </c>
      <c r="S49" s="44"/>
      <c r="T49" s="44"/>
      <c r="U49" s="45"/>
    </row>
    <row r="50" spans="1:21" ht="18" customHeight="1" x14ac:dyDescent="0.25">
      <c r="A50" s="46" t="s">
        <v>135</v>
      </c>
      <c r="B50" s="44"/>
      <c r="C50" s="45"/>
      <c r="D50" s="46" t="s">
        <v>40</v>
      </c>
      <c r="E50" s="44"/>
      <c r="F50" s="44"/>
      <c r="G50" s="44"/>
      <c r="H50" s="44"/>
      <c r="I50" s="45"/>
      <c r="J50" s="48">
        <v>7055658861</v>
      </c>
      <c r="K50" s="44"/>
      <c r="L50" s="45"/>
      <c r="M50" s="48">
        <v>3432271637</v>
      </c>
      <c r="N50" s="45"/>
      <c r="O50" s="48">
        <v>0</v>
      </c>
      <c r="P50" s="44"/>
      <c r="Q50" s="45"/>
      <c r="R50" s="48">
        <v>10487930498</v>
      </c>
      <c r="S50" s="44"/>
      <c r="T50" s="44"/>
      <c r="U50" s="45"/>
    </row>
    <row r="51" spans="1:21" ht="18" customHeight="1" x14ac:dyDescent="0.25">
      <c r="A51" s="46" t="s">
        <v>136</v>
      </c>
      <c r="B51" s="44"/>
      <c r="C51" s="45"/>
      <c r="D51" s="46" t="s">
        <v>34</v>
      </c>
      <c r="E51" s="44"/>
      <c r="F51" s="44"/>
      <c r="G51" s="44"/>
      <c r="H51" s="44"/>
      <c r="I51" s="45"/>
      <c r="J51" s="48">
        <v>3751444249</v>
      </c>
      <c r="K51" s="44"/>
      <c r="L51" s="45"/>
      <c r="M51" s="48">
        <v>0</v>
      </c>
      <c r="N51" s="45"/>
      <c r="O51" s="48">
        <v>0</v>
      </c>
      <c r="P51" s="44"/>
      <c r="Q51" s="45"/>
      <c r="R51" s="48">
        <v>3751444249</v>
      </c>
      <c r="S51" s="44"/>
      <c r="T51" s="44"/>
      <c r="U51" s="45"/>
    </row>
    <row r="52" spans="1:21" ht="18" customHeight="1" x14ac:dyDescent="0.25">
      <c r="A52" s="46" t="s">
        <v>137</v>
      </c>
      <c r="B52" s="44"/>
      <c r="C52" s="45"/>
      <c r="D52" s="46" t="s">
        <v>43</v>
      </c>
      <c r="E52" s="44"/>
      <c r="F52" s="44"/>
      <c r="G52" s="44"/>
      <c r="H52" s="44"/>
      <c r="I52" s="45"/>
      <c r="J52" s="48">
        <v>337429891969</v>
      </c>
      <c r="K52" s="44"/>
      <c r="L52" s="45"/>
      <c r="M52" s="48">
        <v>0</v>
      </c>
      <c r="N52" s="45"/>
      <c r="O52" s="48">
        <v>0</v>
      </c>
      <c r="P52" s="44"/>
      <c r="Q52" s="45"/>
      <c r="R52" s="48">
        <v>337429891969</v>
      </c>
      <c r="S52" s="44"/>
      <c r="T52" s="44"/>
      <c r="U52" s="45"/>
    </row>
    <row r="53" spans="1:21" ht="18" customHeight="1" x14ac:dyDescent="0.25">
      <c r="A53" s="46" t="s">
        <v>138</v>
      </c>
      <c r="B53" s="44"/>
      <c r="C53" s="45"/>
      <c r="D53" s="46" t="s">
        <v>62</v>
      </c>
      <c r="E53" s="44"/>
      <c r="F53" s="44"/>
      <c r="G53" s="44"/>
      <c r="H53" s="44"/>
      <c r="I53" s="45"/>
      <c r="J53" s="48">
        <v>2967508768</v>
      </c>
      <c r="K53" s="44"/>
      <c r="L53" s="45"/>
      <c r="M53" s="48">
        <v>0</v>
      </c>
      <c r="N53" s="45"/>
      <c r="O53" s="48">
        <v>0</v>
      </c>
      <c r="P53" s="44"/>
      <c r="Q53" s="45"/>
      <c r="R53" s="48">
        <v>2967508768</v>
      </c>
      <c r="S53" s="44"/>
      <c r="T53" s="44"/>
      <c r="U53" s="45"/>
    </row>
    <row r="54" spans="1:21" ht="18" customHeight="1" x14ac:dyDescent="0.25">
      <c r="A54" s="46" t="s">
        <v>139</v>
      </c>
      <c r="B54" s="44"/>
      <c r="C54" s="45"/>
      <c r="D54" s="46" t="s">
        <v>56</v>
      </c>
      <c r="E54" s="44"/>
      <c r="F54" s="44"/>
      <c r="G54" s="44"/>
      <c r="H54" s="44"/>
      <c r="I54" s="45"/>
      <c r="J54" s="48">
        <v>6580948545</v>
      </c>
      <c r="K54" s="44"/>
      <c r="L54" s="45"/>
      <c r="M54" s="48">
        <v>4252515837</v>
      </c>
      <c r="N54" s="45"/>
      <c r="O54" s="48">
        <v>0</v>
      </c>
      <c r="P54" s="44"/>
      <c r="Q54" s="45"/>
      <c r="R54" s="48">
        <v>10833464382</v>
      </c>
      <c r="S54" s="44"/>
      <c r="T54" s="44"/>
      <c r="U54" s="45"/>
    </row>
    <row r="55" spans="1:21" ht="18" customHeight="1" x14ac:dyDescent="0.25">
      <c r="A55" s="46" t="s">
        <v>140</v>
      </c>
      <c r="B55" s="44"/>
      <c r="C55" s="45"/>
      <c r="D55" s="46" t="s">
        <v>141</v>
      </c>
      <c r="E55" s="44"/>
      <c r="F55" s="44"/>
      <c r="G55" s="44"/>
      <c r="H55" s="44"/>
      <c r="I55" s="45"/>
      <c r="J55" s="48">
        <v>6440365242</v>
      </c>
      <c r="K55" s="44"/>
      <c r="L55" s="45"/>
      <c r="M55" s="48">
        <v>4695009844</v>
      </c>
      <c r="N55" s="45"/>
      <c r="O55" s="48">
        <v>0</v>
      </c>
      <c r="P55" s="44"/>
      <c r="Q55" s="45"/>
      <c r="R55" s="48">
        <v>11135375086</v>
      </c>
      <c r="S55" s="44"/>
      <c r="T55" s="44"/>
      <c r="U55" s="45"/>
    </row>
    <row r="56" spans="1:21" ht="18" customHeight="1" x14ac:dyDescent="0.25">
      <c r="A56" s="46" t="s">
        <v>142</v>
      </c>
      <c r="B56" s="44"/>
      <c r="C56" s="45"/>
      <c r="D56" s="46" t="s">
        <v>143</v>
      </c>
      <c r="E56" s="44"/>
      <c r="F56" s="44"/>
      <c r="G56" s="44"/>
      <c r="H56" s="44"/>
      <c r="I56" s="45"/>
      <c r="J56" s="48">
        <v>2895102971</v>
      </c>
      <c r="K56" s="44"/>
      <c r="L56" s="45"/>
      <c r="M56" s="48">
        <v>0</v>
      </c>
      <c r="N56" s="45"/>
      <c r="O56" s="48">
        <v>0</v>
      </c>
      <c r="P56" s="44"/>
      <c r="Q56" s="45"/>
      <c r="R56" s="48">
        <v>2895102971</v>
      </c>
      <c r="S56" s="44"/>
      <c r="T56" s="44"/>
      <c r="U56" s="45"/>
    </row>
    <row r="57" spans="1:21" ht="18" customHeight="1" x14ac:dyDescent="0.25">
      <c r="A57" s="46" t="s">
        <v>144</v>
      </c>
      <c r="B57" s="44"/>
      <c r="C57" s="45"/>
      <c r="D57" s="46" t="s">
        <v>37</v>
      </c>
      <c r="E57" s="44"/>
      <c r="F57" s="44"/>
      <c r="G57" s="44"/>
      <c r="H57" s="44"/>
      <c r="I57" s="45"/>
      <c r="J57" s="48">
        <v>28487286082</v>
      </c>
      <c r="K57" s="44"/>
      <c r="L57" s="45"/>
      <c r="M57" s="48">
        <v>0</v>
      </c>
      <c r="N57" s="45"/>
      <c r="O57" s="48">
        <v>0</v>
      </c>
      <c r="P57" s="44"/>
      <c r="Q57" s="45"/>
      <c r="R57" s="48">
        <v>28487286082</v>
      </c>
      <c r="S57" s="44"/>
      <c r="T57" s="44"/>
      <c r="U57" s="45"/>
    </row>
    <row r="58" spans="1:21" ht="18" customHeight="1" x14ac:dyDescent="0.25">
      <c r="A58" s="46" t="s">
        <v>145</v>
      </c>
      <c r="B58" s="44"/>
      <c r="C58" s="45"/>
      <c r="D58" s="46" t="s">
        <v>16</v>
      </c>
      <c r="E58" s="44"/>
      <c r="F58" s="44"/>
      <c r="G58" s="44"/>
      <c r="H58" s="44"/>
      <c r="I58" s="45"/>
      <c r="J58" s="48">
        <v>6065695969</v>
      </c>
      <c r="K58" s="44"/>
      <c r="L58" s="45"/>
      <c r="M58" s="48">
        <v>3939233516</v>
      </c>
      <c r="N58" s="45"/>
      <c r="O58" s="48">
        <v>0</v>
      </c>
      <c r="P58" s="44"/>
      <c r="Q58" s="45"/>
      <c r="R58" s="48">
        <v>10004929485</v>
      </c>
      <c r="S58" s="44"/>
      <c r="T58" s="44"/>
      <c r="U58" s="45"/>
    </row>
    <row r="59" spans="1:21" ht="18" customHeight="1" x14ac:dyDescent="0.25">
      <c r="A59" s="46" t="s">
        <v>146</v>
      </c>
      <c r="B59" s="44"/>
      <c r="C59" s="45"/>
      <c r="D59" s="46" t="s">
        <v>147</v>
      </c>
      <c r="E59" s="44"/>
      <c r="F59" s="44"/>
      <c r="G59" s="44"/>
      <c r="H59" s="44"/>
      <c r="I59" s="45"/>
      <c r="J59" s="48">
        <v>14276944083</v>
      </c>
      <c r="K59" s="44"/>
      <c r="L59" s="45"/>
      <c r="M59" s="48">
        <v>0</v>
      </c>
      <c r="N59" s="45"/>
      <c r="O59" s="48">
        <v>0</v>
      </c>
      <c r="P59" s="44"/>
      <c r="Q59" s="45"/>
      <c r="R59" s="48">
        <v>14276944083</v>
      </c>
      <c r="S59" s="44"/>
      <c r="T59" s="44"/>
      <c r="U59" s="45"/>
    </row>
    <row r="60" spans="1:21" ht="18" customHeight="1" x14ac:dyDescent="0.25">
      <c r="A60" s="46" t="s">
        <v>148</v>
      </c>
      <c r="B60" s="44"/>
      <c r="C60" s="45"/>
      <c r="D60" s="46" t="s">
        <v>149</v>
      </c>
      <c r="E60" s="44"/>
      <c r="F60" s="44"/>
      <c r="G60" s="44"/>
      <c r="H60" s="44"/>
      <c r="I60" s="45"/>
      <c r="J60" s="48">
        <v>1169746454</v>
      </c>
      <c r="K60" s="44"/>
      <c r="L60" s="45"/>
      <c r="M60" s="48">
        <v>675823666</v>
      </c>
      <c r="N60" s="45"/>
      <c r="O60" s="48">
        <v>0</v>
      </c>
      <c r="P60" s="44"/>
      <c r="Q60" s="45"/>
      <c r="R60" s="48">
        <v>1845570120</v>
      </c>
      <c r="S60" s="44"/>
      <c r="T60" s="44"/>
      <c r="U60" s="45"/>
    </row>
    <row r="61" spans="1:21" ht="18" customHeight="1" x14ac:dyDescent="0.25">
      <c r="A61" s="46" t="s">
        <v>150</v>
      </c>
      <c r="B61" s="44"/>
      <c r="C61" s="45"/>
      <c r="D61" s="46" t="s">
        <v>17</v>
      </c>
      <c r="E61" s="44"/>
      <c r="F61" s="44"/>
      <c r="G61" s="44"/>
      <c r="H61" s="44"/>
      <c r="I61" s="45"/>
      <c r="J61" s="48">
        <v>1025895299</v>
      </c>
      <c r="K61" s="44"/>
      <c r="L61" s="45"/>
      <c r="M61" s="48">
        <v>0</v>
      </c>
      <c r="N61" s="45"/>
      <c r="O61" s="48">
        <v>0</v>
      </c>
      <c r="P61" s="44"/>
      <c r="Q61" s="45"/>
      <c r="R61" s="48">
        <v>1025895299</v>
      </c>
      <c r="S61" s="44"/>
      <c r="T61" s="44"/>
      <c r="U61" s="45"/>
    </row>
    <row r="62" spans="1:21" ht="18" customHeight="1" x14ac:dyDescent="0.25">
      <c r="A62" s="46" t="s">
        <v>151</v>
      </c>
      <c r="B62" s="44"/>
      <c r="C62" s="45"/>
      <c r="D62" s="46" t="s">
        <v>152</v>
      </c>
      <c r="E62" s="44"/>
      <c r="F62" s="44"/>
      <c r="G62" s="44"/>
      <c r="H62" s="44"/>
      <c r="I62" s="45"/>
      <c r="J62" s="48">
        <v>22806995924.400002</v>
      </c>
      <c r="K62" s="44"/>
      <c r="L62" s="45"/>
      <c r="M62" s="48">
        <v>0</v>
      </c>
      <c r="N62" s="45"/>
      <c r="O62" s="48">
        <v>0</v>
      </c>
      <c r="P62" s="44"/>
      <c r="Q62" s="45"/>
      <c r="R62" s="48">
        <v>22806995924.400002</v>
      </c>
      <c r="S62" s="44"/>
      <c r="T62" s="44"/>
      <c r="U62" s="45"/>
    </row>
    <row r="63" spans="1:21" ht="18" customHeight="1" x14ac:dyDescent="0.25">
      <c r="A63" s="46" t="s">
        <v>153</v>
      </c>
      <c r="B63" s="44"/>
      <c r="C63" s="45"/>
      <c r="D63" s="46" t="s">
        <v>154</v>
      </c>
      <c r="E63" s="44"/>
      <c r="F63" s="44"/>
      <c r="G63" s="44"/>
      <c r="H63" s="44"/>
      <c r="I63" s="45"/>
      <c r="J63" s="48">
        <v>28297261195</v>
      </c>
      <c r="K63" s="44"/>
      <c r="L63" s="45"/>
      <c r="M63" s="48">
        <v>0</v>
      </c>
      <c r="N63" s="45"/>
      <c r="O63" s="48">
        <v>0</v>
      </c>
      <c r="P63" s="44"/>
      <c r="Q63" s="45"/>
      <c r="R63" s="48">
        <v>28297261195</v>
      </c>
      <c r="S63" s="44"/>
      <c r="T63" s="44"/>
      <c r="U63" s="45"/>
    </row>
    <row r="64" spans="1:21" ht="18" customHeight="1" x14ac:dyDescent="0.25">
      <c r="A64" s="46" t="s">
        <v>155</v>
      </c>
      <c r="B64" s="44"/>
      <c r="C64" s="45"/>
      <c r="D64" s="46" t="s">
        <v>41</v>
      </c>
      <c r="E64" s="44"/>
      <c r="F64" s="44"/>
      <c r="G64" s="44"/>
      <c r="H64" s="44"/>
      <c r="I64" s="45"/>
      <c r="J64" s="48">
        <v>15328394538</v>
      </c>
      <c r="K64" s="44"/>
      <c r="L64" s="45"/>
      <c r="M64" s="48">
        <v>0</v>
      </c>
      <c r="N64" s="45"/>
      <c r="O64" s="48">
        <v>0</v>
      </c>
      <c r="P64" s="44"/>
      <c r="Q64" s="45"/>
      <c r="R64" s="48">
        <v>15328394538</v>
      </c>
      <c r="S64" s="44"/>
      <c r="T64" s="44"/>
      <c r="U64" s="45"/>
    </row>
    <row r="65" spans="1:21" ht="18" customHeight="1" x14ac:dyDescent="0.25">
      <c r="A65" s="46" t="s">
        <v>156</v>
      </c>
      <c r="B65" s="44"/>
      <c r="C65" s="45"/>
      <c r="D65" s="46" t="s">
        <v>72</v>
      </c>
      <c r="E65" s="44"/>
      <c r="F65" s="44"/>
      <c r="G65" s="44"/>
      <c r="H65" s="44"/>
      <c r="I65" s="45"/>
      <c r="J65" s="48">
        <v>9910463489</v>
      </c>
      <c r="K65" s="44"/>
      <c r="L65" s="45"/>
      <c r="M65" s="48">
        <v>3680639022</v>
      </c>
      <c r="N65" s="45"/>
      <c r="O65" s="48">
        <v>0</v>
      </c>
      <c r="P65" s="44"/>
      <c r="Q65" s="45"/>
      <c r="R65" s="48">
        <v>13591102511</v>
      </c>
      <c r="S65" s="44"/>
      <c r="T65" s="44"/>
      <c r="U65" s="45"/>
    </row>
    <row r="66" spans="1:21" ht="18" customHeight="1" x14ac:dyDescent="0.25">
      <c r="A66" s="46" t="s">
        <v>157</v>
      </c>
      <c r="B66" s="44"/>
      <c r="C66" s="45"/>
      <c r="D66" s="46" t="s">
        <v>158</v>
      </c>
      <c r="E66" s="44"/>
      <c r="F66" s="44"/>
      <c r="G66" s="44"/>
      <c r="H66" s="44"/>
      <c r="I66" s="45"/>
      <c r="J66" s="48">
        <v>4267623230</v>
      </c>
      <c r="K66" s="44"/>
      <c r="L66" s="45"/>
      <c r="M66" s="48">
        <v>1774285181</v>
      </c>
      <c r="N66" s="45"/>
      <c r="O66" s="48">
        <v>0</v>
      </c>
      <c r="P66" s="44"/>
      <c r="Q66" s="45"/>
      <c r="R66" s="48">
        <v>6041908411</v>
      </c>
      <c r="S66" s="44"/>
      <c r="T66" s="44"/>
      <c r="U66" s="45"/>
    </row>
    <row r="67" spans="1:21" ht="18" customHeight="1" x14ac:dyDescent="0.25">
      <c r="A67" s="46" t="s">
        <v>159</v>
      </c>
      <c r="B67" s="44"/>
      <c r="C67" s="45"/>
      <c r="D67" s="46" t="s">
        <v>58</v>
      </c>
      <c r="E67" s="44"/>
      <c r="F67" s="44"/>
      <c r="G67" s="44"/>
      <c r="H67" s="44"/>
      <c r="I67" s="45"/>
      <c r="J67" s="48">
        <v>13877229757</v>
      </c>
      <c r="K67" s="44"/>
      <c r="L67" s="45"/>
      <c r="M67" s="48">
        <v>0</v>
      </c>
      <c r="N67" s="45"/>
      <c r="O67" s="48">
        <v>0</v>
      </c>
      <c r="P67" s="44"/>
      <c r="Q67" s="45"/>
      <c r="R67" s="48">
        <v>13877229757</v>
      </c>
      <c r="S67" s="44"/>
      <c r="T67" s="44"/>
      <c r="U67" s="45"/>
    </row>
    <row r="68" spans="1:21" ht="18" customHeight="1" x14ac:dyDescent="0.25">
      <c r="A68" s="46" t="s">
        <v>160</v>
      </c>
      <c r="B68" s="44"/>
      <c r="C68" s="45"/>
      <c r="D68" s="46" t="s">
        <v>38</v>
      </c>
      <c r="E68" s="44"/>
      <c r="F68" s="44"/>
      <c r="G68" s="44"/>
      <c r="H68" s="44"/>
      <c r="I68" s="45"/>
      <c r="J68" s="48">
        <v>3834179907</v>
      </c>
      <c r="K68" s="44"/>
      <c r="L68" s="45"/>
      <c r="M68" s="48">
        <v>0</v>
      </c>
      <c r="N68" s="45"/>
      <c r="O68" s="48">
        <v>0</v>
      </c>
      <c r="P68" s="44"/>
      <c r="Q68" s="45"/>
      <c r="R68" s="48">
        <v>3834179907</v>
      </c>
      <c r="S68" s="44"/>
      <c r="T68" s="44"/>
      <c r="U68" s="45"/>
    </row>
    <row r="69" spans="1:21" ht="18" customHeight="1" x14ac:dyDescent="0.25">
      <c r="A69" s="46" t="s">
        <v>161</v>
      </c>
      <c r="B69" s="44"/>
      <c r="C69" s="45"/>
      <c r="D69" s="46" t="s">
        <v>162</v>
      </c>
      <c r="E69" s="44"/>
      <c r="F69" s="44"/>
      <c r="G69" s="44"/>
      <c r="H69" s="44"/>
      <c r="I69" s="45"/>
      <c r="J69" s="48">
        <v>10934784918</v>
      </c>
      <c r="K69" s="44"/>
      <c r="L69" s="45"/>
      <c r="M69" s="48">
        <v>0</v>
      </c>
      <c r="N69" s="45"/>
      <c r="O69" s="48">
        <v>0</v>
      </c>
      <c r="P69" s="44"/>
      <c r="Q69" s="45"/>
      <c r="R69" s="48">
        <v>10934784918</v>
      </c>
      <c r="S69" s="44"/>
      <c r="T69" s="44"/>
      <c r="U69" s="45"/>
    </row>
    <row r="70" spans="1:21" ht="18" customHeight="1" x14ac:dyDescent="0.25">
      <c r="A70" s="46" t="s">
        <v>163</v>
      </c>
      <c r="B70" s="44"/>
      <c r="C70" s="45"/>
      <c r="D70" s="46" t="s">
        <v>164</v>
      </c>
      <c r="E70" s="44"/>
      <c r="F70" s="44"/>
      <c r="G70" s="44"/>
      <c r="H70" s="44"/>
      <c r="I70" s="45"/>
      <c r="J70" s="48">
        <v>2832289515</v>
      </c>
      <c r="K70" s="44"/>
      <c r="L70" s="45"/>
      <c r="M70" s="48">
        <v>0</v>
      </c>
      <c r="N70" s="45"/>
      <c r="O70" s="48">
        <v>0</v>
      </c>
      <c r="P70" s="44"/>
      <c r="Q70" s="45"/>
      <c r="R70" s="48">
        <v>2832289515</v>
      </c>
      <c r="S70" s="44"/>
      <c r="T70" s="44"/>
      <c r="U70" s="45"/>
    </row>
    <row r="71" spans="1:21" ht="18" customHeight="1" x14ac:dyDescent="0.25">
      <c r="A71" s="46" t="s">
        <v>165</v>
      </c>
      <c r="B71" s="44"/>
      <c r="C71" s="45"/>
      <c r="D71" s="46" t="s">
        <v>67</v>
      </c>
      <c r="E71" s="44"/>
      <c r="F71" s="44"/>
      <c r="G71" s="44"/>
      <c r="H71" s="44"/>
      <c r="I71" s="45"/>
      <c r="J71" s="48">
        <v>4357509508</v>
      </c>
      <c r="K71" s="44"/>
      <c r="L71" s="45"/>
      <c r="M71" s="48">
        <v>12020380293</v>
      </c>
      <c r="N71" s="45"/>
      <c r="O71" s="48">
        <v>0</v>
      </c>
      <c r="P71" s="44"/>
      <c r="Q71" s="45"/>
      <c r="R71" s="48">
        <v>16377889801</v>
      </c>
      <c r="S71" s="44"/>
      <c r="T71" s="44"/>
      <c r="U71" s="45"/>
    </row>
    <row r="72" spans="1:21" ht="18" customHeight="1" x14ac:dyDescent="0.25">
      <c r="A72" s="46" t="s">
        <v>166</v>
      </c>
      <c r="B72" s="44"/>
      <c r="C72" s="45"/>
      <c r="D72" s="46" t="s">
        <v>46</v>
      </c>
      <c r="E72" s="44"/>
      <c r="F72" s="44"/>
      <c r="G72" s="44"/>
      <c r="H72" s="44"/>
      <c r="I72" s="45"/>
      <c r="J72" s="48">
        <v>6499963201</v>
      </c>
      <c r="K72" s="44"/>
      <c r="L72" s="45"/>
      <c r="M72" s="48">
        <v>0</v>
      </c>
      <c r="N72" s="45"/>
      <c r="O72" s="48">
        <v>0</v>
      </c>
      <c r="P72" s="44"/>
      <c r="Q72" s="45"/>
      <c r="R72" s="48">
        <v>6499963201</v>
      </c>
      <c r="S72" s="44"/>
      <c r="T72" s="44"/>
      <c r="U72" s="45"/>
    </row>
    <row r="73" spans="1:21" ht="18" customHeight="1" x14ac:dyDescent="0.25">
      <c r="A73" s="46" t="s">
        <v>167</v>
      </c>
      <c r="B73" s="44"/>
      <c r="C73" s="45"/>
      <c r="D73" s="46" t="s">
        <v>168</v>
      </c>
      <c r="E73" s="44"/>
      <c r="F73" s="44"/>
      <c r="G73" s="44"/>
      <c r="H73" s="44"/>
      <c r="I73" s="45"/>
      <c r="J73" s="48">
        <v>10167090595</v>
      </c>
      <c r="K73" s="44"/>
      <c r="L73" s="45"/>
      <c r="M73" s="48">
        <v>5188746444</v>
      </c>
      <c r="N73" s="45"/>
      <c r="O73" s="48">
        <v>0</v>
      </c>
      <c r="P73" s="44"/>
      <c r="Q73" s="45"/>
      <c r="R73" s="48">
        <v>15355837039</v>
      </c>
      <c r="S73" s="44"/>
      <c r="T73" s="44"/>
      <c r="U73" s="45"/>
    </row>
    <row r="74" spans="1:21" ht="18" customHeight="1" x14ac:dyDescent="0.25">
      <c r="A74" s="46" t="s">
        <v>169</v>
      </c>
      <c r="B74" s="44"/>
      <c r="C74" s="45"/>
      <c r="D74" s="46" t="s">
        <v>170</v>
      </c>
      <c r="E74" s="44"/>
      <c r="F74" s="44"/>
      <c r="G74" s="44"/>
      <c r="H74" s="44"/>
      <c r="I74" s="45"/>
      <c r="J74" s="48">
        <v>3758869502</v>
      </c>
      <c r="K74" s="44"/>
      <c r="L74" s="45"/>
      <c r="M74" s="48">
        <v>0</v>
      </c>
      <c r="N74" s="45"/>
      <c r="O74" s="48">
        <v>0</v>
      </c>
      <c r="P74" s="44"/>
      <c r="Q74" s="45"/>
      <c r="R74" s="48">
        <v>3758869502</v>
      </c>
      <c r="S74" s="44"/>
      <c r="T74" s="44"/>
      <c r="U74" s="45"/>
    </row>
    <row r="75" spans="1:21" ht="18" customHeight="1" x14ac:dyDescent="0.25">
      <c r="A75" s="46" t="s">
        <v>171</v>
      </c>
      <c r="B75" s="44"/>
      <c r="C75" s="45"/>
      <c r="D75" s="46" t="s">
        <v>172</v>
      </c>
      <c r="E75" s="44"/>
      <c r="F75" s="44"/>
      <c r="G75" s="44"/>
      <c r="H75" s="44"/>
      <c r="I75" s="45"/>
      <c r="J75" s="48">
        <v>20913466120</v>
      </c>
      <c r="K75" s="44"/>
      <c r="L75" s="45"/>
      <c r="M75" s="48">
        <v>19328362591</v>
      </c>
      <c r="N75" s="45"/>
      <c r="O75" s="48">
        <v>0</v>
      </c>
      <c r="P75" s="44"/>
      <c r="Q75" s="45"/>
      <c r="R75" s="48">
        <v>40241828711</v>
      </c>
      <c r="S75" s="44"/>
      <c r="T75" s="44"/>
      <c r="U75" s="45"/>
    </row>
    <row r="76" spans="1:21" ht="18" customHeight="1" x14ac:dyDescent="0.25">
      <c r="A76" s="46" t="s">
        <v>173</v>
      </c>
      <c r="B76" s="44"/>
      <c r="C76" s="45"/>
      <c r="D76" s="46" t="s">
        <v>71</v>
      </c>
      <c r="E76" s="44"/>
      <c r="F76" s="44"/>
      <c r="G76" s="44"/>
      <c r="H76" s="44"/>
      <c r="I76" s="45"/>
      <c r="J76" s="48">
        <v>178956500</v>
      </c>
      <c r="K76" s="44"/>
      <c r="L76" s="45"/>
      <c r="M76" s="48">
        <v>0</v>
      </c>
      <c r="N76" s="45"/>
      <c r="O76" s="48">
        <v>0</v>
      </c>
      <c r="P76" s="44"/>
      <c r="Q76" s="45"/>
      <c r="R76" s="48">
        <v>178956500</v>
      </c>
      <c r="S76" s="44"/>
      <c r="T76" s="44"/>
      <c r="U76" s="45"/>
    </row>
    <row r="77" spans="1:21" ht="18" customHeight="1" x14ac:dyDescent="0.25">
      <c r="A77" s="46" t="s">
        <v>174</v>
      </c>
      <c r="B77" s="44"/>
      <c r="C77" s="45"/>
      <c r="D77" s="46" t="s">
        <v>175</v>
      </c>
      <c r="E77" s="44"/>
      <c r="F77" s="44"/>
      <c r="G77" s="44"/>
      <c r="H77" s="44"/>
      <c r="I77" s="45"/>
      <c r="J77" s="48">
        <v>967946251</v>
      </c>
      <c r="K77" s="44"/>
      <c r="L77" s="45"/>
      <c r="M77" s="48">
        <v>0</v>
      </c>
      <c r="N77" s="45"/>
      <c r="O77" s="48">
        <v>0</v>
      </c>
      <c r="P77" s="44"/>
      <c r="Q77" s="45"/>
      <c r="R77" s="48">
        <v>967946251</v>
      </c>
      <c r="S77" s="44"/>
      <c r="T77" s="44"/>
      <c r="U77" s="45"/>
    </row>
    <row r="78" spans="1:21" ht="18" customHeight="1" x14ac:dyDescent="0.25">
      <c r="A78" s="46" t="s">
        <v>176</v>
      </c>
      <c r="B78" s="44"/>
      <c r="C78" s="45"/>
      <c r="D78" s="46" t="s">
        <v>177</v>
      </c>
      <c r="E78" s="44"/>
      <c r="F78" s="44"/>
      <c r="G78" s="44"/>
      <c r="H78" s="44"/>
      <c r="I78" s="45"/>
      <c r="J78" s="48">
        <v>8524472857</v>
      </c>
      <c r="K78" s="44"/>
      <c r="L78" s="45"/>
      <c r="M78" s="48">
        <v>6067201677</v>
      </c>
      <c r="N78" s="45"/>
      <c r="O78" s="48">
        <v>0</v>
      </c>
      <c r="P78" s="44"/>
      <c r="Q78" s="45"/>
      <c r="R78" s="48">
        <v>14591674534</v>
      </c>
      <c r="S78" s="44"/>
      <c r="T78" s="44"/>
      <c r="U78" s="45"/>
    </row>
    <row r="79" spans="1:21" ht="18" customHeight="1" x14ac:dyDescent="0.25">
      <c r="A79" s="46" t="s">
        <v>178</v>
      </c>
      <c r="B79" s="44"/>
      <c r="C79" s="45"/>
      <c r="D79" s="46" t="s">
        <v>179</v>
      </c>
      <c r="E79" s="44"/>
      <c r="F79" s="44"/>
      <c r="G79" s="44"/>
      <c r="H79" s="44"/>
      <c r="I79" s="45"/>
      <c r="J79" s="48">
        <v>8715337392</v>
      </c>
      <c r="K79" s="44"/>
      <c r="L79" s="45"/>
      <c r="M79" s="48">
        <v>0</v>
      </c>
      <c r="N79" s="45"/>
      <c r="O79" s="48">
        <v>0</v>
      </c>
      <c r="P79" s="44"/>
      <c r="Q79" s="45"/>
      <c r="R79" s="48">
        <v>8715337392</v>
      </c>
      <c r="S79" s="44"/>
      <c r="T79" s="44"/>
      <c r="U79" s="45"/>
    </row>
    <row r="80" spans="1:21" ht="18" customHeight="1" x14ac:dyDescent="0.25">
      <c r="A80" s="43" t="s">
        <v>84</v>
      </c>
      <c r="B80" s="44"/>
      <c r="C80" s="45"/>
      <c r="D80" s="46" t="s">
        <v>180</v>
      </c>
      <c r="E80" s="44"/>
      <c r="F80" s="44"/>
      <c r="G80" s="44"/>
      <c r="H80" s="44"/>
      <c r="I80" s="45"/>
      <c r="J80" s="47">
        <v>877701706913.40002</v>
      </c>
      <c r="K80" s="44"/>
      <c r="L80" s="45"/>
      <c r="M80" s="47">
        <v>105934227997</v>
      </c>
      <c r="N80" s="45"/>
      <c r="O80" s="47">
        <v>0</v>
      </c>
      <c r="P80" s="44"/>
      <c r="Q80" s="45"/>
      <c r="R80" s="47">
        <v>983635934910.40002</v>
      </c>
      <c r="S80" s="44"/>
      <c r="T80" s="44"/>
      <c r="U80" s="45"/>
    </row>
    <row r="81" s="31" customFormat="1" ht="0" hidden="1" customHeight="1" x14ac:dyDescent="0.25"/>
  </sheetData>
  <mergeCells count="397">
    <mergeCell ref="A80:C80"/>
    <mergeCell ref="D80:I80"/>
    <mergeCell ref="J80:L80"/>
    <mergeCell ref="M80:N80"/>
    <mergeCell ref="O80:Q80"/>
    <mergeCell ref="R80:U80"/>
    <mergeCell ref="A79:C79"/>
    <mergeCell ref="D79:I79"/>
    <mergeCell ref="J79:L79"/>
    <mergeCell ref="M79:N79"/>
    <mergeCell ref="O79:Q79"/>
    <mergeCell ref="R79:U79"/>
    <mergeCell ref="A78:C78"/>
    <mergeCell ref="D78:I78"/>
    <mergeCell ref="J78:L78"/>
    <mergeCell ref="M78:N78"/>
    <mergeCell ref="O78:Q78"/>
    <mergeCell ref="R78:U78"/>
    <mergeCell ref="A77:C77"/>
    <mergeCell ref="D77:I77"/>
    <mergeCell ref="J77:L77"/>
    <mergeCell ref="M77:N77"/>
    <mergeCell ref="O77:Q77"/>
    <mergeCell ref="R77:U77"/>
    <mergeCell ref="A76:C76"/>
    <mergeCell ref="D76:I76"/>
    <mergeCell ref="J76:L76"/>
    <mergeCell ref="M76:N76"/>
    <mergeCell ref="O76:Q76"/>
    <mergeCell ref="R76:U76"/>
    <mergeCell ref="A75:C75"/>
    <mergeCell ref="D75:I75"/>
    <mergeCell ref="J75:L75"/>
    <mergeCell ref="M75:N75"/>
    <mergeCell ref="O75:Q75"/>
    <mergeCell ref="R75:U75"/>
    <mergeCell ref="A74:C74"/>
    <mergeCell ref="D74:I74"/>
    <mergeCell ref="J74:L74"/>
    <mergeCell ref="M74:N74"/>
    <mergeCell ref="O74:Q74"/>
    <mergeCell ref="R74:U74"/>
    <mergeCell ref="A73:C73"/>
    <mergeCell ref="D73:I73"/>
    <mergeCell ref="J73:L73"/>
    <mergeCell ref="M73:N73"/>
    <mergeCell ref="O73:Q73"/>
    <mergeCell ref="R73:U73"/>
    <mergeCell ref="A72:C72"/>
    <mergeCell ref="D72:I72"/>
    <mergeCell ref="J72:L72"/>
    <mergeCell ref="M72:N72"/>
    <mergeCell ref="O72:Q72"/>
    <mergeCell ref="R72:U72"/>
    <mergeCell ref="A71:C71"/>
    <mergeCell ref="D71:I71"/>
    <mergeCell ref="J71:L71"/>
    <mergeCell ref="M71:N71"/>
    <mergeCell ref="O71:Q71"/>
    <mergeCell ref="R71:U71"/>
    <mergeCell ref="A70:C70"/>
    <mergeCell ref="D70:I70"/>
    <mergeCell ref="J70:L70"/>
    <mergeCell ref="M70:N70"/>
    <mergeCell ref="O70:Q70"/>
    <mergeCell ref="R70:U70"/>
    <mergeCell ref="A69:C69"/>
    <mergeCell ref="D69:I69"/>
    <mergeCell ref="J69:L69"/>
    <mergeCell ref="M69:N69"/>
    <mergeCell ref="O69:Q69"/>
    <mergeCell ref="R69:U69"/>
    <mergeCell ref="A68:C68"/>
    <mergeCell ref="D68:I68"/>
    <mergeCell ref="J68:L68"/>
    <mergeCell ref="M68:N68"/>
    <mergeCell ref="O68:Q68"/>
    <mergeCell ref="R68:U68"/>
    <mergeCell ref="A67:C67"/>
    <mergeCell ref="D67:I67"/>
    <mergeCell ref="J67:L67"/>
    <mergeCell ref="M67:N67"/>
    <mergeCell ref="O67:Q67"/>
    <mergeCell ref="R67:U67"/>
    <mergeCell ref="A66:C66"/>
    <mergeCell ref="D66:I66"/>
    <mergeCell ref="J66:L66"/>
    <mergeCell ref="M66:N66"/>
    <mergeCell ref="O66:Q66"/>
    <mergeCell ref="R66:U66"/>
    <mergeCell ref="A65:C65"/>
    <mergeCell ref="D65:I65"/>
    <mergeCell ref="J65:L65"/>
    <mergeCell ref="M65:N65"/>
    <mergeCell ref="O65:Q65"/>
    <mergeCell ref="R65:U65"/>
    <mergeCell ref="A64:C64"/>
    <mergeCell ref="D64:I64"/>
    <mergeCell ref="J64:L64"/>
    <mergeCell ref="M64:N64"/>
    <mergeCell ref="O64:Q64"/>
    <mergeCell ref="R64:U64"/>
    <mergeCell ref="A63:C63"/>
    <mergeCell ref="D63:I63"/>
    <mergeCell ref="J63:L63"/>
    <mergeCell ref="M63:N63"/>
    <mergeCell ref="O63:Q63"/>
    <mergeCell ref="R63:U63"/>
    <mergeCell ref="A62:C62"/>
    <mergeCell ref="D62:I62"/>
    <mergeCell ref="J62:L62"/>
    <mergeCell ref="M62:N62"/>
    <mergeCell ref="O62:Q62"/>
    <mergeCell ref="R62:U62"/>
    <mergeCell ref="A61:C61"/>
    <mergeCell ref="D61:I61"/>
    <mergeCell ref="J61:L61"/>
    <mergeCell ref="M61:N61"/>
    <mergeCell ref="O61:Q61"/>
    <mergeCell ref="R61:U61"/>
    <mergeCell ref="A60:C60"/>
    <mergeCell ref="D60:I60"/>
    <mergeCell ref="J60:L60"/>
    <mergeCell ref="M60:N60"/>
    <mergeCell ref="O60:Q60"/>
    <mergeCell ref="R60:U60"/>
    <mergeCell ref="A59:C59"/>
    <mergeCell ref="D59:I59"/>
    <mergeCell ref="J59:L59"/>
    <mergeCell ref="M59:N59"/>
    <mergeCell ref="O59:Q59"/>
    <mergeCell ref="R59:U59"/>
    <mergeCell ref="A58:C58"/>
    <mergeCell ref="D58:I58"/>
    <mergeCell ref="J58:L58"/>
    <mergeCell ref="M58:N58"/>
    <mergeCell ref="O58:Q58"/>
    <mergeCell ref="R58:U58"/>
    <mergeCell ref="A57:C57"/>
    <mergeCell ref="D57:I57"/>
    <mergeCell ref="J57:L57"/>
    <mergeCell ref="M57:N57"/>
    <mergeCell ref="O57:Q57"/>
    <mergeCell ref="R57:U57"/>
    <mergeCell ref="A56:C56"/>
    <mergeCell ref="D56:I56"/>
    <mergeCell ref="J56:L56"/>
    <mergeCell ref="M56:N56"/>
    <mergeCell ref="O56:Q56"/>
    <mergeCell ref="R56:U56"/>
    <mergeCell ref="A55:C55"/>
    <mergeCell ref="D55:I55"/>
    <mergeCell ref="J55:L55"/>
    <mergeCell ref="M55:N55"/>
    <mergeCell ref="O55:Q55"/>
    <mergeCell ref="R55:U55"/>
    <mergeCell ref="A54:C54"/>
    <mergeCell ref="D54:I54"/>
    <mergeCell ref="J54:L54"/>
    <mergeCell ref="M54:N54"/>
    <mergeCell ref="O54:Q54"/>
    <mergeCell ref="R54:U54"/>
    <mergeCell ref="A53:C53"/>
    <mergeCell ref="D53:I53"/>
    <mergeCell ref="J53:L53"/>
    <mergeCell ref="M53:N53"/>
    <mergeCell ref="O53:Q53"/>
    <mergeCell ref="R53:U53"/>
    <mergeCell ref="A52:C52"/>
    <mergeCell ref="D52:I52"/>
    <mergeCell ref="J52:L52"/>
    <mergeCell ref="M52:N52"/>
    <mergeCell ref="O52:Q52"/>
    <mergeCell ref="R52:U52"/>
    <mergeCell ref="A51:C51"/>
    <mergeCell ref="D51:I51"/>
    <mergeCell ref="J51:L51"/>
    <mergeCell ref="M51:N51"/>
    <mergeCell ref="O51:Q51"/>
    <mergeCell ref="R51:U51"/>
    <mergeCell ref="A50:C50"/>
    <mergeCell ref="D50:I50"/>
    <mergeCell ref="J50:L50"/>
    <mergeCell ref="M50:N50"/>
    <mergeCell ref="O50:Q50"/>
    <mergeCell ref="R50:U50"/>
    <mergeCell ref="A49:C49"/>
    <mergeCell ref="D49:I49"/>
    <mergeCell ref="J49:L49"/>
    <mergeCell ref="M49:N49"/>
    <mergeCell ref="O49:Q49"/>
    <mergeCell ref="R49:U49"/>
    <mergeCell ref="A48:C48"/>
    <mergeCell ref="D48:I48"/>
    <mergeCell ref="J48:L48"/>
    <mergeCell ref="M48:N48"/>
    <mergeCell ref="O48:Q48"/>
    <mergeCell ref="R48:U48"/>
    <mergeCell ref="A47:C47"/>
    <mergeCell ref="D47:I47"/>
    <mergeCell ref="J47:L47"/>
    <mergeCell ref="M47:N47"/>
    <mergeCell ref="O47:Q47"/>
    <mergeCell ref="R47:U47"/>
    <mergeCell ref="A46:C46"/>
    <mergeCell ref="D46:I46"/>
    <mergeCell ref="J46:L46"/>
    <mergeCell ref="M46:N46"/>
    <mergeCell ref="O46:Q46"/>
    <mergeCell ref="R46:U46"/>
    <mergeCell ref="A45:C45"/>
    <mergeCell ref="D45:I45"/>
    <mergeCell ref="J45:L45"/>
    <mergeCell ref="M45:N45"/>
    <mergeCell ref="O45:Q45"/>
    <mergeCell ref="R45:U45"/>
    <mergeCell ref="A44:C44"/>
    <mergeCell ref="D44:I44"/>
    <mergeCell ref="J44:L44"/>
    <mergeCell ref="M44:N44"/>
    <mergeCell ref="O44:Q44"/>
    <mergeCell ref="R44:U44"/>
    <mergeCell ref="A43:C43"/>
    <mergeCell ref="D43:I43"/>
    <mergeCell ref="J43:L43"/>
    <mergeCell ref="M43:N43"/>
    <mergeCell ref="O43:Q43"/>
    <mergeCell ref="R43:U43"/>
    <mergeCell ref="A42:C42"/>
    <mergeCell ref="D42:I42"/>
    <mergeCell ref="J42:L42"/>
    <mergeCell ref="M42:N42"/>
    <mergeCell ref="O42:Q42"/>
    <mergeCell ref="R42:U42"/>
    <mergeCell ref="A41:C41"/>
    <mergeCell ref="D41:I41"/>
    <mergeCell ref="J41:L41"/>
    <mergeCell ref="M41:N41"/>
    <mergeCell ref="O41:Q41"/>
    <mergeCell ref="R41:U41"/>
    <mergeCell ref="A40:C40"/>
    <mergeCell ref="D40:I40"/>
    <mergeCell ref="J40:L40"/>
    <mergeCell ref="M40:N40"/>
    <mergeCell ref="O40:Q40"/>
    <mergeCell ref="R40:U40"/>
    <mergeCell ref="A39:C39"/>
    <mergeCell ref="D39:I39"/>
    <mergeCell ref="J39:L39"/>
    <mergeCell ref="M39:N39"/>
    <mergeCell ref="O39:Q39"/>
    <mergeCell ref="R39:U39"/>
    <mergeCell ref="A38:C38"/>
    <mergeCell ref="D38:I38"/>
    <mergeCell ref="J38:L38"/>
    <mergeCell ref="M38:N38"/>
    <mergeCell ref="O38:Q38"/>
    <mergeCell ref="R38:U38"/>
    <mergeCell ref="A37:C37"/>
    <mergeCell ref="D37:I37"/>
    <mergeCell ref="J37:L37"/>
    <mergeCell ref="M37:N37"/>
    <mergeCell ref="O37:Q37"/>
    <mergeCell ref="R37:U37"/>
    <mergeCell ref="A36:C36"/>
    <mergeCell ref="D36:I36"/>
    <mergeCell ref="J36:L36"/>
    <mergeCell ref="M36:N36"/>
    <mergeCell ref="O36:Q36"/>
    <mergeCell ref="R36:U36"/>
    <mergeCell ref="A35:C35"/>
    <mergeCell ref="D35:I35"/>
    <mergeCell ref="J35:L35"/>
    <mergeCell ref="M35:N35"/>
    <mergeCell ref="O35:Q35"/>
    <mergeCell ref="R35:U35"/>
    <mergeCell ref="A34:C34"/>
    <mergeCell ref="D34:I34"/>
    <mergeCell ref="J34:L34"/>
    <mergeCell ref="M34:N34"/>
    <mergeCell ref="O34:Q34"/>
    <mergeCell ref="R34:U34"/>
    <mergeCell ref="A33:C33"/>
    <mergeCell ref="D33:I33"/>
    <mergeCell ref="J33:L33"/>
    <mergeCell ref="M33:N33"/>
    <mergeCell ref="O33:Q33"/>
    <mergeCell ref="R33:U33"/>
    <mergeCell ref="A32:C32"/>
    <mergeCell ref="D32:I32"/>
    <mergeCell ref="J32:L32"/>
    <mergeCell ref="M32:N32"/>
    <mergeCell ref="O32:Q32"/>
    <mergeCell ref="R32:U32"/>
    <mergeCell ref="A31:C31"/>
    <mergeCell ref="D31:I31"/>
    <mergeCell ref="J31:L31"/>
    <mergeCell ref="M31:N31"/>
    <mergeCell ref="O31:Q31"/>
    <mergeCell ref="R31:U31"/>
    <mergeCell ref="A30:C30"/>
    <mergeCell ref="D30:I30"/>
    <mergeCell ref="J30:L30"/>
    <mergeCell ref="M30:N30"/>
    <mergeCell ref="O30:Q30"/>
    <mergeCell ref="R30:U30"/>
    <mergeCell ref="A29:C29"/>
    <mergeCell ref="D29:I29"/>
    <mergeCell ref="J29:L29"/>
    <mergeCell ref="M29:N29"/>
    <mergeCell ref="O29:Q29"/>
    <mergeCell ref="R29:U29"/>
    <mergeCell ref="A28:C28"/>
    <mergeCell ref="D28:I28"/>
    <mergeCell ref="J28:L28"/>
    <mergeCell ref="M28:N28"/>
    <mergeCell ref="O28:Q28"/>
    <mergeCell ref="R28:U28"/>
    <mergeCell ref="A27:C27"/>
    <mergeCell ref="D27:I27"/>
    <mergeCell ref="J27:L27"/>
    <mergeCell ref="M27:N27"/>
    <mergeCell ref="O27:Q27"/>
    <mergeCell ref="R27:U27"/>
    <mergeCell ref="A26:C26"/>
    <mergeCell ref="D26:I26"/>
    <mergeCell ref="J26:L26"/>
    <mergeCell ref="M26:N26"/>
    <mergeCell ref="O26:Q26"/>
    <mergeCell ref="R26:U26"/>
    <mergeCell ref="A25:C25"/>
    <mergeCell ref="D25:I25"/>
    <mergeCell ref="J25:L25"/>
    <mergeCell ref="M25:N25"/>
    <mergeCell ref="O25:Q25"/>
    <mergeCell ref="R25:U25"/>
    <mergeCell ref="A24:C24"/>
    <mergeCell ref="D24:I24"/>
    <mergeCell ref="J24:L24"/>
    <mergeCell ref="M24:N24"/>
    <mergeCell ref="O24:Q24"/>
    <mergeCell ref="R24:U24"/>
    <mergeCell ref="A23:C23"/>
    <mergeCell ref="D23:I23"/>
    <mergeCell ref="J23:L23"/>
    <mergeCell ref="M23:N23"/>
    <mergeCell ref="O23:Q23"/>
    <mergeCell ref="R23:U23"/>
    <mergeCell ref="A22:C22"/>
    <mergeCell ref="D22:I22"/>
    <mergeCell ref="J22:L22"/>
    <mergeCell ref="M22:N22"/>
    <mergeCell ref="O22:Q22"/>
    <mergeCell ref="R22:U22"/>
    <mergeCell ref="A21:C21"/>
    <mergeCell ref="D21:I21"/>
    <mergeCell ref="J21:L21"/>
    <mergeCell ref="M21:N21"/>
    <mergeCell ref="O21:Q21"/>
    <mergeCell ref="R21:U21"/>
    <mergeCell ref="A18:C18"/>
    <mergeCell ref="D18:I18"/>
    <mergeCell ref="J18:L18"/>
    <mergeCell ref="M18:N18"/>
    <mergeCell ref="O18:Q18"/>
    <mergeCell ref="R18:U18"/>
    <mergeCell ref="A20:C20"/>
    <mergeCell ref="D20:I20"/>
    <mergeCell ref="J20:L20"/>
    <mergeCell ref="M20:N20"/>
    <mergeCell ref="O20:Q20"/>
    <mergeCell ref="R20:U20"/>
    <mergeCell ref="A19:C19"/>
    <mergeCell ref="D19:I19"/>
    <mergeCell ref="J19:L19"/>
    <mergeCell ref="M19:N19"/>
    <mergeCell ref="O19:Q19"/>
    <mergeCell ref="R19:U19"/>
    <mergeCell ref="A17:C17"/>
    <mergeCell ref="D17:I17"/>
    <mergeCell ref="J17:L17"/>
    <mergeCell ref="B2:E11"/>
    <mergeCell ref="F2:K8"/>
    <mergeCell ref="N2:O2"/>
    <mergeCell ref="M17:N17"/>
    <mergeCell ref="O17:Q17"/>
    <mergeCell ref="R17:U17"/>
    <mergeCell ref="Q2:R3"/>
    <mergeCell ref="T2:V3"/>
    <mergeCell ref="N5:O6"/>
    <mergeCell ref="Q5:R5"/>
    <mergeCell ref="T5:V5"/>
    <mergeCell ref="N8:O9"/>
    <mergeCell ref="Q8:T10"/>
    <mergeCell ref="C13:D13"/>
    <mergeCell ref="G13:G14"/>
    <mergeCell ref="I13: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JUL-2025</vt:lpstr>
      <vt:lpstr>SIIF 240206</vt:lpstr>
      <vt:lpstr>SIIF 542411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Marina Castro Garcia</dc:creator>
  <cp:lastModifiedBy>Viviana Carolina Becerra Montañez</cp:lastModifiedBy>
  <dcterms:created xsi:type="dcterms:W3CDTF">2025-07-24T20:52:48Z</dcterms:created>
  <dcterms:modified xsi:type="dcterms:W3CDTF">2025-08-25T15:21:35Z</dcterms:modified>
</cp:coreProperties>
</file>