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EducacinMedioRuralJvenesyAdultos/Documentos compartidos/Gestión 2025/ALFABETIZACION/CONVOCATORIA ALFABETIZACION 2025/Documentos version final  03-04-2025/"/>
    </mc:Choice>
  </mc:AlternateContent>
  <xr:revisionPtr revIDLastSave="1786" documentId="13_ncr:1_{3DA228BE-A417-4080-8D50-450E2F4F52A5}" xr6:coauthVersionLast="47" xr6:coauthVersionMax="47" xr10:uidLastSave="{57CE4C72-4B33-7247-B193-400166C873EB}"/>
  <bookViews>
    <workbookView xWindow="-38400" yWindow="-1320" windowWidth="38400" windowHeight="21600" xr2:uid="{00000000-000D-0000-FFFF-FFFF00000000}"/>
  </bookViews>
  <sheets>
    <sheet name="Presupuesto detallado" sheetId="1" r:id="rId1"/>
    <sheet name="MATERIALES E INSUMOS" sheetId="3" r:id="rId2"/>
  </sheets>
  <definedNames>
    <definedName name="_xlnm._FilterDatabase" localSheetId="1" hidden="1">'MATERIALES E INSUMOS'!$A$4:$F$4</definedName>
    <definedName name="_xlnm.Print_Area" localSheetId="0">'Presupuesto detallado'!$A$2:$H$53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F7" i="3"/>
  <c r="F16" i="3" l="1"/>
  <c r="F6" i="3"/>
  <c r="F9" i="1"/>
  <c r="D19" i="1" s="1"/>
  <c r="H19" i="1" s="1"/>
  <c r="F20" i="3"/>
  <c r="F19" i="3"/>
  <c r="F18" i="3"/>
  <c r="F11" i="3"/>
  <c r="F5" i="3"/>
  <c r="F8" i="3"/>
  <c r="F10" i="3"/>
  <c r="F14" i="3"/>
  <c r="F15" i="3"/>
  <c r="F17" i="3"/>
  <c r="F9" i="3"/>
  <c r="F12" i="3"/>
  <c r="F13" i="3"/>
  <c r="F29" i="3"/>
  <c r="F30" i="3"/>
  <c r="F31" i="3"/>
  <c r="F32" i="3"/>
  <c r="F33" i="3"/>
  <c r="F34" i="3"/>
  <c r="F35" i="3"/>
  <c r="F36" i="3"/>
  <c r="F37" i="3"/>
  <c r="F38" i="3"/>
  <c r="F39" i="3"/>
  <c r="F40" i="3"/>
  <c r="F28" i="3"/>
  <c r="H24" i="1"/>
  <c r="H23" i="1"/>
  <c r="D30" i="1"/>
  <c r="H30" i="1" s="1"/>
  <c r="D29" i="1"/>
  <c r="D27" i="1"/>
  <c r="H27" i="1" s="1"/>
  <c r="H14" i="1"/>
  <c r="D18" i="1"/>
  <c r="D26" i="1" l="1"/>
  <c r="H26" i="1" s="1"/>
  <c r="D28" i="1"/>
  <c r="F21" i="3"/>
  <c r="G28" i="1" s="1"/>
  <c r="F41" i="3"/>
  <c r="G29" i="1" s="1"/>
  <c r="H29" i="1" s="1"/>
  <c r="D33" i="1"/>
  <c r="H33" i="1" s="1"/>
  <c r="D31" i="1"/>
  <c r="H31" i="1" s="1"/>
  <c r="H18" i="1"/>
  <c r="H28" i="1" l="1"/>
  <c r="H34" i="1" s="1"/>
  <c r="H17" i="1" l="1"/>
  <c r="H16" i="1"/>
  <c r="H15" i="1"/>
  <c r="H20" i="1" l="1"/>
  <c r="H35" i="1" s="1"/>
  <c r="H39" i="1" s="1"/>
  <c r="H40" i="1" l="1"/>
  <c r="H41" i="1" s="1"/>
</calcChain>
</file>

<file path=xl/sharedStrings.xml><?xml version="1.0" encoding="utf-8"?>
<sst xmlns="http://schemas.openxmlformats.org/spreadsheetml/2006/main" count="182" uniqueCount="131">
  <si>
    <t>ESTRUCTURA DE PRESUPUESTO</t>
  </si>
  <si>
    <r>
      <t xml:space="preserve">NOTA 1: </t>
    </r>
    <r>
      <rPr>
        <sz val="18"/>
        <color rgb="FFC00000"/>
        <rFont val="Arial"/>
        <family val="2"/>
      </rPr>
      <t>diligenciar únicamente las casillas sombreadas en verde.</t>
    </r>
  </si>
  <si>
    <r>
      <t>NOTA 2:</t>
    </r>
    <r>
      <rPr>
        <sz val="12"/>
        <rFont val="Arial"/>
        <family val="2"/>
      </rPr>
      <t> Los valores deben ser expresados en pesos colombianos.</t>
    </r>
  </si>
  <si>
    <r>
      <t>NOTA 3:</t>
    </r>
    <r>
      <rPr>
        <sz val="12"/>
        <rFont val="Arial"/>
        <family val="2"/>
      </rPr>
      <t> Al formular la propuesta, el interezado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</si>
  <si>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</si>
  <si>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>PERSONAS BENEFICIARIAS</t>
  </si>
  <si>
    <t>GRUPOS ESTIMADOS</t>
  </si>
  <si>
    <t>1. Gastos de Personal</t>
  </si>
  <si>
    <t>RUBRO</t>
  </si>
  <si>
    <t>VALOR INCLUIDO IVA</t>
  </si>
  <si>
    <t>TALENTO HUMANO</t>
  </si>
  <si>
    <t xml:space="preserve">UNIDAD </t>
  </si>
  <si>
    <t>CANTIDAD</t>
  </si>
  <si>
    <t>MESES VINCULACIÓN</t>
  </si>
  <si>
    <t>% DE DEDICACIÓN</t>
  </si>
  <si>
    <t>VALOR UNITARIO UNIDAD DE MEDIDA</t>
  </si>
  <si>
    <t xml:space="preserve">VALOR TOTAL </t>
  </si>
  <si>
    <t>1.1</t>
  </si>
  <si>
    <t>Dirección del proyecto</t>
  </si>
  <si>
    <t>Mes</t>
  </si>
  <si>
    <t>1.2</t>
  </si>
  <si>
    <t>Coordinación administrativa y financiera</t>
  </si>
  <si>
    <t>1.3</t>
  </si>
  <si>
    <t>Asesoría pedagógica general</t>
  </si>
  <si>
    <t>1.4</t>
  </si>
  <si>
    <t>Asesoría para la atención inclusiva</t>
  </si>
  <si>
    <t>1.5</t>
  </si>
  <si>
    <t xml:space="preserve">Gestores regionales 1 por 400 beneficiarios </t>
  </si>
  <si>
    <t>1.6</t>
  </si>
  <si>
    <t>Facilitadores</t>
  </si>
  <si>
    <t>Hora</t>
  </si>
  <si>
    <t>NA</t>
  </si>
  <si>
    <t>TOTAL RUBRO 1</t>
  </si>
  <si>
    <t>2. Gastos Operativos</t>
  </si>
  <si>
    <t>2.1</t>
  </si>
  <si>
    <t>FORMACION</t>
  </si>
  <si>
    <t>DURACION</t>
  </si>
  <si>
    <t>VALOR TOTAL INCLUIDO IVA</t>
  </si>
  <si>
    <t>2.1.1</t>
  </si>
  <si>
    <t xml:space="preserve">Evento de formación por ETC </t>
  </si>
  <si>
    <t>EVENTO DIARIO</t>
  </si>
  <si>
    <t>2.1.2</t>
  </si>
  <si>
    <t>Evento de evaluación</t>
  </si>
  <si>
    <t>2.2</t>
  </si>
  <si>
    <t>Materiales e insumos</t>
  </si>
  <si>
    <t>UNIDADES</t>
  </si>
  <si>
    <t>2.2.1</t>
  </si>
  <si>
    <t>Manuales del modelo educativo</t>
  </si>
  <si>
    <t>Kit</t>
  </si>
  <si>
    <t>2.2.2</t>
  </si>
  <si>
    <t>Módulos del modelo educativo</t>
  </si>
  <si>
    <t>2.2.3</t>
  </si>
  <si>
    <t>Kit de aula, aprestamiento y material de trabajo</t>
  </si>
  <si>
    <t>2.2.4</t>
  </si>
  <si>
    <t>Kit para beneficiarios</t>
  </si>
  <si>
    <t>Unidad</t>
  </si>
  <si>
    <t>2.2.5</t>
  </si>
  <si>
    <t>Certificados del CLEI I</t>
  </si>
  <si>
    <t>2.2.6</t>
  </si>
  <si>
    <t xml:space="preserve">Distribución de materiales </t>
  </si>
  <si>
    <t>Grupo</t>
  </si>
  <si>
    <t>2.3</t>
  </si>
  <si>
    <t xml:space="preserve"> FUNCIONAMIENTO Y SEGUIMEINTO </t>
  </si>
  <si>
    <t>VECES</t>
  </si>
  <si>
    <t>2.3.1</t>
  </si>
  <si>
    <t>Transporte de gestores regionales  para Visitas de seguimiento a grupos terrestre</t>
  </si>
  <si>
    <t>Visita</t>
  </si>
  <si>
    <t>TOTAL RUBRO 2</t>
  </si>
  <si>
    <t>TOTAL COSTOS DIRECTOS DE OPERACIÓN (RUBRO 1 + RUBRO 2 )</t>
  </si>
  <si>
    <t>COSTOS INDIRECTOS DE OPERACIÓN</t>
  </si>
  <si>
    <t>ADMINISTRACIÓN</t>
  </si>
  <si>
    <t>PORCENTAJE TOTAL</t>
  </si>
  <si>
    <t>3.1</t>
  </si>
  <si>
    <t>Gastos de Administración Incluye  (Financieros, Papelería, impresión de informes, sistematización, mensajería) Limitado maximo al 15%</t>
  </si>
  <si>
    <t>TOTAL RUBRO TOTAL COSTOS INDIRECTOS DE OPERACIÓN ( RUBRO 3 )</t>
  </si>
  <si>
    <t>TOTAL COSTOS DIRECTOS E INDIRECTOS DE LA OPERACIÓN</t>
  </si>
  <si>
    <t>Estamacion de costos unitario</t>
  </si>
  <si>
    <t>concepto</t>
  </si>
  <si>
    <t>docentes</t>
  </si>
  <si>
    <t>Percapita</t>
  </si>
  <si>
    <t xml:space="preserve">Valor estimado de Percapita </t>
  </si>
  <si>
    <t>NOTA 1: De acuerdo con el numeral 5 del Artículo 476 del Estatuto Tributario, este proceso está exento de IVA, siempre y cuando el cotizante cumpla con las condiciones establecidas en dicho numeral. En caso de que el cotizante no cumpla con dichas condiciones, se debe calcular el valor del IVA a la tarifa general correspondiente.</t>
  </si>
  <si>
    <t>Atentamente,</t>
  </si>
  <si>
    <t>Nombre del Rector u Representante legalo quien haga sus veces</t>
  </si>
  <si>
    <t>Documento de identificación:</t>
  </si>
  <si>
    <t>Teléfono de contacto:</t>
  </si>
  <si>
    <t>Correo electrónico:</t>
  </si>
  <si>
    <t>Nombre de  del postulante:</t>
  </si>
  <si>
    <t>ELEMENTO </t>
  </si>
  <si>
    <t>FICHA TÉCNICA </t>
  </si>
  <si>
    <t>UNIDAD DE MEDIDA</t>
  </si>
  <si>
    <t>VALOR DE LA UNIDAD MEDIDA</t>
  </si>
  <si>
    <t>VALOR TOTAL DEL KIT</t>
  </si>
  <si>
    <t>Cartulina octavos</t>
  </si>
  <si>
    <t>Set x 10 und</t>
  </si>
  <si>
    <t>Bolígrafo  (ROJO NEGRO )</t>
  </si>
  <si>
    <t>UNIDAD</t>
  </si>
  <si>
    <t>Madeja de lana x 28 metros</t>
  </si>
  <si>
    <t>Frascos de pegante por 290 gramos</t>
  </si>
  <si>
    <t>Borrador de tablero</t>
  </si>
  <si>
    <t>Papel Bond</t>
  </si>
  <si>
    <t>Octavos de cartón cartulina para elaborar cubos</t>
  </si>
  <si>
    <t>Vinilos</t>
  </si>
  <si>
    <t>Caja x 6</t>
  </si>
  <si>
    <t>Diccionario básico escolar</t>
  </si>
  <si>
    <t>Cuaderno cuadriculado </t>
  </si>
  <si>
    <t>Lápiz No 2 HB </t>
  </si>
  <si>
    <t>Taja lápiz </t>
  </si>
  <si>
    <t>Borrador lápiz</t>
  </si>
  <si>
    <t>Caja de colores </t>
  </si>
  <si>
    <t>CAJA X 12</t>
  </si>
  <si>
    <t>Cuaderno  de líneas grapado</t>
  </si>
  <si>
    <t>Pegante en barra </t>
  </si>
  <si>
    <t xml:space="preserve">Juego de temperas de 6 unidades con paleta y pincel </t>
  </si>
  <si>
    <t>kit</t>
  </si>
  <si>
    <t>Cartuchera </t>
  </si>
  <si>
    <t>Regla plástica </t>
  </si>
  <si>
    <t>Morral en lona con logos de entidades </t>
  </si>
  <si>
    <t>Plastilina larga</t>
  </si>
  <si>
    <t>Caja x 12</t>
  </si>
  <si>
    <t xml:space="preserve">Tijeras </t>
  </si>
  <si>
    <t>Juego de Pinceles</t>
  </si>
  <si>
    <t>Marcadores borrables</t>
  </si>
  <si>
    <t>Marcadores permanentes</t>
  </si>
  <si>
    <t>caja x12</t>
  </si>
  <si>
    <t>Cinta de enmascarar</t>
  </si>
  <si>
    <t>Resma</t>
  </si>
  <si>
    <t>KIT</t>
  </si>
  <si>
    <t>Pliego * 100</t>
  </si>
  <si>
    <t xml:space="preserve">Papel kraft </t>
  </si>
  <si>
    <t xml:space="preserve"> CONVOCATORIA IMPLEMENTACIÓN PROYECTOS TERRITORIALES PARA DESARROLLAR EL CICLO LECTIVO ESPECIAL INTEGRADO CLEI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</si>
</sst>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[$$-240A]\ #,##0.00;[Red]\-[$$-240A]\ #,##0.00"/>
    <numFmt numFmtId="167" formatCode="_-&quot;$&quot;\ * #,##0_-;\-&quot;$&quot;\ * #,##0_-;_-&quot;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C00000"/>
      <name val="Arial"/>
      <family val="2"/>
    </font>
    <font>
      <sz val="18"/>
      <color rgb="FFC00000"/>
      <name val="Arial"/>
      <family val="2"/>
    </font>
    <font>
      <b/>
      <sz val="18"/>
      <color theme="1"/>
      <name val="Arial"/>
      <family val="2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166" fontId="3" fillId="6" borderId="1" xfId="2" applyNumberFormat="1" applyFont="1" applyFill="1" applyBorder="1" applyAlignment="1" applyProtection="1">
      <alignment vertical="center" wrapText="1"/>
      <protection locked="0"/>
    </xf>
    <xf numFmtId="10" fontId="3" fillId="6" borderId="1" xfId="1" applyNumberFormat="1" applyFont="1" applyFill="1" applyBorder="1" applyAlignment="1" applyProtection="1">
      <alignment vertical="center" wrapText="1"/>
      <protection locked="0"/>
    </xf>
    <xf numFmtId="167" fontId="12" fillId="7" borderId="1" xfId="1" applyNumberFormat="1" applyFont="1" applyFill="1" applyBorder="1" applyAlignment="1" applyProtection="1">
      <alignment horizontal="center" vertical="center" wrapText="1"/>
    </xf>
    <xf numFmtId="166" fontId="3" fillId="6" borderId="29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8" fontId="15" fillId="9" borderId="1" xfId="0" applyNumberFormat="1" applyFont="1" applyFill="1" applyBorder="1" applyAlignment="1" applyProtection="1">
      <alignment vertical="center" wrapText="1"/>
      <protection locked="0"/>
    </xf>
    <xf numFmtId="166" fontId="3" fillId="14" borderId="3" xfId="2" applyNumberFormat="1" applyFont="1" applyFill="1" applyBorder="1" applyAlignment="1" applyProtection="1">
      <alignment vertical="center" wrapText="1"/>
    </xf>
    <xf numFmtId="0" fontId="20" fillId="0" borderId="0" xfId="0" applyFont="1"/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6" fontId="0" fillId="0" borderId="0" xfId="1" applyNumberFormat="1" applyFont="1" applyProtection="1"/>
    <xf numFmtId="2" fontId="15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5" fillId="9" borderId="33" xfId="0" applyNumberFormat="1" applyFont="1" applyFill="1" applyBorder="1" applyAlignment="1" applyProtection="1">
      <alignment horizontal="center" vertical="center" wrapText="1"/>
      <protection locked="0"/>
    </xf>
    <xf numFmtId="0" fontId="15" fillId="13" borderId="32" xfId="0" applyFont="1" applyFill="1" applyBorder="1" applyAlignment="1" applyProtection="1">
      <alignment horizontal="center" vertical="center" wrapText="1"/>
      <protection locked="0"/>
    </xf>
    <xf numFmtId="0" fontId="15" fillId="13" borderId="33" xfId="0" applyFont="1" applyFill="1" applyBorder="1" applyAlignment="1" applyProtection="1">
      <alignment horizontal="center" vertical="center" wrapText="1"/>
      <protection locked="0"/>
    </xf>
    <xf numFmtId="0" fontId="22" fillId="5" borderId="43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166" fontId="3" fillId="0" borderId="0" xfId="0" applyNumberFormat="1" applyFont="1" applyProtection="1"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4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 applyProtection="1">
      <alignment horizontal="center" vertical="center"/>
      <protection locked="0"/>
    </xf>
    <xf numFmtId="9" fontId="19" fillId="0" borderId="0" xfId="0" applyNumberFormat="1" applyFont="1" applyAlignment="1" applyProtection="1">
      <alignment vertical="center"/>
      <protection locked="0"/>
    </xf>
    <xf numFmtId="166" fontId="3" fillId="14" borderId="3" xfId="2" applyNumberFormat="1" applyFont="1" applyFill="1" applyBorder="1" applyAlignment="1" applyProtection="1">
      <alignment vertical="center" wrapText="1"/>
      <protection locked="0"/>
    </xf>
    <xf numFmtId="0" fontId="7" fillId="13" borderId="0" xfId="0" applyFont="1" applyFill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vertical="center" wrapText="1"/>
      <protection locked="0"/>
    </xf>
    <xf numFmtId="166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7" fillId="14" borderId="36" xfId="0" applyFont="1" applyFill="1" applyBorder="1" applyAlignment="1" applyProtection="1">
      <alignment horizontal="center" vertical="center" wrapText="1"/>
      <protection locked="0"/>
    </xf>
    <xf numFmtId="0" fontId="7" fillId="14" borderId="23" xfId="0" applyFont="1" applyFill="1" applyBorder="1" applyAlignment="1" applyProtection="1">
      <alignment horizontal="center" vertical="center" wrapText="1"/>
      <protection locked="0"/>
    </xf>
    <xf numFmtId="0" fontId="7" fillId="14" borderId="3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8" fontId="7" fillId="14" borderId="0" xfId="0" applyNumberFormat="1" applyFont="1" applyFill="1" applyAlignment="1" applyProtection="1">
      <alignment horizontal="center" vertical="center" wrapText="1"/>
      <protection locked="0"/>
    </xf>
    <xf numFmtId="0" fontId="7" fillId="14" borderId="0" xfId="0" applyFont="1" applyFill="1" applyAlignment="1" applyProtection="1">
      <alignment horizontal="center" vertical="center" wrapText="1"/>
      <protection locked="0"/>
    </xf>
    <xf numFmtId="166" fontId="3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vertical="center" wrapText="1"/>
      <protection locked="0"/>
    </xf>
    <xf numFmtId="0" fontId="5" fillId="4" borderId="41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5" fillId="4" borderId="29" xfId="0" applyFont="1" applyFill="1" applyBorder="1" applyAlignment="1" applyProtection="1">
      <alignment vertical="center" wrapText="1"/>
      <protection locked="0"/>
    </xf>
    <xf numFmtId="166" fontId="6" fillId="4" borderId="29" xfId="0" applyNumberFormat="1" applyFont="1" applyFill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29" xfId="0" applyFont="1" applyFill="1" applyBorder="1" applyAlignment="1" applyProtection="1">
      <alignment horizontal="center" vertical="center" wrapText="1"/>
      <protection locked="0"/>
    </xf>
    <xf numFmtId="0" fontId="7" fillId="14" borderId="42" xfId="0" applyFont="1" applyFill="1" applyBorder="1" applyAlignment="1" applyProtection="1">
      <alignment horizontal="center" vertical="center" wrapText="1"/>
      <protection locked="0"/>
    </xf>
    <xf numFmtId="0" fontId="7" fillId="14" borderId="3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166" fontId="6" fillId="4" borderId="3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2" xfId="7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7" applyNumberFormat="1" applyFont="1" applyFill="1" applyBorder="1" applyAlignment="1" applyProtection="1">
      <alignment horizontal="center" vertical="center" wrapText="1"/>
      <protection locked="0"/>
    </xf>
    <xf numFmtId="166" fontId="8" fillId="3" borderId="3" xfId="0" applyNumberFormat="1" applyFont="1" applyFill="1" applyBorder="1" applyAlignment="1" applyProtection="1">
      <alignment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6" fontId="3" fillId="0" borderId="3" xfId="0" applyNumberFormat="1" applyFont="1" applyBorder="1" applyAlignment="1" applyProtection="1">
      <alignment horizontal="righ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6" fontId="6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166" fontId="8" fillId="0" borderId="18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3" fillId="10" borderId="21" xfId="0" applyFont="1" applyFill="1" applyBorder="1" applyAlignment="1" applyProtection="1">
      <alignment horizontal="center" vertical="center" wrapText="1"/>
      <protection locked="0"/>
    </xf>
    <xf numFmtId="0" fontId="3" fillId="10" borderId="20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166" fontId="3" fillId="6" borderId="19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2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166" fontId="8" fillId="3" borderId="3" xfId="0" applyNumberFormat="1" applyFont="1" applyFill="1" applyBorder="1" applyAlignment="1" applyProtection="1">
      <alignment vertical="center" wrapText="1"/>
    </xf>
  </cellXfs>
  <cellStyles count="8">
    <cellStyle name="Moneda" xfId="1" builtinId="4"/>
    <cellStyle name="Moneda [0] 2" xfId="2" xr:uid="{00000000-0005-0000-0000-000001000000}"/>
    <cellStyle name="Moneda 2" xfId="4" xr:uid="{00000000-0005-0000-0000-000002000000}"/>
    <cellStyle name="Moneda 3" xfId="3" xr:uid="{00000000-0005-0000-0000-000003000000}"/>
    <cellStyle name="Moneda 4" xfId="6" xr:uid="{00000000-0005-0000-0000-000004000000}"/>
    <cellStyle name="Moneda 5" xfId="5" xr:uid="{00000000-0005-0000-0000-000005000000}"/>
    <cellStyle name="Moneda 6" xfId="7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629477</xdr:colOff>
      <xdr:row>1</xdr:row>
      <xdr:rowOff>99393</xdr:rowOff>
    </xdr:from>
    <xdr:to>
      <xdr:col>1</xdr:col>
      <xdr:colOff>1200425</xdr:colOff>
      <xdr:row>1</xdr:row>
      <xdr:rowOff>1115393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39174-AEDC-0EEC-FE61-AABA12DB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77" y="364436"/>
          <a:ext cx="12446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zoomScale="85" zoomScaleNormal="55" zoomScaleSheetLayoutView="85" workbookViewId="0">
      <selection activeCell="C46" sqref="C46"/>
    </sheetView>
  </sheetViews>
  <sheetFormatPr baseColWidth="10" defaultColWidth="11.5" defaultRowHeight="14.25" customHeight="1" x14ac:dyDescent="0.15"/>
  <cols>
    <col min="1" max="1" width="8.83203125" style="20" customWidth="1"/>
    <col min="2" max="2" width="40.6640625" style="21" bestFit="1" customWidth="1"/>
    <col min="3" max="3" width="40.6640625" style="21" customWidth="1"/>
    <col min="4" max="4" width="25.5" style="21" customWidth="1"/>
    <col min="5" max="5" width="17" style="21" customWidth="1"/>
    <col min="6" max="6" width="15.1640625" style="21" customWidth="1"/>
    <col min="7" max="7" width="21.83203125" style="22" customWidth="1"/>
    <col min="8" max="8" width="37.6640625" style="22" customWidth="1"/>
    <col min="9" max="12" width="11.5" style="23" customWidth="1"/>
    <col min="13" max="16384" width="11.5" style="23"/>
  </cols>
  <sheetData>
    <row r="1" spans="1:8" ht="21.75" customHeight="1" thickBot="1" x14ac:dyDescent="0.2"/>
    <row r="2" spans="1:8" ht="90" customHeight="1" x14ac:dyDescent="0.15">
      <c r="A2" s="24"/>
      <c r="B2" s="25"/>
      <c r="C2" s="26"/>
      <c r="D2" s="27" t="s">
        <v>0</v>
      </c>
      <c r="E2" s="27"/>
      <c r="F2" s="27"/>
      <c r="G2" s="27"/>
      <c r="H2" s="28"/>
    </row>
    <row r="3" spans="1:8" ht="63.75" customHeight="1" thickBot="1" x14ac:dyDescent="0.2">
      <c r="A3" s="29" t="s">
        <v>130</v>
      </c>
      <c r="B3" s="30"/>
      <c r="C3" s="30"/>
      <c r="D3" s="30"/>
      <c r="E3" s="30"/>
      <c r="F3" s="30"/>
      <c r="G3" s="30"/>
      <c r="H3" s="31"/>
    </row>
    <row r="4" spans="1:8" ht="10.5" customHeight="1" thickBot="1" x14ac:dyDescent="0.2"/>
    <row r="5" spans="1:8" ht="23" x14ac:dyDescent="0.15">
      <c r="A5" s="32" t="s">
        <v>1</v>
      </c>
      <c r="B5" s="33"/>
      <c r="C5" s="33"/>
      <c r="D5" s="33"/>
      <c r="E5" s="33"/>
      <c r="F5" s="33"/>
      <c r="G5" s="33"/>
      <c r="H5" s="34"/>
    </row>
    <row r="6" spans="1:8" ht="24" customHeight="1" x14ac:dyDescent="0.15">
      <c r="A6" s="35" t="s">
        <v>2</v>
      </c>
      <c r="B6" s="36"/>
      <c r="C6" s="36"/>
      <c r="D6" s="36"/>
      <c r="E6" s="36"/>
      <c r="F6" s="36"/>
      <c r="G6" s="36"/>
      <c r="H6" s="37"/>
    </row>
    <row r="7" spans="1:8" ht="50.25" customHeight="1" thickBot="1" x14ac:dyDescent="0.2">
      <c r="A7" s="38" t="s">
        <v>3</v>
      </c>
      <c r="B7" s="39"/>
      <c r="C7" s="39"/>
      <c r="D7" s="39"/>
      <c r="E7" s="39"/>
      <c r="F7" s="39"/>
      <c r="G7" s="39"/>
      <c r="H7" s="40"/>
    </row>
    <row r="8" spans="1:8" ht="50.25" customHeight="1" thickBot="1" x14ac:dyDescent="0.2">
      <c r="A8" s="41" t="s">
        <v>4</v>
      </c>
      <c r="B8" s="41"/>
      <c r="C8" s="41"/>
      <c r="D8" s="41"/>
      <c r="E8" s="41"/>
      <c r="F8" s="41"/>
      <c r="G8" s="41"/>
      <c r="H8" s="41"/>
    </row>
    <row r="9" spans="1:8" ht="16" x14ac:dyDescent="0.2">
      <c r="A9" s="42" t="s">
        <v>5</v>
      </c>
      <c r="B9" s="42"/>
      <c r="C9" s="15">
        <v>6719</v>
      </c>
      <c r="D9" s="43" t="s">
        <v>6</v>
      </c>
      <c r="E9" s="44"/>
      <c r="F9" s="17">
        <f>ROUND(C9/20,0)</f>
        <v>336</v>
      </c>
      <c r="G9" s="45"/>
      <c r="H9" s="45"/>
    </row>
    <row r="10" spans="1:8" ht="17" thickBot="1" x14ac:dyDescent="0.25">
      <c r="A10" s="46"/>
      <c r="B10" s="46"/>
      <c r="C10" s="16"/>
      <c r="D10" s="47"/>
      <c r="E10" s="48"/>
      <c r="F10" s="18"/>
      <c r="G10" s="45"/>
      <c r="H10" s="45"/>
    </row>
    <row r="11" spans="1:8" ht="38" customHeight="1" x14ac:dyDescent="0.15">
      <c r="A11" s="49" t="s">
        <v>7</v>
      </c>
      <c r="B11" s="50"/>
      <c r="C11" s="50"/>
      <c r="D11" s="50"/>
      <c r="E11" s="50"/>
      <c r="F11" s="50"/>
      <c r="G11" s="50"/>
      <c r="H11" s="51"/>
    </row>
    <row r="12" spans="1:8" ht="15" customHeight="1" x14ac:dyDescent="0.15">
      <c r="A12" s="52" t="s">
        <v>8</v>
      </c>
      <c r="B12" s="53"/>
      <c r="C12" s="53"/>
      <c r="D12" s="53"/>
      <c r="E12" s="53"/>
      <c r="F12" s="53"/>
      <c r="G12" s="54" t="s">
        <v>9</v>
      </c>
      <c r="H12" s="55"/>
    </row>
    <row r="13" spans="1:8" ht="34" x14ac:dyDescent="0.15">
      <c r="A13" s="56">
        <v>1</v>
      </c>
      <c r="B13" s="57" t="s">
        <v>10</v>
      </c>
      <c r="C13" s="57" t="s">
        <v>11</v>
      </c>
      <c r="D13" s="57" t="s">
        <v>12</v>
      </c>
      <c r="E13" s="57" t="s">
        <v>13</v>
      </c>
      <c r="F13" s="57" t="s">
        <v>14</v>
      </c>
      <c r="G13" s="58" t="s">
        <v>15</v>
      </c>
      <c r="H13" s="59" t="s">
        <v>16</v>
      </c>
    </row>
    <row r="14" spans="1:8" ht="75" customHeight="1" x14ac:dyDescent="0.15">
      <c r="A14" s="60" t="s">
        <v>17</v>
      </c>
      <c r="B14" s="61" t="s">
        <v>18</v>
      </c>
      <c r="C14" s="61" t="s">
        <v>19</v>
      </c>
      <c r="D14" s="62">
        <v>1</v>
      </c>
      <c r="E14" s="62">
        <v>11</v>
      </c>
      <c r="F14" s="63">
        <v>1</v>
      </c>
      <c r="G14" s="8">
        <v>0</v>
      </c>
      <c r="H14" s="64">
        <f t="shared" ref="H14:H17" si="0">ROUND(D14*F14*G14*E14,2)</f>
        <v>0</v>
      </c>
    </row>
    <row r="15" spans="1:8" ht="75" customHeight="1" x14ac:dyDescent="0.15">
      <c r="A15" s="60" t="s">
        <v>20</v>
      </c>
      <c r="B15" s="61" t="s">
        <v>21</v>
      </c>
      <c r="C15" s="61" t="s">
        <v>19</v>
      </c>
      <c r="D15" s="62">
        <v>1</v>
      </c>
      <c r="E15" s="62">
        <v>10</v>
      </c>
      <c r="F15" s="63">
        <v>0.5</v>
      </c>
      <c r="G15" s="8">
        <v>0</v>
      </c>
      <c r="H15" s="64">
        <f t="shared" si="0"/>
        <v>0</v>
      </c>
    </row>
    <row r="16" spans="1:8" ht="75" customHeight="1" x14ac:dyDescent="0.15">
      <c r="A16" s="60" t="s">
        <v>22</v>
      </c>
      <c r="B16" s="61" t="s">
        <v>23</v>
      </c>
      <c r="C16" s="61" t="s">
        <v>19</v>
      </c>
      <c r="D16" s="62">
        <v>2</v>
      </c>
      <c r="E16" s="62">
        <v>8</v>
      </c>
      <c r="F16" s="63">
        <v>1</v>
      </c>
      <c r="G16" s="1">
        <v>0</v>
      </c>
      <c r="H16" s="64">
        <f t="shared" si="0"/>
        <v>0</v>
      </c>
    </row>
    <row r="17" spans="1:8" ht="75" customHeight="1" x14ac:dyDescent="0.15">
      <c r="A17" s="60" t="s">
        <v>24</v>
      </c>
      <c r="B17" s="61" t="s">
        <v>25</v>
      </c>
      <c r="C17" s="61" t="s">
        <v>19</v>
      </c>
      <c r="D17" s="62">
        <v>1</v>
      </c>
      <c r="E17" s="62">
        <v>5</v>
      </c>
      <c r="F17" s="63">
        <v>0.5</v>
      </c>
      <c r="G17" s="1">
        <v>0</v>
      </c>
      <c r="H17" s="64">
        <f t="shared" si="0"/>
        <v>0</v>
      </c>
    </row>
    <row r="18" spans="1:8" ht="75" customHeight="1" x14ac:dyDescent="0.15">
      <c r="A18" s="60" t="s">
        <v>26</v>
      </c>
      <c r="B18" s="61" t="s">
        <v>27</v>
      </c>
      <c r="C18" s="61" t="s">
        <v>19</v>
      </c>
      <c r="D18" s="65">
        <f>ROUND(C9/400,0)</f>
        <v>17</v>
      </c>
      <c r="E18" s="62">
        <v>8</v>
      </c>
      <c r="F18" s="63">
        <v>1</v>
      </c>
      <c r="G18" s="1">
        <v>0</v>
      </c>
      <c r="H18" s="64">
        <f>ROUND(D18*F18*G18*E18,2)</f>
        <v>0</v>
      </c>
    </row>
    <row r="19" spans="1:8" ht="75" customHeight="1" x14ac:dyDescent="0.15">
      <c r="A19" s="60" t="s">
        <v>28</v>
      </c>
      <c r="B19" s="61" t="s">
        <v>29</v>
      </c>
      <c r="C19" s="61" t="s">
        <v>30</v>
      </c>
      <c r="D19" s="65">
        <f>F9*400</f>
        <v>134400</v>
      </c>
      <c r="E19" s="66" t="s">
        <v>31</v>
      </c>
      <c r="F19" s="67"/>
      <c r="G19" s="1">
        <v>0</v>
      </c>
      <c r="H19" s="64">
        <f>ROUND(D19*G19,2)</f>
        <v>0</v>
      </c>
    </row>
    <row r="20" spans="1:8" ht="15" customHeight="1" thickBot="1" x14ac:dyDescent="0.2">
      <c r="A20" s="68" t="s">
        <v>32</v>
      </c>
      <c r="B20" s="69"/>
      <c r="C20" s="69"/>
      <c r="D20" s="69"/>
      <c r="E20" s="69"/>
      <c r="F20" s="69"/>
      <c r="G20" s="69"/>
      <c r="H20" s="59">
        <f>SUM(H14:H19)</f>
        <v>0</v>
      </c>
    </row>
    <row r="21" spans="1:8" ht="38" customHeight="1" x14ac:dyDescent="0.15">
      <c r="A21" s="49" t="s">
        <v>33</v>
      </c>
      <c r="B21" s="50"/>
      <c r="C21" s="50"/>
      <c r="D21" s="50"/>
      <c r="E21" s="50"/>
      <c r="F21" s="50"/>
      <c r="G21" s="50"/>
      <c r="H21" s="51"/>
    </row>
    <row r="22" spans="1:8" ht="47.25" customHeight="1" x14ac:dyDescent="0.15">
      <c r="A22" s="70" t="s">
        <v>34</v>
      </c>
      <c r="B22" s="71" t="s">
        <v>35</v>
      </c>
      <c r="C22" s="57" t="s">
        <v>11</v>
      </c>
      <c r="D22" s="72" t="s">
        <v>12</v>
      </c>
      <c r="E22" s="73"/>
      <c r="F22" s="74" t="s">
        <v>36</v>
      </c>
      <c r="G22" s="58" t="s">
        <v>15</v>
      </c>
      <c r="H22" s="75" t="s">
        <v>37</v>
      </c>
    </row>
    <row r="23" spans="1:8" ht="57.75" customHeight="1" x14ac:dyDescent="0.15">
      <c r="A23" s="76" t="s">
        <v>38</v>
      </c>
      <c r="B23" s="61" t="s">
        <v>39</v>
      </c>
      <c r="C23" s="61" t="s">
        <v>40</v>
      </c>
      <c r="D23" s="77">
        <v>12</v>
      </c>
      <c r="E23" s="78"/>
      <c r="F23" s="79">
        <v>2</v>
      </c>
      <c r="G23" s="5">
        <v>0</v>
      </c>
      <c r="H23" s="64">
        <f>D23*F23*G23</f>
        <v>0</v>
      </c>
    </row>
    <row r="24" spans="1:8" ht="57.75" customHeight="1" x14ac:dyDescent="0.15">
      <c r="A24" s="76" t="s">
        <v>41</v>
      </c>
      <c r="B24" s="61" t="s">
        <v>42</v>
      </c>
      <c r="C24" s="61" t="s">
        <v>40</v>
      </c>
      <c r="D24" s="77">
        <v>12</v>
      </c>
      <c r="E24" s="78"/>
      <c r="F24" s="79">
        <v>1</v>
      </c>
      <c r="G24" s="5">
        <v>0</v>
      </c>
      <c r="H24" s="64">
        <f>D24*F24*G24</f>
        <v>0</v>
      </c>
    </row>
    <row r="25" spans="1:8" ht="47.25" customHeight="1" x14ac:dyDescent="0.15">
      <c r="A25" s="70" t="s">
        <v>43</v>
      </c>
      <c r="B25" s="71" t="s">
        <v>44</v>
      </c>
      <c r="C25" s="57" t="s">
        <v>11</v>
      </c>
      <c r="D25" s="80" t="s">
        <v>45</v>
      </c>
      <c r="E25" s="81"/>
      <c r="F25" s="82"/>
      <c r="G25" s="58" t="s">
        <v>15</v>
      </c>
      <c r="H25" s="75" t="s">
        <v>37</v>
      </c>
    </row>
    <row r="26" spans="1:8" ht="57.75" customHeight="1" x14ac:dyDescent="0.15">
      <c r="A26" s="83" t="s">
        <v>46</v>
      </c>
      <c r="B26" s="61" t="s">
        <v>47</v>
      </c>
      <c r="C26" s="61" t="s">
        <v>48</v>
      </c>
      <c r="D26" s="84">
        <f>F9</f>
        <v>336</v>
      </c>
      <c r="E26" s="85"/>
      <c r="F26" s="86"/>
      <c r="G26" s="5">
        <v>0</v>
      </c>
      <c r="H26" s="64">
        <f t="shared" ref="H26:H31" si="1">D26*G26</f>
        <v>0</v>
      </c>
    </row>
    <row r="27" spans="1:8" ht="57.75" customHeight="1" x14ac:dyDescent="0.15">
      <c r="A27" s="87" t="s">
        <v>49</v>
      </c>
      <c r="B27" s="61" t="s">
        <v>50</v>
      </c>
      <c r="C27" s="61" t="s">
        <v>48</v>
      </c>
      <c r="D27" s="88">
        <f>C9</f>
        <v>6719</v>
      </c>
      <c r="E27" s="88"/>
      <c r="F27" s="88"/>
      <c r="G27" s="5">
        <v>0</v>
      </c>
      <c r="H27" s="64">
        <f t="shared" si="1"/>
        <v>0</v>
      </c>
    </row>
    <row r="28" spans="1:8" ht="57.75" customHeight="1" x14ac:dyDescent="0.15">
      <c r="A28" s="83" t="s">
        <v>51</v>
      </c>
      <c r="B28" s="61" t="s">
        <v>52</v>
      </c>
      <c r="C28" s="61" t="s">
        <v>48</v>
      </c>
      <c r="D28" s="89">
        <f>F9</f>
        <v>336</v>
      </c>
      <c r="E28" s="89"/>
      <c r="F28" s="89"/>
      <c r="G28" s="90">
        <f>'MATERIALES E INSUMOS'!F21</f>
        <v>0</v>
      </c>
      <c r="H28" s="64">
        <f t="shared" si="1"/>
        <v>0</v>
      </c>
    </row>
    <row r="29" spans="1:8" ht="57.75" customHeight="1" x14ac:dyDescent="0.15">
      <c r="A29" s="87" t="s">
        <v>53</v>
      </c>
      <c r="B29" s="61" t="s">
        <v>54</v>
      </c>
      <c r="C29" s="61" t="s">
        <v>55</v>
      </c>
      <c r="D29" s="88">
        <f>C9</f>
        <v>6719</v>
      </c>
      <c r="E29" s="88"/>
      <c r="F29" s="88"/>
      <c r="G29" s="90">
        <f>'MATERIALES E INSUMOS'!F41</f>
        <v>0</v>
      </c>
      <c r="H29" s="64">
        <f t="shared" si="1"/>
        <v>0</v>
      </c>
    </row>
    <row r="30" spans="1:8" ht="57.75" customHeight="1" x14ac:dyDescent="0.15">
      <c r="A30" s="83" t="s">
        <v>56</v>
      </c>
      <c r="B30" s="61" t="s">
        <v>57</v>
      </c>
      <c r="C30" s="61" t="s">
        <v>55</v>
      </c>
      <c r="D30" s="88">
        <f>C9</f>
        <v>6719</v>
      </c>
      <c r="E30" s="88"/>
      <c r="F30" s="88"/>
      <c r="G30" s="5">
        <v>0</v>
      </c>
      <c r="H30" s="64">
        <f t="shared" si="1"/>
        <v>0</v>
      </c>
    </row>
    <row r="31" spans="1:8" ht="57.75" customHeight="1" x14ac:dyDescent="0.15">
      <c r="A31" s="87" t="s">
        <v>58</v>
      </c>
      <c r="B31" s="61" t="s">
        <v>59</v>
      </c>
      <c r="C31" s="61" t="s">
        <v>60</v>
      </c>
      <c r="D31" s="91">
        <f>F9</f>
        <v>336</v>
      </c>
      <c r="E31" s="91"/>
      <c r="F31" s="91"/>
      <c r="G31" s="5">
        <v>0</v>
      </c>
      <c r="H31" s="64">
        <f t="shared" si="1"/>
        <v>0</v>
      </c>
    </row>
    <row r="32" spans="1:8" ht="47.25" customHeight="1" x14ac:dyDescent="0.15">
      <c r="A32" s="92" t="s">
        <v>61</v>
      </c>
      <c r="B32" s="71" t="s">
        <v>62</v>
      </c>
      <c r="C32" s="57" t="s">
        <v>11</v>
      </c>
      <c r="D32" s="93" t="s">
        <v>45</v>
      </c>
      <c r="E32" s="94"/>
      <c r="F32" s="95" t="s">
        <v>63</v>
      </c>
      <c r="G32" s="58" t="s">
        <v>15</v>
      </c>
      <c r="H32" s="96" t="s">
        <v>37</v>
      </c>
    </row>
    <row r="33" spans="1:8" ht="93" customHeight="1" x14ac:dyDescent="0.15">
      <c r="A33" s="97" t="s">
        <v>64</v>
      </c>
      <c r="B33" s="98" t="s">
        <v>65</v>
      </c>
      <c r="C33" s="99" t="s">
        <v>66</v>
      </c>
      <c r="D33" s="100">
        <f>F9</f>
        <v>336</v>
      </c>
      <c r="E33" s="101"/>
      <c r="F33" s="102">
        <v>3</v>
      </c>
      <c r="G33" s="4">
        <v>0</v>
      </c>
      <c r="H33" s="64">
        <f>D33*F33*G33</f>
        <v>0</v>
      </c>
    </row>
    <row r="34" spans="1:8" ht="15" customHeight="1" x14ac:dyDescent="0.15">
      <c r="A34" s="103" t="s">
        <v>67</v>
      </c>
      <c r="B34" s="104"/>
      <c r="C34" s="104"/>
      <c r="D34" s="104"/>
      <c r="E34" s="104"/>
      <c r="F34" s="104"/>
      <c r="G34" s="104"/>
      <c r="H34" s="105">
        <f>SUM(H23:H33)</f>
        <v>0</v>
      </c>
    </row>
    <row r="35" spans="1:8" ht="15" customHeight="1" x14ac:dyDescent="0.15">
      <c r="A35" s="106" t="s">
        <v>68</v>
      </c>
      <c r="B35" s="107"/>
      <c r="C35" s="107"/>
      <c r="D35" s="107"/>
      <c r="E35" s="107"/>
      <c r="F35" s="107"/>
      <c r="G35" s="107"/>
      <c r="H35" s="108">
        <f>H20+H34</f>
        <v>0</v>
      </c>
    </row>
    <row r="36" spans="1:8" ht="15" customHeight="1" x14ac:dyDescent="0.15">
      <c r="A36" s="109" t="s">
        <v>69</v>
      </c>
      <c r="B36" s="110"/>
      <c r="C36" s="110"/>
      <c r="D36" s="110"/>
      <c r="E36" s="110"/>
      <c r="F36" s="110"/>
      <c r="G36" s="110"/>
      <c r="H36" s="111"/>
    </row>
    <row r="37" spans="1:8" ht="15" customHeight="1" x14ac:dyDescent="0.15">
      <c r="A37" s="52" t="s">
        <v>8</v>
      </c>
      <c r="B37" s="53"/>
      <c r="C37" s="53"/>
      <c r="D37" s="53"/>
      <c r="E37" s="53"/>
      <c r="F37" s="53"/>
      <c r="G37" s="54" t="s">
        <v>9</v>
      </c>
      <c r="H37" s="55"/>
    </row>
    <row r="38" spans="1:8" ht="34" x14ac:dyDescent="0.15">
      <c r="A38" s="70">
        <v>3</v>
      </c>
      <c r="B38" s="112" t="s">
        <v>70</v>
      </c>
      <c r="C38" s="112"/>
      <c r="D38" s="112"/>
      <c r="E38" s="112"/>
      <c r="F38" s="112"/>
      <c r="G38" s="113" t="s">
        <v>71</v>
      </c>
      <c r="H38" s="75" t="s">
        <v>16</v>
      </c>
    </row>
    <row r="39" spans="1:8" ht="50.25" customHeight="1" x14ac:dyDescent="0.15">
      <c r="A39" s="114" t="s">
        <v>72</v>
      </c>
      <c r="B39" s="115" t="s">
        <v>73</v>
      </c>
      <c r="C39" s="115"/>
      <c r="D39" s="115"/>
      <c r="E39" s="115"/>
      <c r="F39" s="115"/>
      <c r="G39" s="2">
        <v>0</v>
      </c>
      <c r="H39" s="116">
        <f>ROUND(H35*G39,2)</f>
        <v>0</v>
      </c>
    </row>
    <row r="40" spans="1:8" ht="15.75" customHeight="1" x14ac:dyDescent="0.15">
      <c r="A40" s="117" t="s">
        <v>74</v>
      </c>
      <c r="B40" s="112"/>
      <c r="C40" s="112"/>
      <c r="D40" s="112"/>
      <c r="E40" s="112"/>
      <c r="F40" s="112"/>
      <c r="G40" s="112"/>
      <c r="H40" s="118">
        <f>SUM(H39:H39)</f>
        <v>0</v>
      </c>
    </row>
    <row r="41" spans="1:8" ht="27" customHeight="1" x14ac:dyDescent="0.15">
      <c r="A41" s="119" t="s">
        <v>75</v>
      </c>
      <c r="B41" s="120"/>
      <c r="C41" s="120"/>
      <c r="D41" s="120"/>
      <c r="E41" s="120"/>
      <c r="F41" s="120"/>
      <c r="G41" s="121"/>
      <c r="H41" s="108">
        <f>ROUND(+H35+H40,2)</f>
        <v>0</v>
      </c>
    </row>
    <row r="42" spans="1:8" ht="27" customHeight="1" x14ac:dyDescent="0.15">
      <c r="A42" s="122"/>
      <c r="B42" s="122"/>
      <c r="C42" s="122"/>
      <c r="D42" s="122"/>
      <c r="E42" s="122"/>
      <c r="F42" s="122"/>
      <c r="G42" s="123"/>
      <c r="H42" s="124"/>
    </row>
    <row r="43" spans="1:8" ht="27" customHeight="1" thickBot="1" x14ac:dyDescent="0.2">
      <c r="A43" s="125"/>
      <c r="B43" s="125"/>
      <c r="C43" s="125"/>
      <c r="D43" s="125"/>
      <c r="E43" s="125"/>
      <c r="F43" s="122"/>
      <c r="G43" s="123"/>
      <c r="H43" s="124"/>
    </row>
    <row r="44" spans="1:8" ht="27" customHeight="1" x14ac:dyDescent="0.15">
      <c r="A44" s="126" t="s">
        <v>76</v>
      </c>
      <c r="B44" s="127"/>
      <c r="C44" s="127"/>
      <c r="D44" s="127"/>
      <c r="E44" s="122"/>
      <c r="F44" s="122"/>
      <c r="G44" s="122"/>
      <c r="H44" s="122"/>
    </row>
    <row r="45" spans="1:8" ht="35" customHeight="1" x14ac:dyDescent="0.15">
      <c r="A45" s="119" t="s">
        <v>77</v>
      </c>
      <c r="B45" s="120"/>
      <c r="C45" s="128" t="s">
        <v>78</v>
      </c>
      <c r="D45" s="129" t="s">
        <v>79</v>
      </c>
      <c r="E45" s="122"/>
      <c r="F45" s="122"/>
      <c r="G45" s="122"/>
      <c r="H45" s="122"/>
    </row>
    <row r="46" spans="1:8" ht="57.75" customHeight="1" x14ac:dyDescent="0.15">
      <c r="A46" s="130" t="s">
        <v>80</v>
      </c>
      <c r="B46" s="131"/>
      <c r="C46" s="9">
        <f>C9</f>
        <v>6719</v>
      </c>
      <c r="D46" s="145">
        <f>H41/C46</f>
        <v>0</v>
      </c>
      <c r="E46" s="122"/>
      <c r="F46" s="122"/>
      <c r="G46" s="122"/>
      <c r="H46" s="122"/>
    </row>
    <row r="47" spans="1:8" ht="48" customHeight="1" thickBot="1" x14ac:dyDescent="0.2">
      <c r="A47" s="132" t="s">
        <v>81</v>
      </c>
      <c r="B47" s="132"/>
      <c r="C47" s="132"/>
      <c r="D47" s="132"/>
      <c r="E47" s="132"/>
      <c r="F47" s="133"/>
      <c r="G47" s="133"/>
      <c r="H47" s="133"/>
    </row>
    <row r="48" spans="1:8" ht="45" customHeight="1" x14ac:dyDescent="0.15">
      <c r="A48" s="134" t="s">
        <v>82</v>
      </c>
      <c r="B48" s="135"/>
      <c r="C48" s="135"/>
      <c r="D48" s="135"/>
      <c r="E48" s="135"/>
      <c r="F48" s="135"/>
      <c r="G48" s="135"/>
      <c r="H48" s="136"/>
    </row>
    <row r="49" spans="1:8" ht="49.5" customHeight="1" x14ac:dyDescent="0.15">
      <c r="A49" s="137" t="s">
        <v>83</v>
      </c>
      <c r="B49" s="138"/>
      <c r="C49" s="139"/>
      <c r="D49" s="140"/>
      <c r="E49" s="140"/>
      <c r="F49" s="140"/>
      <c r="G49" s="140"/>
      <c r="H49" s="141"/>
    </row>
    <row r="50" spans="1:8" ht="49.5" customHeight="1" x14ac:dyDescent="0.15">
      <c r="A50" s="137" t="s">
        <v>84</v>
      </c>
      <c r="B50" s="138"/>
      <c r="C50" s="139"/>
      <c r="D50" s="140"/>
      <c r="E50" s="140"/>
      <c r="F50" s="140"/>
      <c r="G50" s="140"/>
      <c r="H50" s="141"/>
    </row>
    <row r="51" spans="1:8" ht="49.5" customHeight="1" x14ac:dyDescent="0.15">
      <c r="A51" s="137" t="s">
        <v>85</v>
      </c>
      <c r="B51" s="138"/>
      <c r="C51" s="139"/>
      <c r="D51" s="140"/>
      <c r="E51" s="140"/>
      <c r="F51" s="140"/>
      <c r="G51" s="140"/>
      <c r="H51" s="141"/>
    </row>
    <row r="52" spans="1:8" ht="49.5" customHeight="1" x14ac:dyDescent="0.15">
      <c r="A52" s="137" t="s">
        <v>86</v>
      </c>
      <c r="B52" s="138"/>
      <c r="C52" s="139"/>
      <c r="D52" s="140"/>
      <c r="E52" s="140"/>
      <c r="F52" s="140"/>
      <c r="G52" s="140"/>
      <c r="H52" s="141"/>
    </row>
    <row r="53" spans="1:8" ht="49.5" customHeight="1" thickBot="1" x14ac:dyDescent="0.2">
      <c r="A53" s="142" t="s">
        <v>87</v>
      </c>
      <c r="B53" s="143"/>
      <c r="C53" s="144"/>
      <c r="D53" s="140"/>
      <c r="E53" s="140"/>
      <c r="F53" s="140"/>
      <c r="G53" s="140"/>
      <c r="H53" s="141"/>
    </row>
    <row r="54" spans="1:8" ht="14" x14ac:dyDescent="0.15"/>
  </sheetData>
  <protectedRanges>
    <protectedRange sqref="G14:G19" name="Rango1"/>
    <protectedRange sqref="G39" name="Rango3"/>
    <protectedRange sqref="A48:H53" name="Rango4"/>
  </protectedRanges>
  <mergeCells count="53">
    <mergeCell ref="A36:H36"/>
    <mergeCell ref="A37:F37"/>
    <mergeCell ref="G37:H37"/>
    <mergeCell ref="A50:B50"/>
    <mergeCell ref="D50:H50"/>
    <mergeCell ref="A40:G40"/>
    <mergeCell ref="B39:F39"/>
    <mergeCell ref="A45:B45"/>
    <mergeCell ref="B38:F38"/>
    <mergeCell ref="A48:H48"/>
    <mergeCell ref="A49:B49"/>
    <mergeCell ref="D49:H49"/>
    <mergeCell ref="A41:G41"/>
    <mergeCell ref="A47:H47"/>
    <mergeCell ref="A46:B46"/>
    <mergeCell ref="A44:D44"/>
    <mergeCell ref="A53:B53"/>
    <mergeCell ref="D53:H53"/>
    <mergeCell ref="A51:B51"/>
    <mergeCell ref="D51:H51"/>
    <mergeCell ref="A52:B52"/>
    <mergeCell ref="D52:H52"/>
    <mergeCell ref="G12:H12"/>
    <mergeCell ref="A6:H6"/>
    <mergeCell ref="A7:H7"/>
    <mergeCell ref="A20:G20"/>
    <mergeCell ref="A12:F12"/>
    <mergeCell ref="A9:B10"/>
    <mergeCell ref="C9:C10"/>
    <mergeCell ref="D9:E10"/>
    <mergeCell ref="F9:F10"/>
    <mergeCell ref="A8:H8"/>
    <mergeCell ref="D2:H2"/>
    <mergeCell ref="A2:B2"/>
    <mergeCell ref="A3:H3"/>
    <mergeCell ref="A5:H5"/>
    <mergeCell ref="A11:H11"/>
    <mergeCell ref="E19:F19"/>
    <mergeCell ref="D22:E22"/>
    <mergeCell ref="D23:E23"/>
    <mergeCell ref="D24:E24"/>
    <mergeCell ref="D25:F25"/>
    <mergeCell ref="A21:H21"/>
    <mergeCell ref="A35:G35"/>
    <mergeCell ref="A34:G34"/>
    <mergeCell ref="D26:F26"/>
    <mergeCell ref="D27:F27"/>
    <mergeCell ref="D28:F28"/>
    <mergeCell ref="D29:F29"/>
    <mergeCell ref="D30:F30"/>
    <mergeCell ref="D31:F31"/>
    <mergeCell ref="D32:E32"/>
    <mergeCell ref="D33:E33"/>
  </mergeCells>
  <phoneticPr fontId="13" type="noConversion"/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707D-13C2-1742-89E9-06BECB0BCE7D}">
  <dimension ref="A3:F41"/>
  <sheetViews>
    <sheetView topLeftCell="A2" zoomScale="97" workbookViewId="0">
      <selection activeCell="B46" sqref="B46"/>
    </sheetView>
  </sheetViews>
  <sheetFormatPr baseColWidth="10" defaultColWidth="11.5" defaultRowHeight="17" customHeight="1" x14ac:dyDescent="0.2"/>
  <cols>
    <col min="1" max="1" width="42.1640625" customWidth="1"/>
    <col min="2" max="4" width="16.83203125" customWidth="1"/>
    <col min="5" max="5" width="15.83203125" customWidth="1"/>
    <col min="6" max="6" width="14.6640625" customWidth="1"/>
  </cols>
  <sheetData>
    <row r="3" spans="1:6" ht="38" customHeight="1" x14ac:dyDescent="0.2">
      <c r="A3" s="19" t="s">
        <v>52</v>
      </c>
      <c r="B3" s="19"/>
      <c r="C3" s="19"/>
      <c r="D3" s="19"/>
      <c r="E3" s="19"/>
      <c r="F3" s="19"/>
    </row>
    <row r="4" spans="1:6" ht="34" customHeight="1" x14ac:dyDescent="0.2">
      <c r="A4" s="6" t="s">
        <v>88</v>
      </c>
      <c r="B4" s="6" t="s">
        <v>89</v>
      </c>
      <c r="C4" s="6" t="s">
        <v>90</v>
      </c>
      <c r="D4" s="6" t="s">
        <v>12</v>
      </c>
      <c r="E4" s="3" t="s">
        <v>91</v>
      </c>
      <c r="F4" s="3" t="s">
        <v>92</v>
      </c>
    </row>
    <row r="5" spans="1:6" ht="21.75" customHeight="1" x14ac:dyDescent="0.2">
      <c r="A5" s="11" t="s">
        <v>122</v>
      </c>
      <c r="B5" s="12">
        <v>1</v>
      </c>
      <c r="C5" s="13" t="s">
        <v>119</v>
      </c>
      <c r="D5" s="12">
        <v>1</v>
      </c>
      <c r="E5" s="4">
        <v>0</v>
      </c>
      <c r="F5" s="14">
        <f t="shared" ref="F5:F20" si="0">E5*D5</f>
        <v>0</v>
      </c>
    </row>
    <row r="6" spans="1:6" ht="21.75" customHeight="1" x14ac:dyDescent="0.2">
      <c r="A6" s="11" t="s">
        <v>120</v>
      </c>
      <c r="B6" s="12">
        <v>2</v>
      </c>
      <c r="C6" s="13" t="s">
        <v>55</v>
      </c>
      <c r="D6" s="12">
        <v>2</v>
      </c>
      <c r="E6" s="4">
        <v>0</v>
      </c>
      <c r="F6" s="14">
        <f t="shared" si="0"/>
        <v>0</v>
      </c>
    </row>
    <row r="7" spans="1:6" ht="26.25" customHeight="1" x14ac:dyDescent="0.2">
      <c r="A7" s="11" t="s">
        <v>125</v>
      </c>
      <c r="B7" s="12">
        <v>3</v>
      </c>
      <c r="C7" s="13" t="s">
        <v>55</v>
      </c>
      <c r="D7" s="12">
        <v>2</v>
      </c>
      <c r="E7" s="4">
        <v>0</v>
      </c>
      <c r="F7" s="14">
        <f t="shared" si="0"/>
        <v>0</v>
      </c>
    </row>
    <row r="8" spans="1:6" ht="21.75" customHeight="1" x14ac:dyDescent="0.2">
      <c r="A8" s="11" t="s">
        <v>99</v>
      </c>
      <c r="B8" s="12">
        <v>4</v>
      </c>
      <c r="C8" s="13" t="s">
        <v>55</v>
      </c>
      <c r="D8" s="12">
        <v>1</v>
      </c>
      <c r="E8" s="4">
        <v>0</v>
      </c>
      <c r="F8" s="14">
        <f t="shared" si="0"/>
        <v>0</v>
      </c>
    </row>
    <row r="9" spans="1:6" ht="21.75" customHeight="1" x14ac:dyDescent="0.2">
      <c r="A9" s="11" t="s">
        <v>123</v>
      </c>
      <c r="B9" s="12">
        <v>5</v>
      </c>
      <c r="C9" s="13" t="s">
        <v>124</v>
      </c>
      <c r="D9" s="12">
        <v>1</v>
      </c>
      <c r="E9" s="4">
        <v>0</v>
      </c>
      <c r="F9" s="14">
        <f t="shared" si="0"/>
        <v>0</v>
      </c>
    </row>
    <row r="10" spans="1:6" ht="21.75" customHeight="1" x14ac:dyDescent="0.2">
      <c r="A10" s="11" t="s">
        <v>100</v>
      </c>
      <c r="B10" s="12">
        <v>6</v>
      </c>
      <c r="C10" s="13" t="s">
        <v>126</v>
      </c>
      <c r="D10" s="12">
        <v>1</v>
      </c>
      <c r="E10" s="4">
        <v>0</v>
      </c>
      <c r="F10" s="14">
        <f t="shared" si="0"/>
        <v>0</v>
      </c>
    </row>
    <row r="11" spans="1:6" ht="21.75" customHeight="1" x14ac:dyDescent="0.2">
      <c r="A11" s="11" t="s">
        <v>129</v>
      </c>
      <c r="B11" s="12">
        <v>7</v>
      </c>
      <c r="C11" s="13" t="s">
        <v>128</v>
      </c>
      <c r="D11" s="12">
        <v>1</v>
      </c>
      <c r="E11" s="4">
        <v>0</v>
      </c>
      <c r="F11" s="14">
        <f t="shared" si="0"/>
        <v>0</v>
      </c>
    </row>
    <row r="12" spans="1:6" ht="21.75" customHeight="1" x14ac:dyDescent="0.2">
      <c r="A12" s="11" t="s">
        <v>105</v>
      </c>
      <c r="B12" s="12">
        <v>8</v>
      </c>
      <c r="C12" s="13" t="s">
        <v>96</v>
      </c>
      <c r="D12" s="12">
        <v>1</v>
      </c>
      <c r="E12" s="4">
        <v>0</v>
      </c>
      <c r="F12" s="14">
        <f t="shared" si="0"/>
        <v>0</v>
      </c>
    </row>
    <row r="13" spans="1:6" ht="47.25" customHeight="1" x14ac:dyDescent="0.2">
      <c r="A13" s="11" t="s">
        <v>93</v>
      </c>
      <c r="B13" s="12">
        <v>9</v>
      </c>
      <c r="C13" s="13" t="s">
        <v>94</v>
      </c>
      <c r="D13" s="12">
        <v>2</v>
      </c>
      <c r="E13" s="4">
        <v>0</v>
      </c>
      <c r="F13" s="14">
        <f t="shared" si="0"/>
        <v>0</v>
      </c>
    </row>
    <row r="14" spans="1:6" ht="21.75" customHeight="1" x14ac:dyDescent="0.2">
      <c r="A14" s="11" t="s">
        <v>102</v>
      </c>
      <c r="B14" s="12">
        <v>10</v>
      </c>
      <c r="C14" s="13" t="s">
        <v>103</v>
      </c>
      <c r="D14" s="12">
        <v>2</v>
      </c>
      <c r="E14" s="4">
        <v>0</v>
      </c>
      <c r="F14" s="14">
        <f t="shared" si="0"/>
        <v>0</v>
      </c>
    </row>
    <row r="15" spans="1:6" ht="21.75" customHeight="1" x14ac:dyDescent="0.2">
      <c r="A15" s="11" t="s">
        <v>121</v>
      </c>
      <c r="B15" s="12">
        <v>11</v>
      </c>
      <c r="C15" s="13" t="s">
        <v>127</v>
      </c>
      <c r="D15" s="12">
        <v>2</v>
      </c>
      <c r="E15" s="4">
        <v>0</v>
      </c>
      <c r="F15" s="14">
        <f t="shared" si="0"/>
        <v>0</v>
      </c>
    </row>
    <row r="16" spans="1:6" ht="21.75" customHeight="1" x14ac:dyDescent="0.2">
      <c r="A16" s="11" t="s">
        <v>95</v>
      </c>
      <c r="B16" s="12">
        <v>12</v>
      </c>
      <c r="C16" s="13" t="s">
        <v>55</v>
      </c>
      <c r="D16" s="12">
        <v>2</v>
      </c>
      <c r="E16" s="4">
        <v>0</v>
      </c>
      <c r="F16" s="14">
        <f t="shared" si="0"/>
        <v>0</v>
      </c>
    </row>
    <row r="17" spans="1:6" ht="21.75" customHeight="1" x14ac:dyDescent="0.2">
      <c r="A17" s="11" t="s">
        <v>104</v>
      </c>
      <c r="B17" s="12">
        <v>13</v>
      </c>
      <c r="C17" s="13" t="s">
        <v>55</v>
      </c>
      <c r="D17" s="12">
        <v>1</v>
      </c>
      <c r="E17" s="4">
        <v>0</v>
      </c>
      <c r="F17" s="14">
        <f t="shared" si="0"/>
        <v>0</v>
      </c>
    </row>
    <row r="18" spans="1:6" ht="23.25" customHeight="1" x14ac:dyDescent="0.2">
      <c r="A18" s="11" t="s">
        <v>98</v>
      </c>
      <c r="B18" s="12">
        <v>14</v>
      </c>
      <c r="C18" s="13" t="s">
        <v>55</v>
      </c>
      <c r="D18" s="12">
        <v>2</v>
      </c>
      <c r="E18" s="4">
        <v>0</v>
      </c>
      <c r="F18" s="14">
        <f t="shared" si="0"/>
        <v>0</v>
      </c>
    </row>
    <row r="19" spans="1:6" ht="26.25" customHeight="1" x14ac:dyDescent="0.2">
      <c r="A19" s="11" t="s">
        <v>97</v>
      </c>
      <c r="B19" s="12">
        <v>15</v>
      </c>
      <c r="C19" s="13" t="s">
        <v>55</v>
      </c>
      <c r="D19" s="12">
        <v>2</v>
      </c>
      <c r="E19" s="4">
        <v>0</v>
      </c>
      <c r="F19" s="14">
        <f t="shared" si="0"/>
        <v>0</v>
      </c>
    </row>
    <row r="20" spans="1:6" ht="36" customHeight="1" x14ac:dyDescent="0.2">
      <c r="A20" s="11" t="s">
        <v>101</v>
      </c>
      <c r="B20" s="12">
        <v>16</v>
      </c>
      <c r="C20" s="13" t="s">
        <v>94</v>
      </c>
      <c r="D20" s="12">
        <v>2</v>
      </c>
      <c r="E20" s="4">
        <v>0</v>
      </c>
      <c r="F20" s="14">
        <f t="shared" si="0"/>
        <v>0</v>
      </c>
    </row>
    <row r="21" spans="1:6" ht="17" customHeight="1" x14ac:dyDescent="0.2">
      <c r="F21" s="7">
        <f>SUM(F5:F20)</f>
        <v>0</v>
      </c>
    </row>
    <row r="26" spans="1:6" ht="38" customHeight="1" x14ac:dyDescent="0.2">
      <c r="A26" s="19" t="s">
        <v>54</v>
      </c>
      <c r="B26" s="19"/>
      <c r="C26" s="19"/>
      <c r="D26" s="19"/>
      <c r="E26" s="19"/>
      <c r="F26" s="19"/>
    </row>
    <row r="27" spans="1:6" ht="32" customHeight="1" x14ac:dyDescent="0.2">
      <c r="A27" s="6" t="s">
        <v>88</v>
      </c>
      <c r="B27" s="6" t="s">
        <v>89</v>
      </c>
      <c r="C27" s="6" t="s">
        <v>90</v>
      </c>
      <c r="D27" s="6" t="s">
        <v>12</v>
      </c>
      <c r="E27" s="3" t="s">
        <v>91</v>
      </c>
      <c r="F27" s="3" t="s">
        <v>92</v>
      </c>
    </row>
    <row r="28" spans="1:6" ht="47.25" customHeight="1" x14ac:dyDescent="0.2">
      <c r="A28" s="11" t="s">
        <v>106</v>
      </c>
      <c r="B28" s="12">
        <v>1</v>
      </c>
      <c r="C28" s="13" t="s">
        <v>96</v>
      </c>
      <c r="D28" s="12">
        <v>3</v>
      </c>
      <c r="E28" s="4">
        <v>0</v>
      </c>
      <c r="F28" s="14">
        <f>E28*D28</f>
        <v>0</v>
      </c>
    </row>
    <row r="29" spans="1:6" ht="47.25" customHeight="1" x14ac:dyDescent="0.2">
      <c r="A29" s="11" t="s">
        <v>107</v>
      </c>
      <c r="B29" s="12">
        <v>2</v>
      </c>
      <c r="C29" s="13" t="s">
        <v>96</v>
      </c>
      <c r="D29" s="12">
        <v>1</v>
      </c>
      <c r="E29" s="4">
        <v>0</v>
      </c>
      <c r="F29" s="14">
        <f t="shared" ref="F29:F40" si="1">E29*D29</f>
        <v>0</v>
      </c>
    </row>
    <row r="30" spans="1:6" ht="47.25" customHeight="1" x14ac:dyDescent="0.2">
      <c r="A30" s="11" t="s">
        <v>95</v>
      </c>
      <c r="B30" s="12">
        <v>3</v>
      </c>
      <c r="C30" s="13" t="s">
        <v>96</v>
      </c>
      <c r="D30" s="12">
        <v>2</v>
      </c>
      <c r="E30" s="4">
        <v>0</v>
      </c>
      <c r="F30" s="14">
        <f t="shared" si="1"/>
        <v>0</v>
      </c>
    </row>
    <row r="31" spans="1:6" ht="47.25" customHeight="1" x14ac:dyDescent="0.2">
      <c r="A31" s="11" t="s">
        <v>108</v>
      </c>
      <c r="B31" s="12">
        <v>4</v>
      </c>
      <c r="C31" s="13" t="s">
        <v>96</v>
      </c>
      <c r="D31" s="12">
        <v>1</v>
      </c>
      <c r="E31" s="4">
        <v>0</v>
      </c>
      <c r="F31" s="14">
        <f t="shared" si="1"/>
        <v>0</v>
      </c>
    </row>
    <row r="32" spans="1:6" ht="47.25" customHeight="1" x14ac:dyDescent="0.2">
      <c r="A32" s="11" t="s">
        <v>109</v>
      </c>
      <c r="B32" s="12">
        <v>5</v>
      </c>
      <c r="C32" s="13" t="s">
        <v>110</v>
      </c>
      <c r="D32" s="12">
        <v>1</v>
      </c>
      <c r="E32" s="4">
        <v>0</v>
      </c>
      <c r="F32" s="14">
        <f t="shared" si="1"/>
        <v>0</v>
      </c>
    </row>
    <row r="33" spans="1:6" ht="47.25" customHeight="1" x14ac:dyDescent="0.2">
      <c r="A33" s="11" t="s">
        <v>105</v>
      </c>
      <c r="B33" s="12">
        <v>6</v>
      </c>
      <c r="C33" s="13" t="s">
        <v>96</v>
      </c>
      <c r="D33" s="12">
        <v>1</v>
      </c>
      <c r="E33" s="4">
        <v>0</v>
      </c>
      <c r="F33" s="14">
        <f t="shared" si="1"/>
        <v>0</v>
      </c>
    </row>
    <row r="34" spans="1:6" ht="47.25" customHeight="1" x14ac:dyDescent="0.2">
      <c r="A34" s="11" t="s">
        <v>111</v>
      </c>
      <c r="B34" s="12">
        <v>7</v>
      </c>
      <c r="C34" s="13" t="s">
        <v>96</v>
      </c>
      <c r="D34" s="12">
        <v>1</v>
      </c>
      <c r="E34" s="4">
        <v>0</v>
      </c>
      <c r="F34" s="14">
        <f t="shared" si="1"/>
        <v>0</v>
      </c>
    </row>
    <row r="35" spans="1:6" ht="47.25" customHeight="1" x14ac:dyDescent="0.2">
      <c r="A35" s="11" t="s">
        <v>112</v>
      </c>
      <c r="B35" s="12">
        <v>8</v>
      </c>
      <c r="C35" s="13" t="s">
        <v>96</v>
      </c>
      <c r="D35" s="12">
        <v>1</v>
      </c>
      <c r="E35" s="4">
        <v>0</v>
      </c>
      <c r="F35" s="14">
        <f t="shared" si="1"/>
        <v>0</v>
      </c>
    </row>
    <row r="36" spans="1:6" ht="47.25" customHeight="1" x14ac:dyDescent="0.2">
      <c r="A36" s="11" t="s">
        <v>113</v>
      </c>
      <c r="B36" s="12">
        <v>9</v>
      </c>
      <c r="C36" s="13" t="s">
        <v>114</v>
      </c>
      <c r="D36" s="12">
        <v>1</v>
      </c>
      <c r="E36" s="4">
        <v>0</v>
      </c>
      <c r="F36" s="14">
        <f t="shared" si="1"/>
        <v>0</v>
      </c>
    </row>
    <row r="37" spans="1:6" ht="47.25" customHeight="1" x14ac:dyDescent="0.2">
      <c r="A37" s="11" t="s">
        <v>115</v>
      </c>
      <c r="B37" s="12">
        <v>10</v>
      </c>
      <c r="C37" s="13" t="s">
        <v>96</v>
      </c>
      <c r="D37" s="12">
        <v>1</v>
      </c>
      <c r="E37" s="4">
        <v>0</v>
      </c>
      <c r="F37" s="14">
        <f t="shared" si="1"/>
        <v>0</v>
      </c>
    </row>
    <row r="38" spans="1:6" ht="47.25" customHeight="1" x14ac:dyDescent="0.2">
      <c r="A38" s="11" t="s">
        <v>116</v>
      </c>
      <c r="B38" s="12">
        <v>11</v>
      </c>
      <c r="C38" s="13" t="s">
        <v>96</v>
      </c>
      <c r="D38" s="12">
        <v>1</v>
      </c>
      <c r="E38" s="4">
        <v>0</v>
      </c>
      <c r="F38" s="14">
        <f t="shared" si="1"/>
        <v>0</v>
      </c>
    </row>
    <row r="39" spans="1:6" ht="47.25" customHeight="1" x14ac:dyDescent="0.2">
      <c r="A39" s="11" t="s">
        <v>117</v>
      </c>
      <c r="B39" s="12">
        <v>12</v>
      </c>
      <c r="C39" s="13" t="s">
        <v>96</v>
      </c>
      <c r="D39" s="12">
        <v>1</v>
      </c>
      <c r="E39" s="4">
        <v>0</v>
      </c>
      <c r="F39" s="14">
        <f t="shared" si="1"/>
        <v>0</v>
      </c>
    </row>
    <row r="40" spans="1:6" ht="47.25" customHeight="1" x14ac:dyDescent="0.2">
      <c r="A40" s="11" t="s">
        <v>118</v>
      </c>
      <c r="B40" s="12">
        <v>13</v>
      </c>
      <c r="C40" s="13" t="s">
        <v>119</v>
      </c>
      <c r="D40" s="12">
        <v>1</v>
      </c>
      <c r="E40" s="4">
        <v>0</v>
      </c>
      <c r="F40" s="14">
        <f t="shared" si="1"/>
        <v>0</v>
      </c>
    </row>
    <row r="41" spans="1:6" ht="17" customHeight="1" x14ac:dyDescent="0.2">
      <c r="A41" s="10"/>
      <c r="B41" s="12"/>
      <c r="F41" s="7">
        <f>SUM(F28:F40)</f>
        <v>0</v>
      </c>
    </row>
  </sheetData>
  <autoFilter ref="A4:F4" xr:uid="{04F3707D-13C2-1742-89E9-06BECB0BCE7D}">
    <sortState xmlns:xlrd2="http://schemas.microsoft.com/office/spreadsheetml/2017/richdata2" ref="A5:F21">
      <sortCondition ref="B4"/>
    </sortState>
  </autoFilter>
  <mergeCells count="2">
    <mergeCell ref="A26:F26"/>
    <mergeCell ref="A3:F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5" ma:contentTypeDescription="Crear nuevo documento." ma:contentTypeScope="" ma:versionID="4e62e44979ac9ca528a023acfa9a0048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a1c8697caa8e40d992c3057f28c79868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7C36B-4E8D-4C0C-8BE9-33E8A3B29AE8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619a110-e057-4ab1-8cc9-278e1bc9a60b"/>
    <ds:schemaRef ds:uri="12a53619-3bc0-412b-b090-bc6c4fb46350"/>
  </ds:schemaRefs>
</ds:datastoreItem>
</file>

<file path=customXml/itemProps2.xml><?xml version="1.0" encoding="utf-8"?>
<ds:datastoreItem xmlns:ds="http://schemas.openxmlformats.org/officeDocument/2006/customXml" ds:itemID="{0D5CA648-1D49-49F1-B4D3-9E05EB5E1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A408E-5BD6-4538-AD5D-1B734C49D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53619-3bc0-412b-b090-bc6c4fb46350"/>
    <ds:schemaRef ds:uri="3619a110-e057-4ab1-8cc9-278e1bc9a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detallado</vt:lpstr>
      <vt:lpstr>MATERIALES E INSUMOS</vt:lpstr>
      <vt:lpstr>'Presupuesto detallado'!Área_de_impresión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Henry Alexander Venegas Barbosa</cp:lastModifiedBy>
  <cp:revision/>
  <dcterms:created xsi:type="dcterms:W3CDTF">2023-02-09T13:59:05Z</dcterms:created>
  <dcterms:modified xsi:type="dcterms:W3CDTF">2025-04-04T19:30:54Z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