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 Arias\mineducacion.gov.co\GRUPO AUDITORÍA Y FINANZAS - Documents\4_PAC\2025\1_SGP\3-Publicado\"/>
    </mc:Choice>
  </mc:AlternateContent>
  <xr:revisionPtr revIDLastSave="0" documentId="13_ncr:1_{3E0932F1-EF95-410E-81CF-877C18C4D346}" xr6:coauthVersionLast="47" xr6:coauthVersionMax="47" xr10:uidLastSave="{00000000-0000-0000-0000-000000000000}"/>
  <bookViews>
    <workbookView xWindow="-120" yWindow="-120" windowWidth="20730" windowHeight="11040" tabRatio="696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'!$A$10:$C$42</definedName>
    <definedName name="_xlnm._FilterDatabase" localSheetId="1" hidden="1">'Distritos y municipios certfica'!$A$10:$R$75</definedName>
    <definedName name="_xlnm._FilterDatabase" localSheetId="2" hidden="1">'Muncipios no certficados'!$A$7:$F$7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<sst xmlns="http://schemas.openxmlformats.org/spreadsheetml/2006/main" count="2287" uniqueCount="1112">
  <si>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</si>
  <si>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</si>
  <si>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</si>
  <si>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</si>
  <si>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</si>
  <si>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</si>
  <si>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</si>
  <si>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</si>
  <si>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</si>
  <si>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</si>
  <si>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</si>
  <si>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</si>
  <si>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</si>
  <si>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</si>
  <si>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</si>
  <si>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</si>
  <si>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</si>
  <si>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</si>
  <si>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</si>
  <si>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</si>
  <si>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</si>
  <si>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</si>
  <si>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</si>
  <si>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</si>
  <si>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</si>
  <si>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</si>
  <si>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</si>
  <si>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</si>
  <si>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</si>
  <si>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</si>
  <si>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</si>
  <si>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</si>
  <si>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</si>
  <si>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</si>
  <si>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</si>
  <si>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</si>
  <si>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</si>
  <si>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</si>
  <si>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</si>
  <si>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</si>
  <si>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</si>
  <si>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</si>
  <si>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</si>
  <si>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</si>
  <si>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</si>
  <si>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</si>
  <si>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</si>
  <si>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</si>
  <si>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</si>
  <si>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</si>
  <si>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</si>
  <si>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</si>
  <si>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</si>
  <si>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</si>
  <si>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</si>
  <si>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</si>
  <si>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</si>
  <si>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</si>
  <si>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</si>
  <si>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</si>
  <si>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</si>
  <si>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</si>
  <si>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</si>
  <si>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</si>
  <si>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</si>
  <si>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</si>
  <si>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</si>
  <si>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</si>
  <si>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</si>
  <si>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</si>
  <si>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</si>
  <si>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</si>
  <si>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</si>
  <si>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</si>
  <si>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</si>
  <si>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</si>
  <si>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</si>
  <si>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</si>
  <si>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</si>
  <si>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</si>
  <si>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</si>
  <si>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</si>
  <si>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</si>
  <si>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</si>
  <si>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</si>
  <si>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</si>
  <si>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</si>
  <si>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</si>
  <si>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</si>
  <si>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</si>
  <si>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</si>
  <si>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</si>
  <si>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</si>
  <si>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</si>
  <si>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</si>
  <si>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</si>
  <si>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</si>
  <si>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</si>
  <si>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</si>
  <si>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</si>
  <si>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</si>
  <si>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</si>
  <si>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</si>
  <si>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</si>
  <si>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</si>
  <si>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</si>
  <si>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</si>
  <si>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</si>
  <si>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</si>
  <si>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</si>
  <si>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</si>
  <si>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</si>
  <si>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</si>
  <si>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</si>
  <si>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</si>
  <si>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</si>
  <si>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</si>
  <si>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</si>
  <si>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</si>
  <si>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</si>
  <si>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</si>
  <si>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</si>
  <si>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</si>
  <si>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</si>
  <si>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</si>
  <si>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</si>
  <si>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</si>
  <si>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</si>
  <si>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</si>
  <si>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</si>
  <si>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</si>
  <si>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</si>
  <si>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</si>
  <si>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</si>
  <si>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</si>
  <si>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</si>
  <si>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</si>
  <si>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</si>
  <si>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</si>
  <si>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</si>
  <si>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</si>
  <si>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</si>
  <si>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</si>
  <si>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</si>
  <si>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</si>
  <si>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</si>
  <si>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</si>
  <si>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</si>
  <si>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</si>
  <si>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</si>
  <si>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</si>
  <si>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</si>
  <si>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</si>
  <si>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</si>
  <si>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</si>
  <si>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</si>
  <si>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</si>
  <si>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</si>
  <si>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</si>
  <si>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</si>
  <si>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</si>
  <si>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</si>
  <si>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</si>
  <si>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</si>
  <si>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</si>
  <si>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</si>
  <si>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</si>
  <si>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</si>
  <si>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</si>
  <si>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</si>
  <si>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</si>
  <si>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</si>
  <si>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</si>
  <si>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</si>
  <si>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</si>
  <si>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</si>
  <si>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</si>
  <si>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</si>
  <si>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</si>
  <si>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</si>
  <si>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</si>
  <si>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</si>
  <si>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</si>
  <si>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</si>
  <si>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</si>
  <si>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</si>
  <si>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</si>
  <si>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</si>
  <si>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</si>
  <si>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</si>
  <si>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</si>
  <si>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</si>
  <si>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</si>
  <si>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</si>
  <si>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</si>
  <si>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</si>
  <si>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</si>
  <si>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</si>
  <si>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</si>
  <si>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</si>
  <si>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</si>
  <si>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</si>
  <si>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</si>
  <si>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</si>
  <si>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</si>
  <si>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</si>
  <si>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</si>
  <si>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</si>
  <si>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</si>
  <si>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</si>
  <si>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</si>
  <si>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</si>
  <si>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</si>
  <si>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</si>
  <si>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</si>
  <si>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</si>
  <si>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</si>
  <si>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</si>
  <si>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</si>
  <si>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</si>
  <si>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</si>
  <si>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</si>
  <si>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</si>
  <si>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</si>
  <si>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</si>
  <si>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</si>
  <si>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</si>
  <si>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</si>
  <si>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</si>
  <si>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</si>
  <si>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</si>
  <si>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</si>
  <si>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</si>
  <si>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</si>
  <si>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</si>
  <si>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</si>
  <si>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</si>
  <si>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</si>
  <si>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</si>
  <si>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</si>
  <si>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</si>
  <si>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</si>
  <si>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</si>
  <si>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</si>
  <si>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</si>
  <si>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</si>
  <si>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</si>
  <si>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</si>
  <si>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</si>
  <si>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</si>
  <si>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</si>
  <si>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</si>
  <si>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</si>
  <si>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</si>
  <si>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</si>
  <si>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</si>
  <si>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</si>
  <si>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</si>
  <si>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</si>
  <si>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</si>
  <si>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</si>
  <si>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</si>
  <si>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</si>
  <si>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</si>
  <si>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</si>
  <si>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</si>
  <si>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</si>
  <si>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</si>
  <si>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</si>
  <si>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</si>
  <si>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</si>
  <si>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</si>
  <si>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</si>
  <si>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</si>
  <si>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</si>
  <si>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</si>
  <si>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</si>
  <si>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</si>
  <si>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</si>
  <si>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</si>
  <si>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</si>
  <si>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</si>
  <si>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</si>
  <si>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</si>
  <si>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</si>
  <si>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</si>
  <si>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</si>
  <si>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</si>
  <si>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</si>
  <si>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</si>
  <si>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</si>
  <si>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</si>
  <si>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</si>
  <si>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</si>
  <si>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</si>
  <si>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</si>
  <si>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</si>
  <si>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</si>
  <si>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</si>
  <si>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</si>
  <si>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</si>
  <si>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</si>
  <si>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</si>
  <si>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</si>
  <si>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</si>
  <si>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</si>
  <si>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</si>
  <si>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</si>
  <si>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</si>
  <si>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</si>
  <si>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</si>
  <si>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</si>
  <si>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</si>
  <si>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</si>
  <si>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</si>
  <si>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</si>
  <si>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</si>
  <si>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</si>
  <si>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</si>
  <si>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</si>
  <si>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</si>
  <si>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</si>
  <si>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</si>
  <si>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</si>
  <si>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</si>
  <si>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</si>
  <si>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</si>
  <si>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</si>
  <si>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</si>
  <si>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</si>
  <si>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</si>
  <si>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</si>
  <si>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</si>
  <si>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</si>
  <si>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</si>
  <si>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</si>
  <si>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</si>
  <si>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</si>
  <si>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</si>
  <si>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</si>
  <si>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</si>
  <si>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</si>
  <si>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</si>
  <si>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</si>
  <si>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</si>
  <si>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</si>
  <si>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</si>
  <si>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</si>
  <si>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</si>
  <si>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</si>
  <si>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</si>
  <si>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</si>
  <si>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</si>
  <si>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</si>
  <si>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</si>
  <si>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</si>
  <si>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</si>
  <si>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</si>
  <si>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</si>
  <si>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</si>
  <si>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</si>
  <si>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</si>
  <si>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</si>
  <si>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</si>
  <si>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</si>
  <si>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</si>
  <si>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</si>
  <si>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</si>
  <si>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</si>
  <si>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</si>
  <si>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</si>
  <si>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</si>
  <si>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</si>
  <si>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</si>
  <si>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</si>
  <si>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</si>
  <si>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</si>
  <si>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</si>
  <si>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</si>
  <si>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</si>
  <si>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</si>
  <si>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</si>
  <si>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</si>
  <si>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</si>
  <si>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</si>
  <si>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</si>
  <si>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</si>
  <si>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</si>
  <si>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</si>
  <si>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</si>
  <si>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</si>
  <si>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</si>
  <si>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</si>
  <si>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</si>
  <si>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</si>
  <si>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</si>
  <si>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</si>
  <si>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</si>
  <si>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</si>
  <si>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</si>
  <si>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</si>
  <si>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</si>
  <si>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</si>
  <si>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</si>
  <si>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</si>
  <si>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</si>
  <si>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</si>
  <si>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</si>
  <si>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</si>
  <si>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</si>
  <si>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</si>
  <si>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</si>
  <si>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</si>
  <si>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</si>
  <si>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</si>
  <si>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</si>
  <si>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</si>
  <si>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</si>
  <si>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</si>
  <si>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</si>
  <si>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</si>
  <si>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</si>
  <si>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</si>
  <si>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</si>
  <si>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</si>
  <si>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</si>
  <si>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</si>
  <si>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</si>
  <si>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</si>
  <si>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</si>
  <si>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</si>
  <si>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</si>
  <si>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</si>
  <si>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</si>
  <si>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</si>
  <si>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</si>
  <si>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</si>
  <si>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</si>
  <si>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</si>
  <si>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</si>
  <si>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</si>
  <si>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</si>
  <si>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</si>
  <si>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</si>
  <si>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</si>
  <si>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</si>
  <si>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</si>
  <si>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</si>
  <si>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</si>
  <si>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</si>
  <si>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</si>
  <si>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</si>
  <si>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</si>
  <si>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</si>
  <si>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</si>
  <si>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</si>
  <si>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</si>
  <si>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</si>
  <si>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</si>
  <si>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</si>
  <si>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</si>
  <si>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</si>
  <si>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</si>
  <si>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</si>
  <si>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</si>
  <si>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</si>
  <si>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</si>
  <si>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</si>
  <si>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</si>
  <si>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</si>
  <si>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</si>
  <si>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</si>
  <si>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</si>
  <si>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</si>
  <si>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</si>
  <si>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</si>
  <si>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</si>
  <si>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</si>
  <si>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</si>
  <si>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</si>
  <si>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</si>
  <si>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</si>
  <si>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</si>
  <si>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</si>
  <si>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</si>
  <si>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</si>
  <si>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</si>
  <si>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</si>
  <si>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</si>
  <si>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</si>
  <si>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</si>
  <si>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</si>
  <si>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</si>
  <si>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</si>
  <si>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</si>
  <si>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</si>
  <si>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</si>
  <si>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</si>
  <si>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</si>
  <si>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</si>
  <si>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</si>
  <si>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</si>
  <si>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</si>
  <si>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</si>
  <si>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</si>
  <si>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</si>
  <si>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</si>
  <si>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</si>
  <si>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</si>
  <si>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</si>
  <si>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</si>
  <si>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</si>
  <si>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</si>
  <si>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</si>
  <si>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</si>
  <si>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</si>
  <si>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</si>
  <si>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</si>
  <si>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</si>
  <si>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</si>
  <si>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</si>
  <si>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</si>
  <si>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</si>
  <si>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</si>
  <si>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</si>
  <si>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</si>
  <si>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</si>
  <si>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</si>
  <si>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</si>
  <si>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</si>
  <si>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</si>
  <si>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</si>
  <si>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</si>
  <si>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</si>
  <si>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</si>
  <si>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</si>
  <si>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</si>
  <si>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</si>
  <si>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</si>
  <si>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</si>
  <si>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</si>
  <si>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</si>
  <si>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</si>
  <si>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</si>
  <si>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</si>
  <si>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</si>
  <si>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</si>
  <si>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</si>
  <si>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</si>
  <si>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</si>
  <si>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</si>
  <si>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</si>
  <si>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</si>
  <si>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</si>
  <si>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</si>
  <si>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</si>
  <si>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</si>
  <si>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</si>
  <si>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</si>
  <si>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</si>
  <si>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</si>
  <si>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</si>
  <si>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</si>
  <si>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</si>
  <si>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</si>
  <si>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</si>
  <si>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</si>
  <si>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</si>
  <si>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</si>
  <si>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</si>
  <si>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</si>
  <si>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</si>
  <si>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</si>
  <si>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</si>
  <si>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</si>
  <si>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</si>
  <si>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</si>
  <si>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</si>
  <si>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</si>
  <si>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</si>
  <si>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</si>
  <si>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</si>
  <si>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</si>
  <si>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</si>
  <si>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</si>
  <si>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</si>
  <si>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</si>
  <si>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</si>
  <si>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</si>
  <si>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</si>
  <si>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</si>
  <si>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</si>
  <si>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</si>
  <si>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</si>
  <si>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</si>
  <si>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</si>
  <si>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</si>
  <si>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</si>
  <si>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</si>
  <si>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</si>
  <si>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</si>
  <si>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</si>
  <si>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</si>
  <si>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</si>
  <si>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</si>
  <si>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</si>
  <si>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</si>
  <si>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</si>
  <si>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</si>
  <si>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</si>
  <si>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</si>
  <si>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</si>
  <si>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</si>
  <si>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</si>
  <si>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</si>
  <si>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</si>
  <si>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</si>
  <si>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</si>
  <si>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</si>
  <si>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</si>
  <si>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</si>
  <si>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</si>
  <si>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</si>
  <si>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</si>
  <si>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</si>
  <si>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</si>
  <si>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</si>
  <si>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</si>
  <si>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</si>
  <si>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</si>
  <si>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</si>
  <si>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</si>
  <si>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</si>
  <si>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</si>
  <si>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</si>
  <si>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</si>
  <si>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</si>
  <si>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</si>
  <si>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</si>
  <si>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</si>
  <si>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</si>
  <si>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</si>
  <si>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</si>
  <si>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</si>
  <si>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</si>
  <si>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</si>
  <si>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</si>
  <si>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</si>
  <si>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</si>
  <si>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</si>
  <si>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</si>
  <si>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</si>
  <si>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</si>
  <si>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</si>
  <si>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</si>
  <si>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</si>
  <si>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</si>
  <si>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</si>
  <si>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</si>
  <si>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</si>
  <si>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</si>
  <si>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</si>
  <si>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</si>
  <si>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</si>
  <si>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</si>
  <si>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</si>
  <si>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</si>
  <si>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</si>
  <si>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</si>
  <si>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</si>
  <si>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</si>
  <si>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</si>
  <si>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</si>
  <si>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</si>
  <si>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</si>
  <si>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</si>
  <si>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</si>
  <si>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</si>
  <si>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</si>
  <si>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</si>
  <si>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</si>
  <si>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</si>
  <si>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</si>
  <si>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</si>
  <si>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</si>
  <si>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</si>
  <si>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</si>
  <si>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</si>
  <si>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</si>
  <si>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</si>
  <si>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</si>
  <si>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</si>
  <si>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</si>
  <si>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</si>
  <si>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</si>
  <si>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</si>
  <si>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</si>
  <si>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</si>
  <si>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</si>
  <si>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</si>
  <si>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</si>
  <si>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</si>
  <si>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</si>
  <si>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</si>
  <si>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</si>
  <si>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</si>
  <si>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</si>
  <si>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</si>
  <si>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</si>
  <si>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</si>
  <si>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</si>
  <si>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</si>
  <si>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</si>
  <si>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</si>
  <si>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</si>
  <si>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</si>
  <si>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</si>
  <si>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</si>
  <si>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</si>
  <si>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</si>
  <si>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</si>
  <si>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</si>
  <si>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</si>
  <si>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</si>
  <si>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</si>
  <si>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</si>
  <si>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</si>
  <si>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</si>
  <si>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</si>
  <si>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</si>
  <si>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</si>
  <si>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</si>
  <si>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</si>
  <si>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</si>
  <si>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</si>
  <si>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</si>
  <si>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</si>
  <si>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</si>
  <si>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</si>
  <si>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</si>
  <si>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</si>
  <si>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</si>
  <si>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</si>
  <si>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</si>
  <si>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</si>
  <si>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</si>
  <si>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</si>
  <si>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</si>
  <si>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</si>
  <si>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</si>
  <si>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</si>
  <si>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</si>
  <si>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</si>
  <si>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</si>
  <si>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</si>
  <si>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</si>
  <si>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</si>
  <si>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</si>
  <si>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</si>
  <si>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</si>
  <si>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</si>
  <si>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</si>
  <si>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</si>
  <si>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</si>
  <si>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</si>
  <si>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</si>
  <si>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</si>
  <si>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</si>
  <si>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</si>
  <si>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</si>
  <si>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</si>
  <si>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</si>
  <si>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</si>
  <si>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</si>
  <si>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</si>
  <si>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</si>
  <si>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</si>
  <si>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</si>
  <si>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</si>
  <si>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</si>
  <si>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</si>
  <si>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</si>
  <si>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</si>
  <si>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</si>
  <si>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</si>
  <si>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</si>
  <si>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</si>
  <si>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</si>
  <si>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</si>
  <si>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</si>
  <si>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</si>
  <si>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</si>
  <si>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</si>
  <si>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</si>
  <si>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</si>
  <si>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</si>
  <si>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</si>
  <si>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</si>
  <si>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</si>
  <si>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</si>
  <si>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</si>
  <si>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</si>
  <si>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</si>
  <si>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</si>
  <si>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</si>
  <si>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</si>
  <si>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</si>
  <si>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</si>
  <si>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</si>
  <si>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</si>
  <si>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</si>
  <si>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</si>
  <si>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</si>
  <si>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</si>
  <si>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</si>
  <si>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</si>
  <si>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</si>
  <si>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</si>
  <si>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</si>
  <si>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</si>
  <si>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</si>
  <si>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</si>
  <si>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</si>
  <si>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</si>
  <si>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</si>
  <si>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</si>
  <si>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</si>
  <si>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</si>
  <si>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</si>
  <si>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</si>
  <si>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</si>
  <si>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</si>
  <si>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</si>
  <si>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</si>
  <si>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</si>
  <si>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</si>
  <si>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</si>
  <si>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</si>
  <si>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</si>
  <si>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</si>
  <si>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</si>
  <si>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</si>
  <si>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</si>
  <si>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</si>
  <si>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</si>
  <si>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</si>
  <si>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</si>
  <si>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</si>
  <si>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</si>
  <si>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</si>
  <si>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</si>
  <si>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</si>
  <si>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</si>
  <si>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</si>
  <si>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</si>
  <si>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</si>
  <si>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</si>
  <si>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</si>
  <si>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</si>
  <si>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</si>
  <si>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</si>
  <si>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</si>
  <si>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</si>
  <si>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</si>
  <si>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</si>
  <si>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</si>
  <si>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</si>
  <si>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</si>
  <si>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</si>
  <si>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</si>
  <si>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</si>
  <si>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</si>
  <si>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</si>
  <si>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</si>
  <si>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</si>
  <si>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</si>
  <si>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</si>
  <si>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</si>
  <si>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</si>
  <si>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</si>
  <si>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</si>
  <si>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</si>
  <si>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</si>
  <si>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</si>
  <si>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</si>
  <si>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</si>
  <si>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</si>
  <si>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</si>
  <si>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</si>
  <si>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</si>
  <si>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</si>
  <si>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</si>
  <si>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</si>
  <si>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</si>
  <si>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</si>
  <si>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</si>
  <si>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</si>
  <si>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</si>
  <si>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</si>
  <si>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</si>
  <si>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</si>
  <si>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</si>
  <si>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</si>
  <si>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</si>
  <si>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</si>
  <si>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</si>
  <si>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</si>
  <si>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</si>
  <si>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</si>
  <si>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</si>
  <si>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</si>
  <si>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</si>
  <si>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</si>
  <si>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</si>
  <si>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</si>
  <si>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</si>
  <si>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</si>
  <si>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</si>
  <si>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</si>
  <si>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</si>
  <si>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</si>
  <si>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</si>
  <si>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</si>
  <si>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</si>
  <si>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</si>
  <si>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</si>
  <si>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</si>
  <si>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</si>
  <si>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</si>
  <si>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</si>
  <si>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</si>
  <si>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</si>
  <si>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</si>
  <si>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</si>
  <si>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</si>
  <si>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</si>
  <si>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</si>
  <si>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</si>
  <si>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</si>
  <si>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</si>
  <si>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</si>
  <si>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</si>
  <si>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</si>
  <si>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</si>
  <si>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</si>
  <si>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</si>
  <si>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</si>
  <si>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</si>
  <si>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</si>
  <si>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</si>
  <si>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</si>
  <si>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</si>
  <si>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</si>
  <si>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</si>
  <si>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</si>
  <si>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</si>
  <si>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</si>
  <si>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</si>
  <si>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</si>
  <si>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</si>
  <si>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</si>
  <si>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</si>
  <si>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</si>
  <si>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</si>
  <si>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</si>
  <si>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</si>
  <si>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</si>
  <si>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</si>
  <si>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</si>
  <si>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</si>
  <si>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</si>
  <si>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</si>
  <si>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</si>
  <si>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</si>
  <si>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</si>
  <si>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</si>
  <si>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</si>
  <si>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</si>
  <si>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</si>
  <si>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</si>
  <si>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</si>
  <si>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</si>
  <si>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</si>
  <si>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</si>
  <si>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</si>
  <si>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</si>
  <si>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</si>
  <si>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</si>
  <si>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</si>
  <si>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</si>
  <si>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</si>
  <si>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</si>
  <si>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</si>
  <si>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</si>
  <si>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</si>
  <si>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</si>
  <si>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</si>
  <si>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</si>
  <si>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</si>
  <si>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</si>
  <si>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</si>
  <si>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</si>
  <si>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</si>
  <si>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</si>
  <si>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</si>
  <si>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</si>
  <si>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</si>
  <si>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</si>
  <si>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</si>
  <si>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</si>
  <si>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</si>
  <si>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</si>
  <si>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</si>
  <si>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</si>
  <si>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</si>
  <si>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</si>
  <si>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</si>
  <si>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</si>
  <si>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</si>
  <si>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</si>
  <si>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</si>
  <si>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</si>
  <si>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</si>
  <si>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</si>
  <si>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</si>
  <si>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</si>
  <si>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</si>
  <si>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</si>
  <si>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</si>
  <si>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</si>
  <si>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</si>
  <si>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</si>
  <si>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</si>
  <si>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</si>
  <si>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</si>
  <si>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</si>
  <si>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</si>
  <si>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</si>
  <si>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</si>
  <si>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</si>
  <si>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</si>
  <si>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</si>
  <si>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</si>
  <si>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</si>
  <si>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</si>
  <si>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</si>
  <si>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</si>
  <si>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</si>
  <si>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</si>
  <si>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</si>
  <si>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</si>
  <si>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</si>
  <si>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</si>
  <si>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</si>
  <si>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</si>
  <si>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</si>
  <si>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</si>
  <si>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</si>
  <si>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</si>
  <si>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</si>
  <si>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</si>
  <si>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</si>
  <si>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</si>
  <si>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</si>
  <si>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</si>
  <si>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</si>
  <si>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</si>
  <si>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</si>
  <si>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</si>
  <si>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</si>
  <si>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</si>
  <si>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</si>
  <si>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</si>
  <si>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</si>
  <si>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</si>
  <si>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</si>
  <si>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</si>
  <si>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</si>
  <si>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</si>
  <si>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</si>
  <si>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</si>
  <si>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</si>
  <si>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</si>
  <si>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</si>
  <si>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</si>
  <si>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</si>
  <si>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</si>
  <si>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</si>
  <si>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</si>
  <si>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</si>
  <si>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</si>
  <si>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</si>
  <si>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</si>
  <si>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</si>
  <si>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</si>
  <si>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</si>
  <si>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</si>
  <si>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</si>
  <si>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</si>
  <si>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</si>
  <si>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</si>
  <si>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</si>
  <si>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</si>
  <si>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</si>
  <si>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</si>
  <si>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</si>
  <si>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</si>
  <si>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MUNICIPIOS  NO CERTIFICADOS -  2025 CALIDAD MATRÍCULA- OCTUBRE (3/12)</t>
  </si>
  <si>
    <t>Se realiza un giro parcial de acuerdo con la Resolución 2504 de octubre de 2025.   los giros subsiguientes continúan suspendidos hasra nueva resolución</t>
  </si>
  <si>
    <t>RESUMEN GIRO -  PAC OCTUBRE 2025</t>
  </si>
  <si>
    <t>DISTRITOS Y MUNICIPIOS CERTIFICADOS  -  PAC OCTUBRE - 2025</t>
  </si>
  <si>
    <t>DEPARTAMENTOS -  PAC OCTUBRE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</si>
</sst>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zoomScale="70" zoomScaleNormal="70" workbookViewId="0">
      <pane xSplit="2" ySplit="10" topLeftCell="C31" activePane="bottomRight" state="frozen"/>
      <selection pane="topRight" activeCell="C1" sqref="C1"/>
      <selection pane="bottomLeft" activeCell="A11" sqref="A11"/>
      <selection pane="bottomRight" activeCell="F9" sqref="F9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8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4" ht="15.75">
      <c r="A4" s="155" t="s">
        <v>1104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ht="15.75">
      <c r="A5" s="155" t="s">
        <v>1111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2" t="s">
        <v>2</v>
      </c>
      <c r="D7" s="152"/>
      <c r="E7" s="152"/>
      <c r="F7" s="152"/>
      <c r="G7" s="152"/>
      <c r="H7" s="152"/>
      <c r="I7" s="152"/>
      <c r="J7" s="152"/>
      <c r="K7" s="152"/>
      <c r="L7" s="148" t="s">
        <v>1098</v>
      </c>
      <c r="M7" s="146" t="s">
        <v>1099</v>
      </c>
      <c r="N7" s="144" t="s">
        <v>4</v>
      </c>
    </row>
    <row r="8" spans="1:14" s="11" customFormat="1" ht="51.75" customHeight="1">
      <c r="A8" s="154" t="s">
        <v>5</v>
      </c>
      <c r="B8" s="154" t="s">
        <v>6</v>
      </c>
      <c r="C8" s="150" t="s">
        <v>7</v>
      </c>
      <c r="D8" s="150"/>
      <c r="E8" s="150"/>
      <c r="F8" s="151" t="s">
        <v>8</v>
      </c>
      <c r="G8" s="151"/>
      <c r="H8" s="151"/>
      <c r="I8" s="151"/>
      <c r="J8" s="151"/>
      <c r="K8" s="153" t="s">
        <v>9</v>
      </c>
      <c r="L8" s="149"/>
      <c r="M8" s="146"/>
      <c r="N8" s="144"/>
    </row>
    <row r="9" spans="1:14" ht="41.25" customHeight="1">
      <c r="A9" s="154"/>
      <c r="B9" s="154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3"/>
      <c r="L9" s="149"/>
      <c r="M9" s="147"/>
      <c r="N9" s="144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5457111438</v>
      </c>
      <c r="D11" s="108">
        <v>1978260912</v>
      </c>
      <c r="E11" s="108">
        <f t="shared" ref="E11:E42" si="0">SUM(C11:D11)</f>
        <v>7435372350</v>
      </c>
      <c r="F11" s="51">
        <v>1980293028</v>
      </c>
      <c r="G11" s="51">
        <v>0</v>
      </c>
      <c r="H11" s="53">
        <f t="shared" ref="H11" si="1">SUM(F11:G11)</f>
        <v>1980293028</v>
      </c>
      <c r="I11" s="51">
        <v>330479448</v>
      </c>
      <c r="J11" s="76">
        <f>+H11+I11</f>
        <v>2310772476</v>
      </c>
      <c r="K11" s="76">
        <f>+J11+E11</f>
        <v>9746144826</v>
      </c>
      <c r="L11" s="53">
        <v>0</v>
      </c>
      <c r="M11" s="76">
        <f>+K11+L11</f>
        <v>9746144826</v>
      </c>
      <c r="N11" s="52"/>
    </row>
    <row r="12" spans="1:14">
      <c r="A12" s="58">
        <v>5</v>
      </c>
      <c r="B12" s="52" t="s">
        <v>27</v>
      </c>
      <c r="C12" s="108">
        <v>127971996160</v>
      </c>
      <c r="D12" s="108">
        <v>21522273311</v>
      </c>
      <c r="E12" s="108">
        <f t="shared" si="0"/>
        <v>149494269471</v>
      </c>
      <c r="F12" s="51">
        <v>37288480754</v>
      </c>
      <c r="G12" s="51">
        <v>0</v>
      </c>
      <c r="H12" s="53">
        <f t="shared" ref="H12:H42" si="2">SUM(F12:G12)</f>
        <v>37288480754</v>
      </c>
      <c r="I12" s="51">
        <v>9376303220</v>
      </c>
      <c r="J12" s="76">
        <f t="shared" ref="J12:J41" si="3">+H12+I12</f>
        <v>46664783974</v>
      </c>
      <c r="K12" s="76">
        <f t="shared" ref="K12:K42" si="4">+J12+E12</f>
        <v>196159053445</v>
      </c>
      <c r="L12" s="53">
        <v>8173297471</v>
      </c>
      <c r="M12" s="76">
        <f t="shared" ref="M12:M42" si="5">+K12+L12</f>
        <v>204332350916</v>
      </c>
      <c r="N12" s="52"/>
    </row>
    <row r="13" spans="1:14">
      <c r="A13" s="58">
        <v>81</v>
      </c>
      <c r="B13" s="52" t="s">
        <v>28</v>
      </c>
      <c r="C13" s="108">
        <v>20698511752</v>
      </c>
      <c r="D13" s="108">
        <v>1059644062</v>
      </c>
      <c r="E13" s="108">
        <f t="shared" si="0"/>
        <v>21758155814</v>
      </c>
      <c r="F13" s="51">
        <v>9571190874</v>
      </c>
      <c r="G13" s="51">
        <v>0</v>
      </c>
      <c r="H13" s="53">
        <f t="shared" si="2"/>
        <v>9571190874</v>
      </c>
      <c r="I13" s="51">
        <v>1429345812</v>
      </c>
      <c r="J13" s="76">
        <f t="shared" si="3"/>
        <v>11000536686</v>
      </c>
      <c r="K13" s="76">
        <f t="shared" si="4"/>
        <v>32758692500</v>
      </c>
      <c r="L13" s="53">
        <v>99077828</v>
      </c>
      <c r="M13" s="76">
        <f t="shared" si="5"/>
        <v>32857770328</v>
      </c>
      <c r="N13" s="52"/>
    </row>
    <row r="14" spans="1:14">
      <c r="A14" s="58">
        <v>8</v>
      </c>
      <c r="B14" s="52" t="s">
        <v>29</v>
      </c>
      <c r="C14" s="108">
        <v>31484168457</v>
      </c>
      <c r="D14" s="108">
        <v>0</v>
      </c>
      <c r="E14" s="108">
        <f t="shared" si="0"/>
        <v>31484168457</v>
      </c>
      <c r="F14" s="51">
        <v>12538608281</v>
      </c>
      <c r="G14" s="51">
        <v>0</v>
      </c>
      <c r="H14" s="53">
        <f t="shared" si="2"/>
        <v>12538608281</v>
      </c>
      <c r="I14" s="51">
        <v>2239553586</v>
      </c>
      <c r="J14" s="76">
        <f t="shared" si="3"/>
        <v>14778161867</v>
      </c>
      <c r="K14" s="76">
        <f t="shared" si="4"/>
        <v>46262330324</v>
      </c>
      <c r="L14" s="53">
        <v>2790863182</v>
      </c>
      <c r="M14" s="76">
        <f t="shared" si="5"/>
        <v>49053193506</v>
      </c>
      <c r="N14" s="52"/>
    </row>
    <row r="15" spans="1:14">
      <c r="A15" s="58">
        <v>13</v>
      </c>
      <c r="B15" s="52" t="s">
        <v>30</v>
      </c>
      <c r="C15" s="108">
        <v>69264720040</v>
      </c>
      <c r="D15" s="108">
        <v>28639355</v>
      </c>
      <c r="E15" s="108">
        <f t="shared" si="0"/>
        <v>69293359395</v>
      </c>
      <c r="F15" s="51">
        <v>26750287794</v>
      </c>
      <c r="G15" s="51">
        <v>0</v>
      </c>
      <c r="H15" s="53">
        <f t="shared" si="2"/>
        <v>26750287794</v>
      </c>
      <c r="I15" s="51">
        <v>4839368573</v>
      </c>
      <c r="J15" s="76">
        <f t="shared" si="3"/>
        <v>31589656367</v>
      </c>
      <c r="K15" s="76">
        <f t="shared" si="4"/>
        <v>100883015762</v>
      </c>
      <c r="L15" s="53">
        <v>2577447143</v>
      </c>
      <c r="M15" s="76">
        <f t="shared" si="5"/>
        <v>103460462905</v>
      </c>
      <c r="N15" s="52"/>
    </row>
    <row r="16" spans="1:14">
      <c r="A16" s="58">
        <v>15</v>
      </c>
      <c r="B16" s="52" t="s">
        <v>31</v>
      </c>
      <c r="C16" s="108">
        <v>62802060295</v>
      </c>
      <c r="D16" s="108">
        <v>0</v>
      </c>
      <c r="E16" s="108">
        <f t="shared" si="0"/>
        <v>62802060295</v>
      </c>
      <c r="F16" s="51">
        <v>23829358833</v>
      </c>
      <c r="G16" s="51">
        <v>0</v>
      </c>
      <c r="H16" s="53">
        <f t="shared" si="2"/>
        <v>23829358833</v>
      </c>
      <c r="I16" s="51">
        <v>4179702286</v>
      </c>
      <c r="J16" s="76">
        <f t="shared" si="3"/>
        <v>28009061119</v>
      </c>
      <c r="K16" s="76">
        <f t="shared" si="4"/>
        <v>90811121414</v>
      </c>
      <c r="L16" s="53">
        <v>4734744291</v>
      </c>
      <c r="M16" s="76">
        <f t="shared" si="5"/>
        <v>95545865705</v>
      </c>
      <c r="N16" s="52"/>
    </row>
    <row r="17" spans="1:14">
      <c r="A17" s="58">
        <v>17</v>
      </c>
      <c r="B17" s="52" t="s">
        <v>32</v>
      </c>
      <c r="C17" s="108">
        <v>32531296255</v>
      </c>
      <c r="D17" s="108">
        <v>5131190488</v>
      </c>
      <c r="E17" s="108">
        <f t="shared" si="0"/>
        <v>37662486743</v>
      </c>
      <c r="F17" s="51">
        <v>13388420452</v>
      </c>
      <c r="G17" s="51">
        <v>0</v>
      </c>
      <c r="H17" s="53">
        <f t="shared" si="2"/>
        <v>13388420452</v>
      </c>
      <c r="I17" s="51">
        <v>2379372288</v>
      </c>
      <c r="J17" s="76">
        <f t="shared" si="3"/>
        <v>15767792740</v>
      </c>
      <c r="K17" s="76">
        <f t="shared" si="4"/>
        <v>53430279483</v>
      </c>
      <c r="L17" s="53">
        <v>0</v>
      </c>
      <c r="M17" s="76">
        <f t="shared" si="5"/>
        <v>53430279483</v>
      </c>
      <c r="N17" s="52"/>
    </row>
    <row r="18" spans="1:14">
      <c r="A18" s="58">
        <v>18</v>
      </c>
      <c r="B18" s="52" t="s">
        <v>33</v>
      </c>
      <c r="C18" s="108">
        <v>21701400364</v>
      </c>
      <c r="D18" s="108">
        <v>1329744317</v>
      </c>
      <c r="E18" s="108">
        <f t="shared" si="0"/>
        <v>23031144681</v>
      </c>
      <c r="F18" s="51">
        <v>7354648356</v>
      </c>
      <c r="G18" s="51">
        <v>0</v>
      </c>
      <c r="H18" s="53">
        <f t="shared" si="2"/>
        <v>7354648356</v>
      </c>
      <c r="I18" s="51">
        <v>1497637655</v>
      </c>
      <c r="J18" s="76">
        <f t="shared" si="3"/>
        <v>8852286011</v>
      </c>
      <c r="K18" s="76">
        <f t="shared" si="4"/>
        <v>31883430692</v>
      </c>
      <c r="L18" s="53">
        <v>0</v>
      </c>
      <c r="M18" s="76">
        <f t="shared" si="5"/>
        <v>31883430692</v>
      </c>
      <c r="N18" s="52"/>
    </row>
    <row r="19" spans="1:14">
      <c r="A19" s="58">
        <v>85</v>
      </c>
      <c r="B19" s="52" t="s">
        <v>34</v>
      </c>
      <c r="C19" s="108">
        <v>17373353431</v>
      </c>
      <c r="D19" s="108">
        <v>4460609266</v>
      </c>
      <c r="E19" s="108">
        <f t="shared" si="0"/>
        <v>21833962697</v>
      </c>
      <c r="F19" s="51">
        <v>7073754852</v>
      </c>
      <c r="G19" s="51">
        <v>0</v>
      </c>
      <c r="H19" s="53">
        <f t="shared" si="2"/>
        <v>7073754852</v>
      </c>
      <c r="I19" s="51">
        <v>1244603497</v>
      </c>
      <c r="J19" s="76">
        <f t="shared" si="3"/>
        <v>8318358349</v>
      </c>
      <c r="K19" s="76">
        <f t="shared" si="4"/>
        <v>30152321046</v>
      </c>
      <c r="L19" s="53">
        <v>153637998</v>
      </c>
      <c r="M19" s="76">
        <f t="shared" si="5"/>
        <v>30305959044</v>
      </c>
      <c r="N19" s="52"/>
    </row>
    <row r="20" spans="1:14">
      <c r="A20" s="58">
        <v>19</v>
      </c>
      <c r="B20" s="52" t="s">
        <v>35</v>
      </c>
      <c r="C20" s="108">
        <v>83187305696</v>
      </c>
      <c r="D20" s="108">
        <v>29511661480</v>
      </c>
      <c r="E20" s="108">
        <f t="shared" si="0"/>
        <v>112698967176</v>
      </c>
      <c r="F20" s="51">
        <v>26704978630</v>
      </c>
      <c r="G20" s="51">
        <v>0</v>
      </c>
      <c r="H20" s="53">
        <f t="shared" si="2"/>
        <v>26704978630</v>
      </c>
      <c r="I20" s="51">
        <v>6224753647</v>
      </c>
      <c r="J20" s="76">
        <f t="shared" si="3"/>
        <v>32929732277</v>
      </c>
      <c r="K20" s="76">
        <f t="shared" si="4"/>
        <v>145628699453</v>
      </c>
      <c r="L20" s="53">
        <v>2294398748</v>
      </c>
      <c r="M20" s="76">
        <f t="shared" si="5"/>
        <v>147923098201</v>
      </c>
      <c r="N20" s="52"/>
    </row>
    <row r="21" spans="1:14">
      <c r="A21" s="58">
        <v>20</v>
      </c>
      <c r="B21" s="52" t="s">
        <v>36</v>
      </c>
      <c r="C21" s="108">
        <v>43682838038</v>
      </c>
      <c r="D21" s="108">
        <v>5629741654</v>
      </c>
      <c r="E21" s="108">
        <f t="shared" si="0"/>
        <v>49312579692</v>
      </c>
      <c r="F21" s="51">
        <v>16936498392</v>
      </c>
      <c r="G21" s="51">
        <v>0</v>
      </c>
      <c r="H21" s="53">
        <f t="shared" si="2"/>
        <v>16936498392</v>
      </c>
      <c r="I21" s="51">
        <v>3048164130</v>
      </c>
      <c r="J21" s="76">
        <f t="shared" si="3"/>
        <v>19984662522</v>
      </c>
      <c r="K21" s="76">
        <f t="shared" si="4"/>
        <v>69297242214</v>
      </c>
      <c r="L21" s="53">
        <v>621041539</v>
      </c>
      <c r="M21" s="76">
        <f t="shared" si="5"/>
        <v>69918283753</v>
      </c>
      <c r="N21" s="52"/>
    </row>
    <row r="22" spans="1:14">
      <c r="A22" s="58">
        <v>27</v>
      </c>
      <c r="B22" s="52" t="s">
        <v>37</v>
      </c>
      <c r="C22" s="108">
        <v>25413405858</v>
      </c>
      <c r="D22" s="108">
        <v>0</v>
      </c>
      <c r="E22" s="108">
        <f t="shared" si="0"/>
        <v>25413405858</v>
      </c>
      <c r="F22" s="51">
        <v>9670109700</v>
      </c>
      <c r="G22" s="51">
        <v>0</v>
      </c>
      <c r="H22" s="53">
        <f t="shared" si="2"/>
        <v>9670109700</v>
      </c>
      <c r="I22" s="51">
        <v>2015710631</v>
      </c>
      <c r="J22" s="76">
        <f t="shared" si="3"/>
        <v>11685820331</v>
      </c>
      <c r="K22" s="76">
        <f t="shared" si="4"/>
        <v>37099226189</v>
      </c>
      <c r="L22" s="53">
        <v>1567102912</v>
      </c>
      <c r="M22" s="76">
        <f t="shared" si="5"/>
        <v>38666329101</v>
      </c>
      <c r="N22" s="52"/>
    </row>
    <row r="23" spans="1:14">
      <c r="A23" s="58">
        <v>23</v>
      </c>
      <c r="B23" s="50" t="s">
        <v>38</v>
      </c>
      <c r="C23" s="108">
        <v>78237811601</v>
      </c>
      <c r="D23" s="108">
        <v>3841722383</v>
      </c>
      <c r="E23" s="108">
        <f t="shared" si="0"/>
        <v>82079533984</v>
      </c>
      <c r="F23" s="51">
        <v>29709567615</v>
      </c>
      <c r="G23" s="51">
        <v>0</v>
      </c>
      <c r="H23" s="53">
        <f t="shared" si="2"/>
        <v>29709567615</v>
      </c>
      <c r="I23" s="51">
        <v>5411067333</v>
      </c>
      <c r="J23" s="76">
        <f t="shared" si="3"/>
        <v>35120634948</v>
      </c>
      <c r="K23" s="76">
        <f t="shared" si="4"/>
        <v>117200168932</v>
      </c>
      <c r="L23" s="53">
        <v>1391050527</v>
      </c>
      <c r="M23" s="76">
        <f t="shared" si="5"/>
        <v>118591219459</v>
      </c>
      <c r="N23" s="52"/>
    </row>
    <row r="24" spans="1:14">
      <c r="A24" s="58">
        <v>25</v>
      </c>
      <c r="B24" s="52" t="s">
        <v>39</v>
      </c>
      <c r="C24" s="108">
        <v>88458947908</v>
      </c>
      <c r="D24" s="108">
        <v>72730273</v>
      </c>
      <c r="E24" s="108">
        <f t="shared" si="0"/>
        <v>88531678181</v>
      </c>
      <c r="F24" s="51">
        <v>24581097227</v>
      </c>
      <c r="G24" s="51">
        <v>0</v>
      </c>
      <c r="H24" s="53">
        <f t="shared" si="2"/>
        <v>24581097227</v>
      </c>
      <c r="I24" s="51">
        <v>5791366173</v>
      </c>
      <c r="J24" s="76">
        <f t="shared" si="3"/>
        <v>30372463400</v>
      </c>
      <c r="K24" s="76">
        <f t="shared" si="4"/>
        <v>118904141581</v>
      </c>
      <c r="L24" s="53">
        <v>9283260555</v>
      </c>
      <c r="M24" s="76">
        <f t="shared" si="5"/>
        <v>128187402136</v>
      </c>
      <c r="N24" s="52"/>
    </row>
    <row r="25" spans="1:14">
      <c r="A25" s="58">
        <v>94</v>
      </c>
      <c r="B25" s="52" t="s">
        <v>40</v>
      </c>
      <c r="C25" s="108">
        <v>3387087748</v>
      </c>
      <c r="D25" s="108">
        <v>4318459037</v>
      </c>
      <c r="E25" s="108">
        <f t="shared" si="0"/>
        <v>7705546785</v>
      </c>
      <c r="F25" s="51">
        <v>1001833163</v>
      </c>
      <c r="G25" s="51">
        <v>0</v>
      </c>
      <c r="H25" s="53">
        <f t="shared" si="2"/>
        <v>1001833163</v>
      </c>
      <c r="I25" s="51">
        <v>176387857</v>
      </c>
      <c r="J25" s="76">
        <f t="shared" si="3"/>
        <v>1178221020</v>
      </c>
      <c r="K25" s="76">
        <f t="shared" si="4"/>
        <v>8883767805</v>
      </c>
      <c r="L25" s="53">
        <v>39099628</v>
      </c>
      <c r="M25" s="76">
        <f t="shared" si="5"/>
        <v>8922867433</v>
      </c>
      <c r="N25" s="52"/>
    </row>
    <row r="26" spans="1:14">
      <c r="A26" s="58">
        <v>95</v>
      </c>
      <c r="B26" s="52" t="s">
        <v>41</v>
      </c>
      <c r="C26" s="108">
        <v>7334330723</v>
      </c>
      <c r="D26" s="108">
        <v>1647010884</v>
      </c>
      <c r="E26" s="108">
        <f t="shared" si="0"/>
        <v>8981341607</v>
      </c>
      <c r="F26" s="51">
        <v>2397346183</v>
      </c>
      <c r="G26" s="51">
        <v>0</v>
      </c>
      <c r="H26" s="53">
        <f t="shared" si="2"/>
        <v>2397346183</v>
      </c>
      <c r="I26" s="51">
        <v>453148442</v>
      </c>
      <c r="J26" s="76">
        <f t="shared" si="3"/>
        <v>2850494625</v>
      </c>
      <c r="K26" s="76">
        <f t="shared" si="4"/>
        <v>11831836232</v>
      </c>
      <c r="L26" s="53">
        <v>0</v>
      </c>
      <c r="M26" s="76">
        <f t="shared" si="5"/>
        <v>11831836232</v>
      </c>
      <c r="N26" s="52"/>
    </row>
    <row r="27" spans="1:14">
      <c r="A27" s="58">
        <v>41</v>
      </c>
      <c r="B27" s="52" t="s">
        <v>42</v>
      </c>
      <c r="C27" s="108">
        <v>46207638528</v>
      </c>
      <c r="D27" s="108">
        <v>0</v>
      </c>
      <c r="E27" s="108">
        <f t="shared" si="0"/>
        <v>46207638528</v>
      </c>
      <c r="F27" s="51">
        <v>18016250156</v>
      </c>
      <c r="G27" s="51">
        <v>0</v>
      </c>
      <c r="H27" s="53">
        <f t="shared" si="2"/>
        <v>18016250156</v>
      </c>
      <c r="I27" s="51">
        <v>3179551179</v>
      </c>
      <c r="J27" s="76">
        <f t="shared" si="3"/>
        <v>21195801335</v>
      </c>
      <c r="K27" s="76">
        <f t="shared" si="4"/>
        <v>67403439863</v>
      </c>
      <c r="L27" s="53">
        <v>1298534581</v>
      </c>
      <c r="M27" s="76">
        <f t="shared" si="5"/>
        <v>68701974444</v>
      </c>
      <c r="N27" s="52"/>
    </row>
    <row r="28" spans="1:14">
      <c r="A28" s="58">
        <v>44</v>
      </c>
      <c r="B28" s="55" t="s">
        <v>43</v>
      </c>
      <c r="C28" s="108">
        <v>25582089714</v>
      </c>
      <c r="D28" s="108">
        <v>9115264452</v>
      </c>
      <c r="E28" s="108">
        <f t="shared" si="0"/>
        <v>34697354166</v>
      </c>
      <c r="F28" s="51">
        <v>9521481660</v>
      </c>
      <c r="G28" s="51">
        <v>0</v>
      </c>
      <c r="H28" s="53">
        <f t="shared" si="2"/>
        <v>9521481660</v>
      </c>
      <c r="I28" s="51">
        <v>1707528778</v>
      </c>
      <c r="J28" s="76">
        <f t="shared" si="3"/>
        <v>11229010438</v>
      </c>
      <c r="K28" s="76">
        <f t="shared" si="4"/>
        <v>45926364604</v>
      </c>
      <c r="L28" s="53">
        <v>400824202</v>
      </c>
      <c r="M28" s="76">
        <f t="shared" si="5"/>
        <v>46327188806</v>
      </c>
      <c r="N28" s="52"/>
    </row>
    <row r="29" spans="1:14">
      <c r="A29" s="113">
        <v>47</v>
      </c>
      <c r="B29" s="55" t="s">
        <v>44</v>
      </c>
      <c r="C29" s="108">
        <v>60967661086</v>
      </c>
      <c r="D29" s="108">
        <v>7506401054</v>
      </c>
      <c r="E29" s="115">
        <f t="shared" si="0"/>
        <v>68474062140</v>
      </c>
      <c r="F29" s="51">
        <v>20688069400</v>
      </c>
      <c r="G29" s="51">
        <v>0</v>
      </c>
      <c r="H29" s="116">
        <f t="shared" si="2"/>
        <v>20688069400</v>
      </c>
      <c r="I29" s="51">
        <v>4910378254</v>
      </c>
      <c r="J29" s="117">
        <f t="shared" si="3"/>
        <v>25598447654</v>
      </c>
      <c r="K29" s="117">
        <f t="shared" si="4"/>
        <v>94072509794</v>
      </c>
      <c r="L29" s="53">
        <v>1297908609</v>
      </c>
      <c r="M29" s="117">
        <f t="shared" si="5"/>
        <v>95370418403</v>
      </c>
      <c r="N29" s="109"/>
    </row>
    <row r="30" spans="1:14">
      <c r="A30" s="58">
        <v>50</v>
      </c>
      <c r="B30" s="52" t="s">
        <v>45</v>
      </c>
      <c r="C30" s="108">
        <v>27665978524</v>
      </c>
      <c r="D30" s="108">
        <v>5671969208</v>
      </c>
      <c r="E30" s="108">
        <f t="shared" si="0"/>
        <v>33337947732</v>
      </c>
      <c r="F30" s="51">
        <v>10863629498</v>
      </c>
      <c r="G30" s="51">
        <v>0</v>
      </c>
      <c r="H30" s="53">
        <f t="shared" si="2"/>
        <v>10863629498</v>
      </c>
      <c r="I30" s="51">
        <v>1964374132</v>
      </c>
      <c r="J30" s="76">
        <f t="shared" si="3"/>
        <v>12828003630</v>
      </c>
      <c r="K30" s="76">
        <f t="shared" si="4"/>
        <v>46165951362</v>
      </c>
      <c r="L30" s="53">
        <v>634615961</v>
      </c>
      <c r="M30" s="76">
        <f t="shared" si="5"/>
        <v>46800567323</v>
      </c>
      <c r="N30" s="52"/>
    </row>
    <row r="31" spans="1:14">
      <c r="A31" s="58">
        <v>52</v>
      </c>
      <c r="B31" s="55" t="s">
        <v>46</v>
      </c>
      <c r="C31" s="108">
        <v>67213581398</v>
      </c>
      <c r="D31" s="108">
        <v>0</v>
      </c>
      <c r="E31" s="108">
        <f t="shared" si="0"/>
        <v>67213581398</v>
      </c>
      <c r="F31" s="51">
        <v>23472973998</v>
      </c>
      <c r="G31" s="51">
        <v>0</v>
      </c>
      <c r="H31" s="53">
        <f t="shared" si="2"/>
        <v>23472973998</v>
      </c>
      <c r="I31" s="51">
        <v>4315199659</v>
      </c>
      <c r="J31" s="76">
        <f t="shared" si="3"/>
        <v>27788173657</v>
      </c>
      <c r="K31" s="76">
        <f t="shared" si="4"/>
        <v>95001755055</v>
      </c>
      <c r="L31" s="53">
        <v>2649343608</v>
      </c>
      <c r="M31" s="76">
        <f t="shared" si="5"/>
        <v>97651098663</v>
      </c>
      <c r="N31" s="52"/>
    </row>
    <row r="32" spans="1:14">
      <c r="A32" s="58">
        <v>54</v>
      </c>
      <c r="B32" s="55" t="s">
        <v>47</v>
      </c>
      <c r="C32" s="108">
        <v>51126033954</v>
      </c>
      <c r="D32" s="108">
        <v>0</v>
      </c>
      <c r="E32" s="108">
        <f t="shared" si="0"/>
        <v>51126033954</v>
      </c>
      <c r="F32" s="51">
        <v>19737506517</v>
      </c>
      <c r="G32" s="51">
        <v>0</v>
      </c>
      <c r="H32" s="53">
        <f t="shared" si="2"/>
        <v>19737506517</v>
      </c>
      <c r="I32" s="51">
        <v>3518779580</v>
      </c>
      <c r="J32" s="76">
        <f t="shared" si="3"/>
        <v>23256286097</v>
      </c>
      <c r="K32" s="76">
        <f t="shared" si="4"/>
        <v>74382320051</v>
      </c>
      <c r="L32" s="53">
        <v>2765356902</v>
      </c>
      <c r="M32" s="76">
        <f t="shared" si="5"/>
        <v>77147676953</v>
      </c>
      <c r="N32" s="52"/>
    </row>
    <row r="33" spans="1:14">
      <c r="A33" s="58">
        <v>86</v>
      </c>
      <c r="B33" s="52" t="s">
        <v>48</v>
      </c>
      <c r="C33" s="108">
        <v>29280276080</v>
      </c>
      <c r="D33" s="108">
        <v>2830899283</v>
      </c>
      <c r="E33" s="108">
        <f t="shared" si="0"/>
        <v>32111175363</v>
      </c>
      <c r="F33" s="51">
        <v>10661397658</v>
      </c>
      <c r="G33" s="51">
        <v>0</v>
      </c>
      <c r="H33" s="53">
        <f t="shared" si="2"/>
        <v>10661397658</v>
      </c>
      <c r="I33" s="51">
        <v>2011264259</v>
      </c>
      <c r="J33" s="76">
        <f t="shared" si="3"/>
        <v>12672661917</v>
      </c>
      <c r="K33" s="76">
        <f t="shared" si="4"/>
        <v>44783837280</v>
      </c>
      <c r="L33" s="53">
        <v>298389238</v>
      </c>
      <c r="M33" s="76">
        <f t="shared" si="5"/>
        <v>45082226518</v>
      </c>
      <c r="N33" s="52"/>
    </row>
    <row r="34" spans="1:14">
      <c r="A34" s="58">
        <v>63</v>
      </c>
      <c r="B34" s="52" t="s">
        <v>49</v>
      </c>
      <c r="C34" s="108">
        <v>15663124471</v>
      </c>
      <c r="D34" s="108">
        <v>766644165</v>
      </c>
      <c r="E34" s="108">
        <f t="shared" si="0"/>
        <v>16429768636</v>
      </c>
      <c r="F34" s="51">
        <v>6138860068</v>
      </c>
      <c r="G34" s="51">
        <v>0</v>
      </c>
      <c r="H34" s="53">
        <f t="shared" si="2"/>
        <v>6138860068</v>
      </c>
      <c r="I34" s="51">
        <v>1091321500</v>
      </c>
      <c r="J34" s="76">
        <f t="shared" si="3"/>
        <v>7230181568</v>
      </c>
      <c r="K34" s="76">
        <f t="shared" si="4"/>
        <v>23659950204</v>
      </c>
      <c r="L34" s="53">
        <v>0</v>
      </c>
      <c r="M34" s="76">
        <f t="shared" si="5"/>
        <v>23659950204</v>
      </c>
      <c r="N34" s="52"/>
    </row>
    <row r="35" spans="1:14">
      <c r="A35" s="58">
        <v>66</v>
      </c>
      <c r="B35" s="52" t="s">
        <v>50</v>
      </c>
      <c r="C35" s="108">
        <v>17287518961</v>
      </c>
      <c r="D35" s="108">
        <v>895215881</v>
      </c>
      <c r="E35" s="108">
        <f t="shared" si="0"/>
        <v>18182734842</v>
      </c>
      <c r="F35" s="51">
        <v>6646938651</v>
      </c>
      <c r="G35" s="51">
        <v>0</v>
      </c>
      <c r="H35" s="53">
        <f t="shared" si="2"/>
        <v>6646938651</v>
      </c>
      <c r="I35" s="51">
        <v>1172228977</v>
      </c>
      <c r="J35" s="76">
        <f t="shared" si="3"/>
        <v>7819167628</v>
      </c>
      <c r="K35" s="76">
        <f t="shared" si="4"/>
        <v>26001902470</v>
      </c>
      <c r="L35" s="53">
        <v>1352705082</v>
      </c>
      <c r="M35" s="76">
        <f t="shared" si="5"/>
        <v>27354607552</v>
      </c>
      <c r="N35" s="52"/>
    </row>
    <row r="36" spans="1:14">
      <c r="A36" s="58">
        <v>88</v>
      </c>
      <c r="B36" s="52" t="s">
        <v>51</v>
      </c>
      <c r="C36" s="108">
        <v>2560577912</v>
      </c>
      <c r="D36" s="108">
        <v>933298216</v>
      </c>
      <c r="E36" s="108">
        <f t="shared" si="0"/>
        <v>3493876128</v>
      </c>
      <c r="F36" s="51">
        <v>1048893875</v>
      </c>
      <c r="G36" s="51">
        <v>0</v>
      </c>
      <c r="H36" s="53">
        <f t="shared" si="2"/>
        <v>1048893875</v>
      </c>
      <c r="I36" s="51">
        <v>176234278</v>
      </c>
      <c r="J36" s="76">
        <f t="shared" si="3"/>
        <v>1225128153</v>
      </c>
      <c r="K36" s="76">
        <f t="shared" si="4"/>
        <v>4719004281</v>
      </c>
      <c r="L36" s="53">
        <v>207388918</v>
      </c>
      <c r="M36" s="76">
        <f t="shared" si="5"/>
        <v>4926393199</v>
      </c>
      <c r="N36" s="52"/>
    </row>
    <row r="37" spans="1:14">
      <c r="A37" s="58">
        <v>68</v>
      </c>
      <c r="B37" s="52" t="s">
        <v>52</v>
      </c>
      <c r="C37" s="108">
        <v>60883472285</v>
      </c>
      <c r="D37" s="108">
        <v>0</v>
      </c>
      <c r="E37" s="108">
        <f t="shared" si="0"/>
        <v>60883472285</v>
      </c>
      <c r="F37" s="51">
        <v>22858186646</v>
      </c>
      <c r="G37" s="51">
        <v>0</v>
      </c>
      <c r="H37" s="53">
        <f t="shared" si="2"/>
        <v>22858186646</v>
      </c>
      <c r="I37" s="51">
        <v>4014371823</v>
      </c>
      <c r="J37" s="76">
        <f t="shared" si="3"/>
        <v>26872558469</v>
      </c>
      <c r="K37" s="76">
        <f t="shared" si="4"/>
        <v>87756030754</v>
      </c>
      <c r="L37" s="53">
        <v>4203200759</v>
      </c>
      <c r="M37" s="76">
        <f t="shared" si="5"/>
        <v>91959231513</v>
      </c>
      <c r="N37" s="52"/>
    </row>
    <row r="38" spans="1:14">
      <c r="A38" s="58">
        <v>70</v>
      </c>
      <c r="B38" s="52" t="s">
        <v>53</v>
      </c>
      <c r="C38" s="108">
        <v>49570739032</v>
      </c>
      <c r="D38" s="108">
        <v>0</v>
      </c>
      <c r="E38" s="108">
        <f t="shared" si="0"/>
        <v>49570739032</v>
      </c>
      <c r="F38" s="51">
        <v>18455082755</v>
      </c>
      <c r="G38" s="51">
        <v>0</v>
      </c>
      <c r="H38" s="53">
        <f t="shared" si="2"/>
        <v>18455082755</v>
      </c>
      <c r="I38" s="51">
        <v>3788458689</v>
      </c>
      <c r="J38" s="76">
        <f t="shared" si="3"/>
        <v>22243541444</v>
      </c>
      <c r="K38" s="76">
        <f t="shared" si="4"/>
        <v>71814280476</v>
      </c>
      <c r="L38" s="53">
        <v>0</v>
      </c>
      <c r="M38" s="76">
        <f t="shared" si="5"/>
        <v>71814280476</v>
      </c>
      <c r="N38" s="59"/>
    </row>
    <row r="39" spans="1:14">
      <c r="A39" s="58">
        <v>73</v>
      </c>
      <c r="B39" s="52" t="s">
        <v>54</v>
      </c>
      <c r="C39" s="108">
        <v>55031962393</v>
      </c>
      <c r="D39" s="108">
        <v>0</v>
      </c>
      <c r="E39" s="108">
        <f t="shared" si="0"/>
        <v>55031962393</v>
      </c>
      <c r="F39" s="51">
        <v>21210744409</v>
      </c>
      <c r="G39" s="51">
        <v>0</v>
      </c>
      <c r="H39" s="53">
        <f t="shared" si="2"/>
        <v>21210744409</v>
      </c>
      <c r="I39" s="51">
        <v>3781352565</v>
      </c>
      <c r="J39" s="76">
        <f t="shared" si="3"/>
        <v>24992096974</v>
      </c>
      <c r="K39" s="76">
        <f t="shared" si="4"/>
        <v>80024059367</v>
      </c>
      <c r="L39" s="53">
        <v>8408426444</v>
      </c>
      <c r="M39" s="76">
        <f t="shared" si="5"/>
        <v>88432485811</v>
      </c>
      <c r="N39" s="52"/>
    </row>
    <row r="40" spans="1:14">
      <c r="A40" s="58">
        <v>76</v>
      </c>
      <c r="B40" s="55" t="s">
        <v>55</v>
      </c>
      <c r="C40" s="108">
        <v>46936090911</v>
      </c>
      <c r="D40" s="108">
        <v>0</v>
      </c>
      <c r="E40" s="108">
        <f t="shared" si="0"/>
        <v>46936090911</v>
      </c>
      <c r="F40" s="51">
        <v>16595992789</v>
      </c>
      <c r="G40" s="51">
        <v>0</v>
      </c>
      <c r="H40" s="53">
        <f t="shared" si="2"/>
        <v>16595992789</v>
      </c>
      <c r="I40" s="51">
        <v>3007203602</v>
      </c>
      <c r="J40" s="76">
        <f t="shared" si="3"/>
        <v>19603196391</v>
      </c>
      <c r="K40" s="76">
        <f t="shared" si="4"/>
        <v>66539287302</v>
      </c>
      <c r="L40" s="53">
        <v>9897558892</v>
      </c>
      <c r="M40" s="76">
        <f t="shared" si="5"/>
        <v>76436846194</v>
      </c>
      <c r="N40" s="52"/>
    </row>
    <row r="41" spans="1:14">
      <c r="A41" s="58">
        <v>97</v>
      </c>
      <c r="B41" s="52" t="s">
        <v>56</v>
      </c>
      <c r="C41" s="108">
        <v>3085831999</v>
      </c>
      <c r="D41" s="108">
        <v>1525053226</v>
      </c>
      <c r="E41" s="108">
        <f t="shared" si="0"/>
        <v>4610885225</v>
      </c>
      <c r="F41" s="51">
        <v>897081915</v>
      </c>
      <c r="G41" s="51">
        <v>0</v>
      </c>
      <c r="H41" s="53">
        <f t="shared" si="2"/>
        <v>897081915</v>
      </c>
      <c r="I41" s="51">
        <v>160937815</v>
      </c>
      <c r="J41" s="76">
        <f t="shared" si="3"/>
        <v>1058019730</v>
      </c>
      <c r="K41" s="76">
        <f t="shared" si="4"/>
        <v>5668904955</v>
      </c>
      <c r="L41" s="53">
        <v>23587095</v>
      </c>
      <c r="M41" s="76">
        <f t="shared" si="5"/>
        <v>5692492050</v>
      </c>
      <c r="N41" s="52"/>
    </row>
    <row r="42" spans="1:14">
      <c r="A42" s="58">
        <v>99</v>
      </c>
      <c r="B42" s="52" t="s">
        <v>57</v>
      </c>
      <c r="C42" s="108">
        <v>885565747</v>
      </c>
      <c r="D42" s="108">
        <v>3641417094</v>
      </c>
      <c r="E42" s="108">
        <f t="shared" si="0"/>
        <v>4526982841</v>
      </c>
      <c r="F42" s="51">
        <v>1673755944</v>
      </c>
      <c r="G42" s="51">
        <v>0</v>
      </c>
      <c r="H42" s="53">
        <f t="shared" si="2"/>
        <v>1673755944</v>
      </c>
      <c r="I42" s="51">
        <v>270652904</v>
      </c>
      <c r="J42" s="76">
        <f>+H42+I42</f>
        <v>1944408848</v>
      </c>
      <c r="K42" s="76">
        <f t="shared" si="4"/>
        <v>6471391689</v>
      </c>
      <c r="L42" s="53">
        <v>87984526</v>
      </c>
      <c r="M42" s="76">
        <f t="shared" si="5"/>
        <v>6559376215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1278934488759</v>
      </c>
      <c r="D44" s="95">
        <f t="shared" ref="D44:M44" si="6">SUM(D11:D42)</f>
        <v>113417850001</v>
      </c>
      <c r="E44" s="95">
        <f t="shared" si="6"/>
        <v>1392352338760</v>
      </c>
      <c r="F44" s="95">
        <f t="shared" si="6"/>
        <v>459263320073</v>
      </c>
      <c r="G44" s="95">
        <f t="shared" si="6"/>
        <v>0</v>
      </c>
      <c r="H44" s="95">
        <f t="shared" si="6"/>
        <v>459263320073</v>
      </c>
      <c r="I44" s="95">
        <f t="shared" si="6"/>
        <v>89706802572</v>
      </c>
      <c r="J44" s="95">
        <f t="shared" si="6"/>
        <v>548970122645</v>
      </c>
      <c r="K44" s="95">
        <f t="shared" si="6"/>
        <v>1941322461405</v>
      </c>
      <c r="L44" s="95">
        <f t="shared" si="6"/>
        <v>67250846639</v>
      </c>
      <c r="M44" s="95">
        <f t="shared" si="6"/>
        <v>2008573308044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76996991465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53" activePane="bottomRight" state="frozen"/>
      <selection pane="topRight" activeCell="C1" sqref="C1"/>
      <selection pane="bottomLeft" activeCell="A11" sqref="A11"/>
      <selection pane="bottomRight" activeCell="G69" sqref="G69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5" t="s">
        <v>1104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15.75">
      <c r="A5" s="155" t="s">
        <v>1110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15.75" thickBo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3"/>
    </row>
    <row r="7" spans="1:15" ht="17.100000000000001" customHeight="1">
      <c r="A7" s="166" t="s">
        <v>59</v>
      </c>
      <c r="B7" s="164" t="s">
        <v>60</v>
      </c>
      <c r="C7" s="158" t="s">
        <v>61</v>
      </c>
      <c r="D7" s="159"/>
      <c r="E7" s="159"/>
      <c r="F7" s="159"/>
      <c r="G7" s="159"/>
      <c r="H7" s="159"/>
      <c r="I7" s="159"/>
      <c r="J7" s="159"/>
      <c r="K7" s="160"/>
      <c r="L7" s="168" t="s">
        <v>1100</v>
      </c>
      <c r="M7" s="148" t="s">
        <v>1098</v>
      </c>
      <c r="N7" s="146" t="s">
        <v>1099</v>
      </c>
      <c r="O7" s="156" t="s">
        <v>4</v>
      </c>
    </row>
    <row r="8" spans="1:15" ht="47.45" customHeight="1">
      <c r="A8" s="167"/>
      <c r="B8" s="165"/>
      <c r="C8" s="161" t="s">
        <v>7</v>
      </c>
      <c r="D8" s="162"/>
      <c r="E8" s="163"/>
      <c r="F8" s="151" t="s">
        <v>8</v>
      </c>
      <c r="G8" s="151"/>
      <c r="H8" s="151"/>
      <c r="I8" s="151"/>
      <c r="J8" s="151"/>
      <c r="K8" s="153" t="s">
        <v>62</v>
      </c>
      <c r="L8" s="169"/>
      <c r="M8" s="149"/>
      <c r="N8" s="146"/>
      <c r="O8" s="157"/>
    </row>
    <row r="9" spans="1:15" ht="38.1" customHeight="1">
      <c r="A9" s="167"/>
      <c r="B9" s="16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3"/>
      <c r="L9" s="170"/>
      <c r="M9" s="149"/>
      <c r="N9" s="147"/>
      <c r="O9" s="157"/>
    </row>
    <row r="10" spans="1:15" ht="24" customHeight="1">
      <c r="A10" s="167"/>
      <c r="B10" s="16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224712692065</v>
      </c>
      <c r="D11" s="108">
        <v>12816787635</v>
      </c>
      <c r="E11" s="51">
        <f>SUM(C11:D11)</f>
        <v>237529479700</v>
      </c>
      <c r="F11" s="51">
        <v>85156273959</v>
      </c>
      <c r="G11" s="51">
        <v>0</v>
      </c>
      <c r="H11" s="53">
        <f t="shared" ref="H11" si="0">SUM(F11:G11)</f>
        <v>85156273959</v>
      </c>
      <c r="I11" s="51">
        <v>16280206700</v>
      </c>
      <c r="J11" s="53">
        <f>+H11+I11</f>
        <v>101436480659</v>
      </c>
      <c r="K11" s="91">
        <f>+J11+E11</f>
        <v>338965960359</v>
      </c>
      <c r="L11" s="87">
        <v>13845918719</v>
      </c>
      <c r="M11" s="130">
        <v>11293040895</v>
      </c>
      <c r="N11" s="126">
        <f>SUM(K11:M11)</f>
        <v>364104919973</v>
      </c>
      <c r="O11" s="69"/>
    </row>
    <row r="12" spans="1:15">
      <c r="A12" s="78">
        <v>8001</v>
      </c>
      <c r="B12" s="80" t="s">
        <v>66</v>
      </c>
      <c r="C12" s="108">
        <v>50291993397</v>
      </c>
      <c r="D12" s="108">
        <v>16206028286</v>
      </c>
      <c r="E12" s="51">
        <f t="shared" ref="E12:E75" si="1">SUM(C12:D12)</f>
        <v>66498021683</v>
      </c>
      <c r="F12" s="51">
        <v>21297810753</v>
      </c>
      <c r="G12" s="51">
        <v>0</v>
      </c>
      <c r="H12" s="53">
        <f t="shared" ref="H12:H75" si="2">SUM(F12:G12)</f>
        <v>21297810753</v>
      </c>
      <c r="I12" s="51">
        <v>3794423389</v>
      </c>
      <c r="J12" s="53">
        <f t="shared" ref="J12:J75" si="3">+H12+I12</f>
        <v>25092234142</v>
      </c>
      <c r="K12" s="91">
        <f t="shared" ref="K12:K75" si="4">+J12+E12</f>
        <v>91590255825</v>
      </c>
      <c r="L12" s="87">
        <v>3810399167</v>
      </c>
      <c r="M12" s="130">
        <v>0</v>
      </c>
      <c r="N12" s="126">
        <f t="shared" ref="N12:N75" si="5">SUM(K12:M12)</f>
        <v>95400654992</v>
      </c>
      <c r="O12" s="69"/>
    </row>
    <row r="13" spans="1:15">
      <c r="A13" s="78">
        <v>13001</v>
      </c>
      <c r="B13" s="80" t="s">
        <v>67</v>
      </c>
      <c r="C13" s="108">
        <v>40686771548</v>
      </c>
      <c r="D13" s="108">
        <v>2645304323</v>
      </c>
      <c r="E13" s="51">
        <f t="shared" si="1"/>
        <v>43332075871</v>
      </c>
      <c r="F13" s="51">
        <v>13804892376</v>
      </c>
      <c r="G13" s="51">
        <v>0</v>
      </c>
      <c r="H13" s="53">
        <f t="shared" si="2"/>
        <v>13804892376</v>
      </c>
      <c r="I13" s="51">
        <v>2727812953</v>
      </c>
      <c r="J13" s="53">
        <f t="shared" si="3"/>
        <v>16532705329</v>
      </c>
      <c r="K13" s="91">
        <f t="shared" si="4"/>
        <v>59864781200</v>
      </c>
      <c r="L13" s="87">
        <v>3444521788</v>
      </c>
      <c r="M13" s="130">
        <v>0</v>
      </c>
      <c r="N13" s="126">
        <f t="shared" si="5"/>
        <v>63309302988</v>
      </c>
      <c r="O13" s="69"/>
    </row>
    <row r="14" spans="1:15">
      <c r="A14" s="78">
        <v>47001</v>
      </c>
      <c r="B14" s="80" t="s">
        <v>68</v>
      </c>
      <c r="C14" s="108">
        <v>27321524550</v>
      </c>
      <c r="D14" s="108">
        <v>4538711835</v>
      </c>
      <c r="E14" s="51">
        <f t="shared" si="1"/>
        <v>31860236385</v>
      </c>
      <c r="F14" s="51">
        <v>10193240600</v>
      </c>
      <c r="G14" s="51">
        <v>0</v>
      </c>
      <c r="H14" s="53">
        <f t="shared" si="2"/>
        <v>10193240600</v>
      </c>
      <c r="I14" s="51">
        <v>1834553200</v>
      </c>
      <c r="J14" s="53">
        <f t="shared" si="3"/>
        <v>12027793800</v>
      </c>
      <c r="K14" s="91">
        <f t="shared" si="4"/>
        <v>43888030185</v>
      </c>
      <c r="L14" s="87">
        <v>2112255359</v>
      </c>
      <c r="M14" s="130">
        <v>0</v>
      </c>
      <c r="N14" s="126">
        <f t="shared" si="5"/>
        <v>46000285544</v>
      </c>
      <c r="O14" s="69"/>
    </row>
    <row r="15" spans="1:15" ht="38.25">
      <c r="A15" s="78">
        <v>76109</v>
      </c>
      <c r="B15" s="80" t="s">
        <v>69</v>
      </c>
      <c r="C15" s="108">
        <v>15997134114</v>
      </c>
      <c r="D15" s="108">
        <v>2778846370</v>
      </c>
      <c r="E15" s="51">
        <f t="shared" si="1"/>
        <v>18775980484</v>
      </c>
      <c r="F15" s="51">
        <v>5509574952</v>
      </c>
      <c r="G15" s="51">
        <v>0</v>
      </c>
      <c r="H15" s="53">
        <f t="shared" si="2"/>
        <v>5509574952</v>
      </c>
      <c r="I15" s="51">
        <v>1105470785</v>
      </c>
      <c r="J15" s="53">
        <f t="shared" si="3"/>
        <v>6615045737</v>
      </c>
      <c r="K15" s="91">
        <f t="shared" si="4"/>
        <v>25391026221</v>
      </c>
      <c r="L15" s="87">
        <v>0</v>
      </c>
      <c r="M15" s="130">
        <v>0</v>
      </c>
      <c r="N15" s="126">
        <f t="shared" si="5"/>
        <v>25391026221</v>
      </c>
      <c r="O15" s="61" t="s">
        <v>1105</v>
      </c>
    </row>
    <row r="16" spans="1:15">
      <c r="A16" s="78">
        <v>5045</v>
      </c>
      <c r="B16" s="80" t="s">
        <v>70</v>
      </c>
      <c r="C16" s="108">
        <v>6344499345</v>
      </c>
      <c r="D16" s="108">
        <v>22119200</v>
      </c>
      <c r="E16" s="51">
        <f t="shared" si="1"/>
        <v>6366618545</v>
      </c>
      <c r="F16" s="51">
        <v>2677952680</v>
      </c>
      <c r="G16" s="51">
        <v>0</v>
      </c>
      <c r="H16" s="53">
        <f t="shared" si="2"/>
        <v>2677952680</v>
      </c>
      <c r="I16" s="51">
        <v>712554799</v>
      </c>
      <c r="J16" s="53">
        <f t="shared" si="3"/>
        <v>3390507479</v>
      </c>
      <c r="K16" s="91">
        <f t="shared" si="4"/>
        <v>9757126024</v>
      </c>
      <c r="L16" s="87">
        <v>589339267</v>
      </c>
      <c r="M16" s="130">
        <v>0</v>
      </c>
      <c r="N16" s="126">
        <f t="shared" si="5"/>
        <v>10346465291</v>
      </c>
      <c r="O16" s="69"/>
    </row>
    <row r="17" spans="1:15">
      <c r="A17" s="78">
        <v>63001</v>
      </c>
      <c r="B17" s="80" t="s">
        <v>71</v>
      </c>
      <c r="C17" s="108">
        <v>13594313007</v>
      </c>
      <c r="D17" s="108">
        <v>0</v>
      </c>
      <c r="E17" s="51">
        <f t="shared" si="1"/>
        <v>13594313007</v>
      </c>
      <c r="F17" s="51">
        <v>5253149740</v>
      </c>
      <c r="G17" s="51">
        <v>0</v>
      </c>
      <c r="H17" s="53">
        <f t="shared" si="2"/>
        <v>5253149740</v>
      </c>
      <c r="I17" s="51">
        <v>1014825620</v>
      </c>
      <c r="J17" s="53">
        <f t="shared" si="3"/>
        <v>6267975360</v>
      </c>
      <c r="K17" s="91">
        <f t="shared" si="4"/>
        <v>19862288367</v>
      </c>
      <c r="L17" s="87">
        <v>667893383</v>
      </c>
      <c r="M17" s="130">
        <v>0</v>
      </c>
      <c r="N17" s="126">
        <f t="shared" si="5"/>
        <v>20530181750</v>
      </c>
      <c r="O17" s="69"/>
    </row>
    <row r="18" spans="1:15">
      <c r="A18" s="78">
        <v>68081</v>
      </c>
      <c r="B18" s="80" t="s">
        <v>72</v>
      </c>
      <c r="C18" s="108">
        <v>10204099817</v>
      </c>
      <c r="D18" s="108">
        <v>160754374</v>
      </c>
      <c r="E18" s="51">
        <f t="shared" si="1"/>
        <v>10364854191</v>
      </c>
      <c r="F18" s="51">
        <v>4070922594</v>
      </c>
      <c r="G18" s="51">
        <v>0</v>
      </c>
      <c r="H18" s="53">
        <f t="shared" si="2"/>
        <v>4070922594</v>
      </c>
      <c r="I18" s="51">
        <v>718105119</v>
      </c>
      <c r="J18" s="53">
        <f t="shared" si="3"/>
        <v>4789027713</v>
      </c>
      <c r="K18" s="91">
        <f t="shared" si="4"/>
        <v>15153881904</v>
      </c>
      <c r="L18" s="87">
        <v>893773757</v>
      </c>
      <c r="M18" s="130">
        <v>0</v>
      </c>
      <c r="N18" s="126">
        <f t="shared" si="5"/>
        <v>16047655661</v>
      </c>
      <c r="O18" s="69"/>
    </row>
    <row r="19" spans="1:15">
      <c r="A19" s="78">
        <v>5088</v>
      </c>
      <c r="B19" s="81" t="s">
        <v>73</v>
      </c>
      <c r="C19" s="108">
        <v>13026182094</v>
      </c>
      <c r="D19" s="108">
        <v>5067530936</v>
      </c>
      <c r="E19" s="51">
        <f t="shared" si="1"/>
        <v>18093713030</v>
      </c>
      <c r="F19" s="51">
        <v>5004906259</v>
      </c>
      <c r="G19" s="51">
        <v>0</v>
      </c>
      <c r="H19" s="53">
        <f t="shared" si="2"/>
        <v>5004906259</v>
      </c>
      <c r="I19" s="51">
        <v>992753653</v>
      </c>
      <c r="J19" s="53">
        <f t="shared" si="3"/>
        <v>5997659912</v>
      </c>
      <c r="K19" s="91">
        <f t="shared" si="4"/>
        <v>24091372942</v>
      </c>
      <c r="L19" s="87">
        <v>1051672732</v>
      </c>
      <c r="M19" s="130">
        <v>0</v>
      </c>
      <c r="N19" s="126">
        <f t="shared" si="5"/>
        <v>25143045674</v>
      </c>
      <c r="O19" s="69"/>
    </row>
    <row r="20" spans="1:15">
      <c r="A20" s="78">
        <v>68001</v>
      </c>
      <c r="B20" s="80" t="s">
        <v>74</v>
      </c>
      <c r="C20" s="108">
        <v>21249127751</v>
      </c>
      <c r="D20" s="108">
        <v>2017313157</v>
      </c>
      <c r="E20" s="51">
        <f t="shared" si="1"/>
        <v>23266440908</v>
      </c>
      <c r="F20" s="51">
        <v>8629225205</v>
      </c>
      <c r="G20" s="51">
        <v>0</v>
      </c>
      <c r="H20" s="53">
        <f t="shared" si="2"/>
        <v>8629225205</v>
      </c>
      <c r="I20" s="51">
        <v>1519212639</v>
      </c>
      <c r="J20" s="53">
        <f t="shared" si="3"/>
        <v>10148437844</v>
      </c>
      <c r="K20" s="91">
        <f t="shared" si="4"/>
        <v>33414878752</v>
      </c>
      <c r="L20" s="87">
        <v>1478476080</v>
      </c>
      <c r="M20" s="130">
        <v>0</v>
      </c>
      <c r="N20" s="126">
        <f t="shared" si="5"/>
        <v>34893354832</v>
      </c>
      <c r="O20" s="69"/>
    </row>
    <row r="21" spans="1:15">
      <c r="A21" s="78">
        <v>76111</v>
      </c>
      <c r="B21" s="80" t="s">
        <v>75</v>
      </c>
      <c r="C21" s="108">
        <v>5100208151</v>
      </c>
      <c r="D21" s="108">
        <v>0</v>
      </c>
      <c r="E21" s="51">
        <f t="shared" si="1"/>
        <v>5100208151</v>
      </c>
      <c r="F21" s="51">
        <v>1824860446</v>
      </c>
      <c r="G21" s="51">
        <v>0</v>
      </c>
      <c r="H21" s="53">
        <f t="shared" si="2"/>
        <v>1824860446</v>
      </c>
      <c r="I21" s="51">
        <v>367065461</v>
      </c>
      <c r="J21" s="53">
        <f t="shared" si="3"/>
        <v>2191925907</v>
      </c>
      <c r="K21" s="91">
        <f t="shared" si="4"/>
        <v>7292134058</v>
      </c>
      <c r="L21" s="87">
        <v>253000488</v>
      </c>
      <c r="M21" s="130">
        <v>0</v>
      </c>
      <c r="N21" s="126">
        <f t="shared" si="5"/>
        <v>7545134546</v>
      </c>
      <c r="O21" s="69"/>
    </row>
    <row r="22" spans="1:15">
      <c r="A22" s="78">
        <v>76001</v>
      </c>
      <c r="B22" s="80" t="s">
        <v>76</v>
      </c>
      <c r="C22" s="108">
        <v>51760120692</v>
      </c>
      <c r="D22" s="108">
        <v>11354753650</v>
      </c>
      <c r="E22" s="51">
        <f t="shared" si="1"/>
        <v>63114874342</v>
      </c>
      <c r="F22" s="51">
        <v>18974066017</v>
      </c>
      <c r="G22" s="51">
        <v>0</v>
      </c>
      <c r="H22" s="53">
        <f t="shared" si="2"/>
        <v>18974066017</v>
      </c>
      <c r="I22" s="51">
        <v>3457109829</v>
      </c>
      <c r="J22" s="53">
        <f t="shared" si="3"/>
        <v>22431175846</v>
      </c>
      <c r="K22" s="91">
        <f t="shared" si="4"/>
        <v>85546050188</v>
      </c>
      <c r="L22" s="87">
        <v>3298193021</v>
      </c>
      <c r="M22" s="130">
        <v>0</v>
      </c>
      <c r="N22" s="126">
        <f t="shared" si="5"/>
        <v>88844243209</v>
      </c>
      <c r="O22" s="69"/>
    </row>
    <row r="23" spans="1:15">
      <c r="A23" s="78">
        <v>76147</v>
      </c>
      <c r="B23" s="80" t="s">
        <v>77</v>
      </c>
      <c r="C23" s="108">
        <v>5313375759</v>
      </c>
      <c r="D23" s="108">
        <v>2534400</v>
      </c>
      <c r="E23" s="51">
        <f t="shared" si="1"/>
        <v>5315910159</v>
      </c>
      <c r="F23" s="51">
        <v>1831525144</v>
      </c>
      <c r="G23" s="51">
        <v>0</v>
      </c>
      <c r="H23" s="53">
        <f t="shared" si="2"/>
        <v>1831525144</v>
      </c>
      <c r="I23" s="51">
        <v>379422872</v>
      </c>
      <c r="J23" s="53">
        <f t="shared" si="3"/>
        <v>2210948016</v>
      </c>
      <c r="K23" s="91">
        <f t="shared" si="4"/>
        <v>7526858175</v>
      </c>
      <c r="L23" s="87">
        <v>295038859</v>
      </c>
      <c r="M23" s="130">
        <v>0</v>
      </c>
      <c r="N23" s="126">
        <f t="shared" si="5"/>
        <v>7821897034</v>
      </c>
      <c r="O23" s="69"/>
    </row>
    <row r="24" spans="1:15">
      <c r="A24" s="78">
        <v>25175</v>
      </c>
      <c r="B24" s="82" t="s">
        <v>78</v>
      </c>
      <c r="C24" s="108">
        <v>4836961569</v>
      </c>
      <c r="D24" s="108">
        <v>0</v>
      </c>
      <c r="E24" s="51">
        <f t="shared" si="1"/>
        <v>4836961569</v>
      </c>
      <c r="F24" s="51">
        <v>1839252692</v>
      </c>
      <c r="G24" s="51">
        <v>0</v>
      </c>
      <c r="H24" s="53">
        <f t="shared" si="2"/>
        <v>1839252692</v>
      </c>
      <c r="I24" s="51">
        <v>400168895</v>
      </c>
      <c r="J24" s="53">
        <f t="shared" si="3"/>
        <v>2239421587</v>
      </c>
      <c r="K24" s="91">
        <f t="shared" si="4"/>
        <v>7076383156</v>
      </c>
      <c r="L24" s="87">
        <v>318867460</v>
      </c>
      <c r="M24" s="130">
        <v>0</v>
      </c>
      <c r="N24" s="126">
        <f t="shared" si="5"/>
        <v>7395250616</v>
      </c>
      <c r="O24" s="71"/>
    </row>
    <row r="25" spans="1:15">
      <c r="A25" s="78">
        <v>47189</v>
      </c>
      <c r="B25" s="83" t="s">
        <v>79</v>
      </c>
      <c r="C25" s="108">
        <v>7950458792</v>
      </c>
      <c r="D25" s="108">
        <v>349374284</v>
      </c>
      <c r="E25" s="51">
        <f t="shared" si="1"/>
        <v>8299833076</v>
      </c>
      <c r="F25" s="51">
        <v>2801826461</v>
      </c>
      <c r="G25" s="51">
        <v>0</v>
      </c>
      <c r="H25" s="53">
        <f t="shared" si="2"/>
        <v>2801826461</v>
      </c>
      <c r="I25" s="51">
        <v>500428981</v>
      </c>
      <c r="J25" s="53">
        <f t="shared" si="3"/>
        <v>3302255442</v>
      </c>
      <c r="K25" s="91">
        <f t="shared" si="4"/>
        <v>11602088518</v>
      </c>
      <c r="L25" s="87">
        <v>687769578</v>
      </c>
      <c r="M25" s="130">
        <v>0</v>
      </c>
      <c r="N25" s="126">
        <f t="shared" si="5"/>
        <v>12289858096</v>
      </c>
      <c r="O25" s="69"/>
    </row>
    <row r="26" spans="1:15">
      <c r="A26" s="78">
        <v>54001</v>
      </c>
      <c r="B26" s="83" t="s">
        <v>80</v>
      </c>
      <c r="C26" s="108">
        <v>30334774317</v>
      </c>
      <c r="D26" s="108">
        <v>4250298035</v>
      </c>
      <c r="E26" s="51">
        <f t="shared" si="1"/>
        <v>34585072352</v>
      </c>
      <c r="F26" s="51">
        <v>12687740701</v>
      </c>
      <c r="G26" s="51">
        <v>0</v>
      </c>
      <c r="H26" s="53">
        <f t="shared" si="2"/>
        <v>12687740701</v>
      </c>
      <c r="I26" s="51">
        <v>2197216470</v>
      </c>
      <c r="J26" s="53">
        <f t="shared" si="3"/>
        <v>14884957171</v>
      </c>
      <c r="K26" s="91">
        <f t="shared" si="4"/>
        <v>49470029523</v>
      </c>
      <c r="L26" s="87">
        <v>2666734396</v>
      </c>
      <c r="M26" s="130">
        <v>0</v>
      </c>
      <c r="N26" s="126">
        <f t="shared" si="5"/>
        <v>52136763919</v>
      </c>
      <c r="O26" s="69"/>
    </row>
    <row r="27" spans="1:15">
      <c r="A27" s="78">
        <v>66170</v>
      </c>
      <c r="B27" s="80" t="s">
        <v>81</v>
      </c>
      <c r="C27" s="108">
        <v>7953426327</v>
      </c>
      <c r="D27" s="108">
        <v>1211032884</v>
      </c>
      <c r="E27" s="51">
        <f t="shared" si="1"/>
        <v>9164459211</v>
      </c>
      <c r="F27" s="51">
        <v>3414800153</v>
      </c>
      <c r="G27" s="51">
        <v>0</v>
      </c>
      <c r="H27" s="53">
        <f t="shared" si="2"/>
        <v>3414800153</v>
      </c>
      <c r="I27" s="51">
        <v>595769378</v>
      </c>
      <c r="J27" s="53">
        <f t="shared" si="3"/>
        <v>4010569531</v>
      </c>
      <c r="K27" s="91">
        <f t="shared" si="4"/>
        <v>13175028742</v>
      </c>
      <c r="L27" s="87">
        <v>508844611</v>
      </c>
      <c r="M27" s="130">
        <v>0</v>
      </c>
      <c r="N27" s="126">
        <f t="shared" si="5"/>
        <v>13683873353</v>
      </c>
      <c r="O27" s="69"/>
    </row>
    <row r="28" spans="1:15">
      <c r="A28" s="78">
        <v>15238</v>
      </c>
      <c r="B28" s="80" t="s">
        <v>82</v>
      </c>
      <c r="C28" s="108">
        <v>6207617397</v>
      </c>
      <c r="D28" s="108">
        <v>505669583</v>
      </c>
      <c r="E28" s="51">
        <f t="shared" si="1"/>
        <v>6713286980</v>
      </c>
      <c r="F28" s="51">
        <v>2421599682</v>
      </c>
      <c r="G28" s="51">
        <v>0</v>
      </c>
      <c r="H28" s="53">
        <f t="shared" si="2"/>
        <v>2421599682</v>
      </c>
      <c r="I28" s="51">
        <v>430717569</v>
      </c>
      <c r="J28" s="53">
        <f t="shared" si="3"/>
        <v>2852317251</v>
      </c>
      <c r="K28" s="91">
        <f t="shared" si="4"/>
        <v>9565604231</v>
      </c>
      <c r="L28" s="87">
        <v>321579462</v>
      </c>
      <c r="M28" s="130">
        <v>0</v>
      </c>
      <c r="N28" s="126">
        <f t="shared" si="5"/>
        <v>9887183693</v>
      </c>
      <c r="O28" s="69"/>
    </row>
    <row r="29" spans="1:15">
      <c r="A29" s="78">
        <v>5266</v>
      </c>
      <c r="B29" s="80" t="s">
        <v>83</v>
      </c>
      <c r="C29" s="108">
        <v>5074982394</v>
      </c>
      <c r="D29" s="108">
        <v>970297101</v>
      </c>
      <c r="E29" s="51">
        <f>SUM(C29:D29)</f>
        <v>6045279495</v>
      </c>
      <c r="F29" s="51">
        <v>2178975045</v>
      </c>
      <c r="G29" s="51">
        <v>0</v>
      </c>
      <c r="H29" s="53">
        <f t="shared" si="2"/>
        <v>2178975045</v>
      </c>
      <c r="I29" s="51">
        <v>384568297</v>
      </c>
      <c r="J29" s="53">
        <f t="shared" si="3"/>
        <v>2563543342</v>
      </c>
      <c r="K29" s="91">
        <f t="shared" si="4"/>
        <v>8608822837</v>
      </c>
      <c r="L29" s="87">
        <v>294967806</v>
      </c>
      <c r="M29" s="130">
        <v>0</v>
      </c>
      <c r="N29" s="126">
        <f t="shared" si="5"/>
        <v>8903790643</v>
      </c>
      <c r="O29" s="69"/>
    </row>
    <row r="30" spans="1:15">
      <c r="A30" s="78">
        <v>25269</v>
      </c>
      <c r="B30" s="80" t="s">
        <v>84</v>
      </c>
      <c r="C30" s="108">
        <v>5309354678</v>
      </c>
      <c r="D30" s="108">
        <v>0</v>
      </c>
      <c r="E30" s="51">
        <f t="shared" si="1"/>
        <v>5309354678</v>
      </c>
      <c r="F30" s="51">
        <v>2156860109</v>
      </c>
      <c r="G30" s="51">
        <v>0</v>
      </c>
      <c r="H30" s="53">
        <f t="shared" si="2"/>
        <v>2156860109</v>
      </c>
      <c r="I30" s="51">
        <v>378377867</v>
      </c>
      <c r="J30" s="53">
        <f t="shared" si="3"/>
        <v>2535237976</v>
      </c>
      <c r="K30" s="91">
        <f t="shared" si="4"/>
        <v>7844592654</v>
      </c>
      <c r="L30" s="87">
        <v>366352343</v>
      </c>
      <c r="M30" s="130">
        <v>0</v>
      </c>
      <c r="N30" s="126">
        <f t="shared" si="5"/>
        <v>8210944997</v>
      </c>
      <c r="O30" s="71"/>
    </row>
    <row r="31" spans="1:15">
      <c r="A31" s="78">
        <v>18001</v>
      </c>
      <c r="B31" s="80" t="s">
        <v>85</v>
      </c>
      <c r="C31" s="108">
        <v>9770636863</v>
      </c>
      <c r="D31" s="108">
        <v>1383915272</v>
      </c>
      <c r="E31" s="51">
        <f t="shared" si="1"/>
        <v>11154552135</v>
      </c>
      <c r="F31" s="51">
        <v>3823625634</v>
      </c>
      <c r="G31" s="51">
        <v>0</v>
      </c>
      <c r="H31" s="53">
        <f t="shared" si="2"/>
        <v>3823625634</v>
      </c>
      <c r="I31" s="51">
        <v>674435700</v>
      </c>
      <c r="J31" s="53">
        <f t="shared" si="3"/>
        <v>4498061334</v>
      </c>
      <c r="K31" s="91">
        <f t="shared" si="4"/>
        <v>15652613469</v>
      </c>
      <c r="L31" s="87">
        <v>657858311</v>
      </c>
      <c r="M31" s="130">
        <v>0</v>
      </c>
      <c r="N31" s="126">
        <f t="shared" si="5"/>
        <v>16310471780</v>
      </c>
      <c r="O31" s="69"/>
    </row>
    <row r="32" spans="1:15">
      <c r="A32" s="78">
        <v>68276</v>
      </c>
      <c r="B32" s="80" t="s">
        <v>86</v>
      </c>
      <c r="C32" s="108">
        <v>9246277768</v>
      </c>
      <c r="D32" s="108">
        <v>576777115</v>
      </c>
      <c r="E32" s="51">
        <f t="shared" si="1"/>
        <v>9823054883</v>
      </c>
      <c r="F32" s="51">
        <v>3878003825</v>
      </c>
      <c r="G32" s="51">
        <v>0</v>
      </c>
      <c r="H32" s="53">
        <f t="shared" si="2"/>
        <v>3878003825</v>
      </c>
      <c r="I32" s="51">
        <v>685453507</v>
      </c>
      <c r="J32" s="53">
        <f t="shared" si="3"/>
        <v>4563457332</v>
      </c>
      <c r="K32" s="91">
        <f t="shared" si="4"/>
        <v>14386512215</v>
      </c>
      <c r="L32" s="87">
        <v>594033965</v>
      </c>
      <c r="M32" s="130">
        <v>0</v>
      </c>
      <c r="N32" s="126">
        <f t="shared" si="5"/>
        <v>14980546180</v>
      </c>
      <c r="O32" s="69"/>
    </row>
    <row r="33" spans="1:15">
      <c r="A33" s="78">
        <v>25286</v>
      </c>
      <c r="B33" s="80" t="s">
        <v>87</v>
      </c>
      <c r="C33" s="108">
        <v>2667596682</v>
      </c>
      <c r="D33" s="108">
        <v>777248911</v>
      </c>
      <c r="E33" s="51">
        <f t="shared" si="1"/>
        <v>3444845593</v>
      </c>
      <c r="F33" s="51">
        <v>0</v>
      </c>
      <c r="G33" s="51">
        <v>0</v>
      </c>
      <c r="H33" s="53">
        <f t="shared" si="2"/>
        <v>0</v>
      </c>
      <c r="I33" s="51">
        <v>202082563</v>
      </c>
      <c r="J33" s="53">
        <f t="shared" si="3"/>
        <v>202082563</v>
      </c>
      <c r="K33" s="91">
        <f t="shared" si="4"/>
        <v>3646928156</v>
      </c>
      <c r="L33" s="87">
        <v>199169886</v>
      </c>
      <c r="M33" s="130">
        <v>0</v>
      </c>
      <c r="N33" s="126">
        <f t="shared" si="5"/>
        <v>3846098042</v>
      </c>
      <c r="O33" s="69"/>
    </row>
    <row r="34" spans="1:15">
      <c r="A34" s="78">
        <v>25290</v>
      </c>
      <c r="B34" s="80" t="s">
        <v>88</v>
      </c>
      <c r="C34" s="108">
        <v>5796264859</v>
      </c>
      <c r="D34" s="108">
        <v>140891993</v>
      </c>
      <c r="E34" s="51">
        <f t="shared" si="1"/>
        <v>5937156852</v>
      </c>
      <c r="F34" s="51">
        <v>2195135381</v>
      </c>
      <c r="G34" s="51">
        <v>0</v>
      </c>
      <c r="H34" s="53">
        <f t="shared" si="2"/>
        <v>2195135381</v>
      </c>
      <c r="I34" s="51">
        <v>438927264</v>
      </c>
      <c r="J34" s="53">
        <f t="shared" si="3"/>
        <v>2634062645</v>
      </c>
      <c r="K34" s="91">
        <f t="shared" si="4"/>
        <v>8571219497</v>
      </c>
      <c r="L34" s="87">
        <v>343382586</v>
      </c>
      <c r="M34" s="130">
        <v>0</v>
      </c>
      <c r="N34" s="126">
        <f t="shared" si="5"/>
        <v>8914602083</v>
      </c>
      <c r="O34" s="69"/>
    </row>
    <row r="35" spans="1:15">
      <c r="A35" s="78">
        <v>25307</v>
      </c>
      <c r="B35" s="80" t="s">
        <v>89</v>
      </c>
      <c r="C35" s="108">
        <v>3823705106</v>
      </c>
      <c r="D35" s="108">
        <v>157166396</v>
      </c>
      <c r="E35" s="51">
        <f t="shared" si="1"/>
        <v>3980871502</v>
      </c>
      <c r="F35" s="51">
        <v>1531860093</v>
      </c>
      <c r="G35" s="51">
        <v>0</v>
      </c>
      <c r="H35" s="53">
        <f t="shared" si="2"/>
        <v>1531860093</v>
      </c>
      <c r="I35" s="51">
        <v>598826042</v>
      </c>
      <c r="J35" s="53">
        <f t="shared" si="3"/>
        <v>2130686135</v>
      </c>
      <c r="K35" s="91">
        <f t="shared" si="4"/>
        <v>6111557637</v>
      </c>
      <c r="L35" s="87">
        <v>211303439</v>
      </c>
      <c r="M35" s="130">
        <v>0</v>
      </c>
      <c r="N35" s="126">
        <f t="shared" si="5"/>
        <v>6322861076</v>
      </c>
      <c r="O35" s="69"/>
    </row>
    <row r="36" spans="1:15">
      <c r="A36" s="78">
        <v>68307</v>
      </c>
      <c r="B36" s="80" t="s">
        <v>90</v>
      </c>
      <c r="C36" s="108">
        <v>7064852065</v>
      </c>
      <c r="D36" s="108">
        <v>2230823172</v>
      </c>
      <c r="E36" s="51">
        <f t="shared" si="1"/>
        <v>9295675237</v>
      </c>
      <c r="F36" s="51">
        <v>2932519029</v>
      </c>
      <c r="G36" s="51">
        <v>0</v>
      </c>
      <c r="H36" s="53">
        <f t="shared" si="2"/>
        <v>2932519029</v>
      </c>
      <c r="I36" s="51">
        <v>518209849</v>
      </c>
      <c r="J36" s="53">
        <f t="shared" si="3"/>
        <v>3450728878</v>
      </c>
      <c r="K36" s="91">
        <f t="shared" si="4"/>
        <v>12746404115</v>
      </c>
      <c r="L36" s="87">
        <v>521771827</v>
      </c>
      <c r="M36" s="130">
        <v>0</v>
      </c>
      <c r="N36" s="126">
        <f t="shared" si="5"/>
        <v>13268175942</v>
      </c>
      <c r="O36" s="69"/>
    </row>
    <row r="37" spans="1:15">
      <c r="A37" s="78">
        <v>73001</v>
      </c>
      <c r="B37" s="80" t="s">
        <v>91</v>
      </c>
      <c r="C37" s="108">
        <v>25053877134</v>
      </c>
      <c r="D37" s="108">
        <v>1639396641</v>
      </c>
      <c r="E37" s="51">
        <f t="shared" si="1"/>
        <v>26693273775</v>
      </c>
      <c r="F37" s="51">
        <v>10169844602</v>
      </c>
      <c r="G37" s="51">
        <v>0</v>
      </c>
      <c r="H37" s="53">
        <f t="shared" si="2"/>
        <v>10169844602</v>
      </c>
      <c r="I37" s="51">
        <v>1898928281</v>
      </c>
      <c r="J37" s="53">
        <f t="shared" si="3"/>
        <v>12068772883</v>
      </c>
      <c r="K37" s="91">
        <f t="shared" si="4"/>
        <v>38762046658</v>
      </c>
      <c r="L37" s="87">
        <v>1411561901</v>
      </c>
      <c r="M37" s="130">
        <v>0</v>
      </c>
      <c r="N37" s="126">
        <f t="shared" si="5"/>
        <v>40173608559</v>
      </c>
      <c r="O37" s="72"/>
    </row>
    <row r="38" spans="1:15">
      <c r="A38" s="78">
        <v>52356</v>
      </c>
      <c r="B38" s="84" t="s">
        <v>92</v>
      </c>
      <c r="C38" s="108">
        <v>7358367857</v>
      </c>
      <c r="D38" s="108">
        <v>445309240</v>
      </c>
      <c r="E38" s="51">
        <f t="shared" si="1"/>
        <v>7803677097</v>
      </c>
      <c r="F38" s="51">
        <v>2868160316</v>
      </c>
      <c r="G38" s="51">
        <v>0</v>
      </c>
      <c r="H38" s="53">
        <f t="shared" si="2"/>
        <v>2868160316</v>
      </c>
      <c r="I38" s="51">
        <v>520615626</v>
      </c>
      <c r="J38" s="53">
        <f t="shared" si="3"/>
        <v>3388775942</v>
      </c>
      <c r="K38" s="91">
        <f t="shared" si="4"/>
        <v>11192453039</v>
      </c>
      <c r="L38" s="87">
        <v>467627015</v>
      </c>
      <c r="M38" s="130">
        <v>0</v>
      </c>
      <c r="N38" s="126">
        <f t="shared" si="5"/>
        <v>11660080054</v>
      </c>
      <c r="O38" s="70"/>
    </row>
    <row r="39" spans="1:15" ht="15" customHeight="1">
      <c r="A39" s="78">
        <v>5360</v>
      </c>
      <c r="B39" s="80" t="s">
        <v>93</v>
      </c>
      <c r="C39" s="108">
        <v>8507681775</v>
      </c>
      <c r="D39" s="108">
        <v>1530839893</v>
      </c>
      <c r="E39" s="51">
        <f t="shared" si="1"/>
        <v>10038521668</v>
      </c>
      <c r="F39" s="51">
        <v>3755809551</v>
      </c>
      <c r="G39" s="51">
        <v>0</v>
      </c>
      <c r="H39" s="53">
        <f t="shared" si="2"/>
        <v>3755809551</v>
      </c>
      <c r="I39" s="51">
        <v>657008940</v>
      </c>
      <c r="J39" s="53">
        <f t="shared" si="3"/>
        <v>4412818491</v>
      </c>
      <c r="K39" s="91">
        <f t="shared" si="4"/>
        <v>14451340159</v>
      </c>
      <c r="L39" s="87">
        <v>576993959</v>
      </c>
      <c r="M39" s="130">
        <v>0</v>
      </c>
      <c r="N39" s="126">
        <f t="shared" si="5"/>
        <v>15028334118</v>
      </c>
      <c r="O39" s="69"/>
    </row>
    <row r="40" spans="1:15">
      <c r="A40" s="78">
        <v>76364</v>
      </c>
      <c r="B40" s="84" t="s">
        <v>94</v>
      </c>
      <c r="C40" s="108">
        <v>5733192530</v>
      </c>
      <c r="D40" s="108">
        <v>0</v>
      </c>
      <c r="E40" s="51">
        <f t="shared" si="1"/>
        <v>5733192530</v>
      </c>
      <c r="F40" s="51">
        <v>2176562442</v>
      </c>
      <c r="G40" s="51">
        <v>0</v>
      </c>
      <c r="H40" s="53">
        <f t="shared" si="2"/>
        <v>2176562442</v>
      </c>
      <c r="I40" s="51">
        <v>390203847</v>
      </c>
      <c r="J40" s="53">
        <f t="shared" si="3"/>
        <v>2566766289</v>
      </c>
      <c r="K40" s="91">
        <f t="shared" si="4"/>
        <v>8299958819</v>
      </c>
      <c r="L40" s="87">
        <v>384841968</v>
      </c>
      <c r="M40" s="130">
        <v>0</v>
      </c>
      <c r="N40" s="126">
        <f t="shared" si="5"/>
        <v>8684800787</v>
      </c>
      <c r="O40" s="69"/>
    </row>
    <row r="41" spans="1:15">
      <c r="A41" s="78">
        <v>5380</v>
      </c>
      <c r="B41" s="84" t="s">
        <v>95</v>
      </c>
      <c r="C41" s="108">
        <v>4937265724</v>
      </c>
      <c r="D41" s="108">
        <v>201410241</v>
      </c>
      <c r="E41" s="51">
        <f t="shared" si="1"/>
        <v>5138675965</v>
      </c>
      <c r="F41" s="51">
        <v>0</v>
      </c>
      <c r="G41" s="51">
        <v>0</v>
      </c>
      <c r="H41" s="53">
        <f t="shared" si="2"/>
        <v>0</v>
      </c>
      <c r="I41" s="51">
        <v>0</v>
      </c>
      <c r="J41" s="53">
        <f t="shared" ref="J41" si="6">+H41+I41</f>
        <v>0</v>
      </c>
      <c r="K41" s="91">
        <f t="shared" ref="K41" si="7">+J41+E41</f>
        <v>5138675965</v>
      </c>
      <c r="L41" s="87">
        <v>111686536</v>
      </c>
      <c r="M41" s="130">
        <v>0</v>
      </c>
      <c r="N41" s="126">
        <f t="shared" si="5"/>
        <v>5250362501</v>
      </c>
      <c r="O41" s="69"/>
    </row>
    <row r="42" spans="1:15">
      <c r="A42" s="78">
        <v>23417</v>
      </c>
      <c r="B42" s="80" t="s">
        <v>96</v>
      </c>
      <c r="C42" s="108">
        <v>9951309462</v>
      </c>
      <c r="D42" s="108">
        <v>0</v>
      </c>
      <c r="E42" s="51">
        <f t="shared" si="1"/>
        <v>9951309462</v>
      </c>
      <c r="F42" s="51">
        <v>3295015765</v>
      </c>
      <c r="G42" s="51">
        <v>0</v>
      </c>
      <c r="H42" s="53">
        <f t="shared" si="2"/>
        <v>3295015765</v>
      </c>
      <c r="I42" s="51">
        <v>683203334</v>
      </c>
      <c r="J42" s="53">
        <f t="shared" si="3"/>
        <v>3978219099</v>
      </c>
      <c r="K42" s="91">
        <f t="shared" si="4"/>
        <v>13929528561</v>
      </c>
      <c r="L42" s="87">
        <v>688543276</v>
      </c>
      <c r="M42" s="130">
        <v>0</v>
      </c>
      <c r="N42" s="126">
        <f t="shared" si="5"/>
        <v>14618071837</v>
      </c>
      <c r="O42" s="70"/>
    </row>
    <row r="43" spans="1:15">
      <c r="A43" s="78">
        <v>13430</v>
      </c>
      <c r="B43" s="80" t="s">
        <v>97</v>
      </c>
      <c r="C43" s="108">
        <v>8331242315</v>
      </c>
      <c r="D43" s="108">
        <v>0</v>
      </c>
      <c r="E43" s="51">
        <f t="shared" si="1"/>
        <v>8331242315</v>
      </c>
      <c r="F43" s="51">
        <v>3338684707</v>
      </c>
      <c r="G43" s="51">
        <v>0</v>
      </c>
      <c r="H43" s="53">
        <f t="shared" si="2"/>
        <v>3338684707</v>
      </c>
      <c r="I43" s="51">
        <v>585424376</v>
      </c>
      <c r="J43" s="53">
        <f t="shared" si="3"/>
        <v>3924109083</v>
      </c>
      <c r="K43" s="91">
        <f t="shared" si="4"/>
        <v>12255351398</v>
      </c>
      <c r="L43" s="87">
        <v>707495543</v>
      </c>
      <c r="M43" s="130">
        <v>0</v>
      </c>
      <c r="N43" s="126">
        <f t="shared" si="5"/>
        <v>12962846941</v>
      </c>
      <c r="O43" s="69"/>
    </row>
    <row r="44" spans="1:15">
      <c r="A44" s="78">
        <v>44430</v>
      </c>
      <c r="B44" s="80" t="s">
        <v>98</v>
      </c>
      <c r="C44" s="108">
        <v>12059424590</v>
      </c>
      <c r="D44" s="108">
        <v>9692125346</v>
      </c>
      <c r="E44" s="51">
        <f t="shared" si="1"/>
        <v>21751549936</v>
      </c>
      <c r="F44" s="51">
        <v>4423411690</v>
      </c>
      <c r="G44" s="51">
        <v>0</v>
      </c>
      <c r="H44" s="53">
        <f t="shared" si="2"/>
        <v>4423411690</v>
      </c>
      <c r="I44" s="51">
        <v>883066668</v>
      </c>
      <c r="J44" s="53">
        <f t="shared" si="3"/>
        <v>5306478358</v>
      </c>
      <c r="K44" s="91">
        <f t="shared" si="4"/>
        <v>27058028294</v>
      </c>
      <c r="L44" s="87">
        <v>2532765724</v>
      </c>
      <c r="M44" s="130">
        <v>0</v>
      </c>
      <c r="N44" s="126">
        <f t="shared" si="5"/>
        <v>29590794018</v>
      </c>
      <c r="O44" s="69"/>
    </row>
    <row r="45" spans="1:15">
      <c r="A45" s="78">
        <v>8433</v>
      </c>
      <c r="B45" s="82" t="s">
        <v>99</v>
      </c>
      <c r="C45" s="108">
        <v>4475891385</v>
      </c>
      <c r="D45" s="108">
        <v>2632014233</v>
      </c>
      <c r="E45" s="51">
        <f t="shared" si="1"/>
        <v>7107905618</v>
      </c>
      <c r="F45" s="51">
        <v>1610401361</v>
      </c>
      <c r="G45" s="51">
        <v>0</v>
      </c>
      <c r="H45" s="53">
        <f t="shared" si="2"/>
        <v>1610401361</v>
      </c>
      <c r="I45" s="51">
        <v>337665237</v>
      </c>
      <c r="J45" s="53">
        <f t="shared" si="3"/>
        <v>1948066598</v>
      </c>
      <c r="K45" s="91">
        <f t="shared" si="4"/>
        <v>9055972216</v>
      </c>
      <c r="L45" s="87">
        <v>348308284</v>
      </c>
      <c r="M45" s="130">
        <v>0</v>
      </c>
      <c r="N45" s="126">
        <f t="shared" si="5"/>
        <v>9404280500</v>
      </c>
      <c r="O45" s="72"/>
    </row>
    <row r="46" spans="1:15">
      <c r="A46" s="78">
        <v>17001</v>
      </c>
      <c r="B46" s="80" t="s">
        <v>100</v>
      </c>
      <c r="C46" s="108">
        <v>15279149732</v>
      </c>
      <c r="D46" s="108">
        <v>281524015</v>
      </c>
      <c r="E46" s="51">
        <f t="shared" si="1"/>
        <v>15560673747</v>
      </c>
      <c r="F46" s="51">
        <v>5623188733</v>
      </c>
      <c r="G46" s="51">
        <v>0</v>
      </c>
      <c r="H46" s="53">
        <f t="shared" si="2"/>
        <v>5623188733</v>
      </c>
      <c r="I46" s="51">
        <v>1131569445</v>
      </c>
      <c r="J46" s="53">
        <f t="shared" si="3"/>
        <v>6754758178</v>
      </c>
      <c r="K46" s="91">
        <f t="shared" si="4"/>
        <v>22315431925</v>
      </c>
      <c r="L46" s="87">
        <v>710488247</v>
      </c>
      <c r="M46" s="130">
        <v>0</v>
      </c>
      <c r="N46" s="126">
        <f t="shared" si="5"/>
        <v>23025920172</v>
      </c>
      <c r="O46" s="69"/>
    </row>
    <row r="47" spans="1:15">
      <c r="A47" s="78">
        <v>5001</v>
      </c>
      <c r="B47" s="80" t="s">
        <v>101</v>
      </c>
      <c r="C47" s="108">
        <v>80361662782</v>
      </c>
      <c r="D47" s="108">
        <v>17514066392</v>
      </c>
      <c r="E47" s="51">
        <f t="shared" si="1"/>
        <v>97875729174</v>
      </c>
      <c r="F47" s="51">
        <v>34685466455</v>
      </c>
      <c r="G47" s="51">
        <v>0</v>
      </c>
      <c r="H47" s="53">
        <f t="shared" si="2"/>
        <v>34685466455</v>
      </c>
      <c r="I47" s="51">
        <v>6142498602</v>
      </c>
      <c r="J47" s="53">
        <f t="shared" si="3"/>
        <v>40827965057</v>
      </c>
      <c r="K47" s="91">
        <f t="shared" si="4"/>
        <v>138703694231</v>
      </c>
      <c r="L47" s="87">
        <v>5871229439</v>
      </c>
      <c r="M47" s="130">
        <v>0</v>
      </c>
      <c r="N47" s="126">
        <f t="shared" si="5"/>
        <v>144574923670</v>
      </c>
      <c r="O47" s="69"/>
    </row>
    <row r="48" spans="1:15">
      <c r="A48" s="78">
        <v>23001</v>
      </c>
      <c r="B48" s="80" t="s">
        <v>102</v>
      </c>
      <c r="C48" s="108">
        <v>26653960138</v>
      </c>
      <c r="D48" s="108">
        <v>1651260604</v>
      </c>
      <c r="E48" s="51">
        <f t="shared" si="1"/>
        <v>28305220742</v>
      </c>
      <c r="F48" s="51">
        <v>10381896170</v>
      </c>
      <c r="G48" s="51">
        <v>0</v>
      </c>
      <c r="H48" s="53">
        <f t="shared" si="2"/>
        <v>10381896170</v>
      </c>
      <c r="I48" s="51">
        <v>2724285601</v>
      </c>
      <c r="J48" s="53">
        <f t="shared" si="3"/>
        <v>13106181771</v>
      </c>
      <c r="K48" s="91">
        <f t="shared" si="4"/>
        <v>41411402513</v>
      </c>
      <c r="L48" s="87">
        <v>1806296188</v>
      </c>
      <c r="M48" s="130">
        <v>0</v>
      </c>
      <c r="N48" s="126">
        <f t="shared" si="5"/>
        <v>43217698701</v>
      </c>
      <c r="O48" s="69"/>
    </row>
    <row r="49" spans="1:15">
      <c r="A49" s="78">
        <v>25473</v>
      </c>
      <c r="B49" s="82" t="s">
        <v>103</v>
      </c>
      <c r="C49" s="108">
        <v>3999333173</v>
      </c>
      <c r="D49" s="108">
        <v>1012347691</v>
      </c>
      <c r="E49" s="51">
        <f t="shared" si="1"/>
        <v>5011680864</v>
      </c>
      <c r="F49" s="51">
        <v>1668432315</v>
      </c>
      <c r="G49" s="51">
        <v>0</v>
      </c>
      <c r="H49" s="53">
        <f t="shared" si="2"/>
        <v>1668432315</v>
      </c>
      <c r="I49" s="51">
        <v>295990594</v>
      </c>
      <c r="J49" s="53">
        <f t="shared" si="3"/>
        <v>1964422909</v>
      </c>
      <c r="K49" s="91">
        <f t="shared" si="4"/>
        <v>6976103773</v>
      </c>
      <c r="L49" s="87">
        <v>342303935</v>
      </c>
      <c r="M49" s="130">
        <v>0</v>
      </c>
      <c r="N49" s="126">
        <f t="shared" si="5"/>
        <v>7318407708</v>
      </c>
      <c r="O49" s="69"/>
    </row>
    <row r="50" spans="1:15">
      <c r="A50" s="78">
        <v>41001</v>
      </c>
      <c r="B50" s="80" t="s">
        <v>104</v>
      </c>
      <c r="C50" s="108">
        <v>20412033102</v>
      </c>
      <c r="D50" s="108">
        <v>0</v>
      </c>
      <c r="E50" s="51">
        <f t="shared" si="1"/>
        <v>20412033102</v>
      </c>
      <c r="F50" s="51">
        <v>7371029499</v>
      </c>
      <c r="G50" s="51">
        <v>0</v>
      </c>
      <c r="H50" s="53">
        <f t="shared" si="2"/>
        <v>7371029499</v>
      </c>
      <c r="I50" s="51">
        <v>1313045996</v>
      </c>
      <c r="J50" s="53">
        <f t="shared" si="3"/>
        <v>8684075495</v>
      </c>
      <c r="K50" s="91">
        <f t="shared" si="4"/>
        <v>29096108597</v>
      </c>
      <c r="L50" s="87">
        <v>950156812</v>
      </c>
      <c r="M50" s="130">
        <v>0</v>
      </c>
      <c r="N50" s="126">
        <f t="shared" si="5"/>
        <v>30046265409</v>
      </c>
      <c r="O50" s="69"/>
    </row>
    <row r="51" spans="1:15">
      <c r="A51" s="78">
        <v>76520</v>
      </c>
      <c r="B51" s="80" t="s">
        <v>105</v>
      </c>
      <c r="C51" s="108">
        <v>12905811606</v>
      </c>
      <c r="D51" s="108">
        <v>0</v>
      </c>
      <c r="E51" s="51">
        <f t="shared" si="1"/>
        <v>12905811606</v>
      </c>
      <c r="F51" s="51">
        <v>5044934503</v>
      </c>
      <c r="G51" s="51">
        <v>0</v>
      </c>
      <c r="H51" s="53">
        <f t="shared" si="2"/>
        <v>5044934503</v>
      </c>
      <c r="I51" s="51">
        <v>926569635</v>
      </c>
      <c r="J51" s="53">
        <f t="shared" si="3"/>
        <v>5971504138</v>
      </c>
      <c r="K51" s="91">
        <f t="shared" si="4"/>
        <v>18877315744</v>
      </c>
      <c r="L51" s="87">
        <v>746351659</v>
      </c>
      <c r="M51" s="130">
        <v>0</v>
      </c>
      <c r="N51" s="126">
        <f t="shared" si="5"/>
        <v>19623667403</v>
      </c>
      <c r="O51" s="69"/>
    </row>
    <row r="52" spans="1:15">
      <c r="A52" s="78">
        <v>52001</v>
      </c>
      <c r="B52" s="80" t="s">
        <v>106</v>
      </c>
      <c r="C52" s="108">
        <v>21304473753</v>
      </c>
      <c r="D52" s="108">
        <v>325970454</v>
      </c>
      <c r="E52" s="51">
        <f t="shared" si="1"/>
        <v>21630444207</v>
      </c>
      <c r="F52" s="51">
        <v>7376361294</v>
      </c>
      <c r="G52" s="51">
        <v>0</v>
      </c>
      <c r="H52" s="53">
        <f t="shared" si="2"/>
        <v>7376361294</v>
      </c>
      <c r="I52" s="51">
        <v>1372261033</v>
      </c>
      <c r="J52" s="53">
        <f t="shared" si="3"/>
        <v>8748622327</v>
      </c>
      <c r="K52" s="91">
        <f t="shared" si="4"/>
        <v>30379066534</v>
      </c>
      <c r="L52" s="87">
        <v>945509442</v>
      </c>
      <c r="M52" s="130">
        <v>0</v>
      </c>
      <c r="N52" s="126">
        <f t="shared" si="5"/>
        <v>31324575976</v>
      </c>
      <c r="O52" s="69"/>
    </row>
    <row r="53" spans="1:15">
      <c r="A53" s="78">
        <v>66001</v>
      </c>
      <c r="B53" s="80" t="s">
        <v>107</v>
      </c>
      <c r="C53" s="108">
        <v>21458362688</v>
      </c>
      <c r="D53" s="108">
        <v>2523672871</v>
      </c>
      <c r="E53" s="51">
        <f t="shared" si="1"/>
        <v>23982035559</v>
      </c>
      <c r="F53" s="51">
        <v>9054106500</v>
      </c>
      <c r="G53" s="51">
        <v>0</v>
      </c>
      <c r="H53" s="53">
        <f t="shared" si="2"/>
        <v>9054106500</v>
      </c>
      <c r="I53" s="51">
        <v>1603392983</v>
      </c>
      <c r="J53" s="53">
        <f t="shared" si="3"/>
        <v>10657499483</v>
      </c>
      <c r="K53" s="91">
        <f t="shared" si="4"/>
        <v>34639535042</v>
      </c>
      <c r="L53" s="87">
        <v>1210317101</v>
      </c>
      <c r="M53" s="130">
        <v>0</v>
      </c>
      <c r="N53" s="126">
        <f t="shared" si="5"/>
        <v>35849852143</v>
      </c>
      <c r="O53" s="69"/>
    </row>
    <row r="54" spans="1:15">
      <c r="A54" s="78">
        <v>68547</v>
      </c>
      <c r="B54" s="80" t="s">
        <v>108</v>
      </c>
      <c r="C54" s="108">
        <v>9100250416</v>
      </c>
      <c r="D54" s="108">
        <v>977962659</v>
      </c>
      <c r="E54" s="51">
        <f t="shared" si="1"/>
        <v>10078213075</v>
      </c>
      <c r="F54" s="51">
        <v>3196011444</v>
      </c>
      <c r="G54" s="51">
        <v>0</v>
      </c>
      <c r="H54" s="53">
        <f t="shared" si="2"/>
        <v>3196011444</v>
      </c>
      <c r="I54" s="51">
        <v>889833701</v>
      </c>
      <c r="J54" s="53">
        <f t="shared" si="3"/>
        <v>4085845145</v>
      </c>
      <c r="K54" s="91">
        <f t="shared" si="4"/>
        <v>14164058220</v>
      </c>
      <c r="L54" s="87">
        <v>581799552</v>
      </c>
      <c r="M54" s="130">
        <v>0</v>
      </c>
      <c r="N54" s="126">
        <f t="shared" si="5"/>
        <v>14745857772</v>
      </c>
      <c r="O54" s="69"/>
    </row>
    <row r="55" spans="1:15">
      <c r="A55" s="78">
        <v>41551</v>
      </c>
      <c r="B55" s="80" t="s">
        <v>109</v>
      </c>
      <c r="C55" s="108">
        <v>8318541210</v>
      </c>
      <c r="D55" s="108">
        <v>1066955353</v>
      </c>
      <c r="E55" s="51">
        <f t="shared" si="1"/>
        <v>9385496563</v>
      </c>
      <c r="F55" s="51">
        <v>3403653422</v>
      </c>
      <c r="G55" s="51">
        <v>0</v>
      </c>
      <c r="H55" s="53">
        <f t="shared" si="2"/>
        <v>3403653422</v>
      </c>
      <c r="I55" s="51">
        <v>607919623</v>
      </c>
      <c r="J55" s="53">
        <f t="shared" si="3"/>
        <v>4011573045</v>
      </c>
      <c r="K55" s="91">
        <f t="shared" si="4"/>
        <v>13397069608</v>
      </c>
      <c r="L55" s="87">
        <v>642116951</v>
      </c>
      <c r="M55" s="130">
        <v>0</v>
      </c>
      <c r="N55" s="126">
        <f t="shared" si="5"/>
        <v>14039186559</v>
      </c>
      <c r="O55" s="69"/>
    </row>
    <row r="56" spans="1:15">
      <c r="A56" s="78">
        <v>19001</v>
      </c>
      <c r="B56" s="80" t="s">
        <v>110</v>
      </c>
      <c r="C56" s="108">
        <v>13336734670</v>
      </c>
      <c r="D56" s="108">
        <v>1278891389</v>
      </c>
      <c r="E56" s="51">
        <f t="shared" si="1"/>
        <v>14615626059</v>
      </c>
      <c r="F56" s="51">
        <v>5194808095</v>
      </c>
      <c r="G56" s="51">
        <v>0</v>
      </c>
      <c r="H56" s="53">
        <f t="shared" si="2"/>
        <v>5194808095</v>
      </c>
      <c r="I56" s="51">
        <v>919139889</v>
      </c>
      <c r="J56" s="53">
        <f t="shared" si="3"/>
        <v>6113947984</v>
      </c>
      <c r="K56" s="91">
        <f t="shared" si="4"/>
        <v>20729574043</v>
      </c>
      <c r="L56" s="87">
        <v>855671063</v>
      </c>
      <c r="M56" s="130">
        <v>0</v>
      </c>
      <c r="N56" s="126">
        <f t="shared" si="5"/>
        <v>21585245106</v>
      </c>
      <c r="O56" s="69"/>
    </row>
    <row r="57" spans="1:15">
      <c r="A57" s="78">
        <v>27001</v>
      </c>
      <c r="B57" s="80" t="s">
        <v>111</v>
      </c>
      <c r="C57" s="108">
        <v>10508330328</v>
      </c>
      <c r="D57" s="108">
        <v>1615456771</v>
      </c>
      <c r="E57" s="51">
        <f t="shared" si="1"/>
        <v>12123787099</v>
      </c>
      <c r="F57" s="51">
        <v>4220071975</v>
      </c>
      <c r="G57" s="51">
        <v>0</v>
      </c>
      <c r="H57" s="53">
        <f t="shared" si="2"/>
        <v>4220071975</v>
      </c>
      <c r="I57" s="51">
        <v>749974629</v>
      </c>
      <c r="J57" s="53">
        <f t="shared" si="3"/>
        <v>4970046604</v>
      </c>
      <c r="K57" s="91">
        <f t="shared" si="4"/>
        <v>17093833703</v>
      </c>
      <c r="L57" s="87">
        <v>1909639199</v>
      </c>
      <c r="M57" s="130">
        <v>0</v>
      </c>
      <c r="N57" s="126">
        <f t="shared" si="5"/>
        <v>19003472902</v>
      </c>
      <c r="O57" s="71"/>
    </row>
    <row r="58" spans="1:15">
      <c r="A58" s="78">
        <v>44001</v>
      </c>
      <c r="B58" s="82" t="s">
        <v>112</v>
      </c>
      <c r="C58" s="108">
        <v>14078165090</v>
      </c>
      <c r="D58" s="108">
        <v>5899113431</v>
      </c>
      <c r="E58" s="51">
        <f t="shared" si="1"/>
        <v>19977278521</v>
      </c>
      <c r="F58" s="51">
        <v>5391241897</v>
      </c>
      <c r="G58" s="51">
        <v>0</v>
      </c>
      <c r="H58" s="53">
        <f t="shared" si="2"/>
        <v>5391241897</v>
      </c>
      <c r="I58" s="51">
        <v>949048208</v>
      </c>
      <c r="J58" s="53">
        <f t="shared" si="3"/>
        <v>6340290105</v>
      </c>
      <c r="K58" s="91">
        <f t="shared" si="4"/>
        <v>26317568626</v>
      </c>
      <c r="L58" s="87">
        <v>1743123820</v>
      </c>
      <c r="M58" s="130">
        <v>0</v>
      </c>
      <c r="N58" s="126">
        <f t="shared" si="5"/>
        <v>28060692446</v>
      </c>
      <c r="O58" s="71"/>
    </row>
    <row r="59" spans="1:15">
      <c r="A59" s="78">
        <v>5615</v>
      </c>
      <c r="B59" s="82" t="s">
        <v>113</v>
      </c>
      <c r="C59" s="108">
        <v>5209596460</v>
      </c>
      <c r="D59" s="108">
        <v>767301690</v>
      </c>
      <c r="E59" s="51">
        <f t="shared" si="1"/>
        <v>5976898150</v>
      </c>
      <c r="F59" s="51">
        <v>2280284770</v>
      </c>
      <c r="G59" s="51">
        <v>0</v>
      </c>
      <c r="H59" s="53">
        <f t="shared" si="2"/>
        <v>2280284770</v>
      </c>
      <c r="I59" s="51">
        <v>405002674</v>
      </c>
      <c r="J59" s="53">
        <f t="shared" si="3"/>
        <v>2685287444</v>
      </c>
      <c r="K59" s="91">
        <f t="shared" si="4"/>
        <v>8662185594</v>
      </c>
      <c r="L59" s="87">
        <v>333573030</v>
      </c>
      <c r="M59" s="130">
        <v>0</v>
      </c>
      <c r="N59" s="126">
        <f t="shared" si="5"/>
        <v>8995758624</v>
      </c>
      <c r="O59" s="71"/>
    </row>
    <row r="60" spans="1:15">
      <c r="A60" s="78">
        <v>5631</v>
      </c>
      <c r="B60" s="80" t="s">
        <v>114</v>
      </c>
      <c r="C60" s="108">
        <v>1998604721</v>
      </c>
      <c r="D60" s="108">
        <v>375974003</v>
      </c>
      <c r="E60" s="51">
        <f t="shared" si="1"/>
        <v>2374578724</v>
      </c>
      <c r="F60" s="51">
        <v>796938422</v>
      </c>
      <c r="G60" s="51">
        <v>0</v>
      </c>
      <c r="H60" s="53">
        <f t="shared" si="2"/>
        <v>796938422</v>
      </c>
      <c r="I60" s="51">
        <v>163169974</v>
      </c>
      <c r="J60" s="53">
        <f t="shared" si="3"/>
        <v>960108396</v>
      </c>
      <c r="K60" s="91">
        <f t="shared" si="4"/>
        <v>3334687120</v>
      </c>
      <c r="L60" s="87">
        <v>153954293</v>
      </c>
      <c r="M60" s="130">
        <v>0</v>
      </c>
      <c r="N60" s="126">
        <f t="shared" si="5"/>
        <v>3488641413</v>
      </c>
      <c r="O60" s="69"/>
    </row>
    <row r="61" spans="1:15">
      <c r="A61" s="78">
        <v>23660</v>
      </c>
      <c r="B61" s="80" t="s">
        <v>115</v>
      </c>
      <c r="C61" s="108">
        <v>6797046103</v>
      </c>
      <c r="D61" s="108">
        <v>614534377</v>
      </c>
      <c r="E61" s="51">
        <f t="shared" si="1"/>
        <v>7411580480</v>
      </c>
      <c r="F61" s="51">
        <v>2512182261</v>
      </c>
      <c r="G61" s="51">
        <v>0</v>
      </c>
      <c r="H61" s="53">
        <f t="shared" si="2"/>
        <v>2512182261</v>
      </c>
      <c r="I61" s="51">
        <v>501417256</v>
      </c>
      <c r="J61" s="53">
        <f t="shared" si="3"/>
        <v>3013599517</v>
      </c>
      <c r="K61" s="91">
        <f t="shared" si="4"/>
        <v>10425179997</v>
      </c>
      <c r="L61" s="87">
        <v>539689722</v>
      </c>
      <c r="M61" s="130">
        <v>0</v>
      </c>
      <c r="N61" s="126">
        <f t="shared" si="5"/>
        <v>10964869719</v>
      </c>
      <c r="O61" s="69"/>
    </row>
    <row r="62" spans="1:15">
      <c r="A62" s="78">
        <v>70001</v>
      </c>
      <c r="B62" s="80" t="s">
        <v>116</v>
      </c>
      <c r="C62" s="108">
        <v>16256058092</v>
      </c>
      <c r="D62" s="108">
        <v>0</v>
      </c>
      <c r="E62" s="51">
        <f t="shared" si="1"/>
        <v>16256058092</v>
      </c>
      <c r="F62" s="51">
        <v>6332985885</v>
      </c>
      <c r="G62" s="51">
        <v>0</v>
      </c>
      <c r="H62" s="53">
        <f t="shared" si="2"/>
        <v>6332985885</v>
      </c>
      <c r="I62" s="51">
        <v>1112829133</v>
      </c>
      <c r="J62" s="53">
        <f t="shared" si="3"/>
        <v>7445815018</v>
      </c>
      <c r="K62" s="91">
        <f t="shared" si="4"/>
        <v>23701873110</v>
      </c>
      <c r="L62" s="87">
        <v>1071588605</v>
      </c>
      <c r="M62" s="130">
        <v>0</v>
      </c>
      <c r="N62" s="126">
        <f t="shared" si="5"/>
        <v>24773461715</v>
      </c>
      <c r="O62" s="69"/>
    </row>
    <row r="63" spans="1:15">
      <c r="A63" s="78">
        <v>25754</v>
      </c>
      <c r="B63" s="80" t="s">
        <v>117</v>
      </c>
      <c r="C63" s="108">
        <v>14725133399</v>
      </c>
      <c r="D63" s="108">
        <v>10725805879</v>
      </c>
      <c r="E63" s="51">
        <f t="shared" si="1"/>
        <v>25450939278</v>
      </c>
      <c r="F63" s="51">
        <v>5829797521</v>
      </c>
      <c r="G63" s="51">
        <v>0</v>
      </c>
      <c r="H63" s="53">
        <f t="shared" si="2"/>
        <v>5829797521</v>
      </c>
      <c r="I63" s="51">
        <v>1115192010</v>
      </c>
      <c r="J63" s="53">
        <f t="shared" si="3"/>
        <v>6944989531</v>
      </c>
      <c r="K63" s="91">
        <f t="shared" si="4"/>
        <v>32395928809</v>
      </c>
      <c r="L63" s="87">
        <v>1404262943</v>
      </c>
      <c r="M63" s="130">
        <v>0</v>
      </c>
      <c r="N63" s="126">
        <f t="shared" si="5"/>
        <v>33800191752</v>
      </c>
      <c r="O63" s="71"/>
    </row>
    <row r="64" spans="1:15">
      <c r="A64" s="78">
        <v>15759</v>
      </c>
      <c r="B64" s="80" t="s">
        <v>118</v>
      </c>
      <c r="C64" s="108">
        <v>6239522352</v>
      </c>
      <c r="D64" s="108">
        <v>1142472734</v>
      </c>
      <c r="E64" s="51">
        <f t="shared" si="1"/>
        <v>7381995086</v>
      </c>
      <c r="F64" s="51">
        <v>2594523500</v>
      </c>
      <c r="G64" s="51">
        <v>0</v>
      </c>
      <c r="H64" s="53">
        <f t="shared" si="2"/>
        <v>2594523500</v>
      </c>
      <c r="I64" s="51">
        <v>458621800</v>
      </c>
      <c r="J64" s="53">
        <f t="shared" si="3"/>
        <v>3053145300</v>
      </c>
      <c r="K64" s="91">
        <f t="shared" si="4"/>
        <v>10435140386</v>
      </c>
      <c r="L64" s="87">
        <v>366272418</v>
      </c>
      <c r="M64" s="130">
        <v>0</v>
      </c>
      <c r="N64" s="126">
        <f t="shared" si="5"/>
        <v>10801412804</v>
      </c>
      <c r="O64" s="71"/>
    </row>
    <row r="65" spans="1:15">
      <c r="A65" s="78">
        <v>8758</v>
      </c>
      <c r="B65" s="80" t="s">
        <v>119</v>
      </c>
      <c r="C65" s="108">
        <v>14397060303</v>
      </c>
      <c r="D65" s="108">
        <v>5278135856</v>
      </c>
      <c r="E65" s="51">
        <f t="shared" si="1"/>
        <v>19675196159</v>
      </c>
      <c r="F65" s="51">
        <v>5849282483</v>
      </c>
      <c r="G65" s="51">
        <v>0</v>
      </c>
      <c r="H65" s="53">
        <f t="shared" si="2"/>
        <v>5849282483</v>
      </c>
      <c r="I65" s="51">
        <v>1043972881</v>
      </c>
      <c r="J65" s="53">
        <f t="shared" si="3"/>
        <v>6893255364</v>
      </c>
      <c r="K65" s="91">
        <f t="shared" si="4"/>
        <v>26568451523</v>
      </c>
      <c r="L65" s="87">
        <v>1100479967</v>
      </c>
      <c r="M65" s="130">
        <v>0</v>
      </c>
      <c r="N65" s="126">
        <f t="shared" si="5"/>
        <v>27668931490</v>
      </c>
      <c r="O65" s="71"/>
    </row>
    <row r="66" spans="1:15">
      <c r="A66" s="78">
        <v>76834</v>
      </c>
      <c r="B66" s="80" t="s">
        <v>120</v>
      </c>
      <c r="C66" s="108">
        <v>7563344704</v>
      </c>
      <c r="D66" s="108">
        <v>0</v>
      </c>
      <c r="E66" s="51">
        <f t="shared" si="1"/>
        <v>7563344704</v>
      </c>
      <c r="F66" s="51">
        <v>2986953105</v>
      </c>
      <c r="G66" s="51">
        <v>0</v>
      </c>
      <c r="H66" s="53">
        <f t="shared" si="2"/>
        <v>2986953105</v>
      </c>
      <c r="I66" s="51">
        <v>527088785</v>
      </c>
      <c r="J66" s="53">
        <f t="shared" si="3"/>
        <v>3514041890</v>
      </c>
      <c r="K66" s="91">
        <f t="shared" si="4"/>
        <v>11077386594</v>
      </c>
      <c r="L66" s="87">
        <v>418007083</v>
      </c>
      <c r="M66" s="130">
        <v>0</v>
      </c>
      <c r="N66" s="126">
        <f t="shared" si="5"/>
        <v>11495393677</v>
      </c>
      <c r="O66" s="71"/>
    </row>
    <row r="67" spans="1:15">
      <c r="A67" s="78">
        <v>52835</v>
      </c>
      <c r="B67" s="80" t="s">
        <v>121</v>
      </c>
      <c r="C67" s="108">
        <v>12349184991</v>
      </c>
      <c r="D67" s="108">
        <v>4127859641</v>
      </c>
      <c r="E67" s="51">
        <f t="shared" si="1"/>
        <v>16477044632</v>
      </c>
      <c r="F67" s="51">
        <v>4685703897</v>
      </c>
      <c r="G67" s="51">
        <v>0</v>
      </c>
      <c r="H67" s="53">
        <f t="shared" si="2"/>
        <v>4685703897</v>
      </c>
      <c r="I67" s="51">
        <v>857072780</v>
      </c>
      <c r="J67" s="53">
        <f t="shared" si="3"/>
        <v>5542776677</v>
      </c>
      <c r="K67" s="91">
        <f t="shared" si="4"/>
        <v>22019821309</v>
      </c>
      <c r="L67" s="87">
        <v>1161775698</v>
      </c>
      <c r="M67" s="130">
        <v>0</v>
      </c>
      <c r="N67" s="126">
        <f t="shared" si="5"/>
        <v>23181597007</v>
      </c>
      <c r="O67" s="71"/>
    </row>
    <row r="68" spans="1:15">
      <c r="A68" s="78">
        <v>15001</v>
      </c>
      <c r="B68" s="80" t="s">
        <v>122</v>
      </c>
      <c r="C68" s="108">
        <v>7041214352</v>
      </c>
      <c r="D68" s="108">
        <v>573599472</v>
      </c>
      <c r="E68" s="51">
        <f t="shared" si="1"/>
        <v>7614813824</v>
      </c>
      <c r="F68" s="51">
        <v>2508024486</v>
      </c>
      <c r="G68" s="51">
        <v>0</v>
      </c>
      <c r="H68" s="53">
        <f t="shared" si="2"/>
        <v>2508024486</v>
      </c>
      <c r="I68" s="51">
        <v>515909338</v>
      </c>
      <c r="J68" s="53">
        <f t="shared" si="3"/>
        <v>3023933824</v>
      </c>
      <c r="K68" s="91">
        <f t="shared" si="4"/>
        <v>10638747648</v>
      </c>
      <c r="L68" s="87">
        <v>395071847</v>
      </c>
      <c r="M68" s="130">
        <v>0</v>
      </c>
      <c r="N68" s="126">
        <f t="shared" si="5"/>
        <v>11033819495</v>
      </c>
      <c r="O68" s="72"/>
    </row>
    <row r="69" spans="1:15" ht="38.25">
      <c r="A69" s="118">
        <v>5837</v>
      </c>
      <c r="B69" s="119" t="s">
        <v>123</v>
      </c>
      <c r="C69" s="108">
        <v>9923828110</v>
      </c>
      <c r="D69" s="108">
        <v>3880925874</v>
      </c>
      <c r="E69" s="120">
        <f t="shared" si="1"/>
        <v>13804753984</v>
      </c>
      <c r="F69" s="51">
        <v>4120559873</v>
      </c>
      <c r="G69" s="51">
        <v>0</v>
      </c>
      <c r="H69" s="114">
        <f t="shared" si="2"/>
        <v>4120559873</v>
      </c>
      <c r="I69" s="51">
        <v>712422318</v>
      </c>
      <c r="J69" s="114">
        <f t="shared" si="3"/>
        <v>4832982191</v>
      </c>
      <c r="K69" s="121">
        <f t="shared" si="4"/>
        <v>18637736175</v>
      </c>
      <c r="L69" s="87">
        <v>1775666980</v>
      </c>
      <c r="M69" s="130">
        <v>0</v>
      </c>
      <c r="N69" s="127">
        <f t="shared" si="5"/>
        <v>20413403155</v>
      </c>
      <c r="O69" s="109" t="s">
        <v>1108</v>
      </c>
    </row>
    <row r="70" spans="1:15">
      <c r="A70" s="78">
        <v>44847</v>
      </c>
      <c r="B70" s="80" t="s">
        <v>124</v>
      </c>
      <c r="C70" s="108">
        <v>6148938280</v>
      </c>
      <c r="D70" s="108">
        <v>19924974265</v>
      </c>
      <c r="E70" s="51">
        <f t="shared" si="1"/>
        <v>26073912545</v>
      </c>
      <c r="F70" s="51">
        <v>2067662674</v>
      </c>
      <c r="G70" s="51">
        <v>0</v>
      </c>
      <c r="H70" s="53">
        <f t="shared" si="2"/>
        <v>2067662674</v>
      </c>
      <c r="I70" s="51">
        <v>415372598</v>
      </c>
      <c r="J70" s="53">
        <f t="shared" si="3"/>
        <v>2483035272</v>
      </c>
      <c r="K70" s="91">
        <f t="shared" si="4"/>
        <v>28556947817</v>
      </c>
      <c r="L70" s="87">
        <v>4550578530</v>
      </c>
      <c r="M70" s="130">
        <v>0</v>
      </c>
      <c r="N70" s="126">
        <f t="shared" si="5"/>
        <v>33107526347</v>
      </c>
      <c r="O70" s="71"/>
    </row>
    <row r="71" spans="1:15">
      <c r="A71" s="78">
        <v>20001</v>
      </c>
      <c r="B71" s="80" t="s">
        <v>125</v>
      </c>
      <c r="C71" s="108">
        <v>20130603064</v>
      </c>
      <c r="D71" s="108">
        <v>2160448546</v>
      </c>
      <c r="E71" s="51">
        <f t="shared" si="1"/>
        <v>22291051610</v>
      </c>
      <c r="F71" s="51">
        <v>7303672983</v>
      </c>
      <c r="G71" s="51">
        <v>0</v>
      </c>
      <c r="H71" s="53">
        <f t="shared" si="2"/>
        <v>7303672983</v>
      </c>
      <c r="I71" s="51">
        <v>1428333367</v>
      </c>
      <c r="J71" s="53">
        <f t="shared" si="3"/>
        <v>8732006350</v>
      </c>
      <c r="K71" s="91">
        <f t="shared" si="4"/>
        <v>31023057960</v>
      </c>
      <c r="L71" s="87">
        <v>1864206076</v>
      </c>
      <c r="M71" s="130">
        <v>0</v>
      </c>
      <c r="N71" s="126">
        <f t="shared" si="5"/>
        <v>32887264036</v>
      </c>
      <c r="O71" s="71"/>
    </row>
    <row r="72" spans="1:15">
      <c r="A72" s="78">
        <v>50001</v>
      </c>
      <c r="B72" s="80" t="s">
        <v>126</v>
      </c>
      <c r="C72" s="108">
        <v>20638441431</v>
      </c>
      <c r="D72" s="108">
        <v>5468457598</v>
      </c>
      <c r="E72" s="51">
        <f t="shared" si="1"/>
        <v>26106899029</v>
      </c>
      <c r="F72" s="51">
        <v>6919126270</v>
      </c>
      <c r="G72" s="51">
        <v>0</v>
      </c>
      <c r="H72" s="53">
        <f t="shared" si="2"/>
        <v>6919126270</v>
      </c>
      <c r="I72" s="51">
        <v>1510174696</v>
      </c>
      <c r="J72" s="53">
        <f t="shared" si="3"/>
        <v>8429300966</v>
      </c>
      <c r="K72" s="91">
        <f t="shared" si="4"/>
        <v>34536199995</v>
      </c>
      <c r="L72" s="87">
        <v>1487005420</v>
      </c>
      <c r="M72" s="130">
        <v>0</v>
      </c>
      <c r="N72" s="126">
        <f t="shared" si="5"/>
        <v>36023205415</v>
      </c>
      <c r="O72" s="72"/>
    </row>
    <row r="73" spans="1:15">
      <c r="A73" s="78">
        <v>85001</v>
      </c>
      <c r="B73" s="80" t="s">
        <v>127</v>
      </c>
      <c r="C73" s="108">
        <v>9780172804</v>
      </c>
      <c r="D73" s="108">
        <v>936089509</v>
      </c>
      <c r="E73" s="51">
        <f t="shared" si="1"/>
        <v>10716262313</v>
      </c>
      <c r="F73" s="51">
        <v>4046803522</v>
      </c>
      <c r="G73" s="51">
        <v>0</v>
      </c>
      <c r="H73" s="53">
        <f t="shared" si="2"/>
        <v>4046803522</v>
      </c>
      <c r="I73" s="51">
        <v>719046028</v>
      </c>
      <c r="J73" s="53">
        <f t="shared" si="3"/>
        <v>4765849550</v>
      </c>
      <c r="K73" s="91">
        <f t="shared" si="4"/>
        <v>15482111863</v>
      </c>
      <c r="L73" s="87">
        <v>754957252</v>
      </c>
      <c r="M73" s="130">
        <v>0</v>
      </c>
      <c r="N73" s="126">
        <f t="shared" si="5"/>
        <v>16237069115</v>
      </c>
      <c r="O73" s="69"/>
    </row>
    <row r="74" spans="1:15">
      <c r="A74" s="78">
        <v>76892</v>
      </c>
      <c r="B74" s="80" t="s">
        <v>128</v>
      </c>
      <c r="C74" s="108">
        <v>4985043898</v>
      </c>
      <c r="D74" s="108">
        <v>382125328</v>
      </c>
      <c r="E74" s="51">
        <f t="shared" si="1"/>
        <v>5367169226</v>
      </c>
      <c r="F74" s="51">
        <v>1989396212</v>
      </c>
      <c r="G74" s="51">
        <v>0</v>
      </c>
      <c r="H74" s="53">
        <f t="shared" si="2"/>
        <v>1989396212</v>
      </c>
      <c r="I74" s="51">
        <v>360035204</v>
      </c>
      <c r="J74" s="53">
        <f t="shared" si="3"/>
        <v>2349431416</v>
      </c>
      <c r="K74" s="91">
        <f t="shared" si="4"/>
        <v>7716600642</v>
      </c>
      <c r="L74" s="87">
        <v>294932148</v>
      </c>
      <c r="M74" s="130">
        <v>0</v>
      </c>
      <c r="N74" s="126">
        <f t="shared" si="5"/>
        <v>8011532790</v>
      </c>
      <c r="O74" s="72"/>
    </row>
    <row r="75" spans="1:15" ht="13.5" thickBot="1">
      <c r="A75" s="79">
        <v>25899</v>
      </c>
      <c r="B75" s="85" t="s">
        <v>129</v>
      </c>
      <c r="C75" s="108">
        <v>5150093666</v>
      </c>
      <c r="D75" s="108">
        <v>281600</v>
      </c>
      <c r="E75" s="57">
        <f t="shared" si="1"/>
        <v>5150375266</v>
      </c>
      <c r="F75" s="51">
        <v>2092221812</v>
      </c>
      <c r="G75" s="51">
        <v>0</v>
      </c>
      <c r="H75" s="56">
        <f t="shared" si="2"/>
        <v>2092221812</v>
      </c>
      <c r="I75" s="51">
        <v>367562042</v>
      </c>
      <c r="J75" s="56">
        <f t="shared" si="3"/>
        <v>2459783854</v>
      </c>
      <c r="K75" s="92">
        <f t="shared" si="4"/>
        <v>7610159120</v>
      </c>
      <c r="L75" s="87">
        <v>331980047</v>
      </c>
      <c r="M75" s="130">
        <v>0</v>
      </c>
      <c r="N75" s="128">
        <f t="shared" si="5"/>
        <v>7942139167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1105097899297</v>
      </c>
      <c r="D77" s="32">
        <f t="shared" ref="D77:N77" si="8">SUM(D11:D75)</f>
        <v>176811482508</v>
      </c>
      <c r="E77" s="32">
        <f t="shared" si="8"/>
        <v>1281909381805</v>
      </c>
      <c r="F77" s="32">
        <f t="shared" si="8"/>
        <v>425255811942</v>
      </c>
      <c r="G77" s="32">
        <f t="shared" si="8"/>
        <v>0</v>
      </c>
      <c r="H77" s="32">
        <f t="shared" si="8"/>
        <v>425255811942</v>
      </c>
      <c r="I77" s="32">
        <f t="shared" si="8"/>
        <v>80703568533</v>
      </c>
      <c r="J77" s="32">
        <f t="shared" si="8"/>
        <v>505959380475</v>
      </c>
      <c r="K77" s="32">
        <f t="shared" si="8"/>
        <v>1787868762280</v>
      </c>
      <c r="L77" s="32">
        <f t="shared" si="8"/>
        <v>82981947963</v>
      </c>
      <c r="M77" s="32">
        <f t="shared" si="8"/>
        <v>11293040895</v>
      </c>
      <c r="N77" s="32">
        <f t="shared" si="8"/>
        <v>1882143751138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topLeftCell="B1" zoomScaleNormal="100" workbookViewId="0">
      <pane ySplit="7" topLeftCell="A8" activePane="bottomLeft" state="frozen"/>
      <selection pane="bottomLeft" activeCell="B8" sqref="B8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1104</v>
      </c>
      <c r="B4" s="171"/>
      <c r="C4" s="171"/>
      <c r="D4" s="171"/>
      <c r="E4" s="171"/>
      <c r="F4" s="171"/>
    </row>
    <row r="5" spans="1:6">
      <c r="A5" s="171" t="s">
        <v>1107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1101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70847711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7745243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18204932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80924235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121090019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157284607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20646440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50539478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93405725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109528121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29898222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387002232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30490819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7152273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119104403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28802672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33554996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70555552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78403078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34898264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47685618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264909822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36569333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197352941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41799904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82476078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15725575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12294655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336392154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206004484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9764037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584564956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377767343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34299981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78437365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17839918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58815952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210263777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217102835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60408380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32831132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439513218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29054101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60341255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157293946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28908428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121128527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26056788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46133731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25816774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147625588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32195892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17749575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16681413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124594667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45884752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33206974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179051602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29405704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77284079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35117738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39233890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218727880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20041654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86783206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147781192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32185370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630589919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296383516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12319126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72589837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42780533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26695847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131921304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46387621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95056574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242177346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52675383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47273265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53186373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36856259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71329475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24826486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58839506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13313755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252936149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66021064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100059520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421498211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52990012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85762580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81928109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58734581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137455596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52391359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138660306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210636262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143359980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62099660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58897807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174841984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19185492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27308090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26870775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32280603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173761493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79520237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13595496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79931268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26601742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140167505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30976033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170318849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82930681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118108802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266039740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272920691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184389306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101022654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261444563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85908956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168603148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137438351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144672317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24940363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70484264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136760740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119467572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170497842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179518055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424944239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83321406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95613821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63267083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56204807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37309559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298366902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109159916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64372600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371780476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69467037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177377165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230029283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67031975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109418458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107638511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199981278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624703103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42723379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70497528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145897278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173954022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75808398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451749983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184745915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316209918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216898738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138432027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281605895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39708350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78852291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46708314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123220912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87037498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371258495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110752647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257353158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176061618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246993850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139767378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244406148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325285252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133521749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49518099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93580648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279537743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329681934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143151834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149696910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100061001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4105648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60372465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20480965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28705533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5042111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5417219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22119859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18005549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9480065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17545534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3481275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10170195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13558607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10945183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11081477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188828609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18276581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65910774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26485722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13882568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17636267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32572836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10663110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10210927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13861507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74745767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17246497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6154423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15545045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7759765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24497267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11660448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15721260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12220770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12514268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20199349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48809850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5367747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30986319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8507856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21889776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6680826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26995185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24392926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18147414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7547667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3874561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9659560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53827771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12360784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26122657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26888803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23881810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21286849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72483178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20590361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39716499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38684707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22439634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9106878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42779580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5522701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13263106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105359034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8614200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7869789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36204683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20059319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11502981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29638926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10396778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205375463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29687423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34403973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31424154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7050510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49878055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16593984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80722180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6175631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15399491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18769386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18343477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14075623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35144047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26480462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12978851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29705214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14153654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8347714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4474353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35514718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31313915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49462957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37953409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7811119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13523688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34014890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36931154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7511329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22886741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8819630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25040853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9829960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34291329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35528920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13124789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17505296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40206442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23789877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16491451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22059897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8998006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33457383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48430812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7580887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28667359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52594976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7941177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21216465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78011302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113055347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35752020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40634247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137373420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26442410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248811172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19193626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59326573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45316491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57892451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5918243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77754463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28475107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44497546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49903020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74247914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198062092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33738221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52010798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81825546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19544016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110349607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36115710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139892694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39662733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24311835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63267871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241516782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51137105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108571991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72615537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92982813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77896168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18062661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182999830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89780566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410977506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96271254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40443112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36248490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75172008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154080664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103747146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152630686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120590273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205586777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316272359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177717383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117251837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237775254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21503475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59031439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395428744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160816584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82429272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45802743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60694709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211405458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72999381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103290418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202431605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28818153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276493931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172834552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52524114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183099569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126405420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85399135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35370717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25309098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473336759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32943923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154874231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34307371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140370172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26116137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128635996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344564236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183385978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123443910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62419529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462019919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462808396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180995471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200399195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282813503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286497803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188244534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266289239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205244909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299019450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64111786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20909801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95095147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318510071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83846249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103123668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138985386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380773662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97692278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179325791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124026276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120632477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181252186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122385070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453665699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187203912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244737527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460054612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87644679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280925207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393208276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94277865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107939208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215601016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98376859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526108890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333221495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437593854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258968826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288433091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442347078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109183306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527441267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199052434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299469683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157676262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128275728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259922740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1098955794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550564127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348972683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27039543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20094135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61681532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46076735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43443915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6551736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9062330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32579879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18938287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21628990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164077248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52828955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59576751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29195894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11542701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34351743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38217594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75667170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77735590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60405984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37483398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74852511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19802180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66946072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41703367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28208366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35351292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17554013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50635073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36402096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9436501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28322615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64706051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77523599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61748189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10470229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21491463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17851227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19727604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16295773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9134478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18711527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63409543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89636201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38987293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26907545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65284968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52766155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22971026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292977551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9036094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45491684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5576533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52843060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22620353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11120875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22348553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16801427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91089805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18425392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19343887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47423060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44138098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62532261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9215286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18639746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28244788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23317477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29832630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29604995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33315262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32573340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12321313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32291947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36052652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43820690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47162524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93081880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72750431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40975158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79454167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42561672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54882658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21617055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22725766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24526870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59973682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39884443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24946598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63702225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16227561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8934365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41909713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186650585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16298254</v>
      </c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44167408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26050555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149264249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27633124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13207579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31227920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13390687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5943349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63968131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85502120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60796377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76671206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15691531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111191311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584543644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55747112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292345848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90797446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285532326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288862818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60474560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234420282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50577199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155649094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103121997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250864030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607166850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58756770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239003927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100161173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194094725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133768986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81319902</v>
      </c>
      <c r="F568" s="60">
        <v>0</v>
      </c>
    </row>
    <row r="569" spans="1:6" s="18" customFormat="1" ht="13.5" customHeight="1">
      <c r="A569" s="62" t="s">
        <v>1102</v>
      </c>
      <c r="B569" s="63" t="s">
        <v>37</v>
      </c>
      <c r="C569" s="63" t="s">
        <v>1103</v>
      </c>
      <c r="D569" s="64">
        <v>9016717661</v>
      </c>
      <c r="E569" s="87">
        <v>310478935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100626086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68028156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97576752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479625120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29921811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31054882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271514032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143525063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67553776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182953482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46926231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77409889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132150743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12679695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31982655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127983426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40190930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14566470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338843236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133644239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88705782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45908977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60920431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130679208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67645041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326249490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37514099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59964117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29110614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111464478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72635856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73143314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92109595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74248848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146261568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64551300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120239046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82024180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48681678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55158478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30597546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94801442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30091464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28431916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224191960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288900880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349644215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83367639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38389301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250589339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153548766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20823954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2134152786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310075115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59369851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115453552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111752019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235092186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337086234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64030648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214220819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73131043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555392874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121008642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191347066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499592291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240378954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326015574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70573363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167316714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241694106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465269315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240578242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46478976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204905176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57456651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243613780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95332944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223610122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97597530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225612916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136594949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102427805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557068842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289175358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37837969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39482326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55188790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23188448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93931175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7361397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47138134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17596230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57920590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358554275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47293019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79139314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67665091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159207359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109201999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68691573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90396607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547114967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178286118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57668115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83606960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68686129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61887448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39788729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8731636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104136496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113401205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29458312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31375753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21763719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32867343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547034039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19972840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79415149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26930934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31085878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16623505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57483353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33949821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148276278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41175805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49667905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256489852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19143027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30273698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61837252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46017130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27679561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63437125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35174695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24272410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33923239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24380656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63091047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41218983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21631589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104277025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111221190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47212932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27256149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42023893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158069934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32842243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99535985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14750884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291370648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21774884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70811451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57324001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47164342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21475831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30031997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75305001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194568870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114539628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126426762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68557181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35302771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74358844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53254402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24369917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135995265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52558722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25435120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65569225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41198292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158036968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33869723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210600894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50405313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34656285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35560482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14252884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53919545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81086423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70309362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168631745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42982280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25820785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114828084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313634519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178847351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25870943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109855177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17713772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24261274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93222342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50776056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244462079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20666620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17740351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502327804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144401788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25028282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47673413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26431851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43663924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87986582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43613261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13107873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213106944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27834689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167455522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760867770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120135372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33650059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356664107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10680024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202453194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71763322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20783791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35442727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24282791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113179584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135772187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19378299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94935197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17505548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35598372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18798102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93418605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43945440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28103356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97949687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64090397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156608827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267455447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121734869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216948431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43550622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5718107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13373567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45377823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85965882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32834840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31450304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54994406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6407524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8721848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20751914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21578759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7654328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33279618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49203795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9177255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10066966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13022230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155775192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21887265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13541783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12051372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27341028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48019453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125746345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6062731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26364701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79525801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7006846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14805692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26390958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12905605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20265957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22254205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20711247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9484843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9896871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19784237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8855191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11473648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9776297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25361774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48120146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10489645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151227864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81323041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10481745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92400785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28049831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65376144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14140827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18876872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51924030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18569636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5699412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11768711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21616954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13410666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64972455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41782294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272518889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131486401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210093661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37936729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7174279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177074142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9224178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16416138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9376079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187822373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9797787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17478400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50447574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90973645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44743053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22572612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16771328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30331797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19706789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68492591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5757868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22681974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31168139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66363936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88946533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96161547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306165091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116263728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48760687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76116281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136236637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174476034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86583495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137674211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413230855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79123356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142140336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131847912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401470351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177765557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71561399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394150363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467266848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140617231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170837316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196525901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188449727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160484807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15773108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30662563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19919039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53315074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51386112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152158985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74665752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31937310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25595736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277685904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30315838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167534388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35010614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35575200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182483203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39083522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66431821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132971406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109671941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27797249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69271311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54717233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64234886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149548763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142690547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109017407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13156868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69420629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166075649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35288419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21286713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229722283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38284853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80520324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156475111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23354304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137023481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50023996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77655451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53283251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24372757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13815236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21653813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55327373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37303680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18732023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45170332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48991072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60664474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20755697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58623942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69109795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67577289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54606047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322310359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140073384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30408531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23385281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133854828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44169349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157217461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71498052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95080487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42213973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92957136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33441030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32025241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163664322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61785151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46424276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92068996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47458377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109802521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47065735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69981410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14962737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25056524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33180360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47963763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122655893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618288647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411683747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24072372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171742890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23209672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380659900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473561327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175043932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8921266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120521952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6396523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84299678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73398184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53304210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81929592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270151242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77099006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4736021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14176267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10153895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38692578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46851719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137104200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89956209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188084909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257137674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17400232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258898847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321351719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55527702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156288677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166312367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61743935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15784333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137126509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36663396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182259923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139089875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167093455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17519540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369099367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77740699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352938864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186364141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359551147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83863653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79097396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26802306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367563415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26754877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11388396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273709848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105399754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34856815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954015544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167662825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149569313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108149885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109282940818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autoFilter ref="A7:F7" xr:uid="{00000000-0001-0000-0200-000000000000}"/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sqref="A1:E1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5" t="s">
        <v>0</v>
      </c>
      <c r="B1" s="155"/>
      <c r="C1" s="155"/>
      <c r="D1" s="155"/>
      <c r="E1" s="155"/>
      <c r="F1" s="131"/>
    </row>
    <row r="2" spans="1:9" ht="15.75">
      <c r="A2" s="155" t="s">
        <v>1</v>
      </c>
      <c r="B2" s="155"/>
      <c r="C2" s="155"/>
      <c r="D2" s="155"/>
      <c r="E2" s="155"/>
      <c r="F2" s="131"/>
    </row>
    <row r="3" spans="1:9" ht="15.75">
      <c r="B3" s="8"/>
      <c r="C3" s="8"/>
      <c r="D3" s="8"/>
      <c r="E3" s="8"/>
    </row>
    <row r="4" spans="1:9" ht="15.75">
      <c r="A4" s="155" t="s">
        <v>1104</v>
      </c>
      <c r="B4" s="155"/>
      <c r="C4" s="155"/>
      <c r="D4" s="155"/>
      <c r="E4" s="155"/>
    </row>
    <row r="5" spans="1:9" ht="15.75">
      <c r="A5" s="174" t="s">
        <v>1109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1941322461405</v>
      </c>
      <c r="C9" s="100">
        <f t="shared" ref="C9:E9" si="0">SUM(C10:C12,C15)</f>
        <v>1787868762280</v>
      </c>
      <c r="D9" s="100">
        <f t="shared" si="0"/>
        <v>0</v>
      </c>
      <c r="E9" s="100">
        <f t="shared" si="0"/>
        <v>3729191223685</v>
      </c>
    </row>
    <row r="10" spans="1:9">
      <c r="A10" s="99" t="s">
        <v>1086</v>
      </c>
      <c r="B10" s="99">
        <f>+'Departamentos '!C44</f>
        <v>1278934488759</v>
      </c>
      <c r="C10" s="99">
        <f>+'Distritos y municipios certfica'!C77</f>
        <v>1105097899297</v>
      </c>
      <c r="D10" s="99">
        <v>0</v>
      </c>
      <c r="E10" s="99">
        <f>SUM(B10:D10)</f>
        <v>2384032388056</v>
      </c>
      <c r="G10" s="90"/>
    </row>
    <row r="11" spans="1:9">
      <c r="A11" s="99" t="s">
        <v>1087</v>
      </c>
      <c r="B11" s="99">
        <f>+'Departamentos '!D44</f>
        <v>113417850001</v>
      </c>
      <c r="C11" s="99">
        <f>+'Distritos y municipios certfica'!D77</f>
        <v>176811482508</v>
      </c>
      <c r="D11" s="99">
        <v>0</v>
      </c>
      <c r="E11" s="112">
        <f>SUM(B11:D11)</f>
        <v>290229332509</v>
      </c>
      <c r="G11" s="88"/>
      <c r="H11" s="88"/>
      <c r="I11" s="89"/>
    </row>
    <row r="12" spans="1:9" ht="15.75">
      <c r="A12" s="101" t="s">
        <v>1088</v>
      </c>
      <c r="B12" s="101">
        <f>SUM(B13:B14)</f>
        <v>459263320073</v>
      </c>
      <c r="C12" s="101">
        <f>SUM(C13:C14)</f>
        <v>425255811942</v>
      </c>
      <c r="D12" s="101">
        <v>0</v>
      </c>
      <c r="E12" s="101">
        <f>SUM(E13:E14)</f>
        <v>884519132015</v>
      </c>
    </row>
    <row r="13" spans="1:9">
      <c r="A13" s="102" t="s">
        <v>1089</v>
      </c>
      <c r="B13" s="102">
        <f>+'Departamentos '!F44</f>
        <v>459263320073</v>
      </c>
      <c r="C13" s="102">
        <f>+'Distritos y municipios certfica'!F77</f>
        <v>425255811942</v>
      </c>
      <c r="D13" s="102">
        <v>0</v>
      </c>
      <c r="E13" s="103">
        <f t="shared" ref="E13:E17" si="1">SUM(B13:D13)</f>
        <v>884519132015</v>
      </c>
    </row>
    <row r="14" spans="1:9">
      <c r="A14" s="102" t="s">
        <v>1090</v>
      </c>
      <c r="B14" s="102">
        <f>+'Departamentos '!G44</f>
        <v>0</v>
      </c>
      <c r="C14" s="102">
        <f>+'Distritos y municipios certfica'!G77</f>
        <v>0</v>
      </c>
      <c r="D14" s="102">
        <v>0</v>
      </c>
      <c r="E14" s="102">
        <f t="shared" si="1"/>
        <v>0</v>
      </c>
    </row>
    <row r="15" spans="1:9" ht="15.75">
      <c r="A15" s="101" t="s">
        <v>1091</v>
      </c>
      <c r="B15" s="101">
        <f>+'Departamentos '!I44</f>
        <v>89706802572</v>
      </c>
      <c r="C15" s="101">
        <f>+'Distritos y municipios certfica'!I77</f>
        <v>80703568533</v>
      </c>
      <c r="D15" s="101">
        <v>0</v>
      </c>
      <c r="E15" s="101">
        <f t="shared" si="1"/>
        <v>170410371105</v>
      </c>
    </row>
    <row r="16" spans="1:9" ht="15.75">
      <c r="A16" s="104" t="s">
        <v>1092</v>
      </c>
      <c r="B16" s="105">
        <v>0</v>
      </c>
      <c r="C16" s="105">
        <f>+'Distritos y municipios certfica'!L77</f>
        <v>82981947963</v>
      </c>
      <c r="D16" s="105">
        <f>'Muncipios no certficados'!E1050</f>
        <v>109282940818</v>
      </c>
      <c r="E16" s="106">
        <f t="shared" si="1"/>
        <v>192264888781</v>
      </c>
      <c r="G16" s="77"/>
    </row>
    <row r="17" spans="1:7" ht="15.75">
      <c r="A17" s="104" t="s">
        <v>3</v>
      </c>
      <c r="B17" s="104">
        <f>+'Departamentos '!L44</f>
        <v>67250846639</v>
      </c>
      <c r="C17" s="104">
        <f>+'Distritos y municipios certfica'!M77</f>
        <v>11293040895</v>
      </c>
      <c r="D17" s="104">
        <v>0</v>
      </c>
      <c r="E17" s="106">
        <f t="shared" si="1"/>
        <v>78543887534</v>
      </c>
    </row>
    <row r="18" spans="1:7" ht="20.45" customHeight="1">
      <c r="A18" s="107" t="s">
        <v>1084</v>
      </c>
      <c r="B18" s="107">
        <f>+B9+SUM(B16:B17)</f>
        <v>2008573308044</v>
      </c>
      <c r="C18" s="107">
        <f t="shared" ref="C18:D18" si="2">+C9+SUM(C16:C17)</f>
        <v>1882143751138</v>
      </c>
      <c r="D18" s="107">
        <f t="shared" si="2"/>
        <v>109282940818</v>
      </c>
      <c r="E18" s="107">
        <f>+E9+SUM(E16:E17)</f>
        <v>4000000000000</v>
      </c>
      <c r="F18" s="75" t="s">
        <v>1106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002060F9-614D-4216-A307-25737C403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2025-10-28T00:11:40Z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