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alexvenegas/Downloads/"/>
    </mc:Choice>
  </mc:AlternateContent>
  <xr:revisionPtr revIDLastSave="0" documentId="13_ncr:1_{3D168417-88EB-F847-AF73-D3F8016CFDA3}" xr6:coauthVersionLast="47" xr6:coauthVersionMax="47" xr10:uidLastSave="{00000000-0000-0000-0000-000000000000}"/>
  <workbookProtection workbookAlgorithmName="SHA-512" workbookHashValue="WHqnM0815LPQJDOQg3k2pcWVyEXqInmwq86hHszd5fAbEDVVwzjkycZr7CS8vr5qv39IJyMPpbzVA1UctHFogQ==" workbookSaltValue="mWGs8jEZCYz5mkkI0+I6cA==" workbookSpinCount="100000" lockStructure="1"/>
  <bookViews>
    <workbookView xWindow="-38400" yWindow="-820" windowWidth="38400" windowHeight="21100" xr2:uid="{5F8D78E7-E4A6-E344-8492-43E174F37E4F}"/>
  </bookViews>
  <sheets>
    <sheet name="Presupuesto" sheetId="1" r:id="rId1"/>
    <sheet name="Kits Elementos" sheetId="2" r:id="rId2"/>
    <sheet name="Apoyo Didadtico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" i="2"/>
  <c r="L3" i="3"/>
  <c r="G34" i="1" s="1"/>
  <c r="F34" i="1"/>
  <c r="H36" i="1"/>
  <c r="H33" i="1"/>
  <c r="H29" i="1"/>
  <c r="H28" i="1"/>
  <c r="H27" i="1"/>
  <c r="H26" i="1"/>
  <c r="H25" i="1"/>
  <c r="H24" i="1"/>
  <c r="H23" i="1"/>
  <c r="H22" i="1"/>
  <c r="H18" i="1"/>
  <c r="H17" i="1"/>
  <c r="H16" i="1"/>
  <c r="H15" i="1"/>
  <c r="H14" i="1"/>
  <c r="H13" i="1"/>
  <c r="H12" i="1"/>
  <c r="H34" i="1" l="1"/>
  <c r="H19" i="1"/>
  <c r="H30" i="1"/>
  <c r="G2" i="2"/>
  <c r="G35" i="1" s="1"/>
  <c r="H35" i="1" s="1"/>
  <c r="H37" i="1" l="1"/>
  <c r="H38" i="1"/>
  <c r="H42" i="1" s="1"/>
  <c r="H43" i="1" s="1"/>
  <c r="H44" i="1" s="1"/>
</calcChain>
</file>

<file path=xl/sharedStrings.xml><?xml version="1.0" encoding="utf-8"?>
<sst xmlns="http://schemas.openxmlformats.org/spreadsheetml/2006/main" count="248" uniqueCount="152">
  <si>
    <t>ESTRUCTURA DE PRESUPUESTO. ANEXO No. 3</t>
  </si>
  <si>
    <t>CONVOCATORIA PÚBLICA DIRIGIDA A INSTITUCIONES DE EDUCACIÓN SUPERIOR-IES QUE CUENTEN CON ACREDITACIÓN INSTITUCIONAL EN ALTA CALIDAD VIGENTE, PARA QUE POSTULEN PROPUESTAS PARA EL FORTALECIMIENTO DE SEDES EDUCATIVAS RURALES A TRAVÉS DEL DESARROLLO DE PROCESOS DE FORMACIÓN DOCENTE, ENTREGA DE MATERIAL EDUCATIVO   Y SEGUIMIENTO A LA IMPLEMENTACIÓN DEL MODELO EDUCATIVO FLEXIBLE- MEF - CAMINAR EN SECUNDARIA</t>
  </si>
  <si>
    <r>
      <t xml:space="preserve">NOTA 1: </t>
    </r>
    <r>
      <rPr>
        <sz val="12"/>
        <color rgb="FFC00000"/>
        <rFont val="Cambria"/>
        <family val="1"/>
      </rPr>
      <t>diligenciar únicamente las casillas sombreadas en verde.</t>
    </r>
  </si>
  <si>
    <r>
      <t>NOTA 2:</t>
    </r>
    <r>
      <rPr>
        <sz val="12"/>
        <rFont val="Cambria"/>
        <family val="1"/>
      </rPr>
      <t> Los valores deben ser expresados en pesos colombianos.</t>
    </r>
  </si>
  <si>
    <r>
      <t>NOTA 3:</t>
    </r>
    <r>
      <rPr>
        <sz val="12"/>
        <rFont val="Cambria"/>
        <family val="1"/>
      </rPr>
      <t> Al formular la propuesta, la Institución de Educación Superior manifiesta que esta incluye todos los impuestos, tasas y contribuciones establecidos por las diferentes autoridades nacionales, departamentales o municipales y dentro de estos mismos niveles territoriales, los impuestos, tasas y contribuciones establecidos por las diferentes autoridades ambientales, que afecten el contrato y las actividades que de él se deriven.</t>
    </r>
  </si>
  <si>
    <t>COSTOS DIRECTOS DE OPERACIÓN</t>
  </si>
  <si>
    <t xml:space="preserve">RUBRO 1.	Talento humano mínimo requerido  </t>
  </si>
  <si>
    <t>TALENTO HUMANO</t>
  </si>
  <si>
    <t>OBSERVACIÓN</t>
  </si>
  <si>
    <t>CANTIDAD</t>
  </si>
  <si>
    <t>MESES VINCULACIÓN</t>
  </si>
  <si>
    <t>% DE DEDICACIÓN</t>
  </si>
  <si>
    <t>VALOR UNITARIO MES</t>
  </si>
  <si>
    <t xml:space="preserve">VALOR TOTAL </t>
  </si>
  <si>
    <t>Líder proceso de formación y acompañamiento</t>
  </si>
  <si>
    <t>"Título de pregrado en: Ciencias de la educación o en ciencias sociales o afines, ciencias humanas o afines. 
Título de posgrado en modalidad de especialización en: Gerencia de proyectos educativos. 
Mínimo 48 meses de experiencia profesional relacionada en:
•	relacionados en coordinación de proyectos educativos, docencia, educación virtual y conocimiento en los modelos educativos flexibles y permanencia. "</t>
  </si>
  <si>
    <t>Profesional sistematización de la información</t>
  </si>
  <si>
    <t>"Título de pregrado en: Ingeniería de sistemas, telemática y/o ingenierías afines.</t>
  </si>
  <si>
    <t>Auxiliar administrativo y financiero</t>
  </si>
  <si>
    <t>Título de posgrado en modalidad de especialización, maestría o doctorado en: Ingeniería de sistemas y telemática o estadístico o afines.</t>
  </si>
  <si>
    <t>Profesionales de acompañamiento MEF</t>
  </si>
  <si>
    <t>Mínimo 15 meses de experiencia profesional relacionada en el manejo, consolidación y análisis de información, bases de datos de proyectos educativos o seguimiento a sistemas de información o a gestión de la seguridad de la información"</t>
  </si>
  <si>
    <t>Tutores para la formación bajo estrategias mixta</t>
  </si>
  <si>
    <t>Técnico o profesional en programas afines a la administración y/o archivística.</t>
  </si>
  <si>
    <t xml:space="preserve">Profesional de apoyo acompañamiento virtual </t>
  </si>
  <si>
    <t>Experiencia: Acreditar 24 meses de experiencia relacionada con procesos administrativos y/o contables.</t>
  </si>
  <si>
    <t xml:space="preserve">Profesional de comunicaciones </t>
  </si>
  <si>
    <t>"Título de pregrado en: Ciencias de la educación o en ciencias sociales o afines, ciencias humanas o afines.</t>
  </si>
  <si>
    <t>TOTAL RUBRO 1</t>
  </si>
  <si>
    <t>RUBRO 2. Costos de desplazamiento y de activades en territorio</t>
  </si>
  <si>
    <t>ITEM</t>
  </si>
  <si>
    <t>DESCRIPCION</t>
  </si>
  <si>
    <t>TIEMPO</t>
  </si>
  <si>
    <t>No VECES</t>
  </si>
  <si>
    <t xml:space="preserve">VALOR UNITARIO </t>
  </si>
  <si>
    <t>VALOR TOTAL INCLUIDO IVA</t>
  </si>
  <si>
    <t>2.1</t>
  </si>
  <si>
    <t>Gastos transporte  Aereos para profesionales de campo</t>
  </si>
  <si>
    <t xml:space="preserve">Gastos de transporte de cada uno de los profesionales a los talleres zonales focalizados para el desarrollo de la capacitacion presencial de los docentes se estiman 4 talles con capacidad de 30 personas para un total de 120 docentes </t>
  </si>
  <si>
    <t>2.2</t>
  </si>
  <si>
    <t>Gastos de viaticos para profesionales de Campo</t>
  </si>
  <si>
    <t>Cubre alimentación y hospedaje y transporte terreste por un 5 dias, para realizar los talleres zonales, se estima 4 talleres</t>
  </si>
  <si>
    <t>2.3</t>
  </si>
  <si>
    <t>Gastos transporte terrestre a sedes que implementan MEF</t>
  </si>
  <si>
    <t>Gastos de transporte  por semana ida y vuelta  para cada una de los verificadores de campo, con una permanencia de 2 dia de visitas  y 2 sedes por semana</t>
  </si>
  <si>
    <t>2.4</t>
  </si>
  <si>
    <t>Gastos de viaticos para profesionales de MEF</t>
  </si>
  <si>
    <t>Cubre alimentación y hospedaje e por un 4 dias, para la visitas y acompañamiento a docentes en cada una de las sedes focalizadas, se estima visita de 24 sedes por cada uno de los profesionales 2 por semana (total  120 sedes acompañdas)</t>
  </si>
  <si>
    <t>2.5</t>
  </si>
  <si>
    <t>Costo de talleres Focalizados  de capacitacion</t>
  </si>
  <si>
    <t>Logistica del evento, alquiler salón con inmobiliario (sonido) y estación de café.  Por un dia de alquiler para promedio 30 personas por taller  (los talleres tendra una duracion de 4 dias para cumplir con plan de capacitacion)</t>
  </si>
  <si>
    <t>2.6</t>
  </si>
  <si>
    <t>Gastos transporte   a talleres de docentes</t>
  </si>
  <si>
    <t>Gastos de transporte al taller de participantes</t>
  </si>
  <si>
    <t>2.7</t>
  </si>
  <si>
    <t>Gastos de participacion para  docentes en talleres presenciales.</t>
  </si>
  <si>
    <t xml:space="preserve">Cubre alimentación (almuerzo refrigerio ) hospedeje </t>
  </si>
  <si>
    <t>2.8</t>
  </si>
  <si>
    <t>Pecuniarios  formación virtual y presencial</t>
  </si>
  <si>
    <t>Cetificación de docentes que cumplen los procesos de formación en MEF</t>
  </si>
  <si>
    <t>TOTAL RUBRO 2</t>
  </si>
  <si>
    <t>RUBRO 3. Dotación de materiales y de apoyo a modelos educativos flexibles (MEF)</t>
  </si>
  <si>
    <t>DESCRIPCIÓN</t>
  </si>
  <si>
    <t>CANTIDAD
REQUERIDA</t>
  </si>
  <si>
    <t xml:space="preserve">VALOR UNITARIO O MENSUAL </t>
  </si>
  <si>
    <t>VALOR TOTAL</t>
  </si>
  <si>
    <t xml:space="preserve">logistica y entrega de material </t>
  </si>
  <si>
    <t xml:space="preserve">Recurso con destinación específica para logistica distribucion y entrega de los materiales  y elementos de apoyo </t>
  </si>
  <si>
    <t>Modelo Educativo Flexible Caminar en Secundaria</t>
  </si>
  <si>
    <t>Impresión, embalaje,  de los materiales pedagógicos correspondientes a los manuales para docentes que se formen en el uso e implementación del MEF Caminar en Secundaria,  de las solicitudes presentadas por las ETC, de estas solicitudes se obtiene que el 1% de las solicutdes presentadas, requieren apoyo en MEF Caminar en Secundaria</t>
  </si>
  <si>
    <t>3.3</t>
  </si>
  <si>
    <t>CAMINAR EN SECUNDARIA</t>
  </si>
  <si>
    <t>Costo del  KIT  de apoyo didactico complemento de las canastas educativas del MEF Caminar en Secundaria con su debido  embalaje y distribución a los territorios previamente focalizados- sedes educativas</t>
  </si>
  <si>
    <t>3.4</t>
  </si>
  <si>
    <t>Kit Tutor/Dotación</t>
  </si>
  <si>
    <t>Incluye los elementos básicos para el desarrollo de su función los cuales se estima los siguientes Ítems: Marcadores borrables tintas azul ,  Marcadores borrables tintas negra , Marcadores borrables tintas verde , Marcadores borrables tintas rojo , Borradores Para tablero acrílico en plástico, Lápices  No 2 HB, Lapicero  negros, Cuadernos Argollado Cuadriculado, tapa dura, grande 5M, Resma papel tamaño carta blanco, Resaltadores  – amarillos, Grapadoras  OE-345,  Perforadoras OE-345.</t>
  </si>
  <si>
    <t>TOTAL RUBRO 3</t>
  </si>
  <si>
    <t>TOTAL COSTOS DIRECTOS DE OPERACIÓN (RUBRO 1 + RUBRO2 + RUBRO3 )</t>
  </si>
  <si>
    <t>COSTOS INDIRECTOS DE OPERACIÓN</t>
  </si>
  <si>
    <t>RUBRO</t>
  </si>
  <si>
    <t>VALOR INCLUIDO IVA</t>
  </si>
  <si>
    <t>ADMINISTRACIÓN</t>
  </si>
  <si>
    <t>PORCENTAJE TOTAL</t>
  </si>
  <si>
    <t>Gastos de Administración Incluye  (Financieros, Papelería, impresión de informes, sistematización, mensajería)</t>
  </si>
  <si>
    <t>TOTAL RUBRO 4</t>
  </si>
  <si>
    <t>TOTAL COSTOS DIRECTOS E INDIRECTOS DE LA OPERACIÓN</t>
  </si>
  <si>
    <t>ELEMENTO</t>
  </si>
  <si>
    <t>FICHA TÉCNICA</t>
  </si>
  <si>
    <t>EMPAQUE</t>
  </si>
  <si>
    <t>CANTIDAD X KIT</t>
  </si>
  <si>
    <t>VALOR UNITARIO</t>
  </si>
  <si>
    <t>VALOR TOTAL X KIT</t>
  </si>
  <si>
    <t>COSTO KIT</t>
  </si>
  <si>
    <t>Caja de lápiz</t>
  </si>
  <si>
    <t>Caja por 12</t>
  </si>
  <si>
    <t>Borrador lápiz</t>
  </si>
  <si>
    <t>Caja de 40 unidades</t>
  </si>
  <si>
    <t xml:space="preserve">Vinilos </t>
  </si>
  <si>
    <t>Unidad</t>
  </si>
  <si>
    <t>Marcadores permanentes</t>
  </si>
  <si>
    <t>Marcadores borrables</t>
  </si>
  <si>
    <t>Papel seda</t>
  </si>
  <si>
    <t>Papel bond</t>
  </si>
  <si>
    <t>Block cuadriculado</t>
  </si>
  <si>
    <t>Borrador peluche tablero</t>
  </si>
  <si>
    <t>Globo terráqueo</t>
  </si>
  <si>
    <t>Papel silueta</t>
  </si>
  <si>
    <t>Tajalápiz</t>
  </si>
  <si>
    <t>Caja x 24 unidades</t>
  </si>
  <si>
    <t>Cinta adhesiva</t>
  </si>
  <si>
    <t>Pegante liquido</t>
  </si>
  <si>
    <t>Pegante en barra</t>
  </si>
  <si>
    <t>Kit de embudos plásticos tallo mediano semitransparente</t>
  </si>
  <si>
    <t>Rollo papel Kraft</t>
  </si>
  <si>
    <t>Metro graduado</t>
  </si>
  <si>
    <t>Juego de pinceles</t>
  </si>
  <si>
    <t>Decámetro</t>
  </si>
  <si>
    <t>Papel indicador universal ph-1-10</t>
  </si>
  <si>
    <t>Tijeras punta roma</t>
  </si>
  <si>
    <t>Cartulina octavos</t>
  </si>
  <si>
    <t>Balón de baloncesto # 6</t>
  </si>
  <si>
    <t>Balón de fútbol # 5</t>
  </si>
  <si>
    <t>item</t>
  </si>
  <si>
    <t>Descripción</t>
  </si>
  <si>
    <t>Tamaño*</t>
  </si>
  <si>
    <t>Papel hojas</t>
  </si>
  <si>
    <t>No. de páginas</t>
  </si>
  <si>
    <t>Tinta hojas</t>
  </si>
  <si>
    <t>Papel carátula</t>
  </si>
  <si>
    <t>Tinta carátula</t>
  </si>
  <si>
    <t>Plastificado</t>
  </si>
  <si>
    <t>Encuadernación</t>
  </si>
  <si>
    <t>Total modelo</t>
  </si>
  <si>
    <t>Aprendamos Haciendo 1 6º y 7º</t>
  </si>
  <si>
    <t xml:space="preserve">28 X 21 </t>
  </si>
  <si>
    <t>Papel bond blanco 90 gr</t>
  </si>
  <si>
    <t>2x2 (pantone + negro)</t>
  </si>
  <si>
    <t>Papel esmaltado C2S de 300 gr</t>
  </si>
  <si>
    <t>4x0</t>
  </si>
  <si>
    <t>Plástificado brilante C2S</t>
  </si>
  <si>
    <t>Rústica PUR</t>
  </si>
  <si>
    <t>Aprendamos Haciendo 1 8º y 9º</t>
  </si>
  <si>
    <t>Aprendamos Haciendo 2 6º y 7º</t>
  </si>
  <si>
    <t>Aprendamos Haciendo 2  8º y 9º</t>
  </si>
  <si>
    <t>Aprendamos Haciendo 3 6º y 7º</t>
  </si>
  <si>
    <t>Aprendamos Haciendo 3 8º y 9º</t>
  </si>
  <si>
    <t>Hagámonos Expertos  6º y 7º</t>
  </si>
  <si>
    <t>Hagámonos Expertos  8º y 9º</t>
  </si>
  <si>
    <t>Introducción a los PPP 6º y 7º</t>
  </si>
  <si>
    <t>Introducción a los PPP 8º y 9º</t>
  </si>
  <si>
    <t>Manual de implementación</t>
  </si>
  <si>
    <t>Los Elementos antes mensiaonados tomar de acuerdo a las fichas tecnicas de un cantidad unitaria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</si>
</sst>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\ #,##0;[Red]\-&quot;$&quot;\ #,##0"/>
    <numFmt numFmtId="8" formatCode="&quot;$&quot;\ #,##0.00;[Red]\-&quot;$&quot;\ #,##0.0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$-240A]\ #,##0.00;[Red]\-[$$-240A]\ #,##0.00"/>
    <numFmt numFmtId="165" formatCode="&quot;$&quot;#,##0"/>
    <numFmt numFmtId="166" formatCode="_-&quot;$&quot;* #,##0_-;\-&quot;$&quot;* #,##0_-;_-&quot;$&quot;* &quot;-&quot;_-;_-@_-"/>
    <numFmt numFmtId="167" formatCode="[$$-240A]\ #,##0;[Red]\-[$$-240A]\ #,##0"/>
  </numFmts>
  <fonts count="26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b/>
      <sz val="12"/>
      <color rgb="FFC00000"/>
      <name val="Cambria"/>
      <family val="1"/>
    </font>
    <font>
      <sz val="12"/>
      <color rgb="FFC00000"/>
      <name val="Cambria"/>
      <family val="1"/>
    </font>
    <font>
      <b/>
      <sz val="12"/>
      <name val="Cambria"/>
      <family val="1"/>
    </font>
    <font>
      <sz val="12"/>
      <name val="Cambria"/>
      <family val="1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8"/>
      <color rgb="FF000000"/>
      <name val="Calibri"/>
      <family val="2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  <font>
      <sz val="11"/>
      <color rgb="FF0D0D0D"/>
      <name val="Calibri Light"/>
      <family val="2"/>
    </font>
    <font>
      <sz val="10"/>
      <color rgb="FF22222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4D59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theme="9" tint="0.39997558519241921"/>
        <bgColor rgb="FF000000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164" fontId="2" fillId="0" borderId="0" xfId="0" applyNumberFormat="1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164" fontId="9" fillId="0" borderId="0" xfId="0" applyNumberFormat="1" applyFont="1"/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164" fontId="12" fillId="4" borderId="16" xfId="0" applyNumberFormat="1" applyFont="1" applyFill="1" applyBorder="1" applyAlignment="1">
      <alignment horizontal="center" vertical="center" wrapText="1"/>
    </xf>
    <xf numFmtId="164" fontId="12" fillId="4" borderId="17" xfId="0" applyNumberFormat="1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4" fillId="5" borderId="18" xfId="0" applyFont="1" applyFill="1" applyBorder="1" applyAlignment="1">
      <alignment horizontal="center" vertical="center"/>
    </xf>
    <xf numFmtId="9" fontId="9" fillId="0" borderId="16" xfId="0" applyNumberFormat="1" applyFont="1" applyBorder="1" applyAlignment="1">
      <alignment horizontal="center" vertical="center" wrapText="1"/>
    </xf>
    <xf numFmtId="164" fontId="9" fillId="6" borderId="16" xfId="4" applyNumberFormat="1" applyFont="1" applyFill="1" applyBorder="1" applyAlignment="1" applyProtection="1">
      <alignment vertical="center" wrapText="1"/>
      <protection locked="0"/>
    </xf>
    <xf numFmtId="164" fontId="9" fillId="0" borderId="17" xfId="4" applyNumberFormat="1" applyFont="1" applyFill="1" applyBorder="1" applyAlignment="1" applyProtection="1">
      <alignment vertical="center" wrapText="1"/>
    </xf>
    <xf numFmtId="167" fontId="0" fillId="0" borderId="0" xfId="0" applyNumberFormat="1"/>
    <xf numFmtId="0" fontId="15" fillId="4" borderId="15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vertical="center" wrapText="1"/>
    </xf>
    <xf numFmtId="0" fontId="12" fillId="4" borderId="19" xfId="0" applyFont="1" applyFill="1" applyBorder="1" applyAlignment="1">
      <alignment vertical="center" wrapText="1"/>
    </xf>
    <xf numFmtId="0" fontId="12" fillId="4" borderId="20" xfId="0" applyFont="1" applyFill="1" applyBorder="1" applyAlignment="1">
      <alignment vertical="center" wrapText="1"/>
    </xf>
    <xf numFmtId="0" fontId="12" fillId="4" borderId="21" xfId="0" applyFont="1" applyFill="1" applyBorder="1" applyAlignment="1">
      <alignment vertical="center" wrapText="1"/>
    </xf>
    <xf numFmtId="164" fontId="15" fillId="4" borderId="16" xfId="0" applyNumberFormat="1" applyFont="1" applyFill="1" applyBorder="1" applyAlignment="1">
      <alignment horizontal="center" vertical="center" wrapText="1"/>
    </xf>
    <xf numFmtId="164" fontId="15" fillId="4" borderId="17" xfId="0" applyNumberFormat="1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vertical="center" wrapText="1"/>
    </xf>
    <xf numFmtId="0" fontId="17" fillId="0" borderId="16" xfId="0" applyFont="1" applyBorder="1" applyAlignment="1">
      <alignment horizontal="center" vertical="center" wrapText="1"/>
    </xf>
    <xf numFmtId="164" fontId="9" fillId="0" borderId="16" xfId="4" applyNumberFormat="1" applyFont="1" applyFill="1" applyBorder="1" applyAlignment="1" applyProtection="1">
      <alignment vertical="center" wrapText="1"/>
    </xf>
    <xf numFmtId="164" fontId="15" fillId="4" borderId="17" xfId="0" applyNumberFormat="1" applyFont="1" applyFill="1" applyBorder="1" applyAlignment="1">
      <alignment horizontal="right" vertical="center" wrapText="1"/>
    </xf>
    <xf numFmtId="0" fontId="16" fillId="0" borderId="15" xfId="0" applyFont="1" applyBorder="1" applyAlignment="1">
      <alignment horizontal="center" vertical="center" wrapText="1"/>
    </xf>
    <xf numFmtId="0" fontId="17" fillId="0" borderId="22" xfId="0" applyFont="1" applyBorder="1" applyAlignment="1">
      <alignment vertical="center" wrapText="1"/>
    </xf>
    <xf numFmtId="164" fontId="9" fillId="0" borderId="23" xfId="0" applyNumberFormat="1" applyFont="1" applyBorder="1" applyAlignment="1">
      <alignment vertical="center" wrapText="1"/>
    </xf>
    <xf numFmtId="164" fontId="10" fillId="3" borderId="17" xfId="0" applyNumberFormat="1" applyFont="1" applyFill="1" applyBorder="1" applyAlignment="1">
      <alignment vertical="center" wrapText="1"/>
    </xf>
    <xf numFmtId="0" fontId="17" fillId="0" borderId="15" xfId="0" applyFont="1" applyBorder="1" applyAlignment="1" applyProtection="1">
      <alignment horizontal="center" vertical="center" wrapText="1"/>
      <protection hidden="1"/>
    </xf>
    <xf numFmtId="10" fontId="9" fillId="6" borderId="16" xfId="2" applyNumberFormat="1" applyFont="1" applyFill="1" applyBorder="1" applyAlignment="1" applyProtection="1">
      <alignment vertical="center" wrapText="1"/>
      <protection locked="0"/>
    </xf>
    <xf numFmtId="164" fontId="9" fillId="0" borderId="17" xfId="0" applyNumberFormat="1" applyFont="1" applyBorder="1" applyAlignment="1">
      <alignment horizontal="right" vertical="center" wrapText="1"/>
    </xf>
    <xf numFmtId="164" fontId="10" fillId="2" borderId="17" xfId="1" applyNumberFormat="1" applyFont="1" applyFill="1" applyBorder="1" applyAlignment="1" applyProtection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164" fontId="13" fillId="0" borderId="0" xfId="0" applyNumberFormat="1" applyFont="1" applyAlignment="1">
      <alignment wrapText="1"/>
    </xf>
    <xf numFmtId="0" fontId="19" fillId="0" borderId="16" xfId="0" applyFont="1" applyBorder="1" applyAlignment="1">
      <alignment vertical="center"/>
    </xf>
    <xf numFmtId="0" fontId="19" fillId="0" borderId="16" xfId="0" applyFont="1" applyBorder="1" applyAlignment="1">
      <alignment horizontal="center" vertical="center"/>
    </xf>
    <xf numFmtId="8" fontId="19" fillId="0" borderId="16" xfId="0" applyNumberFormat="1" applyFont="1" applyBorder="1" applyAlignment="1">
      <alignment horizontal="center" vertical="center"/>
    </xf>
    <xf numFmtId="0" fontId="18" fillId="9" borderId="16" xfId="0" applyFont="1" applyFill="1" applyBorder="1" applyAlignment="1">
      <alignment horizontal="center" vertical="center" wrapText="1"/>
    </xf>
    <xf numFmtId="42" fontId="19" fillId="8" borderId="16" xfId="3" applyFont="1" applyFill="1" applyBorder="1" applyAlignment="1" applyProtection="1">
      <alignment horizontal="center" vertical="center"/>
      <protection locked="0"/>
    </xf>
    <xf numFmtId="0" fontId="22" fillId="12" borderId="16" xfId="0" applyFont="1" applyFill="1" applyBorder="1" applyAlignment="1">
      <alignment horizontal="center" vertical="center" wrapText="1"/>
    </xf>
    <xf numFmtId="0" fontId="23" fillId="13" borderId="16" xfId="0" applyFont="1" applyFill="1" applyBorder="1" applyAlignment="1">
      <alignment horizontal="center"/>
    </xf>
    <xf numFmtId="0" fontId="22" fillId="12" borderId="26" xfId="0" applyFont="1" applyFill="1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6" xfId="0" applyFont="1" applyFill="1" applyBorder="1" applyAlignment="1">
      <alignment horizontal="left" vertical="center" wrapText="1"/>
    </xf>
    <xf numFmtId="6" fontId="25" fillId="14" borderId="16" xfId="0" applyNumberFormat="1" applyFont="1" applyFill="1" applyBorder="1" applyAlignment="1" applyProtection="1">
      <alignment horizontal="left" vertical="center"/>
      <protection locked="0"/>
    </xf>
    <xf numFmtId="164" fontId="9" fillId="10" borderId="16" xfId="4" applyNumberFormat="1" applyFont="1" applyFill="1" applyBorder="1" applyAlignment="1" applyProtection="1">
      <alignment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165" fontId="10" fillId="3" borderId="15" xfId="5" applyNumberFormat="1" applyFont="1" applyFill="1" applyBorder="1" applyAlignment="1" applyProtection="1">
      <alignment horizontal="center" vertical="center" wrapText="1"/>
    </xf>
    <xf numFmtId="165" fontId="10" fillId="3" borderId="16" xfId="5" applyNumberFormat="1" applyFont="1" applyFill="1" applyBorder="1" applyAlignment="1" applyProtection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165" fontId="10" fillId="3" borderId="15" xfId="2" applyNumberFormat="1" applyFont="1" applyFill="1" applyBorder="1" applyAlignment="1" applyProtection="1">
      <alignment horizontal="center" vertical="center" wrapText="1"/>
    </xf>
    <xf numFmtId="165" fontId="10" fillId="3" borderId="16" xfId="2" applyNumberFormat="1" applyFont="1" applyFill="1" applyBorder="1" applyAlignment="1" applyProtection="1">
      <alignment horizontal="center" vertical="center" wrapText="1"/>
    </xf>
    <xf numFmtId="164" fontId="10" fillId="3" borderId="16" xfId="0" applyNumberFormat="1" applyFont="1" applyFill="1" applyBorder="1" applyAlignment="1">
      <alignment horizontal="center" vertical="center" wrapText="1"/>
    </xf>
    <xf numFmtId="164" fontId="10" fillId="3" borderId="17" xfId="0" applyNumberFormat="1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8" fontId="20" fillId="0" borderId="25" xfId="0" applyNumberFormat="1" applyFont="1" applyBorder="1" applyAlignment="1">
      <alignment horizontal="center" vertical="center"/>
    </xf>
    <xf numFmtId="8" fontId="20" fillId="0" borderId="26" xfId="0" applyNumberFormat="1" applyFont="1" applyBorder="1" applyAlignment="1">
      <alignment horizontal="center" vertical="center"/>
    </xf>
    <xf numFmtId="8" fontId="20" fillId="0" borderId="27" xfId="0" applyNumberFormat="1" applyFont="1" applyBorder="1" applyAlignment="1">
      <alignment horizontal="center" vertical="center"/>
    </xf>
    <xf numFmtId="0" fontId="21" fillId="11" borderId="28" xfId="0" applyFont="1" applyFill="1" applyBorder="1" applyAlignment="1">
      <alignment horizontal="center" vertical="center"/>
    </xf>
    <xf numFmtId="0" fontId="21" fillId="11" borderId="29" xfId="0" applyFont="1" applyFill="1" applyBorder="1" applyAlignment="1">
      <alignment horizontal="center" vertical="center"/>
    </xf>
    <xf numFmtId="6" fontId="0" fillId="0" borderId="3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9" fillId="0" borderId="26" xfId="0" applyFont="1" applyFill="1" applyBorder="1" applyAlignment="1">
      <alignment vertical="center"/>
    </xf>
  </cellXfs>
  <cellStyles count="6">
    <cellStyle name="Millares" xfId="1" builtinId="3"/>
    <cellStyle name="Moneda" xfId="2" builtinId="4"/>
    <cellStyle name="Moneda [0]" xfId="3" builtinId="7"/>
    <cellStyle name="Moneda [0] 2" xfId="4" xr:uid="{AE333944-5238-5D41-90C9-3107CA5D0F16}"/>
    <cellStyle name="Moneda 6" xfId="5" xr:uid="{D7C40280-E68C-034E-8EB3-0F4BE507FBD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</xdr:row>
      <xdr:rowOff>21167</xdr:rowOff>
    </xdr:from>
    <xdr:to>
      <xdr:col>1</xdr:col>
      <xdr:colOff>1449917</xdr:colOff>
      <xdr:row>1</xdr:row>
      <xdr:rowOff>721982</xdr:rowOff>
    </xdr:to>
    <xdr:pic>
      <xdr:nvPicPr>
        <xdr:cNvPr id="2" name="Imagen 13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D3EA1012-D143-004D-B901-09DE64F5F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350" y="287867"/>
          <a:ext cx="1354667" cy="700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2021416</xdr:colOff>
      <xdr:row>1</xdr:row>
      <xdr:rowOff>84667</xdr:rowOff>
    </xdr:from>
    <xdr:to>
      <xdr:col>2</xdr:col>
      <xdr:colOff>3345391</xdr:colOff>
      <xdr:row>1</xdr:row>
      <xdr:rowOff>551392</xdr:rowOff>
    </xdr:to>
    <xdr:pic>
      <xdr:nvPicPr>
        <xdr:cNvPr id="3" name="Imagen 15">
          <a:extLst>
            <a:ext uri="{FF2B5EF4-FFF2-40B4-BE49-F238E27FC236}">
              <a16:creationId xmlns:a16="http://schemas.microsoft.com/office/drawing/2014/main" id="{20080CD5-CE4D-534D-B07F-0C0BDEB14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3316" y="351367"/>
          <a:ext cx="13239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08950-BAE2-0C42-B632-E222AF9FAD7F}">
  <dimension ref="A1:I45"/>
  <sheetViews>
    <sheetView tabSelected="1" topLeftCell="A28" zoomScale="110" zoomScaleNormal="110" workbookViewId="0">
      <selection activeCell="G35" sqref="G35"/>
    </sheetView>
  </sheetViews>
  <sheetFormatPr baseColWidth="10" defaultColWidth="11.5" defaultRowHeight="16" x14ac:dyDescent="0.2"/>
  <cols>
    <col min="1" max="1" width="8.83203125" style="1" customWidth="1"/>
    <col min="2" max="2" width="40.6640625" style="2" bestFit="1" customWidth="1"/>
    <col min="3" max="3" width="69.33203125" style="2" customWidth="1"/>
    <col min="4" max="4" width="13.1640625" style="2" customWidth="1"/>
    <col min="5" max="5" width="17" style="2" customWidth="1"/>
    <col min="6" max="6" width="15.1640625" style="2" customWidth="1"/>
    <col min="7" max="7" width="21.83203125" style="3" customWidth="1"/>
    <col min="8" max="8" width="28.1640625" style="3" customWidth="1"/>
    <col min="10" max="10" width="19.33203125" bestFit="1" customWidth="1"/>
    <col min="11" max="11" width="13.33203125" bestFit="1" customWidth="1"/>
  </cols>
  <sheetData>
    <row r="1" spans="1:9" ht="21.75" customHeight="1" thickBot="1" x14ac:dyDescent="0.25"/>
    <row r="2" spans="1:9" ht="58.5" customHeight="1" x14ac:dyDescent="0.2">
      <c r="A2" s="86"/>
      <c r="B2" s="87"/>
      <c r="C2" s="87"/>
      <c r="D2" s="88" t="s">
        <v>0</v>
      </c>
      <c r="E2" s="88"/>
      <c r="F2" s="88"/>
      <c r="G2" s="88"/>
      <c r="H2" s="89"/>
    </row>
    <row r="3" spans="1:9" ht="63.75" customHeight="1" thickBot="1" x14ac:dyDescent="0.25">
      <c r="A3" s="90" t="s">
        <v>1</v>
      </c>
      <c r="B3" s="91"/>
      <c r="C3" s="91"/>
      <c r="D3" s="91"/>
      <c r="E3" s="91"/>
      <c r="F3" s="91"/>
      <c r="G3" s="91"/>
      <c r="H3" s="92"/>
    </row>
    <row r="4" spans="1:9" ht="10.5" customHeight="1" thickBot="1" x14ac:dyDescent="0.25"/>
    <row r="5" spans="1:9" x14ac:dyDescent="0.2">
      <c r="A5" s="93" t="s">
        <v>2</v>
      </c>
      <c r="B5" s="94"/>
      <c r="C5" s="94"/>
      <c r="D5" s="94"/>
      <c r="E5" s="94"/>
      <c r="F5" s="94"/>
      <c r="G5" s="94"/>
      <c r="H5" s="95"/>
    </row>
    <row r="6" spans="1:9" x14ac:dyDescent="0.2">
      <c r="A6" s="96" t="s">
        <v>3</v>
      </c>
      <c r="B6" s="97"/>
      <c r="C6" s="97"/>
      <c r="D6" s="97"/>
      <c r="E6" s="97"/>
      <c r="F6" s="97"/>
      <c r="G6" s="97"/>
      <c r="H6" s="98"/>
    </row>
    <row r="7" spans="1:9" ht="50.25" customHeight="1" thickBot="1" x14ac:dyDescent="0.25">
      <c r="A7" s="83" t="s">
        <v>4</v>
      </c>
      <c r="B7" s="84"/>
      <c r="C7" s="84"/>
      <c r="D7" s="84"/>
      <c r="E7" s="84"/>
      <c r="F7" s="84"/>
      <c r="G7" s="84"/>
      <c r="H7" s="85"/>
    </row>
    <row r="8" spans="1:9" ht="17" thickBot="1" x14ac:dyDescent="0.25">
      <c r="A8" s="4"/>
      <c r="B8" s="5"/>
      <c r="C8" s="5"/>
      <c r="D8" s="5"/>
      <c r="E8" s="5"/>
      <c r="F8" s="5"/>
      <c r="G8" s="6"/>
      <c r="H8" s="6"/>
    </row>
    <row r="9" spans="1:9" ht="15" customHeight="1" x14ac:dyDescent="0.2">
      <c r="A9" s="72" t="s">
        <v>5</v>
      </c>
      <c r="B9" s="73"/>
      <c r="C9" s="73"/>
      <c r="D9" s="73"/>
      <c r="E9" s="73"/>
      <c r="F9" s="73"/>
      <c r="G9" s="73"/>
      <c r="H9" s="74"/>
    </row>
    <row r="10" spans="1:9" ht="15" customHeight="1" x14ac:dyDescent="0.2">
      <c r="A10" s="67" t="s">
        <v>6</v>
      </c>
      <c r="B10" s="68"/>
      <c r="C10" s="68"/>
      <c r="D10" s="68"/>
      <c r="E10" s="68"/>
      <c r="F10" s="68"/>
      <c r="G10" s="69"/>
      <c r="H10" s="70"/>
    </row>
    <row r="11" spans="1:9" ht="34" x14ac:dyDescent="0.2">
      <c r="A11" s="7">
        <v>1</v>
      </c>
      <c r="B11" s="8" t="s">
        <v>7</v>
      </c>
      <c r="C11" s="8" t="s">
        <v>8</v>
      </c>
      <c r="D11" s="8" t="s">
        <v>9</v>
      </c>
      <c r="E11" s="8" t="s">
        <v>10</v>
      </c>
      <c r="F11" s="8" t="s">
        <v>11</v>
      </c>
      <c r="G11" s="9" t="s">
        <v>12</v>
      </c>
      <c r="H11" s="10" t="s">
        <v>13</v>
      </c>
    </row>
    <row r="12" spans="1:9" ht="80" customHeight="1" x14ac:dyDescent="0.2">
      <c r="A12" s="11">
        <v>1.1000000000000001</v>
      </c>
      <c r="B12" s="12" t="s">
        <v>14</v>
      </c>
      <c r="C12" s="13" t="s">
        <v>15</v>
      </c>
      <c r="D12" s="14">
        <v>1</v>
      </c>
      <c r="E12" s="14">
        <v>4</v>
      </c>
      <c r="F12" s="15">
        <v>1</v>
      </c>
      <c r="G12" s="16">
        <v>0</v>
      </c>
      <c r="H12" s="17">
        <f t="shared" ref="H12:H18" si="0">ROUND(D12*F12*G12*E12,2)</f>
        <v>0</v>
      </c>
      <c r="I12" s="18"/>
    </row>
    <row r="13" spans="1:9" ht="105.75" customHeight="1" x14ac:dyDescent="0.2">
      <c r="A13" s="11">
        <v>1.2</v>
      </c>
      <c r="B13" s="12" t="s">
        <v>16</v>
      </c>
      <c r="C13" s="13" t="s">
        <v>17</v>
      </c>
      <c r="D13" s="14">
        <v>1</v>
      </c>
      <c r="E13" s="14">
        <v>4</v>
      </c>
      <c r="F13" s="15">
        <v>1</v>
      </c>
      <c r="G13" s="16">
        <v>0</v>
      </c>
      <c r="H13" s="17">
        <f>ROUND(D13*F13*G13*E13,2)</f>
        <v>0</v>
      </c>
      <c r="I13" s="18"/>
    </row>
    <row r="14" spans="1:9" ht="80.25" customHeight="1" x14ac:dyDescent="0.2">
      <c r="A14" s="11">
        <v>1.3</v>
      </c>
      <c r="B14" s="12" t="s">
        <v>18</v>
      </c>
      <c r="C14" s="13" t="s">
        <v>19</v>
      </c>
      <c r="D14" s="14">
        <v>1</v>
      </c>
      <c r="E14" s="14">
        <v>4</v>
      </c>
      <c r="F14" s="15">
        <v>1</v>
      </c>
      <c r="G14" s="16">
        <v>0</v>
      </c>
      <c r="H14" s="17">
        <f t="shared" si="0"/>
        <v>0</v>
      </c>
      <c r="I14" s="18"/>
    </row>
    <row r="15" spans="1:9" ht="48" customHeight="1" x14ac:dyDescent="0.2">
      <c r="A15" s="11">
        <v>1.4</v>
      </c>
      <c r="B15" s="12" t="s">
        <v>20</v>
      </c>
      <c r="C15" s="13" t="s">
        <v>21</v>
      </c>
      <c r="D15" s="14">
        <v>5</v>
      </c>
      <c r="E15" s="14">
        <v>4</v>
      </c>
      <c r="F15" s="15">
        <v>1</v>
      </c>
      <c r="G15" s="16">
        <v>0</v>
      </c>
      <c r="H15" s="17">
        <f t="shared" si="0"/>
        <v>0</v>
      </c>
      <c r="I15" s="18"/>
    </row>
    <row r="16" spans="1:9" ht="100.5" customHeight="1" x14ac:dyDescent="0.2">
      <c r="A16" s="11">
        <v>1.5</v>
      </c>
      <c r="B16" s="12" t="s">
        <v>22</v>
      </c>
      <c r="C16" s="13" t="s">
        <v>23</v>
      </c>
      <c r="D16" s="14">
        <v>4</v>
      </c>
      <c r="E16" s="14">
        <v>4</v>
      </c>
      <c r="F16" s="15">
        <v>1</v>
      </c>
      <c r="G16" s="16">
        <v>0</v>
      </c>
      <c r="H16" s="17">
        <f t="shared" si="0"/>
        <v>0</v>
      </c>
      <c r="I16" s="18"/>
    </row>
    <row r="17" spans="1:9" ht="49.5" customHeight="1" x14ac:dyDescent="0.2">
      <c r="A17" s="11">
        <v>1.6</v>
      </c>
      <c r="B17" s="12" t="s">
        <v>24</v>
      </c>
      <c r="C17" s="13" t="s">
        <v>25</v>
      </c>
      <c r="D17" s="14">
        <v>2</v>
      </c>
      <c r="E17" s="14">
        <v>4</v>
      </c>
      <c r="F17" s="15">
        <v>1</v>
      </c>
      <c r="G17" s="16">
        <v>0</v>
      </c>
      <c r="H17" s="17">
        <f t="shared" si="0"/>
        <v>0</v>
      </c>
      <c r="I17" s="18"/>
    </row>
    <row r="18" spans="1:9" ht="56.25" customHeight="1" x14ac:dyDescent="0.2">
      <c r="A18" s="11">
        <v>1.7</v>
      </c>
      <c r="B18" s="12" t="s">
        <v>26</v>
      </c>
      <c r="C18" s="13" t="s">
        <v>27</v>
      </c>
      <c r="D18" s="14">
        <v>1</v>
      </c>
      <c r="E18" s="14">
        <v>4</v>
      </c>
      <c r="F18" s="15">
        <v>1</v>
      </c>
      <c r="G18" s="16">
        <v>0</v>
      </c>
      <c r="H18" s="17">
        <f t="shared" si="0"/>
        <v>0</v>
      </c>
      <c r="I18" s="18"/>
    </row>
    <row r="19" spans="1:9" ht="15" customHeight="1" x14ac:dyDescent="0.2">
      <c r="A19" s="75" t="s">
        <v>28</v>
      </c>
      <c r="B19" s="76"/>
      <c r="C19" s="76"/>
      <c r="D19" s="76"/>
      <c r="E19" s="76"/>
      <c r="F19" s="76"/>
      <c r="G19" s="76"/>
      <c r="H19" s="10">
        <f>SUM(H12:H18)</f>
        <v>0</v>
      </c>
    </row>
    <row r="20" spans="1:9" ht="15" customHeight="1" x14ac:dyDescent="0.2">
      <c r="A20" s="67" t="s">
        <v>29</v>
      </c>
      <c r="B20" s="68"/>
      <c r="C20" s="68"/>
      <c r="D20" s="68"/>
      <c r="E20" s="68"/>
      <c r="F20" s="68"/>
      <c r="G20" s="69"/>
      <c r="H20" s="70"/>
    </row>
    <row r="21" spans="1:9" ht="47.25" customHeight="1" x14ac:dyDescent="0.2">
      <c r="A21" s="19">
        <v>2</v>
      </c>
      <c r="B21" s="20" t="s">
        <v>30</v>
      </c>
      <c r="C21" s="21" t="s">
        <v>31</v>
      </c>
      <c r="D21" s="22" t="s">
        <v>9</v>
      </c>
      <c r="E21" s="23" t="s">
        <v>32</v>
      </c>
      <c r="F21" s="24" t="s">
        <v>33</v>
      </c>
      <c r="G21" s="25" t="s">
        <v>34</v>
      </c>
      <c r="H21" s="26" t="s">
        <v>35</v>
      </c>
    </row>
    <row r="22" spans="1:9" ht="82.5" customHeight="1" x14ac:dyDescent="0.2">
      <c r="A22" s="27" t="s">
        <v>36</v>
      </c>
      <c r="B22" s="28" t="s">
        <v>37</v>
      </c>
      <c r="C22" s="28" t="s">
        <v>38</v>
      </c>
      <c r="D22" s="29">
        <v>4</v>
      </c>
      <c r="E22" s="28">
        <v>1</v>
      </c>
      <c r="F22" s="28">
        <v>1</v>
      </c>
      <c r="G22" s="16">
        <v>0</v>
      </c>
      <c r="H22" s="30">
        <f t="shared" ref="H22:H25" si="1">+D22*E22*F22*G22</f>
        <v>0</v>
      </c>
    </row>
    <row r="23" spans="1:9" ht="81" customHeight="1" x14ac:dyDescent="0.2">
      <c r="A23" s="27" t="s">
        <v>39</v>
      </c>
      <c r="B23" s="28" t="s">
        <v>40</v>
      </c>
      <c r="C23" s="28" t="s">
        <v>41</v>
      </c>
      <c r="D23" s="29">
        <v>4</v>
      </c>
      <c r="E23" s="28">
        <v>4.5</v>
      </c>
      <c r="F23" s="28">
        <v>1</v>
      </c>
      <c r="G23" s="16">
        <v>0</v>
      </c>
      <c r="H23" s="30">
        <f t="shared" si="1"/>
        <v>0</v>
      </c>
    </row>
    <row r="24" spans="1:9" ht="93" customHeight="1" x14ac:dyDescent="0.2">
      <c r="A24" s="27" t="s">
        <v>42</v>
      </c>
      <c r="B24" s="28" t="s">
        <v>43</v>
      </c>
      <c r="C24" s="28" t="s">
        <v>44</v>
      </c>
      <c r="D24" s="29">
        <v>5</v>
      </c>
      <c r="E24" s="28">
        <v>1</v>
      </c>
      <c r="F24" s="28">
        <v>12</v>
      </c>
      <c r="G24" s="16">
        <v>0</v>
      </c>
      <c r="H24" s="30">
        <f t="shared" si="1"/>
        <v>0</v>
      </c>
    </row>
    <row r="25" spans="1:9" ht="105.5" customHeight="1" x14ac:dyDescent="0.2">
      <c r="A25" s="27" t="s">
        <v>45</v>
      </c>
      <c r="B25" s="28" t="s">
        <v>46</v>
      </c>
      <c r="C25" s="28" t="s">
        <v>47</v>
      </c>
      <c r="D25" s="29">
        <v>5</v>
      </c>
      <c r="E25" s="28">
        <v>3.5</v>
      </c>
      <c r="F25" s="28">
        <v>12</v>
      </c>
      <c r="G25" s="16">
        <v>0</v>
      </c>
      <c r="H25" s="30">
        <f t="shared" si="1"/>
        <v>0</v>
      </c>
    </row>
    <row r="26" spans="1:9" ht="82.5" customHeight="1" x14ac:dyDescent="0.2">
      <c r="A26" s="27" t="s">
        <v>48</v>
      </c>
      <c r="B26" s="28" t="s">
        <v>49</v>
      </c>
      <c r="C26" s="28" t="s">
        <v>50</v>
      </c>
      <c r="D26" s="29">
        <v>4</v>
      </c>
      <c r="E26" s="28">
        <v>4</v>
      </c>
      <c r="F26" s="28">
        <v>1</v>
      </c>
      <c r="G26" s="16">
        <v>0</v>
      </c>
      <c r="H26" s="30">
        <f>+D26*E26*F26*G26</f>
        <v>0</v>
      </c>
    </row>
    <row r="27" spans="1:9" ht="82.5" customHeight="1" x14ac:dyDescent="0.2">
      <c r="A27" s="27" t="s">
        <v>51</v>
      </c>
      <c r="B27" s="28" t="s">
        <v>52</v>
      </c>
      <c r="C27" s="28" t="s">
        <v>53</v>
      </c>
      <c r="D27" s="29">
        <v>120</v>
      </c>
      <c r="E27" s="28">
        <v>1</v>
      </c>
      <c r="F27" s="28">
        <v>2</v>
      </c>
      <c r="G27" s="16">
        <v>0</v>
      </c>
      <c r="H27" s="30">
        <f t="shared" ref="H27:H28" si="2">+D27*E27*F27*G27</f>
        <v>0</v>
      </c>
    </row>
    <row r="28" spans="1:9" ht="82.5" customHeight="1" x14ac:dyDescent="0.2">
      <c r="A28" s="27" t="s">
        <v>54</v>
      </c>
      <c r="B28" s="28" t="s">
        <v>55</v>
      </c>
      <c r="C28" s="28" t="s">
        <v>56</v>
      </c>
      <c r="D28" s="29">
        <v>120</v>
      </c>
      <c r="E28" s="28">
        <v>4.5</v>
      </c>
      <c r="F28" s="28">
        <v>2</v>
      </c>
      <c r="G28" s="16">
        <v>0</v>
      </c>
      <c r="H28" s="30">
        <f t="shared" si="2"/>
        <v>0</v>
      </c>
    </row>
    <row r="29" spans="1:9" ht="75.5" customHeight="1" x14ac:dyDescent="0.2">
      <c r="A29" s="27" t="s">
        <v>57</v>
      </c>
      <c r="B29" s="28" t="s">
        <v>58</v>
      </c>
      <c r="C29" s="28" t="s">
        <v>59</v>
      </c>
      <c r="D29" s="77">
        <v>120</v>
      </c>
      <c r="E29" s="78"/>
      <c r="F29" s="79"/>
      <c r="G29" s="16">
        <v>0</v>
      </c>
      <c r="H29" s="30">
        <f>+D29*G29</f>
        <v>0</v>
      </c>
    </row>
    <row r="30" spans="1:9" ht="15" customHeight="1" x14ac:dyDescent="0.2">
      <c r="A30" s="60" t="s">
        <v>60</v>
      </c>
      <c r="B30" s="61"/>
      <c r="C30" s="61"/>
      <c r="D30" s="61"/>
      <c r="E30" s="61"/>
      <c r="F30" s="61"/>
      <c r="G30" s="61"/>
      <c r="H30" s="31">
        <f>SUM(H22:H29)</f>
        <v>0</v>
      </c>
    </row>
    <row r="31" spans="1:9" ht="15" customHeight="1" x14ac:dyDescent="0.2">
      <c r="A31" s="67" t="s">
        <v>61</v>
      </c>
      <c r="B31" s="68"/>
      <c r="C31" s="68"/>
      <c r="D31" s="68"/>
      <c r="E31" s="68"/>
      <c r="F31" s="68"/>
      <c r="G31" s="69"/>
      <c r="H31" s="70"/>
    </row>
    <row r="32" spans="1:9" ht="42" customHeight="1" x14ac:dyDescent="0.2">
      <c r="A32" s="19">
        <v>3</v>
      </c>
      <c r="B32" s="20" t="s">
        <v>30</v>
      </c>
      <c r="C32" s="80" t="s">
        <v>62</v>
      </c>
      <c r="D32" s="81"/>
      <c r="E32" s="82"/>
      <c r="F32" s="24" t="s">
        <v>63</v>
      </c>
      <c r="G32" s="24" t="s">
        <v>64</v>
      </c>
      <c r="H32" s="24" t="s">
        <v>65</v>
      </c>
    </row>
    <row r="33" spans="1:8" ht="63" customHeight="1" x14ac:dyDescent="0.2">
      <c r="A33" s="32">
        <v>3.1</v>
      </c>
      <c r="B33" s="28" t="s">
        <v>66</v>
      </c>
      <c r="C33" s="58" t="s">
        <v>67</v>
      </c>
      <c r="D33" s="59"/>
      <c r="E33" s="59"/>
      <c r="F33" s="33">
        <v>120</v>
      </c>
      <c r="G33" s="16">
        <v>0</v>
      </c>
      <c r="H33" s="34">
        <f>+F33*G33</f>
        <v>0</v>
      </c>
    </row>
    <row r="34" spans="1:8" ht="90" customHeight="1" x14ac:dyDescent="0.2">
      <c r="A34" s="32">
        <v>3.2</v>
      </c>
      <c r="B34" s="28" t="s">
        <v>68</v>
      </c>
      <c r="C34" s="58" t="s">
        <v>69</v>
      </c>
      <c r="D34" s="59"/>
      <c r="E34" s="59"/>
      <c r="F34" s="33">
        <f>F35*25</f>
        <v>3000</v>
      </c>
      <c r="G34" s="54">
        <f>'Apoyo Didadtico'!L3</f>
        <v>0</v>
      </c>
      <c r="H34" s="34">
        <f t="shared" ref="H34:H36" si="3">+F34*G34</f>
        <v>0</v>
      </c>
    </row>
    <row r="35" spans="1:8" ht="63" customHeight="1" x14ac:dyDescent="0.2">
      <c r="A35" s="32" t="s">
        <v>70</v>
      </c>
      <c r="B35" s="28" t="s">
        <v>71</v>
      </c>
      <c r="C35" s="58" t="s">
        <v>72</v>
      </c>
      <c r="D35" s="59"/>
      <c r="E35" s="59"/>
      <c r="F35" s="33">
        <v>120</v>
      </c>
      <c r="G35" s="54">
        <f>'Kits Elementos'!G2</f>
        <v>0</v>
      </c>
      <c r="H35" s="34">
        <f t="shared" si="3"/>
        <v>0</v>
      </c>
    </row>
    <row r="36" spans="1:8" ht="96" customHeight="1" x14ac:dyDescent="0.2">
      <c r="A36" s="32" t="s">
        <v>73</v>
      </c>
      <c r="B36" s="28" t="s">
        <v>74</v>
      </c>
      <c r="C36" s="58" t="s">
        <v>75</v>
      </c>
      <c r="D36" s="59"/>
      <c r="E36" s="59"/>
      <c r="F36" s="33">
        <v>120</v>
      </c>
      <c r="G36" s="16">
        <v>0</v>
      </c>
      <c r="H36" s="34">
        <f t="shared" si="3"/>
        <v>0</v>
      </c>
    </row>
    <row r="37" spans="1:8" ht="15" customHeight="1" x14ac:dyDescent="0.2">
      <c r="A37" s="60" t="s">
        <v>76</v>
      </c>
      <c r="B37" s="61"/>
      <c r="C37" s="61"/>
      <c r="D37" s="61"/>
      <c r="E37" s="61"/>
      <c r="F37" s="61"/>
      <c r="G37" s="61"/>
      <c r="H37" s="31">
        <f>SUM(H33:H36)</f>
        <v>0</v>
      </c>
    </row>
    <row r="38" spans="1:8" ht="15.75" customHeight="1" x14ac:dyDescent="0.2">
      <c r="A38" s="62" t="s">
        <v>77</v>
      </c>
      <c r="B38" s="63"/>
      <c r="C38" s="63"/>
      <c r="D38" s="63"/>
      <c r="E38" s="63"/>
      <c r="F38" s="63"/>
      <c r="G38" s="63"/>
      <c r="H38" s="35">
        <f>H19+H37+H30</f>
        <v>0</v>
      </c>
    </row>
    <row r="39" spans="1:8" ht="15" customHeight="1" x14ac:dyDescent="0.2">
      <c r="A39" s="64" t="s">
        <v>78</v>
      </c>
      <c r="B39" s="65"/>
      <c r="C39" s="65"/>
      <c r="D39" s="65"/>
      <c r="E39" s="65"/>
      <c r="F39" s="65"/>
      <c r="G39" s="65"/>
      <c r="H39" s="66"/>
    </row>
    <row r="40" spans="1:8" ht="15" customHeight="1" x14ac:dyDescent="0.2">
      <c r="A40" s="67" t="s">
        <v>79</v>
      </c>
      <c r="B40" s="68"/>
      <c r="C40" s="68"/>
      <c r="D40" s="68"/>
      <c r="E40" s="68"/>
      <c r="F40" s="68"/>
      <c r="G40" s="69" t="s">
        <v>80</v>
      </c>
      <c r="H40" s="70"/>
    </row>
    <row r="41" spans="1:8" ht="34" x14ac:dyDescent="0.2">
      <c r="A41" s="19">
        <v>4</v>
      </c>
      <c r="B41" s="61" t="s">
        <v>81</v>
      </c>
      <c r="C41" s="61"/>
      <c r="D41" s="61"/>
      <c r="E41" s="61"/>
      <c r="F41" s="61"/>
      <c r="G41" s="25" t="s">
        <v>82</v>
      </c>
      <c r="H41" s="26" t="s">
        <v>13</v>
      </c>
    </row>
    <row r="42" spans="1:8" x14ac:dyDescent="0.2">
      <c r="A42" s="36">
        <v>4.0999999999999996</v>
      </c>
      <c r="B42" s="71" t="s">
        <v>83</v>
      </c>
      <c r="C42" s="71"/>
      <c r="D42" s="71"/>
      <c r="E42" s="71"/>
      <c r="F42" s="71"/>
      <c r="G42" s="37">
        <v>0</v>
      </c>
      <c r="H42" s="38">
        <f>IF(G42&gt;0.15,ROUND(+H38*0.15,2),ROUND(H38*G42,2))</f>
        <v>0</v>
      </c>
    </row>
    <row r="43" spans="1:8" ht="15.75" customHeight="1" x14ac:dyDescent="0.2">
      <c r="A43" s="60" t="s">
        <v>84</v>
      </c>
      <c r="B43" s="61"/>
      <c r="C43" s="61"/>
      <c r="D43" s="61"/>
      <c r="E43" s="61"/>
      <c r="F43" s="61"/>
      <c r="G43" s="61"/>
      <c r="H43" s="31">
        <f>SUM(H42:H42)</f>
        <v>0</v>
      </c>
    </row>
    <row r="44" spans="1:8" ht="15" customHeight="1" x14ac:dyDescent="0.2">
      <c r="A44" s="55" t="s">
        <v>85</v>
      </c>
      <c r="B44" s="56"/>
      <c r="C44" s="56"/>
      <c r="D44" s="56"/>
      <c r="E44" s="56"/>
      <c r="F44" s="56"/>
      <c r="G44" s="57"/>
      <c r="H44" s="39">
        <f>ROUND(+H38+H43,2)</f>
        <v>0</v>
      </c>
    </row>
    <row r="45" spans="1:8" ht="30" customHeight="1" x14ac:dyDescent="0.2">
      <c r="A45" s="40"/>
      <c r="B45" s="41"/>
      <c r="C45" s="41"/>
      <c r="D45" s="41"/>
      <c r="E45" s="41"/>
      <c r="F45" s="41"/>
      <c r="G45" s="42"/>
      <c r="H45" s="42"/>
    </row>
  </sheetData>
  <sheetProtection algorithmName="SHA-512" hashValue="TfNIcjFG+yf8j2kdL0XhQBYku1ZKl1pDDLW7JBzllSDJg+sXu2546ncl/tEt0UJAyBIid8s3q0jekE6m04Kt0w==" saltValue="3DYe0YlcSQYRa9aMk3Nk6A==" spinCount="100000" sheet="1" objects="1" scenarios="1"/>
  <protectedRanges>
    <protectedRange sqref="G12:G18" name="Rango1"/>
    <protectedRange sqref="G42" name="Rango3"/>
  </protectedRanges>
  <mergeCells count="30">
    <mergeCell ref="A7:H7"/>
    <mergeCell ref="A2:C2"/>
    <mergeCell ref="D2:H2"/>
    <mergeCell ref="A3:H3"/>
    <mergeCell ref="A5:H5"/>
    <mergeCell ref="A6:H6"/>
    <mergeCell ref="C33:E33"/>
    <mergeCell ref="A9:H9"/>
    <mergeCell ref="A10:F10"/>
    <mergeCell ref="G10:H10"/>
    <mergeCell ref="A19:G19"/>
    <mergeCell ref="A20:F20"/>
    <mergeCell ref="G20:H20"/>
    <mergeCell ref="D29:F29"/>
    <mergeCell ref="A30:G30"/>
    <mergeCell ref="A31:F31"/>
    <mergeCell ref="G31:H31"/>
    <mergeCell ref="C32:E32"/>
    <mergeCell ref="A44:G44"/>
    <mergeCell ref="C34:E34"/>
    <mergeCell ref="C35:E35"/>
    <mergeCell ref="C36:E36"/>
    <mergeCell ref="A37:G37"/>
    <mergeCell ref="A38:G38"/>
    <mergeCell ref="A39:H39"/>
    <mergeCell ref="A40:F40"/>
    <mergeCell ref="G40:H40"/>
    <mergeCell ref="B41:F41"/>
    <mergeCell ref="B42:F42"/>
    <mergeCell ref="A43:G4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FFFFF-666A-D54D-BBC3-143479B465AE}">
  <dimension ref="A1:G27"/>
  <sheetViews>
    <sheetView zoomScale="130" zoomScaleNormal="130" workbookViewId="0">
      <selection activeCell="I31" sqref="I31"/>
    </sheetView>
  </sheetViews>
  <sheetFormatPr baseColWidth="10" defaultColWidth="10.83203125" defaultRowHeight="16" x14ac:dyDescent="0.2"/>
  <cols>
    <col min="1" max="1" width="51.1640625" customWidth="1"/>
    <col min="2" max="2" width="16.33203125" customWidth="1"/>
    <col min="3" max="3" width="0.1640625" hidden="1" customWidth="1"/>
    <col min="4" max="4" width="9.5" customWidth="1"/>
    <col min="7" max="7" width="14" customWidth="1"/>
  </cols>
  <sheetData>
    <row r="1" spans="1:7" ht="51" x14ac:dyDescent="0.2">
      <c r="A1" s="46" t="s">
        <v>86</v>
      </c>
      <c r="B1" s="46" t="s">
        <v>87</v>
      </c>
      <c r="C1" s="46" t="s">
        <v>88</v>
      </c>
      <c r="D1" s="46" t="s">
        <v>89</v>
      </c>
      <c r="E1" s="46" t="s">
        <v>90</v>
      </c>
      <c r="F1" s="46" t="s">
        <v>91</v>
      </c>
      <c r="G1" s="46" t="s">
        <v>92</v>
      </c>
    </row>
    <row r="2" spans="1:7" x14ac:dyDescent="0.2">
      <c r="A2" s="43" t="s">
        <v>93</v>
      </c>
      <c r="B2" s="44">
        <v>110</v>
      </c>
      <c r="C2" s="43" t="s">
        <v>94</v>
      </c>
      <c r="D2" s="44">
        <v>5</v>
      </c>
      <c r="E2" s="47">
        <v>0</v>
      </c>
      <c r="F2" s="45">
        <f t="shared" ref="F2:F26" si="0">D2*E2</f>
        <v>0</v>
      </c>
      <c r="G2" s="99">
        <f>SUM(F2:F26)</f>
        <v>0</v>
      </c>
    </row>
    <row r="3" spans="1:7" x14ac:dyDescent="0.2">
      <c r="A3" s="43" t="s">
        <v>95</v>
      </c>
      <c r="B3" s="44">
        <v>124</v>
      </c>
      <c r="C3" s="43" t="s">
        <v>96</v>
      </c>
      <c r="D3" s="44">
        <v>36</v>
      </c>
      <c r="E3" s="47">
        <v>0</v>
      </c>
      <c r="F3" s="45">
        <f t="shared" si="0"/>
        <v>0</v>
      </c>
      <c r="G3" s="100"/>
    </row>
    <row r="4" spans="1:7" x14ac:dyDescent="0.2">
      <c r="A4" s="43" t="s">
        <v>97</v>
      </c>
      <c r="B4" s="44">
        <v>112</v>
      </c>
      <c r="C4" s="43" t="s">
        <v>98</v>
      </c>
      <c r="D4" s="44">
        <v>2</v>
      </c>
      <c r="E4" s="47">
        <v>0</v>
      </c>
      <c r="F4" s="45">
        <f t="shared" si="0"/>
        <v>0</v>
      </c>
      <c r="G4" s="100"/>
    </row>
    <row r="5" spans="1:7" x14ac:dyDescent="0.2">
      <c r="A5" s="43" t="s">
        <v>99</v>
      </c>
      <c r="B5" s="44">
        <v>130</v>
      </c>
      <c r="C5" s="43" t="s">
        <v>98</v>
      </c>
      <c r="D5" s="44">
        <v>15</v>
      </c>
      <c r="E5" s="47">
        <v>0</v>
      </c>
      <c r="F5" s="45">
        <f t="shared" si="0"/>
        <v>0</v>
      </c>
      <c r="G5" s="100"/>
    </row>
    <row r="6" spans="1:7" x14ac:dyDescent="0.2">
      <c r="A6" s="43" t="s">
        <v>100</v>
      </c>
      <c r="B6" s="44">
        <v>131</v>
      </c>
      <c r="C6" s="43" t="s">
        <v>98</v>
      </c>
      <c r="D6" s="44">
        <v>5</v>
      </c>
      <c r="E6" s="47">
        <v>0</v>
      </c>
      <c r="F6" s="45">
        <f t="shared" si="0"/>
        <v>0</v>
      </c>
      <c r="G6" s="100"/>
    </row>
    <row r="7" spans="1:7" x14ac:dyDescent="0.2">
      <c r="A7" s="43" t="s">
        <v>101</v>
      </c>
      <c r="B7" s="44">
        <v>113</v>
      </c>
      <c r="C7" s="43" t="s">
        <v>98</v>
      </c>
      <c r="D7" s="44">
        <v>50</v>
      </c>
      <c r="E7" s="47">
        <v>0</v>
      </c>
      <c r="F7" s="45">
        <f t="shared" si="0"/>
        <v>0</v>
      </c>
      <c r="G7" s="100"/>
    </row>
    <row r="8" spans="1:7" x14ac:dyDescent="0.2">
      <c r="A8" s="43" t="s">
        <v>102</v>
      </c>
      <c r="B8" s="44">
        <v>123</v>
      </c>
      <c r="C8" s="43" t="s">
        <v>98</v>
      </c>
      <c r="D8" s="44">
        <v>2</v>
      </c>
      <c r="E8" s="47">
        <v>0</v>
      </c>
      <c r="F8" s="45">
        <f t="shared" si="0"/>
        <v>0</v>
      </c>
      <c r="G8" s="100"/>
    </row>
    <row r="9" spans="1:7" x14ac:dyDescent="0.2">
      <c r="A9" s="43" t="s">
        <v>103</v>
      </c>
      <c r="B9" s="44">
        <v>125</v>
      </c>
      <c r="C9" s="43" t="s">
        <v>98</v>
      </c>
      <c r="D9" s="44">
        <v>10</v>
      </c>
      <c r="E9" s="47">
        <v>0</v>
      </c>
      <c r="F9" s="45">
        <f t="shared" si="0"/>
        <v>0</v>
      </c>
      <c r="G9" s="100"/>
    </row>
    <row r="10" spans="1:7" x14ac:dyDescent="0.2">
      <c r="A10" s="43" t="s">
        <v>104</v>
      </c>
      <c r="B10" s="44">
        <v>132</v>
      </c>
      <c r="C10" s="43" t="s">
        <v>98</v>
      </c>
      <c r="D10" s="44">
        <v>1</v>
      </c>
      <c r="E10" s="47">
        <v>0</v>
      </c>
      <c r="F10" s="45">
        <f t="shared" si="0"/>
        <v>0</v>
      </c>
      <c r="G10" s="100"/>
    </row>
    <row r="11" spans="1:7" x14ac:dyDescent="0.2">
      <c r="A11" s="43" t="s">
        <v>105</v>
      </c>
      <c r="B11" s="44">
        <v>114</v>
      </c>
      <c r="C11" s="43" t="s">
        <v>98</v>
      </c>
      <c r="D11" s="44">
        <v>1</v>
      </c>
      <c r="E11" s="47">
        <v>0</v>
      </c>
      <c r="F11" s="45">
        <f t="shared" si="0"/>
        <v>0</v>
      </c>
      <c r="G11" s="100"/>
    </row>
    <row r="12" spans="1:7" x14ac:dyDescent="0.2">
      <c r="A12" s="43" t="s">
        <v>106</v>
      </c>
      <c r="B12" s="44">
        <v>115</v>
      </c>
      <c r="C12" s="43" t="s">
        <v>98</v>
      </c>
      <c r="D12" s="44">
        <v>5</v>
      </c>
      <c r="E12" s="47">
        <v>0</v>
      </c>
      <c r="F12" s="45">
        <f t="shared" si="0"/>
        <v>0</v>
      </c>
      <c r="G12" s="100"/>
    </row>
    <row r="13" spans="1:7" x14ac:dyDescent="0.2">
      <c r="A13" s="43" t="s">
        <v>107</v>
      </c>
      <c r="B13" s="44">
        <v>116</v>
      </c>
      <c r="C13" s="43" t="s">
        <v>108</v>
      </c>
      <c r="D13" s="44">
        <v>15</v>
      </c>
      <c r="E13" s="47">
        <v>0</v>
      </c>
      <c r="F13" s="45">
        <f t="shared" si="0"/>
        <v>0</v>
      </c>
      <c r="G13" s="100"/>
    </row>
    <row r="14" spans="1:7" x14ac:dyDescent="0.2">
      <c r="A14" s="43" t="s">
        <v>109</v>
      </c>
      <c r="B14" s="44">
        <v>117</v>
      </c>
      <c r="C14" s="43" t="s">
        <v>98</v>
      </c>
      <c r="D14" s="44">
        <v>5</v>
      </c>
      <c r="E14" s="47">
        <v>0</v>
      </c>
      <c r="F14" s="45">
        <f t="shared" si="0"/>
        <v>0</v>
      </c>
      <c r="G14" s="100"/>
    </row>
    <row r="15" spans="1:7" x14ac:dyDescent="0.2">
      <c r="A15" s="43" t="s">
        <v>110</v>
      </c>
      <c r="B15" s="44">
        <v>118</v>
      </c>
      <c r="C15" s="43" t="s">
        <v>98</v>
      </c>
      <c r="D15" s="44">
        <v>3</v>
      </c>
      <c r="E15" s="47">
        <v>0</v>
      </c>
      <c r="F15" s="45">
        <f t="shared" si="0"/>
        <v>0</v>
      </c>
      <c r="G15" s="100"/>
    </row>
    <row r="16" spans="1:7" x14ac:dyDescent="0.2">
      <c r="A16" s="43" t="s">
        <v>111</v>
      </c>
      <c r="B16" s="44">
        <v>119</v>
      </c>
      <c r="C16" s="43" t="s">
        <v>98</v>
      </c>
      <c r="D16" s="44">
        <v>5</v>
      </c>
      <c r="E16" s="47">
        <v>0</v>
      </c>
      <c r="F16" s="45">
        <f t="shared" si="0"/>
        <v>0</v>
      </c>
      <c r="G16" s="100"/>
    </row>
    <row r="17" spans="1:7" x14ac:dyDescent="0.2">
      <c r="A17" s="43" t="s">
        <v>112</v>
      </c>
      <c r="B17" s="44">
        <v>126</v>
      </c>
      <c r="C17" s="43" t="s">
        <v>98</v>
      </c>
      <c r="D17" s="44">
        <v>1</v>
      </c>
      <c r="E17" s="47">
        <v>0</v>
      </c>
      <c r="F17" s="45">
        <f t="shared" si="0"/>
        <v>0</v>
      </c>
      <c r="G17" s="100"/>
    </row>
    <row r="18" spans="1:7" x14ac:dyDescent="0.2">
      <c r="A18" s="43" t="s">
        <v>113</v>
      </c>
      <c r="B18" s="44">
        <v>70</v>
      </c>
      <c r="C18" s="43" t="s">
        <v>98</v>
      </c>
      <c r="D18" s="44">
        <v>1</v>
      </c>
      <c r="E18" s="47">
        <v>0</v>
      </c>
      <c r="F18" s="45">
        <f t="shared" si="0"/>
        <v>0</v>
      </c>
      <c r="G18" s="100"/>
    </row>
    <row r="19" spans="1:7" x14ac:dyDescent="0.2">
      <c r="A19" s="43" t="s">
        <v>114</v>
      </c>
      <c r="B19" s="44">
        <v>127</v>
      </c>
      <c r="C19" s="43" t="s">
        <v>98</v>
      </c>
      <c r="D19" s="44">
        <v>1</v>
      </c>
      <c r="E19" s="47">
        <v>0</v>
      </c>
      <c r="F19" s="45">
        <f t="shared" si="0"/>
        <v>0</v>
      </c>
      <c r="G19" s="100"/>
    </row>
    <row r="20" spans="1:7" x14ac:dyDescent="0.2">
      <c r="A20" s="43" t="s">
        <v>115</v>
      </c>
      <c r="B20" s="44">
        <v>71</v>
      </c>
      <c r="C20" s="43" t="s">
        <v>98</v>
      </c>
      <c r="D20" s="44">
        <v>2</v>
      </c>
      <c r="E20" s="47">
        <v>0</v>
      </c>
      <c r="F20" s="45">
        <f t="shared" si="0"/>
        <v>0</v>
      </c>
      <c r="G20" s="100"/>
    </row>
    <row r="21" spans="1:7" x14ac:dyDescent="0.2">
      <c r="A21" s="43" t="s">
        <v>116</v>
      </c>
      <c r="B21" s="44">
        <v>128</v>
      </c>
      <c r="C21" s="43" t="s">
        <v>98</v>
      </c>
      <c r="D21" s="44">
        <v>1</v>
      </c>
      <c r="E21" s="47">
        <v>0</v>
      </c>
      <c r="F21" s="45">
        <f t="shared" si="0"/>
        <v>0</v>
      </c>
      <c r="G21" s="100"/>
    </row>
    <row r="22" spans="1:7" x14ac:dyDescent="0.2">
      <c r="A22" s="43" t="s">
        <v>117</v>
      </c>
      <c r="B22" s="44">
        <v>129</v>
      </c>
      <c r="C22" s="43" t="s">
        <v>98</v>
      </c>
      <c r="D22" s="44">
        <v>2</v>
      </c>
      <c r="E22" s="47">
        <v>0</v>
      </c>
      <c r="F22" s="45">
        <f t="shared" si="0"/>
        <v>0</v>
      </c>
      <c r="G22" s="100"/>
    </row>
    <row r="23" spans="1:7" x14ac:dyDescent="0.2">
      <c r="A23" s="43" t="s">
        <v>118</v>
      </c>
      <c r="B23" s="44">
        <v>109</v>
      </c>
      <c r="C23" s="43" t="s">
        <v>98</v>
      </c>
      <c r="D23" s="44">
        <v>15</v>
      </c>
      <c r="E23" s="47">
        <v>0</v>
      </c>
      <c r="F23" s="45">
        <f t="shared" si="0"/>
        <v>0</v>
      </c>
      <c r="G23" s="100"/>
    </row>
    <row r="24" spans="1:7" x14ac:dyDescent="0.2">
      <c r="A24" s="43" t="s">
        <v>119</v>
      </c>
      <c r="B24" s="44">
        <v>122</v>
      </c>
      <c r="C24" s="43" t="s">
        <v>98</v>
      </c>
      <c r="D24" s="44">
        <v>5</v>
      </c>
      <c r="E24" s="47">
        <v>0</v>
      </c>
      <c r="F24" s="45">
        <f t="shared" si="0"/>
        <v>0</v>
      </c>
      <c r="G24" s="100"/>
    </row>
    <row r="25" spans="1:7" x14ac:dyDescent="0.2">
      <c r="A25" s="43" t="s">
        <v>120</v>
      </c>
      <c r="B25" s="44">
        <v>40</v>
      </c>
      <c r="C25" s="43" t="s">
        <v>98</v>
      </c>
      <c r="D25" s="44">
        <v>1</v>
      </c>
      <c r="E25" s="47">
        <v>0</v>
      </c>
      <c r="F25" s="45">
        <f t="shared" si="0"/>
        <v>0</v>
      </c>
      <c r="G25" s="100"/>
    </row>
    <row r="26" spans="1:7" x14ac:dyDescent="0.2">
      <c r="A26" s="43" t="s">
        <v>121</v>
      </c>
      <c r="B26" s="44">
        <v>41</v>
      </c>
      <c r="C26" s="43" t="s">
        <v>98</v>
      </c>
      <c r="D26" s="44">
        <v>1</v>
      </c>
      <c r="E26" s="47">
        <v>0</v>
      </c>
      <c r="F26" s="45">
        <f t="shared" si="0"/>
        <v>0</v>
      </c>
      <c r="G26" s="101"/>
    </row>
    <row r="27" spans="1:7" x14ac:dyDescent="0.2">
      <c r="A27" s="106" t="s">
        <v>151</v>
      </c>
    </row>
  </sheetData>
  <sheetProtection algorithmName="SHA-512" hashValue="eW5nT6XmLDzbmpOKZeOvgRT1aA343rrlWw++ch/kd04KDoxpvwDwcMmNtQ1/YBB4iPEzSPlvKMv8dkRvSWgIuw==" saltValue="pbyQ58ZEIDGi3PmX0NjZ0w==" spinCount="100000" sheet="1" objects="1" scenarios="1"/>
  <mergeCells count="1">
    <mergeCell ref="G2:G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B664A-1768-5443-B7FD-B0DA60A828B6}">
  <dimension ref="A1:L13"/>
  <sheetViews>
    <sheetView zoomScale="140" zoomScaleNormal="140" workbookViewId="0">
      <selection activeCell="K4" sqref="K4"/>
    </sheetView>
  </sheetViews>
  <sheetFormatPr baseColWidth="10" defaultColWidth="10.83203125" defaultRowHeight="16" x14ac:dyDescent="0.2"/>
  <cols>
    <col min="11" max="12" width="21.6640625" customWidth="1"/>
  </cols>
  <sheetData>
    <row r="1" spans="1:12" ht="50" customHeight="1" x14ac:dyDescent="0.2">
      <c r="A1" s="102" t="s">
        <v>68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ht="30" x14ac:dyDescent="0.2">
      <c r="A2" s="48" t="s">
        <v>122</v>
      </c>
      <c r="B2" s="48" t="s">
        <v>123</v>
      </c>
      <c r="C2" s="48" t="s">
        <v>124</v>
      </c>
      <c r="D2" s="48" t="s">
        <v>125</v>
      </c>
      <c r="E2" s="48" t="s">
        <v>126</v>
      </c>
      <c r="F2" s="48" t="s">
        <v>127</v>
      </c>
      <c r="G2" s="48" t="s">
        <v>128</v>
      </c>
      <c r="H2" s="48" t="s">
        <v>129</v>
      </c>
      <c r="I2" s="48" t="s">
        <v>130</v>
      </c>
      <c r="J2" s="48" t="s">
        <v>131</v>
      </c>
      <c r="K2" s="49" t="s">
        <v>98</v>
      </c>
      <c r="L2" s="50" t="s">
        <v>132</v>
      </c>
    </row>
    <row r="3" spans="1:12" ht="64" x14ac:dyDescent="0.2">
      <c r="A3" s="51">
        <v>1</v>
      </c>
      <c r="B3" s="52" t="s">
        <v>133</v>
      </c>
      <c r="C3" s="52" t="s">
        <v>134</v>
      </c>
      <c r="D3" s="51" t="s">
        <v>135</v>
      </c>
      <c r="E3" s="51">
        <v>216</v>
      </c>
      <c r="F3" s="51" t="s">
        <v>136</v>
      </c>
      <c r="G3" s="52" t="s">
        <v>137</v>
      </c>
      <c r="H3" s="52" t="s">
        <v>138</v>
      </c>
      <c r="I3" s="52" t="s">
        <v>139</v>
      </c>
      <c r="J3" s="51" t="s">
        <v>140</v>
      </c>
      <c r="K3" s="53">
        <v>0</v>
      </c>
      <c r="L3" s="104">
        <f>SUM(K3:K13)</f>
        <v>0</v>
      </c>
    </row>
    <row r="4" spans="1:12" ht="64" x14ac:dyDescent="0.2">
      <c r="A4" s="51">
        <v>2</v>
      </c>
      <c r="B4" s="52" t="s">
        <v>141</v>
      </c>
      <c r="C4" s="52" t="s">
        <v>134</v>
      </c>
      <c r="D4" s="51" t="s">
        <v>135</v>
      </c>
      <c r="E4" s="51">
        <v>204</v>
      </c>
      <c r="F4" s="51" t="s">
        <v>136</v>
      </c>
      <c r="G4" s="52" t="s">
        <v>137</v>
      </c>
      <c r="H4" s="52" t="s">
        <v>138</v>
      </c>
      <c r="I4" s="52" t="s">
        <v>139</v>
      </c>
      <c r="J4" s="51" t="s">
        <v>140</v>
      </c>
      <c r="K4" s="53">
        <v>0</v>
      </c>
      <c r="L4" s="105"/>
    </row>
    <row r="5" spans="1:12" ht="64" x14ac:dyDescent="0.2">
      <c r="A5" s="51">
        <v>3</v>
      </c>
      <c r="B5" s="52" t="s">
        <v>142</v>
      </c>
      <c r="C5" s="52" t="s">
        <v>134</v>
      </c>
      <c r="D5" s="51" t="s">
        <v>135</v>
      </c>
      <c r="E5" s="51">
        <v>192</v>
      </c>
      <c r="F5" s="51" t="s">
        <v>136</v>
      </c>
      <c r="G5" s="52" t="s">
        <v>137</v>
      </c>
      <c r="H5" s="52" t="s">
        <v>138</v>
      </c>
      <c r="I5" s="52" t="s">
        <v>139</v>
      </c>
      <c r="J5" s="51" t="s">
        <v>140</v>
      </c>
      <c r="K5" s="53">
        <v>0</v>
      </c>
      <c r="L5" s="105"/>
    </row>
    <row r="6" spans="1:12" ht="64" x14ac:dyDescent="0.2">
      <c r="A6" s="51">
        <v>4</v>
      </c>
      <c r="B6" s="52" t="s">
        <v>143</v>
      </c>
      <c r="C6" s="52" t="s">
        <v>134</v>
      </c>
      <c r="D6" s="51" t="s">
        <v>135</v>
      </c>
      <c r="E6" s="51">
        <v>204</v>
      </c>
      <c r="F6" s="51" t="s">
        <v>136</v>
      </c>
      <c r="G6" s="52" t="s">
        <v>137</v>
      </c>
      <c r="H6" s="52" t="s">
        <v>138</v>
      </c>
      <c r="I6" s="52" t="s">
        <v>139</v>
      </c>
      <c r="J6" s="51" t="s">
        <v>140</v>
      </c>
      <c r="K6" s="53">
        <v>0</v>
      </c>
      <c r="L6" s="105"/>
    </row>
    <row r="7" spans="1:12" ht="64" x14ac:dyDescent="0.2">
      <c r="A7" s="51">
        <v>5</v>
      </c>
      <c r="B7" s="52" t="s">
        <v>144</v>
      </c>
      <c r="C7" s="52" t="s">
        <v>134</v>
      </c>
      <c r="D7" s="51" t="s">
        <v>135</v>
      </c>
      <c r="E7" s="51">
        <v>124</v>
      </c>
      <c r="F7" s="51" t="s">
        <v>136</v>
      </c>
      <c r="G7" s="52" t="s">
        <v>137</v>
      </c>
      <c r="H7" s="52" t="s">
        <v>138</v>
      </c>
      <c r="I7" s="52" t="s">
        <v>139</v>
      </c>
      <c r="J7" s="51" t="s">
        <v>140</v>
      </c>
      <c r="K7" s="53">
        <v>0</v>
      </c>
      <c r="L7" s="105"/>
    </row>
    <row r="8" spans="1:12" ht="64" x14ac:dyDescent="0.2">
      <c r="A8" s="51">
        <v>6</v>
      </c>
      <c r="B8" s="52" t="s">
        <v>145</v>
      </c>
      <c r="C8" s="52" t="s">
        <v>134</v>
      </c>
      <c r="D8" s="51" t="s">
        <v>135</v>
      </c>
      <c r="E8" s="51">
        <v>136</v>
      </c>
      <c r="F8" s="51" t="s">
        <v>136</v>
      </c>
      <c r="G8" s="52" t="s">
        <v>137</v>
      </c>
      <c r="H8" s="52" t="s">
        <v>138</v>
      </c>
      <c r="I8" s="52" t="s">
        <v>139</v>
      </c>
      <c r="J8" s="51" t="s">
        <v>140</v>
      </c>
      <c r="K8" s="53">
        <v>0</v>
      </c>
      <c r="L8" s="105"/>
    </row>
    <row r="9" spans="1:12" ht="64" x14ac:dyDescent="0.2">
      <c r="A9" s="51">
        <v>7</v>
      </c>
      <c r="B9" s="52" t="s">
        <v>146</v>
      </c>
      <c r="C9" s="52" t="s">
        <v>134</v>
      </c>
      <c r="D9" s="51" t="s">
        <v>135</v>
      </c>
      <c r="E9" s="51">
        <v>224</v>
      </c>
      <c r="F9" s="51" t="s">
        <v>136</v>
      </c>
      <c r="G9" s="52" t="s">
        <v>137</v>
      </c>
      <c r="H9" s="52" t="s">
        <v>138</v>
      </c>
      <c r="I9" s="52" t="s">
        <v>139</v>
      </c>
      <c r="J9" s="51" t="s">
        <v>140</v>
      </c>
      <c r="K9" s="53">
        <v>0</v>
      </c>
      <c r="L9" s="105"/>
    </row>
    <row r="10" spans="1:12" ht="64" x14ac:dyDescent="0.2">
      <c r="A10" s="51">
        <v>8</v>
      </c>
      <c r="B10" s="52" t="s">
        <v>147</v>
      </c>
      <c r="C10" s="52" t="s">
        <v>134</v>
      </c>
      <c r="D10" s="51" t="s">
        <v>135</v>
      </c>
      <c r="E10" s="51">
        <v>216</v>
      </c>
      <c r="F10" s="51" t="s">
        <v>136</v>
      </c>
      <c r="G10" s="52" t="s">
        <v>137</v>
      </c>
      <c r="H10" s="52" t="s">
        <v>138</v>
      </c>
      <c r="I10" s="52" t="s">
        <v>139</v>
      </c>
      <c r="J10" s="51" t="s">
        <v>140</v>
      </c>
      <c r="K10" s="53">
        <v>0</v>
      </c>
      <c r="L10" s="105"/>
    </row>
    <row r="11" spans="1:12" ht="64" x14ac:dyDescent="0.2">
      <c r="A11" s="51">
        <v>9</v>
      </c>
      <c r="B11" s="52" t="s">
        <v>148</v>
      </c>
      <c r="C11" s="52" t="s">
        <v>134</v>
      </c>
      <c r="D11" s="51" t="s">
        <v>135</v>
      </c>
      <c r="E11" s="51">
        <v>38</v>
      </c>
      <c r="F11" s="51" t="s">
        <v>136</v>
      </c>
      <c r="G11" s="52" t="s">
        <v>137</v>
      </c>
      <c r="H11" s="52" t="s">
        <v>138</v>
      </c>
      <c r="I11" s="52" t="s">
        <v>139</v>
      </c>
      <c r="J11" s="51" t="s">
        <v>140</v>
      </c>
      <c r="K11" s="53">
        <v>0</v>
      </c>
      <c r="L11" s="105"/>
    </row>
    <row r="12" spans="1:12" ht="64" x14ac:dyDescent="0.2">
      <c r="A12" s="51">
        <v>10</v>
      </c>
      <c r="B12" s="52" t="s">
        <v>149</v>
      </c>
      <c r="C12" s="52" t="s">
        <v>134</v>
      </c>
      <c r="D12" s="51" t="s">
        <v>135</v>
      </c>
      <c r="E12" s="51">
        <v>32</v>
      </c>
      <c r="F12" s="51" t="s">
        <v>136</v>
      </c>
      <c r="G12" s="52" t="s">
        <v>137</v>
      </c>
      <c r="H12" s="52" t="s">
        <v>138</v>
      </c>
      <c r="I12" s="52" t="s">
        <v>139</v>
      </c>
      <c r="J12" s="51" t="s">
        <v>140</v>
      </c>
      <c r="K12" s="53">
        <v>0</v>
      </c>
      <c r="L12" s="105"/>
    </row>
    <row r="13" spans="1:12" ht="64" x14ac:dyDescent="0.2">
      <c r="A13" s="51">
        <v>11</v>
      </c>
      <c r="B13" s="52" t="s">
        <v>150</v>
      </c>
      <c r="C13" s="52" t="s">
        <v>134</v>
      </c>
      <c r="D13" s="51" t="s">
        <v>135</v>
      </c>
      <c r="E13" s="51">
        <v>142</v>
      </c>
      <c r="F13" s="51" t="s">
        <v>136</v>
      </c>
      <c r="G13" s="52" t="s">
        <v>137</v>
      </c>
      <c r="H13" s="52" t="s">
        <v>138</v>
      </c>
      <c r="I13" s="52" t="s">
        <v>139</v>
      </c>
      <c r="J13" s="51" t="s">
        <v>140</v>
      </c>
      <c r="K13" s="53">
        <v>0</v>
      </c>
      <c r="L13" s="105"/>
    </row>
  </sheetData>
  <sheetProtection algorithmName="SHA-512" hashValue="7ojuy9kyYmb+9pWj5KKLzgM6bUvgaATLZVVpgFUtQoH6XqqsJKB8RrPS26nxAIxj9NAwwRWyDSM3VH+KVTaNCw==" saltValue="5hvDzxftQO6DUm6a7IKqWg==" spinCount="100000" sheet="1" objects="1" scenarios="1"/>
  <mergeCells count="2">
    <mergeCell ref="A1:K1"/>
    <mergeCell ref="L3:L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5FDE3FD1CDA4FBE0D5A2E7A7EB5E9" ma:contentTypeVersion="22" ma:contentTypeDescription="Crear nuevo documento." ma:contentTypeScope="" ma:versionID="94a29680a79c699adb296551f010159f">
  <xsd:schema xmlns:xsd="http://www.w3.org/2001/XMLSchema" xmlns:xs="http://www.w3.org/2001/XMLSchema" xmlns:p="http://schemas.microsoft.com/office/2006/metadata/properties" xmlns:ns2="a3fbda17-2513-4755-8cda-8a8184eafa63" xmlns:ns3="6fa18099-9c1f-4650-a0fa-ac750f848284" targetNamespace="http://schemas.microsoft.com/office/2006/metadata/properties" ma:root="true" ma:fieldsID="dd90bbaeb269cb435166c145a9a5fb3f" ns2:_="" ns3:_="">
    <xsd:import namespace="a3fbda17-2513-4755-8cda-8a8184eafa63"/>
    <xsd:import namespace="6fa18099-9c1f-4650-a0fa-ac750f8482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NUMERO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bda17-2513-4755-8cda-8a8184eafa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NUMERO" ma:index="19" nillable="true" ma:displayName="NUMERO" ma:format="Dropdown" ma:internalName="NUMERO" ma:percentage="FALSE">
      <xsd:simpleType>
        <xsd:restriction base="dms:Number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a18099-9c1f-4650-a0fa-ac750f84828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e82dd316-e567-4a7c-a0b6-fa00a108ff8b}" ma:internalName="TaxCatchAll" ma:showField="CatchAllData" ma:web="6fa18099-9c1f-4650-a0fa-ac750f8482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a3fbda17-2513-4755-8cda-8a8184eafa63" xsi:nil="true"/>
    <lcf76f155ced4ddcb4097134ff3c332f xmlns="a3fbda17-2513-4755-8cda-8a8184eafa63">
      <Terms xmlns="http://schemas.microsoft.com/office/infopath/2007/PartnerControls"/>
    </lcf76f155ced4ddcb4097134ff3c332f>
    <TaxCatchAll xmlns="6fa18099-9c1f-4650-a0fa-ac750f848284" xsi:nil="true"/>
  </documentManagement>
</p:properties>
</file>

<file path=customXml/itemProps1.xml><?xml version="1.0" encoding="utf-8"?>
<ds:datastoreItem xmlns:ds="http://schemas.openxmlformats.org/officeDocument/2006/customXml" ds:itemID="{CC428A12-CFF4-4B6C-88CA-38F647E797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F154F8-B42D-4009-A307-237930E530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fbda17-2513-4755-8cda-8a8184eafa63"/>
    <ds:schemaRef ds:uri="6fa18099-9c1f-4650-a0fa-ac750f8482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DF394C-BB93-4321-B210-410B51992368}">
  <ds:schemaRefs>
    <ds:schemaRef ds:uri="http://schemas.microsoft.com/office/2006/metadata/properties"/>
    <ds:schemaRef ds:uri="http://schemas.microsoft.com/office/infopath/2007/PartnerControls"/>
    <ds:schemaRef ds:uri="a3fbda17-2513-4755-8cda-8a8184eafa63"/>
    <ds:schemaRef ds:uri="6fa18099-9c1f-4650-a0fa-ac750f84828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Presupuesto</vt:lpstr>
      <vt:lpstr>Kits Elementos</vt:lpstr>
      <vt:lpstr>Apoyo Didadtico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Henry Alexander Venegas Barbosa</dc:creator>
  <cp:keywords/>
  <dc:description/>
  <cp:lastModifiedBy>Henry Alexander Venegas Barbosa</cp:lastModifiedBy>
  <cp:revision/>
  <dcterms:created xsi:type="dcterms:W3CDTF">2024-08-15T19:53:01Z</dcterms:created>
  <dcterms:modified xsi:type="dcterms:W3CDTF">2024-08-27T20:28:47Z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0x010100CA65FDE3FD1CDA4FBE0D5A2E7A7EB5E9</vt:lpwstr>
  </property>
  <property fmtid="{D5CDD505-2E9C-101B-9397-08002B2CF9AE}" pid="3" name="MediaServiceImageTags">
    <vt:lpwstr/>
  </property>
</Properties>
</file>